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octar.aboubacar\Desktop\Analyses\Prioritization spring 2023\"/>
    </mc:Choice>
  </mc:AlternateContent>
  <xr:revisionPtr revIDLastSave="0" documentId="13_ncr:1_{E4DB56F5-94E9-4734-AC9F-CA9F5F7A4AC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op" sheetId="1" r:id="rId1"/>
    <sheet name="weights" sheetId="3" r:id="rId2"/>
    <sheet name="Weight for Moctar" sheetId="2" r:id="rId3"/>
  </sheets>
  <definedNames>
    <definedName name="_xlnm._FilterDatabase" localSheetId="2" hidden="1">'Weight for Moctar'!$A$1:$L$46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2" l="1"/>
  <c r="F45" i="2"/>
  <c r="F30" i="2"/>
  <c r="F5" i="2"/>
  <c r="F8" i="2"/>
  <c r="F13" i="2"/>
  <c r="F35" i="2"/>
  <c r="F43" i="2"/>
  <c r="F28" i="2"/>
  <c r="F29" i="2"/>
  <c r="F40" i="2"/>
  <c r="F9" i="2"/>
  <c r="F44" i="2"/>
  <c r="F46" i="2"/>
  <c r="F19" i="2"/>
  <c r="F12" i="2"/>
  <c r="F3" i="2"/>
  <c r="F17" i="2"/>
  <c r="F16" i="2"/>
  <c r="F24" i="2"/>
  <c r="F34" i="2"/>
  <c r="F21" i="2"/>
  <c r="D21" i="2"/>
  <c r="D22" i="2"/>
  <c r="F22" i="2" s="1"/>
  <c r="D25" i="2"/>
  <c r="F25" i="2" s="1"/>
  <c r="D39" i="2"/>
  <c r="D45" i="2"/>
  <c r="D31" i="2"/>
  <c r="F31" i="2" s="1"/>
  <c r="D32" i="2"/>
  <c r="F32" i="2" s="1"/>
  <c r="D33" i="2"/>
  <c r="F33" i="2" s="1"/>
  <c r="D30" i="2"/>
  <c r="D38" i="2"/>
  <c r="F38" i="2" s="1"/>
  <c r="D4" i="2"/>
  <c r="F4" i="2" s="1"/>
  <c r="D5" i="2"/>
  <c r="D8" i="2"/>
  <c r="D13" i="2"/>
  <c r="D37" i="2"/>
  <c r="F37" i="2" s="1"/>
  <c r="D27" i="2"/>
  <c r="F27" i="2" s="1"/>
  <c r="D35" i="2"/>
  <c r="D2" i="2"/>
  <c r="F2" i="2" s="1"/>
  <c r="D42" i="2"/>
  <c r="F42" i="2" s="1"/>
  <c r="D43" i="2"/>
  <c r="D28" i="2"/>
  <c r="D29" i="2"/>
  <c r="D6" i="2"/>
  <c r="F6" i="2" s="1"/>
  <c r="D7" i="2"/>
  <c r="F7" i="2" s="1"/>
  <c r="D40" i="2"/>
  <c r="D41" i="2"/>
  <c r="F41" i="2" s="1"/>
  <c r="D14" i="2"/>
  <c r="F14" i="2" s="1"/>
  <c r="D9" i="2"/>
  <c r="D44" i="2"/>
  <c r="D46" i="2"/>
  <c r="D36" i="2"/>
  <c r="F36" i="2" s="1"/>
  <c r="D26" i="2"/>
  <c r="F26" i="2" s="1"/>
  <c r="D19" i="2"/>
  <c r="D20" i="2"/>
  <c r="F20" i="2" s="1"/>
  <c r="D11" i="2"/>
  <c r="F11" i="2" s="1"/>
  <c r="D12" i="2"/>
  <c r="D3" i="2"/>
  <c r="D17" i="2"/>
  <c r="D18" i="2"/>
  <c r="F18" i="2" s="1"/>
  <c r="D10" i="2"/>
  <c r="F10" i="2" s="1"/>
  <c r="D16" i="2"/>
  <c r="D15" i="2"/>
  <c r="F15" i="2" s="1"/>
  <c r="D23" i="2"/>
  <c r="F23" i="2" s="1"/>
  <c r="D24" i="2"/>
  <c r="D34" i="2"/>
  <c r="D1" i="2"/>
  <c r="G30" i="2"/>
  <c r="G35" i="2"/>
  <c r="E22" i="2"/>
  <c r="G22" i="2" s="1"/>
  <c r="E25" i="2"/>
  <c r="G25" i="2" s="1"/>
  <c r="E39" i="2"/>
  <c r="G39" i="2" s="1"/>
  <c r="E45" i="2"/>
  <c r="G45" i="2" s="1"/>
  <c r="E31" i="2"/>
  <c r="G31" i="2" s="1"/>
  <c r="E32" i="2"/>
  <c r="G32" i="2" s="1"/>
  <c r="E33" i="2"/>
  <c r="G33" i="2" s="1"/>
  <c r="E30" i="2"/>
  <c r="E38" i="2"/>
  <c r="G38" i="2" s="1"/>
  <c r="E4" i="2"/>
  <c r="G4" i="2" s="1"/>
  <c r="E5" i="2"/>
  <c r="G5" i="2" s="1"/>
  <c r="E8" i="2"/>
  <c r="G8" i="2" s="1"/>
  <c r="E13" i="2"/>
  <c r="G13" i="2" s="1"/>
  <c r="E37" i="2"/>
  <c r="G37" i="2" s="1"/>
  <c r="E27" i="2"/>
  <c r="G27" i="2" s="1"/>
  <c r="E35" i="2"/>
  <c r="E2" i="2"/>
  <c r="G2" i="2" s="1"/>
  <c r="E42" i="2"/>
  <c r="G42" i="2" s="1"/>
  <c r="E43" i="2"/>
  <c r="G43" i="2" s="1"/>
  <c r="E28" i="2"/>
  <c r="G28" i="2" s="1"/>
  <c r="E29" i="2"/>
  <c r="G29" i="2" s="1"/>
  <c r="E6" i="2"/>
  <c r="G6" i="2" s="1"/>
  <c r="E7" i="2"/>
  <c r="G7" i="2" s="1"/>
  <c r="E40" i="2"/>
  <c r="G40" i="2" s="1"/>
  <c r="E41" i="2"/>
  <c r="G41" i="2" s="1"/>
  <c r="E14" i="2"/>
  <c r="G14" i="2" s="1"/>
  <c r="E9" i="2"/>
  <c r="G9" i="2" s="1"/>
  <c r="E44" i="2"/>
  <c r="G44" i="2" s="1"/>
  <c r="E46" i="2"/>
  <c r="G46" i="2" s="1"/>
  <c r="E36" i="2"/>
  <c r="G36" i="2" s="1"/>
  <c r="E26" i="2"/>
  <c r="G26" i="2" s="1"/>
  <c r="E19" i="2"/>
  <c r="G19" i="2" s="1"/>
  <c r="E20" i="2"/>
  <c r="G20" i="2" s="1"/>
  <c r="E11" i="2"/>
  <c r="G11" i="2" s="1"/>
  <c r="E12" i="2"/>
  <c r="G12" i="2" s="1"/>
  <c r="E3" i="2"/>
  <c r="G3" i="2" s="1"/>
  <c r="E17" i="2"/>
  <c r="G17" i="2" s="1"/>
  <c r="E18" i="2"/>
  <c r="G18" i="2" s="1"/>
  <c r="E10" i="2"/>
  <c r="G10" i="2" s="1"/>
  <c r="E16" i="2"/>
  <c r="G16" i="2" s="1"/>
  <c r="E15" i="2"/>
  <c r="G15" i="2" s="1"/>
  <c r="E23" i="2"/>
  <c r="G23" i="2" s="1"/>
  <c r="E24" i="2"/>
  <c r="G24" i="2" s="1"/>
  <c r="E34" i="2"/>
  <c r="G34" i="2" s="1"/>
  <c r="E21" i="2"/>
  <c r="G21" i="2" s="1"/>
  <c r="U48" i="3" l="1"/>
  <c r="E48" i="3"/>
  <c r="D48" i="3"/>
  <c r="U47" i="3"/>
  <c r="E47" i="3"/>
  <c r="D47" i="3"/>
  <c r="D49" i="3" s="1"/>
  <c r="P46" i="3"/>
  <c r="P45" i="3"/>
  <c r="F45" i="3"/>
  <c r="P44" i="3"/>
  <c r="P43" i="3"/>
  <c r="F43" i="3"/>
  <c r="P42" i="3"/>
  <c r="P41" i="3"/>
  <c r="F41" i="3"/>
  <c r="P40" i="3"/>
  <c r="P39" i="3"/>
  <c r="P38" i="3"/>
  <c r="P37" i="3"/>
  <c r="F37" i="3"/>
  <c r="P36" i="3"/>
  <c r="P35" i="3"/>
  <c r="F35" i="3"/>
  <c r="P34" i="3"/>
  <c r="P33" i="3"/>
  <c r="F33" i="3"/>
  <c r="P32" i="3"/>
  <c r="P31" i="3"/>
  <c r="P30" i="3"/>
  <c r="P29" i="3"/>
  <c r="F29" i="3"/>
  <c r="P28" i="3"/>
  <c r="P27" i="3"/>
  <c r="F27" i="3"/>
  <c r="P26" i="3"/>
  <c r="P25" i="3"/>
  <c r="F25" i="3"/>
  <c r="P24" i="3"/>
  <c r="P23" i="3"/>
  <c r="P22" i="3"/>
  <c r="P21" i="3"/>
  <c r="F21" i="3"/>
  <c r="P20" i="3"/>
  <c r="P19" i="3"/>
  <c r="F19" i="3"/>
  <c r="P18" i="3"/>
  <c r="P17" i="3"/>
  <c r="F17" i="3"/>
  <c r="P16" i="3"/>
  <c r="P15" i="3"/>
  <c r="P14" i="3"/>
  <c r="P13" i="3"/>
  <c r="F13" i="3"/>
  <c r="P12" i="3"/>
  <c r="P11" i="3"/>
  <c r="F11" i="3"/>
  <c r="P10" i="3"/>
  <c r="P9" i="3"/>
  <c r="F9" i="3"/>
  <c r="P8" i="3"/>
  <c r="P7" i="3"/>
  <c r="P6" i="3"/>
  <c r="P5" i="3"/>
  <c r="F5" i="3"/>
  <c r="P4" i="3"/>
  <c r="P3" i="3"/>
  <c r="F3" i="3"/>
  <c r="P2" i="3"/>
  <c r="J22" i="2"/>
  <c r="L22" i="2" s="1"/>
  <c r="J25" i="2"/>
  <c r="L25" i="2" s="1"/>
  <c r="J39" i="2"/>
  <c r="L39" i="2" s="1"/>
  <c r="J45" i="2"/>
  <c r="L45" i="2" s="1"/>
  <c r="J31" i="2"/>
  <c r="L31" i="2" s="1"/>
  <c r="J32" i="2"/>
  <c r="L32" i="2" s="1"/>
  <c r="X8" i="2" s="1"/>
  <c r="J33" i="2"/>
  <c r="L33" i="2" s="1"/>
  <c r="J30" i="2"/>
  <c r="L30" i="2" s="1"/>
  <c r="J38" i="2"/>
  <c r="L38" i="2" s="1"/>
  <c r="J4" i="2"/>
  <c r="L4" i="2" s="1"/>
  <c r="J5" i="2"/>
  <c r="L5" i="2" s="1"/>
  <c r="X13" i="2" s="1"/>
  <c r="J8" i="2"/>
  <c r="L8" i="2" s="1"/>
  <c r="J13" i="2"/>
  <c r="L13" i="2" s="1"/>
  <c r="J37" i="2"/>
  <c r="L37" i="2" s="1"/>
  <c r="J27" i="2"/>
  <c r="L27" i="2" s="1"/>
  <c r="X17" i="2" s="1"/>
  <c r="J35" i="2"/>
  <c r="L35" i="2" s="1"/>
  <c r="X18" i="2" s="1"/>
  <c r="J2" i="2"/>
  <c r="L2" i="2" s="1"/>
  <c r="J42" i="2"/>
  <c r="L42" i="2" s="1"/>
  <c r="J43" i="2"/>
  <c r="L43" i="2" s="1"/>
  <c r="J28" i="2"/>
  <c r="L28" i="2" s="1"/>
  <c r="X22" i="2" s="1"/>
  <c r="J29" i="2"/>
  <c r="L29" i="2" s="1"/>
  <c r="J6" i="2"/>
  <c r="L6" i="2" s="1"/>
  <c r="X24" i="2" s="1"/>
  <c r="J7" i="2"/>
  <c r="L7" i="2" s="1"/>
  <c r="X25" i="2" s="1"/>
  <c r="J40" i="2"/>
  <c r="L40" i="2" s="1"/>
  <c r="X26" i="2" s="1"/>
  <c r="J41" i="2"/>
  <c r="L41" i="2" s="1"/>
  <c r="J14" i="2"/>
  <c r="L14" i="2" s="1"/>
  <c r="X28" i="2" s="1"/>
  <c r="J9" i="2"/>
  <c r="L9" i="2" s="1"/>
  <c r="X29" i="2" s="1"/>
  <c r="J44" i="2"/>
  <c r="L44" i="2" s="1"/>
  <c r="X30" i="2" s="1"/>
  <c r="J46" i="2"/>
  <c r="L46" i="2" s="1"/>
  <c r="X31" i="2" s="1"/>
  <c r="J36" i="2"/>
  <c r="L36" i="2" s="1"/>
  <c r="X32" i="2" s="1"/>
  <c r="J26" i="2"/>
  <c r="L26" i="2" s="1"/>
  <c r="X33" i="2" s="1"/>
  <c r="J19" i="2"/>
  <c r="L19" i="2" s="1"/>
  <c r="X34" i="2" s="1"/>
  <c r="J20" i="2"/>
  <c r="L20" i="2" s="1"/>
  <c r="J11" i="2"/>
  <c r="L11" i="2" s="1"/>
  <c r="J12" i="2"/>
  <c r="L12" i="2" s="1"/>
  <c r="J3" i="2"/>
  <c r="L3" i="2" s="1"/>
  <c r="X38" i="2" s="1"/>
  <c r="J17" i="2"/>
  <c r="L17" i="2" s="1"/>
  <c r="X39" i="2" s="1"/>
  <c r="J18" i="2"/>
  <c r="L18" i="2" s="1"/>
  <c r="J10" i="2"/>
  <c r="L10" i="2" s="1"/>
  <c r="X41" i="2" s="1"/>
  <c r="J16" i="2"/>
  <c r="L16" i="2" s="1"/>
  <c r="X42" i="2" s="1"/>
  <c r="J15" i="2"/>
  <c r="L15" i="2" s="1"/>
  <c r="X43" i="2" s="1"/>
  <c r="J23" i="2"/>
  <c r="L23" i="2" s="1"/>
  <c r="X44" i="2" s="1"/>
  <c r="J24" i="2"/>
  <c r="L24" i="2" s="1"/>
  <c r="X45" i="2" s="1"/>
  <c r="J34" i="2"/>
  <c r="L34" i="2" s="1"/>
  <c r="X46" i="2" s="1"/>
  <c r="J21" i="2"/>
  <c r="L21" i="2" s="1"/>
  <c r="X2" i="2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2" i="2"/>
  <c r="D48" i="1"/>
  <c r="D47" i="1"/>
  <c r="D49" i="1" s="1"/>
  <c r="X16" i="2" l="1"/>
  <c r="X14" i="2"/>
  <c r="X6" i="2"/>
  <c r="Z16" i="2"/>
  <c r="X37" i="2"/>
  <c r="X21" i="2"/>
  <c r="X5" i="2"/>
  <c r="X40" i="2"/>
  <c r="Z40" i="2" s="1"/>
  <c r="X36" i="2"/>
  <c r="X20" i="2"/>
  <c r="X12" i="2"/>
  <c r="X4" i="2"/>
  <c r="X35" i="2"/>
  <c r="X27" i="2"/>
  <c r="X19" i="2"/>
  <c r="X11" i="2"/>
  <c r="X3" i="2"/>
  <c r="X10" i="2"/>
  <c r="X9" i="2"/>
  <c r="X23" i="2"/>
  <c r="X15" i="2"/>
  <c r="X7" i="2"/>
  <c r="Z45" i="2"/>
  <c r="Z28" i="2"/>
  <c r="Z12" i="2"/>
  <c r="Z44" i="2"/>
  <c r="Z32" i="2"/>
  <c r="Z39" i="2"/>
  <c r="Z31" i="2"/>
  <c r="Z23" i="2"/>
  <c r="Z15" i="2"/>
  <c r="Z7" i="2"/>
  <c r="Z46" i="2"/>
  <c r="Z38" i="2"/>
  <c r="Z22" i="2"/>
  <c r="Z14" i="2"/>
  <c r="Z6" i="2"/>
  <c r="Z36" i="2"/>
  <c r="Z13" i="2"/>
  <c r="Z29" i="2"/>
  <c r="Z20" i="2"/>
  <c r="Z27" i="2"/>
  <c r="Z19" i="2"/>
  <c r="Z11" i="2"/>
  <c r="Z3" i="2"/>
  <c r="Z24" i="2"/>
  <c r="Z42" i="2"/>
  <c r="Z34" i="2"/>
  <c r="Z26" i="2"/>
  <c r="Z18" i="2"/>
  <c r="Z10" i="2"/>
  <c r="Z8" i="2"/>
  <c r="Z41" i="2"/>
  <c r="Z33" i="2"/>
  <c r="Z25" i="2"/>
  <c r="Z17" i="2"/>
  <c r="Z9" i="2"/>
  <c r="Z30" i="2"/>
  <c r="Z43" i="2"/>
  <c r="Z4" i="2"/>
  <c r="Z35" i="2"/>
  <c r="Z37" i="2"/>
  <c r="Z21" i="2"/>
  <c r="Z5" i="2"/>
  <c r="F46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F16" i="3"/>
  <c r="F14" i="3"/>
  <c r="F12" i="3"/>
  <c r="F10" i="3"/>
  <c r="F8" i="3"/>
  <c r="F6" i="3"/>
  <c r="F4" i="3"/>
  <c r="F2" i="3"/>
  <c r="F7" i="3"/>
  <c r="F15" i="3"/>
  <c r="F23" i="3"/>
  <c r="F31" i="3"/>
  <c r="F39" i="3"/>
  <c r="E49" i="3"/>
  <c r="G46" i="3" l="1"/>
  <c r="H46" i="3" s="1"/>
  <c r="S46" i="3" s="1"/>
  <c r="U46" i="3" s="1"/>
  <c r="G44" i="3"/>
  <c r="H44" i="3" s="1"/>
  <c r="S44" i="3" s="1"/>
  <c r="U44" i="3" s="1"/>
  <c r="G45" i="3"/>
  <c r="H45" i="3" s="1"/>
  <c r="S45" i="3" s="1"/>
  <c r="U45" i="3" s="1"/>
  <c r="G35" i="3"/>
  <c r="H35" i="3" s="1"/>
  <c r="S35" i="3" s="1"/>
  <c r="U35" i="3" s="1"/>
  <c r="G33" i="3"/>
  <c r="H33" i="3" s="1"/>
  <c r="S33" i="3" s="1"/>
  <c r="U33" i="3" s="1"/>
  <c r="G27" i="3"/>
  <c r="H27" i="3" s="1"/>
  <c r="S27" i="3" s="1"/>
  <c r="U27" i="3" s="1"/>
  <c r="G23" i="3"/>
  <c r="H23" i="3" s="1"/>
  <c r="S23" i="3" s="1"/>
  <c r="U23" i="3" s="1"/>
  <c r="G19" i="3"/>
  <c r="H19" i="3" s="1"/>
  <c r="S19" i="3" s="1"/>
  <c r="U19" i="3" s="1"/>
  <c r="G15" i="3"/>
  <c r="H15" i="3" s="1"/>
  <c r="S15" i="3" s="1"/>
  <c r="U15" i="3" s="1"/>
  <c r="G43" i="3"/>
  <c r="H43" i="3" s="1"/>
  <c r="S43" i="3" s="1"/>
  <c r="U43" i="3" s="1"/>
  <c r="G41" i="3"/>
  <c r="H41" i="3" s="1"/>
  <c r="S41" i="3" s="1"/>
  <c r="U41" i="3" s="1"/>
  <c r="G39" i="3"/>
  <c r="H39" i="3" s="1"/>
  <c r="S39" i="3" s="1"/>
  <c r="U39" i="3" s="1"/>
  <c r="G37" i="3"/>
  <c r="H37" i="3" s="1"/>
  <c r="S37" i="3" s="1"/>
  <c r="U37" i="3" s="1"/>
  <c r="G31" i="3"/>
  <c r="H31" i="3" s="1"/>
  <c r="S31" i="3" s="1"/>
  <c r="U31" i="3" s="1"/>
  <c r="G29" i="3"/>
  <c r="H29" i="3" s="1"/>
  <c r="S29" i="3" s="1"/>
  <c r="U29" i="3" s="1"/>
  <c r="G25" i="3"/>
  <c r="H25" i="3" s="1"/>
  <c r="S25" i="3" s="1"/>
  <c r="U25" i="3" s="1"/>
  <c r="G21" i="3"/>
  <c r="H21" i="3" s="1"/>
  <c r="S21" i="3" s="1"/>
  <c r="U21" i="3" s="1"/>
  <c r="G17" i="3"/>
  <c r="H17" i="3" s="1"/>
  <c r="S17" i="3" s="1"/>
  <c r="U17" i="3" s="1"/>
  <c r="G38" i="3"/>
  <c r="H38" i="3" s="1"/>
  <c r="S38" i="3" s="1"/>
  <c r="U38" i="3" s="1"/>
  <c r="G30" i="3"/>
  <c r="H30" i="3" s="1"/>
  <c r="S30" i="3" s="1"/>
  <c r="U30" i="3" s="1"/>
  <c r="G22" i="3"/>
  <c r="H22" i="3" s="1"/>
  <c r="S22" i="3" s="1"/>
  <c r="U22" i="3" s="1"/>
  <c r="G14" i="3"/>
  <c r="H14" i="3" s="1"/>
  <c r="S14" i="3" s="1"/>
  <c r="U14" i="3" s="1"/>
  <c r="G13" i="3"/>
  <c r="H13" i="3" s="1"/>
  <c r="S13" i="3" s="1"/>
  <c r="U13" i="3" s="1"/>
  <c r="G6" i="3"/>
  <c r="H6" i="3" s="1"/>
  <c r="S6" i="3" s="1"/>
  <c r="U6" i="3" s="1"/>
  <c r="G5" i="3"/>
  <c r="H5" i="3" s="1"/>
  <c r="S5" i="3" s="1"/>
  <c r="U5" i="3" s="1"/>
  <c r="G24" i="3"/>
  <c r="H24" i="3" s="1"/>
  <c r="S24" i="3" s="1"/>
  <c r="U24" i="3" s="1"/>
  <c r="G40" i="3"/>
  <c r="H40" i="3" s="1"/>
  <c r="S40" i="3" s="1"/>
  <c r="U40" i="3" s="1"/>
  <c r="G32" i="3"/>
  <c r="H32" i="3" s="1"/>
  <c r="S32" i="3" s="1"/>
  <c r="U32" i="3" s="1"/>
  <c r="G16" i="3"/>
  <c r="H16" i="3" s="1"/>
  <c r="S16" i="3" s="1"/>
  <c r="U16" i="3" s="1"/>
  <c r="G12" i="3"/>
  <c r="H12" i="3" s="1"/>
  <c r="S12" i="3" s="1"/>
  <c r="U12" i="3" s="1"/>
  <c r="G11" i="3"/>
  <c r="H11" i="3" s="1"/>
  <c r="S11" i="3" s="1"/>
  <c r="U11" i="3" s="1"/>
  <c r="G4" i="3"/>
  <c r="H4" i="3" s="1"/>
  <c r="S4" i="3" s="1"/>
  <c r="U4" i="3" s="1"/>
  <c r="G3" i="3"/>
  <c r="H3" i="3" s="1"/>
  <c r="S3" i="3" s="1"/>
  <c r="U3" i="3" s="1"/>
  <c r="G42" i="3"/>
  <c r="H42" i="3" s="1"/>
  <c r="S42" i="3" s="1"/>
  <c r="U42" i="3" s="1"/>
  <c r="G34" i="3"/>
  <c r="H34" i="3" s="1"/>
  <c r="S34" i="3" s="1"/>
  <c r="U34" i="3" s="1"/>
  <c r="G26" i="3"/>
  <c r="H26" i="3" s="1"/>
  <c r="S26" i="3" s="1"/>
  <c r="U26" i="3" s="1"/>
  <c r="G18" i="3"/>
  <c r="H18" i="3" s="1"/>
  <c r="S18" i="3" s="1"/>
  <c r="U18" i="3" s="1"/>
  <c r="G10" i="3"/>
  <c r="H10" i="3" s="1"/>
  <c r="S10" i="3" s="1"/>
  <c r="U10" i="3" s="1"/>
  <c r="G9" i="3"/>
  <c r="H9" i="3" s="1"/>
  <c r="S9" i="3" s="1"/>
  <c r="U9" i="3" s="1"/>
  <c r="G2" i="3"/>
  <c r="H2" i="3" s="1"/>
  <c r="S2" i="3" s="1"/>
  <c r="U2" i="3" s="1"/>
  <c r="G36" i="3"/>
  <c r="H36" i="3" s="1"/>
  <c r="S36" i="3" s="1"/>
  <c r="U36" i="3" s="1"/>
  <c r="G28" i="3"/>
  <c r="H28" i="3" s="1"/>
  <c r="S28" i="3" s="1"/>
  <c r="U28" i="3" s="1"/>
  <c r="G20" i="3"/>
  <c r="H20" i="3" s="1"/>
  <c r="S20" i="3" s="1"/>
  <c r="U20" i="3" s="1"/>
  <c r="G8" i="3"/>
  <c r="H8" i="3" s="1"/>
  <c r="S8" i="3" s="1"/>
  <c r="U8" i="3" s="1"/>
  <c r="G7" i="3"/>
  <c r="H7" i="3" s="1"/>
  <c r="S7" i="3" s="1"/>
  <c r="U7" i="3" s="1"/>
  <c r="Z2" i="2" l="1"/>
</calcChain>
</file>

<file path=xl/sharedStrings.xml><?xml version="1.0" encoding="utf-8"?>
<sst xmlns="http://schemas.openxmlformats.org/spreadsheetml/2006/main" count="1199" uniqueCount="69">
  <si>
    <t>Total # (pp)</t>
  </si>
  <si>
    <t>Badakhshan</t>
  </si>
  <si>
    <t>Badghis</t>
  </si>
  <si>
    <t>Baghlan</t>
  </si>
  <si>
    <t>Balkh</t>
  </si>
  <si>
    <t>Bamyan</t>
  </si>
  <si>
    <t>Daykundi</t>
  </si>
  <si>
    <t>Farah</t>
  </si>
  <si>
    <t>Faryab</t>
  </si>
  <si>
    <t>Ghazni</t>
  </si>
  <si>
    <t>Ghor</t>
  </si>
  <si>
    <t>Hilmand</t>
  </si>
  <si>
    <t>Hirat</t>
  </si>
  <si>
    <t>Jawzjan</t>
  </si>
  <si>
    <t>Kabul</t>
  </si>
  <si>
    <t>Kandahar</t>
  </si>
  <si>
    <t>Kapisa</t>
  </si>
  <si>
    <t>Khost</t>
  </si>
  <si>
    <t>Kunar</t>
  </si>
  <si>
    <t>Kunduz</t>
  </si>
  <si>
    <t>Laghman</t>
  </si>
  <si>
    <t>Logar</t>
  </si>
  <si>
    <t>Nangarhar</t>
  </si>
  <si>
    <t>Nimroz</t>
  </si>
  <si>
    <t>Nuristan</t>
  </si>
  <si>
    <t>Paktika</t>
  </si>
  <si>
    <t>Paktya</t>
  </si>
  <si>
    <t>Panjsher</t>
  </si>
  <si>
    <t>Parwan</t>
  </si>
  <si>
    <t>Samangan</t>
  </si>
  <si>
    <t>Sari pul</t>
  </si>
  <si>
    <t>Takhar</t>
  </si>
  <si>
    <t>Uruzgan</t>
  </si>
  <si>
    <t>Wardak</t>
  </si>
  <si>
    <t>Zabul</t>
  </si>
  <si>
    <t>Grand Total</t>
  </si>
  <si>
    <t>Province</t>
  </si>
  <si>
    <t>Community</t>
  </si>
  <si>
    <t>Rural</t>
  </si>
  <si>
    <t>Urban</t>
  </si>
  <si>
    <t>Urban Total</t>
  </si>
  <si>
    <t>Rural Total</t>
  </si>
  <si>
    <t>Pcode</t>
  </si>
  <si>
    <t>Total</t>
  </si>
  <si>
    <t>IF</t>
  </si>
  <si>
    <t>Prov</t>
  </si>
  <si>
    <t>=</t>
  </si>
  <si>
    <t>CommType</t>
  </si>
  <si>
    <t>HHWeight</t>
  </si>
  <si>
    <t>.</t>
  </si>
  <si>
    <t>and</t>
  </si>
  <si>
    <t>Syntax</t>
  </si>
  <si>
    <t>Spss Syntax Formulation</t>
  </si>
  <si>
    <t>Interviewed HHs</t>
  </si>
  <si>
    <t>Total HHs</t>
  </si>
  <si>
    <t>Weight_hh</t>
  </si>
  <si>
    <t>Interviews</t>
  </si>
  <si>
    <t>% Total population Distribution (A)</t>
  </si>
  <si>
    <t>% HH Sampling Distribution (B)</t>
  </si>
  <si>
    <t>Weight (=A/B)</t>
  </si>
  <si>
    <t>Count</t>
  </si>
  <si>
    <t>Maidan Wardak</t>
  </si>
  <si>
    <t>Sar-e-Pul</t>
  </si>
  <si>
    <t>HHWeight_R</t>
  </si>
  <si>
    <t>strata</t>
  </si>
  <si>
    <t>strat</t>
  </si>
  <si>
    <t>avg_hh_size</t>
  </si>
  <si>
    <t>pop_23</t>
  </si>
  <si>
    <t>comm_number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</si>
</sst>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##0.0"/>
    <numFmt numFmtId="166" formatCode="#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2"/>
      <color indexed="60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0" fontId="2" fillId="0" borderId="0" xfId="0" applyFont="1"/>
    <xf numFmtId="0" fontId="2" fillId="2" borderId="0" xfId="0" applyFont="1" applyFill="1"/>
    <xf numFmtId="164" fontId="2" fillId="0" borderId="0" xfId="1" applyNumberFormat="1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4" fillId="0" borderId="1" xfId="2" applyNumberFormat="1" applyFont="1" applyBorder="1" applyAlignment="1">
      <alignment horizontal="right" vertical="center"/>
    </xf>
    <xf numFmtId="165" fontId="4" fillId="0" borderId="2" xfId="2" applyNumberFormat="1" applyFont="1" applyBorder="1" applyAlignment="1">
      <alignment horizontal="right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3" xfId="4" applyFont="1" applyBorder="1" applyAlignment="1">
      <alignment horizontal="center" wrapText="1"/>
    </xf>
    <xf numFmtId="9" fontId="0" fillId="0" borderId="0" xfId="3" applyFont="1" applyAlignment="1">
      <alignment horizontal="center" vertical="center"/>
    </xf>
    <xf numFmtId="0" fontId="5" fillId="3" borderId="4" xfId="4" applyFont="1" applyFill="1" applyBorder="1" applyAlignment="1">
      <alignment vertical="top" wrapText="1"/>
    </xf>
    <xf numFmtId="0" fontId="5" fillId="3" borderId="4" xfId="4" applyFont="1" applyFill="1" applyBorder="1" applyAlignment="1">
      <alignment horizontal="left" vertical="top" wrapText="1"/>
    </xf>
    <xf numFmtId="166" fontId="6" fillId="4" borderId="4" xfId="4" applyNumberFormat="1" applyFont="1" applyFill="1" applyBorder="1" applyAlignment="1">
      <alignment horizontal="right" vertical="top"/>
    </xf>
    <xf numFmtId="0" fontId="5" fillId="3" borderId="5" xfId="4" applyFont="1" applyFill="1" applyBorder="1" applyAlignment="1">
      <alignment vertical="top" wrapText="1"/>
    </xf>
    <xf numFmtId="0" fontId="5" fillId="3" borderId="5" xfId="4" applyFont="1" applyFill="1" applyBorder="1" applyAlignment="1">
      <alignment horizontal="left" vertical="top" wrapText="1"/>
    </xf>
    <xf numFmtId="166" fontId="6" fillId="4" borderId="5" xfId="4" applyNumberFormat="1" applyFont="1" applyFill="1" applyBorder="1" applyAlignment="1">
      <alignment horizontal="right" vertical="top"/>
    </xf>
    <xf numFmtId="0" fontId="5" fillId="3" borderId="6" xfId="4" applyFont="1" applyFill="1" applyBorder="1" applyAlignment="1">
      <alignment vertical="top" wrapText="1"/>
    </xf>
    <xf numFmtId="0" fontId="5" fillId="3" borderId="6" xfId="4" applyFont="1" applyFill="1" applyBorder="1" applyAlignment="1">
      <alignment horizontal="left" vertical="top" wrapText="1"/>
    </xf>
    <xf numFmtId="166" fontId="6" fillId="4" borderId="6" xfId="4" applyNumberFormat="1" applyFont="1" applyFill="1" applyBorder="1" applyAlignment="1">
      <alignment horizontal="right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" xfId="4" applyFont="1" applyBorder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5">
    <cellStyle name="Comma" xfId="1" builtinId="3"/>
    <cellStyle name="Normal" xfId="0" builtinId="0"/>
    <cellStyle name="Normal_Sheet1" xfId="2" xr:uid="{0D94C4E2-6818-4A46-B86F-6F9A86E8656D}"/>
    <cellStyle name="Normal_weight" xfId="4" xr:uid="{DE7EF3BC-BE53-440C-A7AA-38AA2E930569}"/>
    <cellStyle name="Percent" xfId="3" builtinId="5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workbookViewId="0">
      <selection sqref="A1:D1048576"/>
    </sheetView>
  </sheetViews>
  <sheetFormatPr defaultRowHeight="15" x14ac:dyDescent="0.25"/>
  <cols>
    <col min="1" max="1" width="12.140625" customWidth="1"/>
    <col min="2" max="2" width="16" bestFit="1" customWidth="1"/>
    <col min="3" max="3" width="11.28515625" bestFit="1" customWidth="1"/>
    <col min="4" max="4" width="12.140625" customWidth="1"/>
  </cols>
  <sheetData>
    <row r="1" spans="1:4" x14ac:dyDescent="0.25">
      <c r="A1" s="1" t="s">
        <v>42</v>
      </c>
      <c r="B1" s="1" t="s">
        <v>36</v>
      </c>
      <c r="C1" s="1" t="s">
        <v>37</v>
      </c>
      <c r="D1" s="1" t="s">
        <v>0</v>
      </c>
    </row>
    <row r="2" spans="1:4" x14ac:dyDescent="0.25">
      <c r="A2" s="1">
        <v>1</v>
      </c>
      <c r="B2" s="1" t="s">
        <v>14</v>
      </c>
      <c r="C2" s="1" t="s">
        <v>38</v>
      </c>
      <c r="D2" s="3">
        <v>2922062</v>
      </c>
    </row>
    <row r="3" spans="1:4" x14ac:dyDescent="0.25">
      <c r="A3" s="1">
        <v>1</v>
      </c>
      <c r="B3" s="1" t="s">
        <v>14</v>
      </c>
      <c r="C3" s="1" t="s">
        <v>39</v>
      </c>
      <c r="D3" s="3">
        <v>4224262</v>
      </c>
    </row>
    <row r="4" spans="1:4" x14ac:dyDescent="0.25">
      <c r="A4">
        <v>2</v>
      </c>
      <c r="B4" s="1" t="s">
        <v>16</v>
      </c>
      <c r="C4" s="1" t="s">
        <v>38</v>
      </c>
      <c r="D4" s="3">
        <v>670464</v>
      </c>
    </row>
    <row r="5" spans="1:4" x14ac:dyDescent="0.25">
      <c r="A5" s="1">
        <v>3</v>
      </c>
      <c r="B5" s="1" t="s">
        <v>28</v>
      </c>
      <c r="C5" s="1" t="s">
        <v>38</v>
      </c>
      <c r="D5" s="3">
        <v>1012909</v>
      </c>
    </row>
    <row r="6" spans="1:4" x14ac:dyDescent="0.25">
      <c r="A6" s="1">
        <v>4</v>
      </c>
      <c r="B6" s="1" t="s">
        <v>33</v>
      </c>
      <c r="C6" s="1" t="s">
        <v>38</v>
      </c>
      <c r="D6" s="3">
        <v>906573</v>
      </c>
    </row>
    <row r="7" spans="1:4" x14ac:dyDescent="0.25">
      <c r="A7">
        <v>5</v>
      </c>
      <c r="B7" s="1" t="s">
        <v>21</v>
      </c>
      <c r="C7" s="1" t="s">
        <v>38</v>
      </c>
      <c r="D7" s="3">
        <v>596422</v>
      </c>
    </row>
    <row r="8" spans="1:4" x14ac:dyDescent="0.25">
      <c r="A8" s="1">
        <v>6</v>
      </c>
      <c r="B8" s="1" t="s">
        <v>22</v>
      </c>
      <c r="C8" s="1" t="s">
        <v>38</v>
      </c>
      <c r="D8" s="3">
        <v>2098486</v>
      </c>
    </row>
    <row r="9" spans="1:4" x14ac:dyDescent="0.25">
      <c r="A9" s="1">
        <v>6</v>
      </c>
      <c r="B9" s="1" t="s">
        <v>22</v>
      </c>
      <c r="C9" s="1" t="s">
        <v>39</v>
      </c>
      <c r="D9" s="3">
        <v>238046</v>
      </c>
    </row>
    <row r="10" spans="1:4" x14ac:dyDescent="0.25">
      <c r="A10">
        <v>7</v>
      </c>
      <c r="B10" s="1" t="s">
        <v>20</v>
      </c>
      <c r="C10" s="1" t="s">
        <v>38</v>
      </c>
      <c r="D10" s="3">
        <v>677587</v>
      </c>
    </row>
    <row r="11" spans="1:4" x14ac:dyDescent="0.25">
      <c r="A11" s="1">
        <v>8</v>
      </c>
      <c r="B11" s="2" t="s">
        <v>27</v>
      </c>
      <c r="C11" s="1" t="s">
        <v>38</v>
      </c>
      <c r="D11" s="3">
        <v>233318</v>
      </c>
    </row>
    <row r="12" spans="1:4" x14ac:dyDescent="0.25">
      <c r="A12">
        <v>9</v>
      </c>
      <c r="B12" s="1" t="s">
        <v>3</v>
      </c>
      <c r="C12" s="1" t="s">
        <v>38</v>
      </c>
      <c r="D12" s="3">
        <v>1130948</v>
      </c>
    </row>
    <row r="13" spans="1:4" x14ac:dyDescent="0.25">
      <c r="A13">
        <v>9</v>
      </c>
      <c r="B13" s="1" t="s">
        <v>3</v>
      </c>
      <c r="C13" s="1" t="s">
        <v>39</v>
      </c>
      <c r="D13" s="3">
        <v>262204</v>
      </c>
    </row>
    <row r="14" spans="1:4" x14ac:dyDescent="0.25">
      <c r="A14">
        <v>10</v>
      </c>
      <c r="B14" s="1" t="s">
        <v>5</v>
      </c>
      <c r="C14" s="1" t="s">
        <v>38</v>
      </c>
      <c r="D14" s="3">
        <v>680430</v>
      </c>
    </row>
    <row r="15" spans="1:4" x14ac:dyDescent="0.25">
      <c r="A15">
        <v>11</v>
      </c>
      <c r="B15" s="1" t="s">
        <v>9</v>
      </c>
      <c r="C15" s="1" t="s">
        <v>38</v>
      </c>
      <c r="D15" s="3">
        <v>1870798</v>
      </c>
    </row>
    <row r="16" spans="1:4" x14ac:dyDescent="0.25">
      <c r="A16">
        <v>12</v>
      </c>
      <c r="B16" s="1" t="s">
        <v>26</v>
      </c>
      <c r="C16" s="1" t="s">
        <v>38</v>
      </c>
      <c r="D16" s="3">
        <v>840246</v>
      </c>
    </row>
    <row r="17" spans="1:4" x14ac:dyDescent="0.25">
      <c r="A17">
        <v>13</v>
      </c>
      <c r="B17" s="1" t="s">
        <v>18</v>
      </c>
      <c r="C17" s="1" t="s">
        <v>38</v>
      </c>
      <c r="D17" s="3">
        <v>685695</v>
      </c>
    </row>
    <row r="18" spans="1:4" x14ac:dyDescent="0.25">
      <c r="A18" s="1">
        <v>14</v>
      </c>
      <c r="B18" s="1" t="s">
        <v>24</v>
      </c>
      <c r="C18" s="1" t="s">
        <v>38</v>
      </c>
      <c r="D18" s="3">
        <v>224926</v>
      </c>
    </row>
    <row r="19" spans="1:4" x14ac:dyDescent="0.25">
      <c r="A19" s="1">
        <v>15</v>
      </c>
      <c r="B19" s="1" t="s">
        <v>1</v>
      </c>
      <c r="C19" s="1" t="s">
        <v>38</v>
      </c>
      <c r="D19" s="3">
        <v>1447325</v>
      </c>
    </row>
    <row r="20" spans="1:4" x14ac:dyDescent="0.25">
      <c r="A20" s="1">
        <v>16</v>
      </c>
      <c r="B20" s="1" t="s">
        <v>31</v>
      </c>
      <c r="C20" s="1" t="s">
        <v>38</v>
      </c>
      <c r="D20" s="3">
        <v>1194898</v>
      </c>
    </row>
    <row r="21" spans="1:4" x14ac:dyDescent="0.25">
      <c r="A21" s="1">
        <v>16</v>
      </c>
      <c r="B21" s="1" t="s">
        <v>31</v>
      </c>
      <c r="C21" s="1" t="s">
        <v>39</v>
      </c>
      <c r="D21" s="3">
        <v>305984</v>
      </c>
    </row>
    <row r="22" spans="1:4" x14ac:dyDescent="0.25">
      <c r="A22">
        <v>17</v>
      </c>
      <c r="B22" s="1" t="s">
        <v>19</v>
      </c>
      <c r="C22" s="1" t="s">
        <v>38</v>
      </c>
      <c r="D22" s="3">
        <v>1242097</v>
      </c>
    </row>
    <row r="23" spans="1:4" x14ac:dyDescent="0.25">
      <c r="A23">
        <v>17</v>
      </c>
      <c r="B23" s="1" t="s">
        <v>19</v>
      </c>
      <c r="C23" s="1" t="s">
        <v>39</v>
      </c>
      <c r="D23" s="3">
        <v>318632</v>
      </c>
    </row>
    <row r="24" spans="1:4" x14ac:dyDescent="0.25">
      <c r="A24">
        <v>18</v>
      </c>
      <c r="B24" s="1" t="s">
        <v>4</v>
      </c>
      <c r="C24" s="1" t="s">
        <v>38</v>
      </c>
      <c r="D24" s="3">
        <v>1419416</v>
      </c>
    </row>
    <row r="25" spans="1:4" x14ac:dyDescent="0.25">
      <c r="A25">
        <v>18</v>
      </c>
      <c r="B25" s="1" t="s">
        <v>4</v>
      </c>
      <c r="C25" s="1" t="s">
        <v>39</v>
      </c>
      <c r="D25" s="3">
        <v>652785</v>
      </c>
    </row>
    <row r="26" spans="1:4" x14ac:dyDescent="0.25">
      <c r="A26" s="1">
        <v>19</v>
      </c>
      <c r="B26" s="1" t="s">
        <v>29</v>
      </c>
      <c r="C26" s="1" t="s">
        <v>38</v>
      </c>
      <c r="D26" s="3">
        <v>591086</v>
      </c>
    </row>
    <row r="27" spans="1:4" x14ac:dyDescent="0.25">
      <c r="A27" s="1">
        <v>20</v>
      </c>
      <c r="B27" s="1" t="s">
        <v>30</v>
      </c>
      <c r="C27" s="1" t="s">
        <v>38</v>
      </c>
      <c r="D27" s="3">
        <v>852672</v>
      </c>
    </row>
    <row r="28" spans="1:4" x14ac:dyDescent="0.25">
      <c r="A28">
        <v>21</v>
      </c>
      <c r="B28" s="1" t="s">
        <v>10</v>
      </c>
      <c r="C28" s="1" t="s">
        <v>38</v>
      </c>
      <c r="D28" s="3">
        <v>1049665</v>
      </c>
    </row>
    <row r="29" spans="1:4" x14ac:dyDescent="0.25">
      <c r="A29">
        <v>22</v>
      </c>
      <c r="B29" s="1" t="s">
        <v>6</v>
      </c>
      <c r="C29" s="1" t="s">
        <v>38</v>
      </c>
      <c r="D29" s="3">
        <v>709189</v>
      </c>
    </row>
    <row r="30" spans="1:4" x14ac:dyDescent="0.25">
      <c r="A30" s="1">
        <v>23</v>
      </c>
      <c r="B30" s="1" t="s">
        <v>32</v>
      </c>
      <c r="C30" s="1" t="s">
        <v>38</v>
      </c>
      <c r="D30" s="3">
        <v>598762</v>
      </c>
    </row>
    <row r="31" spans="1:4" x14ac:dyDescent="0.25">
      <c r="A31" s="1">
        <v>24</v>
      </c>
      <c r="B31" s="1" t="s">
        <v>34</v>
      </c>
      <c r="C31" s="1" t="s">
        <v>38</v>
      </c>
      <c r="D31" s="3">
        <v>527734</v>
      </c>
    </row>
    <row r="32" spans="1:4" x14ac:dyDescent="0.25">
      <c r="A32">
        <v>25</v>
      </c>
      <c r="B32" s="1" t="s">
        <v>25</v>
      </c>
      <c r="C32" s="1" t="s">
        <v>38</v>
      </c>
      <c r="D32" s="3">
        <v>1064804</v>
      </c>
    </row>
    <row r="33" spans="1:4" x14ac:dyDescent="0.25">
      <c r="A33">
        <v>26</v>
      </c>
      <c r="B33" s="1" t="s">
        <v>17</v>
      </c>
      <c r="C33" s="1" t="s">
        <v>38</v>
      </c>
      <c r="D33" s="3">
        <v>873980</v>
      </c>
    </row>
    <row r="34" spans="1:4" x14ac:dyDescent="0.25">
      <c r="A34">
        <v>27</v>
      </c>
      <c r="B34" s="1" t="s">
        <v>13</v>
      </c>
      <c r="C34" s="1" t="s">
        <v>38</v>
      </c>
      <c r="D34" s="3">
        <v>618615</v>
      </c>
    </row>
    <row r="35" spans="1:4" x14ac:dyDescent="0.25">
      <c r="A35">
        <v>27</v>
      </c>
      <c r="B35" s="1" t="s">
        <v>13</v>
      </c>
      <c r="C35" s="1" t="s">
        <v>39</v>
      </c>
      <c r="D35" s="3">
        <v>208081</v>
      </c>
    </row>
    <row r="36" spans="1:4" x14ac:dyDescent="0.25">
      <c r="A36">
        <v>28</v>
      </c>
      <c r="B36" s="1" t="s">
        <v>8</v>
      </c>
      <c r="C36" s="1" t="s">
        <v>38</v>
      </c>
      <c r="D36" s="3">
        <v>1391887</v>
      </c>
    </row>
    <row r="37" spans="1:4" x14ac:dyDescent="0.25">
      <c r="A37">
        <v>28</v>
      </c>
      <c r="B37" s="1" t="s">
        <v>8</v>
      </c>
      <c r="C37" s="1" t="s">
        <v>39</v>
      </c>
      <c r="D37" s="3">
        <v>131143</v>
      </c>
    </row>
    <row r="38" spans="1:4" x14ac:dyDescent="0.25">
      <c r="A38">
        <v>29</v>
      </c>
      <c r="B38" s="1" t="s">
        <v>2</v>
      </c>
      <c r="C38" s="1" t="s">
        <v>38</v>
      </c>
      <c r="D38" s="3">
        <v>754610</v>
      </c>
    </row>
    <row r="39" spans="1:4" x14ac:dyDescent="0.25">
      <c r="A39">
        <v>30</v>
      </c>
      <c r="B39" s="1" t="s">
        <v>12</v>
      </c>
      <c r="C39" s="1" t="s">
        <v>38</v>
      </c>
      <c r="D39" s="3">
        <v>1981679</v>
      </c>
    </row>
    <row r="40" spans="1:4" x14ac:dyDescent="0.25">
      <c r="A40">
        <v>30</v>
      </c>
      <c r="B40" s="1" t="s">
        <v>12</v>
      </c>
      <c r="C40" s="1" t="s">
        <v>39</v>
      </c>
      <c r="D40" s="3">
        <v>957589</v>
      </c>
    </row>
    <row r="41" spans="1:4" x14ac:dyDescent="0.25">
      <c r="A41">
        <v>31</v>
      </c>
      <c r="B41" s="1" t="s">
        <v>7</v>
      </c>
      <c r="C41" s="1" t="s">
        <v>38</v>
      </c>
      <c r="D41" s="3">
        <v>773067</v>
      </c>
    </row>
    <row r="42" spans="1:4" x14ac:dyDescent="0.25">
      <c r="A42">
        <v>32</v>
      </c>
      <c r="B42" s="1" t="s">
        <v>11</v>
      </c>
      <c r="C42" s="1" t="s">
        <v>39</v>
      </c>
      <c r="D42" s="3">
        <v>298024</v>
      </c>
    </row>
    <row r="43" spans="1:4" x14ac:dyDescent="0.25">
      <c r="A43">
        <v>32</v>
      </c>
      <c r="B43" s="1" t="s">
        <v>11</v>
      </c>
      <c r="C43" s="1" t="s">
        <v>38</v>
      </c>
      <c r="D43" s="3">
        <v>1687739</v>
      </c>
    </row>
    <row r="44" spans="1:4" x14ac:dyDescent="0.25">
      <c r="A44">
        <v>33</v>
      </c>
      <c r="B44" s="1" t="s">
        <v>15</v>
      </c>
      <c r="C44" s="1" t="s">
        <v>38</v>
      </c>
      <c r="D44" s="3">
        <v>1261556</v>
      </c>
    </row>
    <row r="45" spans="1:4" x14ac:dyDescent="0.25">
      <c r="A45">
        <v>33</v>
      </c>
      <c r="B45" s="1" t="s">
        <v>15</v>
      </c>
      <c r="C45" s="1" t="s">
        <v>39</v>
      </c>
      <c r="D45" s="3">
        <v>660170</v>
      </c>
    </row>
    <row r="46" spans="1:4" x14ac:dyDescent="0.25">
      <c r="A46" s="1">
        <v>34</v>
      </c>
      <c r="B46" s="1" t="s">
        <v>23</v>
      </c>
      <c r="C46" s="1" t="s">
        <v>38</v>
      </c>
      <c r="D46" s="3">
        <v>252031</v>
      </c>
    </row>
    <row r="47" spans="1:4" x14ac:dyDescent="0.25">
      <c r="A47" s="31" t="s">
        <v>40</v>
      </c>
      <c r="B47" s="31"/>
      <c r="C47" s="1" t="s">
        <v>39</v>
      </c>
      <c r="D47" s="3">
        <f>SUMIF(C2:C46,"Urban",D2:D46)</f>
        <v>8256920</v>
      </c>
    </row>
    <row r="48" spans="1:4" x14ac:dyDescent="0.25">
      <c r="A48" s="31" t="s">
        <v>41</v>
      </c>
      <c r="B48" s="31"/>
      <c r="C48" s="1" t="s">
        <v>38</v>
      </c>
      <c r="D48" s="3">
        <f>SUMIF(C2:C46,"Rural",D2:D46)</f>
        <v>34843676</v>
      </c>
    </row>
    <row r="49" spans="1:4" x14ac:dyDescent="0.25">
      <c r="A49" s="31" t="s">
        <v>35</v>
      </c>
      <c r="B49" s="31"/>
      <c r="C49" s="1" t="s">
        <v>43</v>
      </c>
      <c r="D49" s="3">
        <f>SUM(D47:D48)</f>
        <v>43100596</v>
      </c>
    </row>
  </sheetData>
  <mergeCells count="3">
    <mergeCell ref="A47:B47"/>
    <mergeCell ref="A48:B48"/>
    <mergeCell ref="A49:B49"/>
  </mergeCells>
  <conditionalFormatting sqref="A3">
    <cfRule type="cellIs" dxfId="125" priority="21" operator="equal">
      <formula>$C$157</formula>
    </cfRule>
  </conditionalFormatting>
  <conditionalFormatting sqref="A4:A5">
    <cfRule type="cellIs" dxfId="124" priority="20" operator="equal">
      <formula>$C$157</formula>
    </cfRule>
  </conditionalFormatting>
  <conditionalFormatting sqref="A8">
    <cfRule type="cellIs" dxfId="123" priority="19" operator="equal">
      <formula>$C$157</formula>
    </cfRule>
  </conditionalFormatting>
  <conditionalFormatting sqref="A6:A7">
    <cfRule type="cellIs" dxfId="122" priority="18" operator="equal">
      <formula>$C$157</formula>
    </cfRule>
  </conditionalFormatting>
  <conditionalFormatting sqref="A9">
    <cfRule type="cellIs" dxfId="121" priority="17" operator="equal">
      <formula>$C$157</formula>
    </cfRule>
  </conditionalFormatting>
  <conditionalFormatting sqref="A10:A11">
    <cfRule type="cellIs" dxfId="120" priority="16" operator="equal">
      <formula>$C$157</formula>
    </cfRule>
  </conditionalFormatting>
  <conditionalFormatting sqref="A12">
    <cfRule type="cellIs" dxfId="119" priority="15" operator="equal">
      <formula>$C$157</formula>
    </cfRule>
  </conditionalFormatting>
  <conditionalFormatting sqref="A13:A14">
    <cfRule type="cellIs" dxfId="118" priority="14" operator="equal">
      <formula>$C$157</formula>
    </cfRule>
  </conditionalFormatting>
  <conditionalFormatting sqref="A15:A16">
    <cfRule type="cellIs" dxfId="117" priority="13" operator="equal">
      <formula>$C$157</formula>
    </cfRule>
  </conditionalFormatting>
  <conditionalFormatting sqref="A17:A18">
    <cfRule type="cellIs" dxfId="116" priority="12" operator="equal">
      <formula>$C$157</formula>
    </cfRule>
  </conditionalFormatting>
  <conditionalFormatting sqref="A19:A20">
    <cfRule type="cellIs" dxfId="115" priority="11" operator="equal">
      <formula>$C$157</formula>
    </cfRule>
  </conditionalFormatting>
  <conditionalFormatting sqref="A23:A24">
    <cfRule type="cellIs" dxfId="114" priority="10" operator="equal">
      <formula>$C$157</formula>
    </cfRule>
  </conditionalFormatting>
  <conditionalFormatting sqref="A25">
    <cfRule type="cellIs" dxfId="113" priority="9" operator="equal">
      <formula>$C$157</formula>
    </cfRule>
  </conditionalFormatting>
  <conditionalFormatting sqref="A26">
    <cfRule type="cellIs" dxfId="112" priority="8" operator="equal">
      <formula>$C$157</formula>
    </cfRule>
  </conditionalFormatting>
  <conditionalFormatting sqref="A27">
    <cfRule type="cellIs" dxfId="111" priority="7" operator="equal">
      <formula>$C$157</formula>
    </cfRule>
  </conditionalFormatting>
  <conditionalFormatting sqref="A28">
    <cfRule type="cellIs" dxfId="110" priority="6" operator="equal">
      <formula>$C$157</formula>
    </cfRule>
  </conditionalFormatting>
  <conditionalFormatting sqref="A29">
    <cfRule type="cellIs" dxfId="109" priority="5" operator="equal">
      <formula>$C$157</formula>
    </cfRule>
  </conditionalFormatting>
  <conditionalFormatting sqref="A30">
    <cfRule type="cellIs" dxfId="108" priority="4" operator="equal">
      <formula>$C$157</formula>
    </cfRule>
  </conditionalFormatting>
  <conditionalFormatting sqref="A31">
    <cfRule type="cellIs" dxfId="107" priority="3" operator="equal">
      <formula>$C$157</formula>
    </cfRule>
  </conditionalFormatting>
  <conditionalFormatting sqref="A36">
    <cfRule type="cellIs" dxfId="106" priority="2" operator="equal">
      <formula>$C$157</formula>
    </cfRule>
  </conditionalFormatting>
  <conditionalFormatting sqref="A37">
    <cfRule type="cellIs" dxfId="105" priority="1" operator="equal">
      <formula>$C$157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CA57-8D03-4E11-B5A5-D4C58FBC2552}">
  <dimension ref="A1:Y49"/>
  <sheetViews>
    <sheetView workbookViewId="0">
      <selection activeCell="D13" sqref="D13"/>
    </sheetView>
  </sheetViews>
  <sheetFormatPr defaultRowHeight="15" x14ac:dyDescent="0.25"/>
  <cols>
    <col min="1" max="1" width="12.140625" style="4" customWidth="1"/>
    <col min="2" max="2" width="16" style="4" bestFit="1" customWidth="1"/>
    <col min="3" max="3" width="11.28515625" style="4" bestFit="1" customWidth="1"/>
    <col min="4" max="4" width="12.140625" style="4" customWidth="1"/>
    <col min="5" max="5" width="10.42578125" style="4" bestFit="1" customWidth="1"/>
    <col min="6" max="6" width="14.42578125" style="4" customWidth="1"/>
    <col min="7" max="7" width="12.140625" style="4" customWidth="1"/>
    <col min="8" max="8" width="14" style="4" customWidth="1"/>
    <col min="9" max="9" width="2.5703125" style="4" bestFit="1" customWidth="1"/>
    <col min="10" max="10" width="5" style="4" bestFit="1" customWidth="1"/>
    <col min="11" max="11" width="2" style="4" bestFit="1" customWidth="1"/>
    <col min="12" max="12" width="3" style="4" bestFit="1" customWidth="1"/>
    <col min="13" max="13" width="4.28515625" style="4" bestFit="1" customWidth="1"/>
    <col min="14" max="14" width="11" style="4" bestFit="1" customWidth="1"/>
    <col min="15" max="16" width="2" style="4" bestFit="1" customWidth="1"/>
    <col min="17" max="17" width="10.7109375" style="4" customWidth="1"/>
    <col min="18" max="18" width="2" style="4" bestFit="1" customWidth="1"/>
    <col min="19" max="19" width="12" style="4" bestFit="1" customWidth="1"/>
    <col min="20" max="20" width="1.5703125" style="4" bestFit="1" customWidth="1"/>
    <col min="21" max="21" width="55.28515625" style="12" bestFit="1" customWidth="1"/>
    <col min="22" max="16384" width="9.140625" style="4"/>
  </cols>
  <sheetData>
    <row r="1" spans="1:25" ht="60" x14ac:dyDescent="0.2">
      <c r="A1" s="5" t="s">
        <v>42</v>
      </c>
      <c r="B1" s="5" t="s">
        <v>36</v>
      </c>
      <c r="C1" s="5" t="s">
        <v>37</v>
      </c>
      <c r="D1" s="5" t="s">
        <v>0</v>
      </c>
      <c r="E1" s="5" t="s">
        <v>56</v>
      </c>
      <c r="F1" s="5" t="s">
        <v>57</v>
      </c>
      <c r="G1" s="5" t="s">
        <v>58</v>
      </c>
      <c r="H1" s="5" t="s">
        <v>59</v>
      </c>
      <c r="I1" s="32" t="s">
        <v>52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12" t="s">
        <v>51</v>
      </c>
      <c r="V1" s="33"/>
      <c r="W1" s="33"/>
      <c r="X1" s="20" t="s">
        <v>60</v>
      </c>
    </row>
    <row r="2" spans="1:25" x14ac:dyDescent="0.25">
      <c r="A2" s="13">
        <v>1</v>
      </c>
      <c r="B2" s="13" t="s">
        <v>14</v>
      </c>
      <c r="C2" s="13" t="s">
        <v>38</v>
      </c>
      <c r="D2" s="7">
        <v>2922062</v>
      </c>
      <c r="E2" s="12">
        <v>262</v>
      </c>
      <c r="F2" s="21">
        <f>D2/$D$49</f>
        <v>6.7796324672633301E-2</v>
      </c>
      <c r="G2" s="12">
        <f ca="1">E2/$E$49</f>
        <v>2.3057291208307667E-2</v>
      </c>
      <c r="H2" s="9">
        <f ca="1">F2/G2</f>
        <v>2.9403421269279852</v>
      </c>
      <c r="I2" s="12" t="s">
        <v>44</v>
      </c>
      <c r="J2" s="12" t="s">
        <v>45</v>
      </c>
      <c r="K2" s="12" t="s">
        <v>46</v>
      </c>
      <c r="L2" s="13">
        <v>1</v>
      </c>
      <c r="M2" s="13" t="s">
        <v>50</v>
      </c>
      <c r="N2" s="12" t="s">
        <v>47</v>
      </c>
      <c r="O2" s="12" t="s">
        <v>46</v>
      </c>
      <c r="P2" s="12">
        <f t="shared" ref="P2:P46" si="0">IF(C2="Urban",1,2)</f>
        <v>2</v>
      </c>
      <c r="Q2" s="12" t="s">
        <v>48</v>
      </c>
      <c r="R2" s="12" t="s">
        <v>46</v>
      </c>
      <c r="S2" s="12">
        <f ca="1">H2</f>
        <v>2.9403421269279852</v>
      </c>
      <c r="T2" s="12" t="s">
        <v>49</v>
      </c>
      <c r="U2" s="12" t="str">
        <f ca="1">I2&amp;" "&amp;J2&amp;K2&amp;L2&amp;" "&amp;M2&amp;" "&amp;N2&amp;O2&amp;P2&amp;" "&amp;Q2&amp;R2&amp;S2&amp;T2</f>
        <v>IF Prov=1 and CommType=2 HHWeight=2.94034212692799.</v>
      </c>
      <c r="V2" s="22"/>
      <c r="W2" s="23" t="s">
        <v>38</v>
      </c>
      <c r="X2" s="24">
        <v>262</v>
      </c>
      <c r="Y2" s="13">
        <v>1</v>
      </c>
    </row>
    <row r="3" spans="1:25" x14ac:dyDescent="0.25">
      <c r="A3" s="13">
        <v>1</v>
      </c>
      <c r="B3" s="13" t="s">
        <v>14</v>
      </c>
      <c r="C3" s="13" t="s">
        <v>39</v>
      </c>
      <c r="D3" s="7">
        <v>4224262</v>
      </c>
      <c r="E3" s="12">
        <v>254</v>
      </c>
      <c r="F3" s="21">
        <f t="shared" ref="F3:F46" si="1">D3/$D$49</f>
        <v>9.8009363954039058E-2</v>
      </c>
      <c r="G3" s="12">
        <f t="shared" ref="G3:G46" ca="1" si="2">E3/$E$49</f>
        <v>2.2353251782099799E-2</v>
      </c>
      <c r="H3" s="9">
        <f t="shared" ref="H3:H46" ca="1" si="3">F3/G3</f>
        <v>4.3845685142115975</v>
      </c>
      <c r="I3" s="12" t="s">
        <v>44</v>
      </c>
      <c r="J3" s="12" t="s">
        <v>45</v>
      </c>
      <c r="K3" s="12" t="s">
        <v>46</v>
      </c>
      <c r="L3" s="13">
        <v>1</v>
      </c>
      <c r="M3" s="13" t="s">
        <v>50</v>
      </c>
      <c r="N3" s="12" t="s">
        <v>47</v>
      </c>
      <c r="O3" s="12" t="s">
        <v>46</v>
      </c>
      <c r="P3" s="12">
        <f t="shared" si="0"/>
        <v>1</v>
      </c>
      <c r="Q3" s="12" t="s">
        <v>48</v>
      </c>
      <c r="R3" s="12" t="s">
        <v>46</v>
      </c>
      <c r="S3" s="12">
        <f t="shared" ref="S3:S46" ca="1" si="4">H3</f>
        <v>4.3845685142115975</v>
      </c>
      <c r="T3" s="12" t="s">
        <v>49</v>
      </c>
      <c r="U3" s="12" t="str">
        <f t="shared" ref="U3:U48" ca="1" si="5">I3&amp;" "&amp;J3&amp;K3&amp;L3&amp;" "&amp;M3&amp;" "&amp;N3&amp;O3&amp;P3&amp;" "&amp;Q3&amp;R3&amp;S3&amp;T3</f>
        <v>IF Prov=1 and CommType=1 HHWeight=4.3845685142116.</v>
      </c>
      <c r="V3" s="25" t="s">
        <v>14</v>
      </c>
      <c r="W3" s="26" t="s">
        <v>39</v>
      </c>
      <c r="X3" s="27">
        <v>254</v>
      </c>
      <c r="Y3" s="13">
        <v>1</v>
      </c>
    </row>
    <row r="4" spans="1:25" x14ac:dyDescent="0.25">
      <c r="A4" s="12">
        <v>2</v>
      </c>
      <c r="B4" s="13" t="s">
        <v>16</v>
      </c>
      <c r="C4" s="13" t="s">
        <v>38</v>
      </c>
      <c r="D4" s="7">
        <v>670464</v>
      </c>
      <c r="E4" s="12">
        <v>251</v>
      </c>
      <c r="F4" s="21">
        <f t="shared" si="1"/>
        <v>1.5555794170456484E-2</v>
      </c>
      <c r="G4" s="12">
        <f t="shared" ca="1" si="2"/>
        <v>2.2089236997271847E-2</v>
      </c>
      <c r="H4" s="9">
        <f t="shared" ca="1" si="3"/>
        <v>0.70422505640994837</v>
      </c>
      <c r="I4" s="12" t="s">
        <v>44</v>
      </c>
      <c r="J4" s="12" t="s">
        <v>45</v>
      </c>
      <c r="K4" s="12" t="s">
        <v>46</v>
      </c>
      <c r="L4" s="12">
        <v>2</v>
      </c>
      <c r="M4" s="13" t="s">
        <v>50</v>
      </c>
      <c r="N4" s="12" t="s">
        <v>47</v>
      </c>
      <c r="O4" s="12" t="s">
        <v>46</v>
      </c>
      <c r="P4" s="12">
        <f t="shared" si="0"/>
        <v>2</v>
      </c>
      <c r="Q4" s="12" t="s">
        <v>48</v>
      </c>
      <c r="R4" s="12" t="s">
        <v>46</v>
      </c>
      <c r="S4" s="12">
        <f t="shared" ca="1" si="4"/>
        <v>0.70422505640994837</v>
      </c>
      <c r="T4" s="12" t="s">
        <v>49</v>
      </c>
      <c r="U4" s="12" t="str">
        <f t="shared" ca="1" si="5"/>
        <v>IF Prov=2 and CommType=2 HHWeight=0.704225056409948.</v>
      </c>
      <c r="V4" s="25" t="s">
        <v>16</v>
      </c>
      <c r="W4" s="26" t="s">
        <v>38</v>
      </c>
      <c r="X4" s="27">
        <v>251</v>
      </c>
      <c r="Y4" s="12">
        <v>2</v>
      </c>
    </row>
    <row r="5" spans="1:25" x14ac:dyDescent="0.25">
      <c r="A5" s="13">
        <v>3</v>
      </c>
      <c r="B5" s="13" t="s">
        <v>28</v>
      </c>
      <c r="C5" s="13" t="s">
        <v>38</v>
      </c>
      <c r="D5" s="7">
        <v>1012909</v>
      </c>
      <c r="E5" s="12">
        <v>251</v>
      </c>
      <c r="F5" s="21">
        <f t="shared" si="1"/>
        <v>2.3501043929879763E-2</v>
      </c>
      <c r="G5" s="12">
        <f t="shared" ca="1" si="2"/>
        <v>2.2089236997271847E-2</v>
      </c>
      <c r="H5" s="9">
        <f t="shared" ca="1" si="3"/>
        <v>1.0639137935267879</v>
      </c>
      <c r="I5" s="12" t="s">
        <v>44</v>
      </c>
      <c r="J5" s="12" t="s">
        <v>45</v>
      </c>
      <c r="K5" s="12" t="s">
        <v>46</v>
      </c>
      <c r="L5" s="13">
        <v>3</v>
      </c>
      <c r="M5" s="13" t="s">
        <v>50</v>
      </c>
      <c r="N5" s="12" t="s">
        <v>47</v>
      </c>
      <c r="O5" s="12" t="s">
        <v>46</v>
      </c>
      <c r="P5" s="12">
        <f t="shared" si="0"/>
        <v>2</v>
      </c>
      <c r="Q5" s="12" t="s">
        <v>48</v>
      </c>
      <c r="R5" s="12" t="s">
        <v>46</v>
      </c>
      <c r="S5" s="12">
        <f t="shared" ca="1" si="4"/>
        <v>1.0639137935267879</v>
      </c>
      <c r="T5" s="12" t="s">
        <v>49</v>
      </c>
      <c r="U5" s="12" t="str">
        <f t="shared" ca="1" si="5"/>
        <v>IF Prov=3 and CommType=2 HHWeight=1.06391379352679.</v>
      </c>
      <c r="V5" s="25" t="s">
        <v>28</v>
      </c>
      <c r="W5" s="26" t="s">
        <v>38</v>
      </c>
      <c r="X5" s="27">
        <v>251</v>
      </c>
      <c r="Y5" s="13">
        <v>3</v>
      </c>
    </row>
    <row r="6" spans="1:25" ht="45" x14ac:dyDescent="0.25">
      <c r="A6" s="13">
        <v>4</v>
      </c>
      <c r="B6" s="13" t="s">
        <v>33</v>
      </c>
      <c r="C6" s="13" t="s">
        <v>38</v>
      </c>
      <c r="D6" s="7">
        <v>906573</v>
      </c>
      <c r="E6" s="12">
        <v>271</v>
      </c>
      <c r="F6" s="21">
        <f t="shared" si="1"/>
        <v>2.1033885471096501E-2</v>
      </c>
      <c r="G6" s="12">
        <f t="shared" ca="1" si="2"/>
        <v>2.3849335562791518E-2</v>
      </c>
      <c r="H6" s="9">
        <f t="shared" ca="1" si="3"/>
        <v>0.88194848932866987</v>
      </c>
      <c r="I6" s="12" t="s">
        <v>44</v>
      </c>
      <c r="J6" s="12" t="s">
        <v>45</v>
      </c>
      <c r="K6" s="12" t="s">
        <v>46</v>
      </c>
      <c r="L6" s="13">
        <v>4</v>
      </c>
      <c r="M6" s="13" t="s">
        <v>50</v>
      </c>
      <c r="N6" s="12" t="s">
        <v>47</v>
      </c>
      <c r="O6" s="12" t="s">
        <v>46</v>
      </c>
      <c r="P6" s="12">
        <f t="shared" si="0"/>
        <v>2</v>
      </c>
      <c r="Q6" s="12" t="s">
        <v>48</v>
      </c>
      <c r="R6" s="12" t="s">
        <v>46</v>
      </c>
      <c r="S6" s="12">
        <f t="shared" ca="1" si="4"/>
        <v>0.88194848932866987</v>
      </c>
      <c r="T6" s="12" t="s">
        <v>49</v>
      </c>
      <c r="U6" s="12" t="str">
        <f t="shared" ca="1" si="5"/>
        <v>IF Prov=4 and CommType=2 HHWeight=0.88194848932867.</v>
      </c>
      <c r="V6" s="25" t="s">
        <v>61</v>
      </c>
      <c r="W6" s="26" t="s">
        <v>38</v>
      </c>
      <c r="X6" s="27">
        <v>271</v>
      </c>
      <c r="Y6" s="13">
        <v>4</v>
      </c>
    </row>
    <row r="7" spans="1:25" x14ac:dyDescent="0.25">
      <c r="A7" s="12">
        <v>5</v>
      </c>
      <c r="B7" s="13" t="s">
        <v>21</v>
      </c>
      <c r="C7" s="13" t="s">
        <v>38</v>
      </c>
      <c r="D7" s="7">
        <v>596422</v>
      </c>
      <c r="E7" s="12">
        <v>250</v>
      </c>
      <c r="F7" s="21">
        <f t="shared" si="1"/>
        <v>1.3837906092992311E-2</v>
      </c>
      <c r="G7" s="12">
        <f t="shared" ca="1" si="2"/>
        <v>2.2001232068995864E-2</v>
      </c>
      <c r="H7" s="9">
        <f t="shared" ca="1" si="3"/>
        <v>0.6289605077386865</v>
      </c>
      <c r="I7" s="12" t="s">
        <v>44</v>
      </c>
      <c r="J7" s="12" t="s">
        <v>45</v>
      </c>
      <c r="K7" s="12" t="s">
        <v>46</v>
      </c>
      <c r="L7" s="12">
        <v>5</v>
      </c>
      <c r="M7" s="13" t="s">
        <v>50</v>
      </c>
      <c r="N7" s="12" t="s">
        <v>47</v>
      </c>
      <c r="O7" s="12" t="s">
        <v>46</v>
      </c>
      <c r="P7" s="12">
        <f t="shared" si="0"/>
        <v>2</v>
      </c>
      <c r="Q7" s="12" t="s">
        <v>48</v>
      </c>
      <c r="R7" s="12" t="s">
        <v>46</v>
      </c>
      <c r="S7" s="12">
        <f t="shared" ca="1" si="4"/>
        <v>0.6289605077386865</v>
      </c>
      <c r="T7" s="12" t="s">
        <v>49</v>
      </c>
      <c r="U7" s="12" t="str">
        <f t="shared" ca="1" si="5"/>
        <v>IF Prov=5 and CommType=2 HHWeight=0.628960507738687.</v>
      </c>
      <c r="V7" s="25" t="s">
        <v>21</v>
      </c>
      <c r="W7" s="26" t="s">
        <v>38</v>
      </c>
      <c r="X7" s="27">
        <v>250</v>
      </c>
      <c r="Y7" s="12">
        <v>5</v>
      </c>
    </row>
    <row r="8" spans="1:25" ht="15" customHeight="1" x14ac:dyDescent="0.25">
      <c r="A8" s="13">
        <v>6</v>
      </c>
      <c r="B8" s="13" t="s">
        <v>22</v>
      </c>
      <c r="C8" s="13" t="s">
        <v>38</v>
      </c>
      <c r="D8" s="7">
        <v>2098486</v>
      </c>
      <c r="E8" s="12">
        <v>250</v>
      </c>
      <c r="F8" s="21">
        <f t="shared" si="1"/>
        <v>4.8688097027706996E-2</v>
      </c>
      <c r="G8" s="12">
        <f t="shared" ca="1" si="2"/>
        <v>2.2001232068995864E-2</v>
      </c>
      <c r="H8" s="9">
        <f t="shared" ca="1" si="3"/>
        <v>2.2129713861033382</v>
      </c>
      <c r="I8" s="12" t="s">
        <v>44</v>
      </c>
      <c r="J8" s="12" t="s">
        <v>45</v>
      </c>
      <c r="K8" s="12" t="s">
        <v>46</v>
      </c>
      <c r="L8" s="13">
        <v>6</v>
      </c>
      <c r="M8" s="13" t="s">
        <v>50</v>
      </c>
      <c r="N8" s="12" t="s">
        <v>47</v>
      </c>
      <c r="O8" s="12" t="s">
        <v>46</v>
      </c>
      <c r="P8" s="12">
        <f t="shared" si="0"/>
        <v>2</v>
      </c>
      <c r="Q8" s="12" t="s">
        <v>48</v>
      </c>
      <c r="R8" s="12" t="s">
        <v>46</v>
      </c>
      <c r="S8" s="12">
        <f t="shared" ca="1" si="4"/>
        <v>2.2129713861033382</v>
      </c>
      <c r="T8" s="12" t="s">
        <v>49</v>
      </c>
      <c r="U8" s="12" t="str">
        <f t="shared" ca="1" si="5"/>
        <v>IF Prov=6 and CommType=2 HHWeight=2.21297138610334.</v>
      </c>
      <c r="V8" s="25"/>
      <c r="W8" s="26" t="s">
        <v>38</v>
      </c>
      <c r="X8" s="27">
        <v>250</v>
      </c>
      <c r="Y8" s="13">
        <v>6</v>
      </c>
    </row>
    <row r="9" spans="1:25" ht="30" x14ac:dyDescent="0.25">
      <c r="A9" s="13">
        <v>6</v>
      </c>
      <c r="B9" s="13" t="s">
        <v>22</v>
      </c>
      <c r="C9" s="13" t="s">
        <v>39</v>
      </c>
      <c r="D9" s="7">
        <v>238046</v>
      </c>
      <c r="E9" s="12">
        <v>251</v>
      </c>
      <c r="F9" s="21">
        <f t="shared" si="1"/>
        <v>5.5230326745365653E-3</v>
      </c>
      <c r="G9" s="12">
        <f t="shared" ca="1" si="2"/>
        <v>2.2089236997271847E-2</v>
      </c>
      <c r="H9" s="9">
        <f t="shared" ca="1" si="3"/>
        <v>0.25003275012254578</v>
      </c>
      <c r="I9" s="12" t="s">
        <v>44</v>
      </c>
      <c r="J9" s="12" t="s">
        <v>45</v>
      </c>
      <c r="K9" s="12" t="s">
        <v>46</v>
      </c>
      <c r="L9" s="13">
        <v>6</v>
      </c>
      <c r="M9" s="13" t="s">
        <v>50</v>
      </c>
      <c r="N9" s="12" t="s">
        <v>47</v>
      </c>
      <c r="O9" s="12" t="s">
        <v>46</v>
      </c>
      <c r="P9" s="12">
        <f t="shared" si="0"/>
        <v>1</v>
      </c>
      <c r="Q9" s="12" t="s">
        <v>48</v>
      </c>
      <c r="R9" s="12" t="s">
        <v>46</v>
      </c>
      <c r="S9" s="12">
        <f t="shared" ca="1" si="4"/>
        <v>0.25003275012254578</v>
      </c>
      <c r="T9" s="12" t="s">
        <v>49</v>
      </c>
      <c r="U9" s="12" t="str">
        <f t="shared" ca="1" si="5"/>
        <v>IF Prov=6 and CommType=1 HHWeight=0.250032750122546.</v>
      </c>
      <c r="V9" s="25" t="s">
        <v>22</v>
      </c>
      <c r="W9" s="26" t="s">
        <v>39</v>
      </c>
      <c r="X9" s="27">
        <v>251</v>
      </c>
      <c r="Y9" s="13">
        <v>6</v>
      </c>
    </row>
    <row r="10" spans="1:25" ht="30" x14ac:dyDescent="0.25">
      <c r="A10" s="12">
        <v>7</v>
      </c>
      <c r="B10" s="13" t="s">
        <v>20</v>
      </c>
      <c r="C10" s="13" t="s">
        <v>38</v>
      </c>
      <c r="D10" s="7">
        <v>677587</v>
      </c>
      <c r="E10" s="12">
        <v>250</v>
      </c>
      <c r="F10" s="21">
        <f t="shared" si="1"/>
        <v>1.572105870647357E-2</v>
      </c>
      <c r="G10" s="12">
        <f t="shared" ca="1" si="2"/>
        <v>2.2001232068995864E-2</v>
      </c>
      <c r="H10" s="9">
        <f t="shared" ca="1" si="3"/>
        <v>0.71455356032663675</v>
      </c>
      <c r="I10" s="12" t="s">
        <v>44</v>
      </c>
      <c r="J10" s="12" t="s">
        <v>45</v>
      </c>
      <c r="K10" s="12" t="s">
        <v>46</v>
      </c>
      <c r="L10" s="12">
        <v>7</v>
      </c>
      <c r="M10" s="13" t="s">
        <v>50</v>
      </c>
      <c r="N10" s="12" t="s">
        <v>47</v>
      </c>
      <c r="O10" s="12" t="s">
        <v>46</v>
      </c>
      <c r="P10" s="12">
        <f t="shared" si="0"/>
        <v>2</v>
      </c>
      <c r="Q10" s="12" t="s">
        <v>48</v>
      </c>
      <c r="R10" s="12" t="s">
        <v>46</v>
      </c>
      <c r="S10" s="12">
        <f t="shared" ca="1" si="4"/>
        <v>0.71455356032663675</v>
      </c>
      <c r="T10" s="12" t="s">
        <v>49</v>
      </c>
      <c r="U10" s="12" t="str">
        <f t="shared" ca="1" si="5"/>
        <v>IF Prov=7 and CommType=2 HHWeight=0.714553560326637.</v>
      </c>
      <c r="V10" s="25" t="s">
        <v>20</v>
      </c>
      <c r="W10" s="26" t="s">
        <v>38</v>
      </c>
      <c r="X10" s="27">
        <v>250</v>
      </c>
      <c r="Y10" s="12">
        <v>7</v>
      </c>
    </row>
    <row r="11" spans="1:25" ht="30" x14ac:dyDescent="0.25">
      <c r="A11" s="13">
        <v>8</v>
      </c>
      <c r="B11" s="13" t="s">
        <v>27</v>
      </c>
      <c r="C11" s="13" t="s">
        <v>38</v>
      </c>
      <c r="D11" s="7">
        <v>233318</v>
      </c>
      <c r="E11" s="12">
        <v>252</v>
      </c>
      <c r="F11" s="21">
        <f t="shared" si="1"/>
        <v>5.4133358155882575E-3</v>
      </c>
      <c r="G11" s="12">
        <f t="shared" ca="1" si="2"/>
        <v>2.217724192554783E-2</v>
      </c>
      <c r="H11" s="9">
        <f t="shared" ca="1" si="3"/>
        <v>0.2440941860021007</v>
      </c>
      <c r="I11" s="12" t="s">
        <v>44</v>
      </c>
      <c r="J11" s="12" t="s">
        <v>45</v>
      </c>
      <c r="K11" s="12" t="s">
        <v>46</v>
      </c>
      <c r="L11" s="13">
        <v>8</v>
      </c>
      <c r="M11" s="13" t="s">
        <v>50</v>
      </c>
      <c r="N11" s="12" t="s">
        <v>47</v>
      </c>
      <c r="O11" s="12" t="s">
        <v>46</v>
      </c>
      <c r="P11" s="12">
        <f t="shared" si="0"/>
        <v>2</v>
      </c>
      <c r="Q11" s="12" t="s">
        <v>48</v>
      </c>
      <c r="R11" s="12" t="s">
        <v>46</v>
      </c>
      <c r="S11" s="12">
        <f t="shared" ca="1" si="4"/>
        <v>0.2440941860021007</v>
      </c>
      <c r="T11" s="12" t="s">
        <v>49</v>
      </c>
      <c r="U11" s="12" t="str">
        <f t="shared" ca="1" si="5"/>
        <v>IF Prov=8 and CommType=2 HHWeight=0.244094186002101.</v>
      </c>
      <c r="V11" s="25" t="s">
        <v>27</v>
      </c>
      <c r="W11" s="26" t="s">
        <v>38</v>
      </c>
      <c r="X11" s="27">
        <v>252</v>
      </c>
      <c r="Y11" s="13">
        <v>8</v>
      </c>
    </row>
    <row r="12" spans="1:25" ht="15" customHeight="1" x14ac:dyDescent="0.25">
      <c r="A12" s="12">
        <v>9</v>
      </c>
      <c r="B12" s="13" t="s">
        <v>3</v>
      </c>
      <c r="C12" s="13" t="s">
        <v>38</v>
      </c>
      <c r="D12" s="7">
        <v>1130948</v>
      </c>
      <c r="E12" s="12">
        <v>250</v>
      </c>
      <c r="F12" s="21">
        <f t="shared" si="1"/>
        <v>2.6239729956402461E-2</v>
      </c>
      <c r="G12" s="12">
        <f t="shared" ca="1" si="2"/>
        <v>2.2001232068995864E-2</v>
      </c>
      <c r="H12" s="9">
        <f t="shared" ca="1" si="3"/>
        <v>1.1926482059784047</v>
      </c>
      <c r="I12" s="12" t="s">
        <v>44</v>
      </c>
      <c r="J12" s="12" t="s">
        <v>45</v>
      </c>
      <c r="K12" s="12" t="s">
        <v>46</v>
      </c>
      <c r="L12" s="12">
        <v>9</v>
      </c>
      <c r="M12" s="13" t="s">
        <v>50</v>
      </c>
      <c r="N12" s="12" t="s">
        <v>47</v>
      </c>
      <c r="O12" s="12" t="s">
        <v>46</v>
      </c>
      <c r="P12" s="12">
        <f t="shared" si="0"/>
        <v>2</v>
      </c>
      <c r="Q12" s="12" t="s">
        <v>48</v>
      </c>
      <c r="R12" s="12" t="s">
        <v>46</v>
      </c>
      <c r="S12" s="12">
        <f t="shared" ca="1" si="4"/>
        <v>1.1926482059784047</v>
      </c>
      <c r="T12" s="12" t="s">
        <v>49</v>
      </c>
      <c r="U12" s="12" t="str">
        <f t="shared" ca="1" si="5"/>
        <v>IF Prov=9 and CommType=2 HHWeight=1.1926482059784.</v>
      </c>
      <c r="V12" s="25"/>
      <c r="W12" s="26" t="s">
        <v>38</v>
      </c>
      <c r="X12" s="27">
        <v>250</v>
      </c>
      <c r="Y12" s="12">
        <v>9</v>
      </c>
    </row>
    <row r="13" spans="1:25" ht="30" x14ac:dyDescent="0.25">
      <c r="A13" s="12">
        <v>9</v>
      </c>
      <c r="B13" s="13" t="s">
        <v>3</v>
      </c>
      <c r="C13" s="13" t="s">
        <v>39</v>
      </c>
      <c r="D13" s="7">
        <v>262204</v>
      </c>
      <c r="E13" s="12">
        <v>251</v>
      </c>
      <c r="F13" s="21">
        <f t="shared" si="1"/>
        <v>6.0835353645689724E-3</v>
      </c>
      <c r="G13" s="12">
        <f t="shared" ca="1" si="2"/>
        <v>2.2089236997271847E-2</v>
      </c>
      <c r="H13" s="9">
        <f t="shared" ca="1" si="3"/>
        <v>0.27540722050835553</v>
      </c>
      <c r="I13" s="12" t="s">
        <v>44</v>
      </c>
      <c r="J13" s="12" t="s">
        <v>45</v>
      </c>
      <c r="K13" s="12" t="s">
        <v>46</v>
      </c>
      <c r="L13" s="12">
        <v>9</v>
      </c>
      <c r="M13" s="13" t="s">
        <v>50</v>
      </c>
      <c r="N13" s="12" t="s">
        <v>47</v>
      </c>
      <c r="O13" s="12" t="s">
        <v>46</v>
      </c>
      <c r="P13" s="12">
        <f t="shared" si="0"/>
        <v>1</v>
      </c>
      <c r="Q13" s="12" t="s">
        <v>48</v>
      </c>
      <c r="R13" s="12" t="s">
        <v>46</v>
      </c>
      <c r="S13" s="12">
        <f t="shared" ca="1" si="4"/>
        <v>0.27540722050835553</v>
      </c>
      <c r="T13" s="12" t="s">
        <v>49</v>
      </c>
      <c r="U13" s="12" t="str">
        <f t="shared" ca="1" si="5"/>
        <v>IF Prov=9 and CommType=1 HHWeight=0.275407220508356.</v>
      </c>
      <c r="V13" s="25" t="s">
        <v>3</v>
      </c>
      <c r="W13" s="26" t="s">
        <v>39</v>
      </c>
      <c r="X13" s="27">
        <v>251</v>
      </c>
      <c r="Y13" s="12">
        <v>9</v>
      </c>
    </row>
    <row r="14" spans="1:25" ht="30" x14ac:dyDescent="0.25">
      <c r="A14" s="12">
        <v>10</v>
      </c>
      <c r="B14" s="13" t="s">
        <v>5</v>
      </c>
      <c r="C14" s="13" t="s">
        <v>38</v>
      </c>
      <c r="D14" s="7">
        <v>680430</v>
      </c>
      <c r="E14" s="12">
        <v>250</v>
      </c>
      <c r="F14" s="21">
        <f t="shared" si="1"/>
        <v>1.5787020671361483E-2</v>
      </c>
      <c r="G14" s="12">
        <f t="shared" ca="1" si="2"/>
        <v>2.2001232068995864E-2</v>
      </c>
      <c r="H14" s="9">
        <f t="shared" ca="1" si="3"/>
        <v>0.71755166355472211</v>
      </c>
      <c r="I14" s="12" t="s">
        <v>44</v>
      </c>
      <c r="J14" s="12" t="s">
        <v>45</v>
      </c>
      <c r="K14" s="12" t="s">
        <v>46</v>
      </c>
      <c r="L14" s="12">
        <v>10</v>
      </c>
      <c r="M14" s="13" t="s">
        <v>50</v>
      </c>
      <c r="N14" s="12" t="s">
        <v>47</v>
      </c>
      <c r="O14" s="12" t="s">
        <v>46</v>
      </c>
      <c r="P14" s="12">
        <f t="shared" si="0"/>
        <v>2</v>
      </c>
      <c r="Q14" s="12" t="s">
        <v>48</v>
      </c>
      <c r="R14" s="12" t="s">
        <v>46</v>
      </c>
      <c r="S14" s="12">
        <f t="shared" ca="1" si="4"/>
        <v>0.71755166355472211</v>
      </c>
      <c r="T14" s="12" t="s">
        <v>49</v>
      </c>
      <c r="U14" s="12" t="str">
        <f t="shared" ca="1" si="5"/>
        <v>IF Prov=10 and CommType=2 HHWeight=0.717551663554722.</v>
      </c>
      <c r="V14" s="25" t="s">
        <v>5</v>
      </c>
      <c r="W14" s="26" t="s">
        <v>38</v>
      </c>
      <c r="X14" s="27">
        <v>250</v>
      </c>
      <c r="Y14" s="12">
        <v>10</v>
      </c>
    </row>
    <row r="15" spans="1:25" x14ac:dyDescent="0.25">
      <c r="A15" s="12">
        <v>11</v>
      </c>
      <c r="B15" s="13" t="s">
        <v>9</v>
      </c>
      <c r="C15" s="13" t="s">
        <v>38</v>
      </c>
      <c r="D15" s="7">
        <v>1870798</v>
      </c>
      <c r="E15" s="12">
        <v>250</v>
      </c>
      <c r="F15" s="21">
        <f t="shared" si="1"/>
        <v>4.3405385855917168E-2</v>
      </c>
      <c r="G15" s="12">
        <f t="shared" ca="1" si="2"/>
        <v>2.2001232068995864E-2</v>
      </c>
      <c r="H15" s="9">
        <f t="shared" ca="1" si="3"/>
        <v>1.9728615979231472</v>
      </c>
      <c r="I15" s="12" t="s">
        <v>44</v>
      </c>
      <c r="J15" s="12" t="s">
        <v>45</v>
      </c>
      <c r="K15" s="12" t="s">
        <v>46</v>
      </c>
      <c r="L15" s="12">
        <v>11</v>
      </c>
      <c r="M15" s="13" t="s">
        <v>50</v>
      </c>
      <c r="N15" s="12" t="s">
        <v>47</v>
      </c>
      <c r="O15" s="12" t="s">
        <v>46</v>
      </c>
      <c r="P15" s="12">
        <f t="shared" si="0"/>
        <v>2</v>
      </c>
      <c r="Q15" s="12" t="s">
        <v>48</v>
      </c>
      <c r="R15" s="12" t="s">
        <v>46</v>
      </c>
      <c r="S15" s="12">
        <f t="shared" ca="1" si="4"/>
        <v>1.9728615979231472</v>
      </c>
      <c r="T15" s="12" t="s">
        <v>49</v>
      </c>
      <c r="U15" s="12" t="str">
        <f t="shared" ca="1" si="5"/>
        <v>IF Prov=11 and CommType=2 HHWeight=1.97286159792315.</v>
      </c>
      <c r="V15" s="25" t="s">
        <v>9</v>
      </c>
      <c r="W15" s="26" t="s">
        <v>38</v>
      </c>
      <c r="X15" s="27">
        <v>250</v>
      </c>
      <c r="Y15" s="12">
        <v>11</v>
      </c>
    </row>
    <row r="16" spans="1:25" x14ac:dyDescent="0.25">
      <c r="A16" s="12">
        <v>12</v>
      </c>
      <c r="B16" s="13" t="s">
        <v>26</v>
      </c>
      <c r="C16" s="13" t="s">
        <v>38</v>
      </c>
      <c r="D16" s="7">
        <v>840246</v>
      </c>
      <c r="E16" s="12">
        <v>250</v>
      </c>
      <c r="F16" s="21">
        <f t="shared" si="1"/>
        <v>1.9494997238553267E-2</v>
      </c>
      <c r="G16" s="12">
        <f t="shared" ca="1" si="2"/>
        <v>2.2001232068995864E-2</v>
      </c>
      <c r="H16" s="9">
        <f t="shared" ca="1" si="3"/>
        <v>0.8860866144867231</v>
      </c>
      <c r="I16" s="12" t="s">
        <v>44</v>
      </c>
      <c r="J16" s="12" t="s">
        <v>45</v>
      </c>
      <c r="K16" s="12" t="s">
        <v>46</v>
      </c>
      <c r="L16" s="12">
        <v>12</v>
      </c>
      <c r="M16" s="13" t="s">
        <v>50</v>
      </c>
      <c r="N16" s="12" t="s">
        <v>47</v>
      </c>
      <c r="O16" s="12" t="s">
        <v>46</v>
      </c>
      <c r="P16" s="12">
        <f t="shared" si="0"/>
        <v>2</v>
      </c>
      <c r="Q16" s="12" t="s">
        <v>48</v>
      </c>
      <c r="R16" s="12" t="s">
        <v>46</v>
      </c>
      <c r="S16" s="12">
        <f t="shared" ca="1" si="4"/>
        <v>0.8860866144867231</v>
      </c>
      <c r="T16" s="12" t="s">
        <v>49</v>
      </c>
      <c r="U16" s="12" t="str">
        <f t="shared" ca="1" si="5"/>
        <v>IF Prov=12 and CommType=2 HHWeight=0.886086614486723.</v>
      </c>
      <c r="V16" s="25" t="s">
        <v>26</v>
      </c>
      <c r="W16" s="26" t="s">
        <v>38</v>
      </c>
      <c r="X16" s="27">
        <v>250</v>
      </c>
      <c r="Y16" s="12">
        <v>12</v>
      </c>
    </row>
    <row r="17" spans="1:25" x14ac:dyDescent="0.25">
      <c r="A17" s="12">
        <v>13</v>
      </c>
      <c r="B17" s="13" t="s">
        <v>18</v>
      </c>
      <c r="C17" s="13" t="s">
        <v>38</v>
      </c>
      <c r="D17" s="7">
        <v>685695</v>
      </c>
      <c r="E17" s="12">
        <v>251</v>
      </c>
      <c r="F17" s="21">
        <f t="shared" si="1"/>
        <v>1.5909176754771558E-2</v>
      </c>
      <c r="G17" s="12">
        <f t="shared" ca="1" si="2"/>
        <v>2.2089236997271847E-2</v>
      </c>
      <c r="H17" s="9">
        <f t="shared" ca="1" si="3"/>
        <v>0.72022300981860243</v>
      </c>
      <c r="I17" s="12" t="s">
        <v>44</v>
      </c>
      <c r="J17" s="12" t="s">
        <v>45</v>
      </c>
      <c r="K17" s="12" t="s">
        <v>46</v>
      </c>
      <c r="L17" s="12">
        <v>13</v>
      </c>
      <c r="M17" s="13" t="s">
        <v>50</v>
      </c>
      <c r="N17" s="12" t="s">
        <v>47</v>
      </c>
      <c r="O17" s="12" t="s">
        <v>46</v>
      </c>
      <c r="P17" s="12">
        <f t="shared" si="0"/>
        <v>2</v>
      </c>
      <c r="Q17" s="12" t="s">
        <v>48</v>
      </c>
      <c r="R17" s="12" t="s">
        <v>46</v>
      </c>
      <c r="S17" s="12">
        <f t="shared" ca="1" si="4"/>
        <v>0.72022300981860243</v>
      </c>
      <c r="T17" s="12" t="s">
        <v>49</v>
      </c>
      <c r="U17" s="12" t="str">
        <f t="shared" ca="1" si="5"/>
        <v>IF Prov=13 and CommType=2 HHWeight=0.720223009818602.</v>
      </c>
      <c r="V17" s="25" t="s">
        <v>18</v>
      </c>
      <c r="W17" s="26" t="s">
        <v>38</v>
      </c>
      <c r="X17" s="27">
        <v>251</v>
      </c>
      <c r="Y17" s="12">
        <v>13</v>
      </c>
    </row>
    <row r="18" spans="1:25" ht="30" x14ac:dyDescent="0.25">
      <c r="A18" s="13">
        <v>14</v>
      </c>
      <c r="B18" s="13" t="s">
        <v>24</v>
      </c>
      <c r="C18" s="13" t="s">
        <v>38</v>
      </c>
      <c r="D18" s="7">
        <v>224926</v>
      </c>
      <c r="E18" s="12">
        <v>250</v>
      </c>
      <c r="F18" s="21">
        <f t="shared" si="1"/>
        <v>5.2186285312620737E-3</v>
      </c>
      <c r="G18" s="12">
        <f t="shared" ca="1" si="2"/>
        <v>2.2001232068995864E-2</v>
      </c>
      <c r="H18" s="9">
        <f t="shared" ca="1" si="3"/>
        <v>0.23719710400292376</v>
      </c>
      <c r="I18" s="12" t="s">
        <v>44</v>
      </c>
      <c r="J18" s="12" t="s">
        <v>45</v>
      </c>
      <c r="K18" s="12" t="s">
        <v>46</v>
      </c>
      <c r="L18" s="13">
        <v>14</v>
      </c>
      <c r="M18" s="13" t="s">
        <v>50</v>
      </c>
      <c r="N18" s="12" t="s">
        <v>47</v>
      </c>
      <c r="O18" s="12" t="s">
        <v>46</v>
      </c>
      <c r="P18" s="12">
        <f t="shared" si="0"/>
        <v>2</v>
      </c>
      <c r="Q18" s="12" t="s">
        <v>48</v>
      </c>
      <c r="R18" s="12" t="s">
        <v>46</v>
      </c>
      <c r="S18" s="12">
        <f t="shared" ca="1" si="4"/>
        <v>0.23719710400292376</v>
      </c>
      <c r="T18" s="12" t="s">
        <v>49</v>
      </c>
      <c r="U18" s="12" t="str">
        <f t="shared" ca="1" si="5"/>
        <v>IF Prov=14 and CommType=2 HHWeight=0.237197104002924.</v>
      </c>
      <c r="V18" s="25" t="s">
        <v>24</v>
      </c>
      <c r="W18" s="26" t="s">
        <v>38</v>
      </c>
      <c r="X18" s="27">
        <v>250</v>
      </c>
      <c r="Y18" s="13">
        <v>14</v>
      </c>
    </row>
    <row r="19" spans="1:25" ht="30" x14ac:dyDescent="0.25">
      <c r="A19" s="13">
        <v>15</v>
      </c>
      <c r="B19" s="13" t="s">
        <v>1</v>
      </c>
      <c r="C19" s="13" t="s">
        <v>38</v>
      </c>
      <c r="D19" s="7">
        <v>1447325</v>
      </c>
      <c r="E19" s="12">
        <v>252</v>
      </c>
      <c r="F19" s="21">
        <f t="shared" si="1"/>
        <v>3.3580162093350172E-2</v>
      </c>
      <c r="G19" s="12">
        <f t="shared" ca="1" si="2"/>
        <v>2.217724192554783E-2</v>
      </c>
      <c r="H19" s="9">
        <f t="shared" ca="1" si="3"/>
        <v>1.5141721502648333</v>
      </c>
      <c r="I19" s="12" t="s">
        <v>44</v>
      </c>
      <c r="J19" s="12" t="s">
        <v>45</v>
      </c>
      <c r="K19" s="12" t="s">
        <v>46</v>
      </c>
      <c r="L19" s="13">
        <v>15</v>
      </c>
      <c r="M19" s="13" t="s">
        <v>50</v>
      </c>
      <c r="N19" s="12" t="s">
        <v>47</v>
      </c>
      <c r="O19" s="12" t="s">
        <v>46</v>
      </c>
      <c r="P19" s="12">
        <f t="shared" si="0"/>
        <v>2</v>
      </c>
      <c r="Q19" s="12" t="s">
        <v>48</v>
      </c>
      <c r="R19" s="12" t="s">
        <v>46</v>
      </c>
      <c r="S19" s="12">
        <f t="shared" ca="1" si="4"/>
        <v>1.5141721502648333</v>
      </c>
      <c r="T19" s="12" t="s">
        <v>49</v>
      </c>
      <c r="U19" s="12" t="str">
        <f t="shared" ca="1" si="5"/>
        <v>IF Prov=15 and CommType=2 HHWeight=1.51417215026483.</v>
      </c>
      <c r="V19" s="25" t="s">
        <v>1</v>
      </c>
      <c r="W19" s="26" t="s">
        <v>38</v>
      </c>
      <c r="X19" s="27">
        <v>252</v>
      </c>
      <c r="Y19" s="13">
        <v>15</v>
      </c>
    </row>
    <row r="20" spans="1:25" x14ac:dyDescent="0.25">
      <c r="A20" s="13">
        <v>16</v>
      </c>
      <c r="B20" s="13" t="s">
        <v>31</v>
      </c>
      <c r="C20" s="13" t="s">
        <v>38</v>
      </c>
      <c r="D20" s="7">
        <v>1194898</v>
      </c>
      <c r="E20" s="12">
        <v>251</v>
      </c>
      <c r="F20" s="21">
        <f t="shared" si="1"/>
        <v>2.7723468139512503E-2</v>
      </c>
      <c r="G20" s="12">
        <f t="shared" ca="1" si="2"/>
        <v>2.2089236997271847E-2</v>
      </c>
      <c r="H20" s="9">
        <f t="shared" ca="1" si="3"/>
        <v>1.2550668066505202</v>
      </c>
      <c r="I20" s="12" t="s">
        <v>44</v>
      </c>
      <c r="J20" s="12" t="s">
        <v>45</v>
      </c>
      <c r="K20" s="12" t="s">
        <v>46</v>
      </c>
      <c r="L20" s="13">
        <v>16</v>
      </c>
      <c r="M20" s="13" t="s">
        <v>50</v>
      </c>
      <c r="N20" s="12" t="s">
        <v>47</v>
      </c>
      <c r="O20" s="12" t="s">
        <v>46</v>
      </c>
      <c r="P20" s="12">
        <f t="shared" si="0"/>
        <v>2</v>
      </c>
      <c r="Q20" s="12" t="s">
        <v>48</v>
      </c>
      <c r="R20" s="12" t="s">
        <v>46</v>
      </c>
      <c r="S20" s="12">
        <f t="shared" ca="1" si="4"/>
        <v>1.2550668066505202</v>
      </c>
      <c r="T20" s="12" t="s">
        <v>49</v>
      </c>
      <c r="U20" s="12" t="str">
        <f t="shared" ca="1" si="5"/>
        <v>IF Prov=16 and CommType=2 HHWeight=1.25506680665052.</v>
      </c>
      <c r="V20" s="25"/>
      <c r="W20" s="26" t="s">
        <v>38</v>
      </c>
      <c r="X20" s="27">
        <v>251</v>
      </c>
      <c r="Y20" s="13">
        <v>16</v>
      </c>
    </row>
    <row r="21" spans="1:25" x14ac:dyDescent="0.25">
      <c r="A21" s="13">
        <v>16</v>
      </c>
      <c r="B21" s="13" t="s">
        <v>31</v>
      </c>
      <c r="C21" s="13" t="s">
        <v>39</v>
      </c>
      <c r="D21" s="7">
        <v>305984</v>
      </c>
      <c r="E21" s="12">
        <v>250</v>
      </c>
      <c r="F21" s="21">
        <f t="shared" si="1"/>
        <v>7.0992985804651052E-3</v>
      </c>
      <c r="G21" s="12">
        <f t="shared" ca="1" si="2"/>
        <v>2.2001232068995864E-2</v>
      </c>
      <c r="H21" s="9">
        <f t="shared" ca="1" si="3"/>
        <v>0.32267731907929997</v>
      </c>
      <c r="I21" s="12" t="s">
        <v>44</v>
      </c>
      <c r="J21" s="12" t="s">
        <v>45</v>
      </c>
      <c r="K21" s="12" t="s">
        <v>46</v>
      </c>
      <c r="L21" s="13">
        <v>16</v>
      </c>
      <c r="M21" s="13" t="s">
        <v>50</v>
      </c>
      <c r="N21" s="12" t="s">
        <v>47</v>
      </c>
      <c r="O21" s="12" t="s">
        <v>46</v>
      </c>
      <c r="P21" s="12">
        <f t="shared" si="0"/>
        <v>1</v>
      </c>
      <c r="Q21" s="12" t="s">
        <v>48</v>
      </c>
      <c r="R21" s="12" t="s">
        <v>46</v>
      </c>
      <c r="S21" s="12">
        <f t="shared" ca="1" si="4"/>
        <v>0.32267731907929997</v>
      </c>
      <c r="T21" s="12" t="s">
        <v>49</v>
      </c>
      <c r="U21" s="12" t="str">
        <f t="shared" ca="1" si="5"/>
        <v>IF Prov=16 and CommType=1 HHWeight=0.3226773190793.</v>
      </c>
      <c r="V21" s="25" t="s">
        <v>31</v>
      </c>
      <c r="W21" s="26" t="s">
        <v>39</v>
      </c>
      <c r="X21" s="27">
        <v>250</v>
      </c>
      <c r="Y21" s="13">
        <v>16</v>
      </c>
    </row>
    <row r="22" spans="1:25" x14ac:dyDescent="0.25">
      <c r="A22" s="12">
        <v>17</v>
      </c>
      <c r="B22" s="13" t="s">
        <v>19</v>
      </c>
      <c r="C22" s="13" t="s">
        <v>38</v>
      </c>
      <c r="D22" s="7">
        <v>1242097</v>
      </c>
      <c r="E22" s="12">
        <v>251</v>
      </c>
      <c r="F22" s="21">
        <f t="shared" si="1"/>
        <v>2.8818557404635424E-2</v>
      </c>
      <c r="G22" s="12">
        <f t="shared" ca="1" si="2"/>
        <v>2.2089236997271847E-2</v>
      </c>
      <c r="H22" s="9">
        <f t="shared" ca="1" si="3"/>
        <v>1.3046425011508858</v>
      </c>
      <c r="I22" s="12" t="s">
        <v>44</v>
      </c>
      <c r="J22" s="12" t="s">
        <v>45</v>
      </c>
      <c r="K22" s="12" t="s">
        <v>46</v>
      </c>
      <c r="L22" s="12">
        <v>17</v>
      </c>
      <c r="M22" s="13" t="s">
        <v>50</v>
      </c>
      <c r="N22" s="12" t="s">
        <v>47</v>
      </c>
      <c r="O22" s="12" t="s">
        <v>46</v>
      </c>
      <c r="P22" s="12">
        <f t="shared" si="0"/>
        <v>2</v>
      </c>
      <c r="Q22" s="12" t="s">
        <v>48</v>
      </c>
      <c r="R22" s="12" t="s">
        <v>46</v>
      </c>
      <c r="S22" s="12">
        <f t="shared" ca="1" si="4"/>
        <v>1.3046425011508858</v>
      </c>
      <c r="T22" s="12" t="s">
        <v>49</v>
      </c>
      <c r="U22" s="12" t="str">
        <f t="shared" ca="1" si="5"/>
        <v>IF Prov=17 and CommType=2 HHWeight=1.30464250115089.</v>
      </c>
      <c r="V22" s="25"/>
      <c r="W22" s="26" t="s">
        <v>38</v>
      </c>
      <c r="X22" s="27">
        <v>251</v>
      </c>
      <c r="Y22" s="12">
        <v>17</v>
      </c>
    </row>
    <row r="23" spans="1:25" x14ac:dyDescent="0.25">
      <c r="A23" s="12">
        <v>17</v>
      </c>
      <c r="B23" s="13" t="s">
        <v>19</v>
      </c>
      <c r="C23" s="13" t="s">
        <v>39</v>
      </c>
      <c r="D23" s="7">
        <v>318632</v>
      </c>
      <c r="E23" s="12">
        <v>253</v>
      </c>
      <c r="F23" s="21">
        <f t="shared" si="1"/>
        <v>7.3927515990730155E-3</v>
      </c>
      <c r="G23" s="12">
        <f t="shared" ca="1" si="2"/>
        <v>2.2265246853823813E-2</v>
      </c>
      <c r="H23" s="9">
        <f t="shared" ca="1" si="3"/>
        <v>0.33203097399314896</v>
      </c>
      <c r="I23" s="12" t="s">
        <v>44</v>
      </c>
      <c r="J23" s="12" t="s">
        <v>45</v>
      </c>
      <c r="K23" s="12" t="s">
        <v>46</v>
      </c>
      <c r="L23" s="12">
        <v>17</v>
      </c>
      <c r="M23" s="13" t="s">
        <v>50</v>
      </c>
      <c r="N23" s="12" t="s">
        <v>47</v>
      </c>
      <c r="O23" s="12" t="s">
        <v>46</v>
      </c>
      <c r="P23" s="12">
        <f t="shared" si="0"/>
        <v>1</v>
      </c>
      <c r="Q23" s="12" t="s">
        <v>48</v>
      </c>
      <c r="R23" s="12" t="s">
        <v>46</v>
      </c>
      <c r="S23" s="12">
        <f t="shared" ca="1" si="4"/>
        <v>0.33203097399314896</v>
      </c>
      <c r="T23" s="12" t="s">
        <v>49</v>
      </c>
      <c r="U23" s="12" t="str">
        <f t="shared" ca="1" si="5"/>
        <v>IF Prov=17 and CommType=1 HHWeight=0.332030973993149.</v>
      </c>
      <c r="V23" s="25" t="s">
        <v>19</v>
      </c>
      <c r="W23" s="26" t="s">
        <v>39</v>
      </c>
      <c r="X23" s="27">
        <v>253</v>
      </c>
      <c r="Y23" s="12">
        <v>17</v>
      </c>
    </row>
    <row r="24" spans="1:25" x14ac:dyDescent="0.25">
      <c r="A24" s="12">
        <v>18</v>
      </c>
      <c r="B24" s="13" t="s">
        <v>4</v>
      </c>
      <c r="C24" s="13" t="s">
        <v>38</v>
      </c>
      <c r="D24" s="7">
        <v>1419416</v>
      </c>
      <c r="E24" s="12">
        <v>250</v>
      </c>
      <c r="F24" s="21">
        <f t="shared" si="1"/>
        <v>3.2932630444367866E-2</v>
      </c>
      <c r="G24" s="12">
        <f t="shared" ca="1" si="2"/>
        <v>2.2001232068995864E-2</v>
      </c>
      <c r="H24" s="9">
        <f t="shared" ca="1" si="3"/>
        <v>1.4968539189574084</v>
      </c>
      <c r="I24" s="12" t="s">
        <v>44</v>
      </c>
      <c r="J24" s="12" t="s">
        <v>45</v>
      </c>
      <c r="K24" s="12" t="s">
        <v>46</v>
      </c>
      <c r="L24" s="12">
        <v>18</v>
      </c>
      <c r="M24" s="13" t="s">
        <v>50</v>
      </c>
      <c r="N24" s="12" t="s">
        <v>47</v>
      </c>
      <c r="O24" s="12" t="s">
        <v>46</v>
      </c>
      <c r="P24" s="12">
        <f t="shared" si="0"/>
        <v>2</v>
      </c>
      <c r="Q24" s="12" t="s">
        <v>48</v>
      </c>
      <c r="R24" s="12" t="s">
        <v>46</v>
      </c>
      <c r="S24" s="12">
        <f t="shared" ca="1" si="4"/>
        <v>1.4968539189574084</v>
      </c>
      <c r="T24" s="12" t="s">
        <v>49</v>
      </c>
      <c r="U24" s="12" t="str">
        <f t="shared" ca="1" si="5"/>
        <v>IF Prov=18 and CommType=2 HHWeight=1.49685391895741.</v>
      </c>
      <c r="V24" s="25"/>
      <c r="W24" s="26" t="s">
        <v>38</v>
      </c>
      <c r="X24" s="27">
        <v>250</v>
      </c>
      <c r="Y24" s="12">
        <v>18</v>
      </c>
    </row>
    <row r="25" spans="1:25" x14ac:dyDescent="0.25">
      <c r="A25" s="12">
        <v>18</v>
      </c>
      <c r="B25" s="13" t="s">
        <v>4</v>
      </c>
      <c r="C25" s="13" t="s">
        <v>39</v>
      </c>
      <c r="D25" s="7">
        <v>652785</v>
      </c>
      <c r="E25" s="12">
        <v>251</v>
      </c>
      <c r="F25" s="21">
        <f t="shared" si="1"/>
        <v>1.5145614227701167E-2</v>
      </c>
      <c r="G25" s="12">
        <f t="shared" ca="1" si="2"/>
        <v>2.2089236997271847E-2</v>
      </c>
      <c r="H25" s="9">
        <f t="shared" ca="1" si="3"/>
        <v>0.68565583453931622</v>
      </c>
      <c r="I25" s="12" t="s">
        <v>44</v>
      </c>
      <c r="J25" s="12" t="s">
        <v>45</v>
      </c>
      <c r="K25" s="12" t="s">
        <v>46</v>
      </c>
      <c r="L25" s="12">
        <v>18</v>
      </c>
      <c r="M25" s="13" t="s">
        <v>50</v>
      </c>
      <c r="N25" s="12" t="s">
        <v>47</v>
      </c>
      <c r="O25" s="12" t="s">
        <v>46</v>
      </c>
      <c r="P25" s="12">
        <f t="shared" si="0"/>
        <v>1</v>
      </c>
      <c r="Q25" s="12" t="s">
        <v>48</v>
      </c>
      <c r="R25" s="12" t="s">
        <v>46</v>
      </c>
      <c r="S25" s="12">
        <f t="shared" ca="1" si="4"/>
        <v>0.68565583453931622</v>
      </c>
      <c r="T25" s="12" t="s">
        <v>49</v>
      </c>
      <c r="U25" s="12" t="str">
        <f t="shared" ca="1" si="5"/>
        <v>IF Prov=18 and CommType=1 HHWeight=0.685655834539316.</v>
      </c>
      <c r="V25" s="25" t="s">
        <v>4</v>
      </c>
      <c r="W25" s="26" t="s">
        <v>39</v>
      </c>
      <c r="X25" s="27">
        <v>251</v>
      </c>
      <c r="Y25" s="12">
        <v>18</v>
      </c>
    </row>
    <row r="26" spans="1:25" ht="30" x14ac:dyDescent="0.25">
      <c r="A26" s="13">
        <v>19</v>
      </c>
      <c r="B26" s="13" t="s">
        <v>29</v>
      </c>
      <c r="C26" s="13" t="s">
        <v>38</v>
      </c>
      <c r="D26" s="7">
        <v>591086</v>
      </c>
      <c r="E26" s="12">
        <v>251</v>
      </c>
      <c r="F26" s="21">
        <f t="shared" si="1"/>
        <v>1.3714102700575185E-2</v>
      </c>
      <c r="G26" s="12">
        <f t="shared" ca="1" si="2"/>
        <v>2.2089236997271847E-2</v>
      </c>
      <c r="H26" s="9">
        <f t="shared" ca="1" si="3"/>
        <v>0.62084999596269252</v>
      </c>
      <c r="I26" s="12" t="s">
        <v>44</v>
      </c>
      <c r="J26" s="12" t="s">
        <v>45</v>
      </c>
      <c r="K26" s="12" t="s">
        <v>46</v>
      </c>
      <c r="L26" s="13">
        <v>19</v>
      </c>
      <c r="M26" s="13" t="s">
        <v>50</v>
      </c>
      <c r="N26" s="12" t="s">
        <v>47</v>
      </c>
      <c r="O26" s="12" t="s">
        <v>46</v>
      </c>
      <c r="P26" s="12">
        <f t="shared" si="0"/>
        <v>2</v>
      </c>
      <c r="Q26" s="12" t="s">
        <v>48</v>
      </c>
      <c r="R26" s="12" t="s">
        <v>46</v>
      </c>
      <c r="S26" s="12">
        <f t="shared" ca="1" si="4"/>
        <v>0.62084999596269252</v>
      </c>
      <c r="T26" s="12" t="s">
        <v>49</v>
      </c>
      <c r="U26" s="12" t="str">
        <f t="shared" ca="1" si="5"/>
        <v>IF Prov=19 and CommType=2 HHWeight=0.620849995962693.</v>
      </c>
      <c r="V26" s="25" t="s">
        <v>29</v>
      </c>
      <c r="W26" s="26" t="s">
        <v>38</v>
      </c>
      <c r="X26" s="27">
        <v>251</v>
      </c>
      <c r="Y26" s="13">
        <v>19</v>
      </c>
    </row>
    <row r="27" spans="1:25" ht="30" x14ac:dyDescent="0.25">
      <c r="A27" s="13">
        <v>20</v>
      </c>
      <c r="B27" s="13" t="s">
        <v>30</v>
      </c>
      <c r="C27" s="13" t="s">
        <v>38</v>
      </c>
      <c r="D27" s="7">
        <v>852672</v>
      </c>
      <c r="E27" s="12">
        <v>251</v>
      </c>
      <c r="F27" s="21">
        <f t="shared" si="1"/>
        <v>1.9783299516322232E-2</v>
      </c>
      <c r="G27" s="12">
        <f t="shared" ca="1" si="2"/>
        <v>2.2089236997271847E-2</v>
      </c>
      <c r="H27" s="9">
        <f t="shared" ca="1" si="3"/>
        <v>0.89560809722697021</v>
      </c>
      <c r="I27" s="12" t="s">
        <v>44</v>
      </c>
      <c r="J27" s="12" t="s">
        <v>45</v>
      </c>
      <c r="K27" s="12" t="s">
        <v>46</v>
      </c>
      <c r="L27" s="13">
        <v>20</v>
      </c>
      <c r="M27" s="13" t="s">
        <v>50</v>
      </c>
      <c r="N27" s="12" t="s">
        <v>47</v>
      </c>
      <c r="O27" s="12" t="s">
        <v>46</v>
      </c>
      <c r="P27" s="12">
        <f t="shared" si="0"/>
        <v>2</v>
      </c>
      <c r="Q27" s="12" t="s">
        <v>48</v>
      </c>
      <c r="R27" s="12" t="s">
        <v>46</v>
      </c>
      <c r="S27" s="12">
        <f t="shared" ca="1" si="4"/>
        <v>0.89560809722697021</v>
      </c>
      <c r="T27" s="12" t="s">
        <v>49</v>
      </c>
      <c r="U27" s="12" t="str">
        <f t="shared" ca="1" si="5"/>
        <v>IF Prov=20 and CommType=2 HHWeight=0.89560809722697.</v>
      </c>
      <c r="V27" s="25" t="s">
        <v>62</v>
      </c>
      <c r="W27" s="26" t="s">
        <v>38</v>
      </c>
      <c r="X27" s="27">
        <v>251</v>
      </c>
      <c r="Y27" s="13">
        <v>20</v>
      </c>
    </row>
    <row r="28" spans="1:25" x14ac:dyDescent="0.25">
      <c r="A28" s="12">
        <v>21</v>
      </c>
      <c r="B28" s="13" t="s">
        <v>10</v>
      </c>
      <c r="C28" s="13" t="s">
        <v>38</v>
      </c>
      <c r="D28" s="7">
        <v>1049665</v>
      </c>
      <c r="E28" s="12">
        <v>250</v>
      </c>
      <c r="F28" s="21">
        <f t="shared" si="1"/>
        <v>2.4353839561754551E-2</v>
      </c>
      <c r="G28" s="12">
        <f t="shared" ca="1" si="2"/>
        <v>2.2001232068995864E-2</v>
      </c>
      <c r="H28" s="9">
        <f t="shared" ca="1" si="3"/>
        <v>1.1069307157608679</v>
      </c>
      <c r="I28" s="12" t="s">
        <v>44</v>
      </c>
      <c r="J28" s="12" t="s">
        <v>45</v>
      </c>
      <c r="K28" s="12" t="s">
        <v>46</v>
      </c>
      <c r="L28" s="12">
        <v>21</v>
      </c>
      <c r="M28" s="13" t="s">
        <v>50</v>
      </c>
      <c r="N28" s="12" t="s">
        <v>47</v>
      </c>
      <c r="O28" s="12" t="s">
        <v>46</v>
      </c>
      <c r="P28" s="12">
        <f t="shared" si="0"/>
        <v>2</v>
      </c>
      <c r="Q28" s="12" t="s">
        <v>48</v>
      </c>
      <c r="R28" s="12" t="s">
        <v>46</v>
      </c>
      <c r="S28" s="12">
        <f t="shared" ca="1" si="4"/>
        <v>1.1069307157608679</v>
      </c>
      <c r="T28" s="12" t="s">
        <v>49</v>
      </c>
      <c r="U28" s="12" t="str">
        <f t="shared" ca="1" si="5"/>
        <v>IF Prov=21 and CommType=2 HHWeight=1.10693071576087.</v>
      </c>
      <c r="V28" s="25" t="s">
        <v>10</v>
      </c>
      <c r="W28" s="26" t="s">
        <v>38</v>
      </c>
      <c r="X28" s="27">
        <v>250</v>
      </c>
      <c r="Y28" s="12">
        <v>21</v>
      </c>
    </row>
    <row r="29" spans="1:25" ht="30" x14ac:dyDescent="0.25">
      <c r="A29" s="12">
        <v>22</v>
      </c>
      <c r="B29" s="13" t="s">
        <v>6</v>
      </c>
      <c r="C29" s="13" t="s">
        <v>38</v>
      </c>
      <c r="D29" s="7">
        <v>709189</v>
      </c>
      <c r="E29" s="12">
        <v>250</v>
      </c>
      <c r="F29" s="21">
        <f t="shared" si="1"/>
        <v>1.6454273625357757E-2</v>
      </c>
      <c r="G29" s="12">
        <f t="shared" ca="1" si="2"/>
        <v>2.2001232068995864E-2</v>
      </c>
      <c r="H29" s="9">
        <f t="shared" ca="1" si="3"/>
        <v>0.74787964481976077</v>
      </c>
      <c r="I29" s="12" t="s">
        <v>44</v>
      </c>
      <c r="J29" s="12" t="s">
        <v>45</v>
      </c>
      <c r="K29" s="12" t="s">
        <v>46</v>
      </c>
      <c r="L29" s="12">
        <v>22</v>
      </c>
      <c r="M29" s="13" t="s">
        <v>50</v>
      </c>
      <c r="N29" s="12" t="s">
        <v>47</v>
      </c>
      <c r="O29" s="12" t="s">
        <v>46</v>
      </c>
      <c r="P29" s="12">
        <f t="shared" si="0"/>
        <v>2</v>
      </c>
      <c r="Q29" s="12" t="s">
        <v>48</v>
      </c>
      <c r="R29" s="12" t="s">
        <v>46</v>
      </c>
      <c r="S29" s="12">
        <f t="shared" ca="1" si="4"/>
        <v>0.74787964481976077</v>
      </c>
      <c r="T29" s="12" t="s">
        <v>49</v>
      </c>
      <c r="U29" s="12" t="str">
        <f t="shared" ca="1" si="5"/>
        <v>IF Prov=22 and CommType=2 HHWeight=0.747879644819761.</v>
      </c>
      <c r="V29" s="25" t="s">
        <v>6</v>
      </c>
      <c r="W29" s="26" t="s">
        <v>38</v>
      </c>
      <c r="X29" s="27">
        <v>250</v>
      </c>
      <c r="Y29" s="12">
        <v>22</v>
      </c>
    </row>
    <row r="30" spans="1:25" ht="30" x14ac:dyDescent="0.25">
      <c r="A30" s="13">
        <v>23</v>
      </c>
      <c r="B30" s="13" t="s">
        <v>32</v>
      </c>
      <c r="C30" s="13" t="s">
        <v>38</v>
      </c>
      <c r="D30" s="7">
        <v>598762</v>
      </c>
      <c r="E30" s="12">
        <v>250</v>
      </c>
      <c r="F30" s="21">
        <f t="shared" si="1"/>
        <v>1.3892197685619011E-2</v>
      </c>
      <c r="G30" s="12">
        <f t="shared" ca="1" si="2"/>
        <v>2.2001232068995864E-2</v>
      </c>
      <c r="H30" s="9">
        <f t="shared" ca="1" si="3"/>
        <v>0.63142816920675526</v>
      </c>
      <c r="I30" s="12" t="s">
        <v>44</v>
      </c>
      <c r="J30" s="12" t="s">
        <v>45</v>
      </c>
      <c r="K30" s="12" t="s">
        <v>46</v>
      </c>
      <c r="L30" s="13">
        <v>23</v>
      </c>
      <c r="M30" s="13" t="s">
        <v>50</v>
      </c>
      <c r="N30" s="12" t="s">
        <v>47</v>
      </c>
      <c r="O30" s="12" t="s">
        <v>46</v>
      </c>
      <c r="P30" s="12">
        <f t="shared" si="0"/>
        <v>2</v>
      </c>
      <c r="Q30" s="12" t="s">
        <v>48</v>
      </c>
      <c r="R30" s="12" t="s">
        <v>46</v>
      </c>
      <c r="S30" s="12">
        <f t="shared" ca="1" si="4"/>
        <v>0.63142816920675526</v>
      </c>
      <c r="T30" s="12" t="s">
        <v>49</v>
      </c>
      <c r="U30" s="12" t="str">
        <f t="shared" ca="1" si="5"/>
        <v>IF Prov=23 and CommType=2 HHWeight=0.631428169206755.</v>
      </c>
      <c r="V30" s="25" t="s">
        <v>32</v>
      </c>
      <c r="W30" s="26" t="s">
        <v>38</v>
      </c>
      <c r="X30" s="27">
        <v>250</v>
      </c>
      <c r="Y30" s="13">
        <v>23</v>
      </c>
    </row>
    <row r="31" spans="1:25" x14ac:dyDescent="0.25">
      <c r="A31" s="13">
        <v>24</v>
      </c>
      <c r="B31" s="13" t="s">
        <v>34</v>
      </c>
      <c r="C31" s="13" t="s">
        <v>38</v>
      </c>
      <c r="D31" s="7">
        <v>527734</v>
      </c>
      <c r="E31" s="12">
        <v>250</v>
      </c>
      <c r="F31" s="21">
        <f t="shared" si="1"/>
        <v>1.2244239035580853E-2</v>
      </c>
      <c r="G31" s="12">
        <f t="shared" ca="1" si="2"/>
        <v>2.2001232068995864E-2</v>
      </c>
      <c r="H31" s="9">
        <f t="shared" ca="1" si="3"/>
        <v>0.55652515264522096</v>
      </c>
      <c r="I31" s="12" t="s">
        <v>44</v>
      </c>
      <c r="J31" s="12" t="s">
        <v>45</v>
      </c>
      <c r="K31" s="12" t="s">
        <v>46</v>
      </c>
      <c r="L31" s="13">
        <v>24</v>
      </c>
      <c r="M31" s="13" t="s">
        <v>50</v>
      </c>
      <c r="N31" s="12" t="s">
        <v>47</v>
      </c>
      <c r="O31" s="12" t="s">
        <v>46</v>
      </c>
      <c r="P31" s="12">
        <f t="shared" si="0"/>
        <v>2</v>
      </c>
      <c r="Q31" s="12" t="s">
        <v>48</v>
      </c>
      <c r="R31" s="12" t="s">
        <v>46</v>
      </c>
      <c r="S31" s="12">
        <f t="shared" ca="1" si="4"/>
        <v>0.55652515264522096</v>
      </c>
      <c r="T31" s="12" t="s">
        <v>49</v>
      </c>
      <c r="U31" s="12" t="str">
        <f t="shared" ca="1" si="5"/>
        <v>IF Prov=24 and CommType=2 HHWeight=0.556525152645221.</v>
      </c>
      <c r="V31" s="25" t="s">
        <v>34</v>
      </c>
      <c r="W31" s="26" t="s">
        <v>38</v>
      </c>
      <c r="X31" s="27">
        <v>250</v>
      </c>
      <c r="Y31" s="13">
        <v>24</v>
      </c>
    </row>
    <row r="32" spans="1:25" x14ac:dyDescent="0.25">
      <c r="A32" s="12">
        <v>25</v>
      </c>
      <c r="B32" s="13" t="s">
        <v>25</v>
      </c>
      <c r="C32" s="13" t="s">
        <v>38</v>
      </c>
      <c r="D32" s="7">
        <v>1064804</v>
      </c>
      <c r="E32" s="12">
        <v>273</v>
      </c>
      <c r="F32" s="21">
        <f t="shared" si="1"/>
        <v>2.4705087604821055E-2</v>
      </c>
      <c r="G32" s="12">
        <f t="shared" ca="1" si="2"/>
        <v>2.4025345419343484E-2</v>
      </c>
      <c r="H32" s="9">
        <f t="shared" ca="1" si="3"/>
        <v>1.0282927122841818</v>
      </c>
      <c r="I32" s="12" t="s">
        <v>44</v>
      </c>
      <c r="J32" s="12" t="s">
        <v>45</v>
      </c>
      <c r="K32" s="12" t="s">
        <v>46</v>
      </c>
      <c r="L32" s="12">
        <v>25</v>
      </c>
      <c r="M32" s="13" t="s">
        <v>50</v>
      </c>
      <c r="N32" s="12" t="s">
        <v>47</v>
      </c>
      <c r="O32" s="12" t="s">
        <v>46</v>
      </c>
      <c r="P32" s="12">
        <f t="shared" si="0"/>
        <v>2</v>
      </c>
      <c r="Q32" s="12" t="s">
        <v>48</v>
      </c>
      <c r="R32" s="12" t="s">
        <v>46</v>
      </c>
      <c r="S32" s="12">
        <f t="shared" ca="1" si="4"/>
        <v>1.0282927122841818</v>
      </c>
      <c r="T32" s="12" t="s">
        <v>49</v>
      </c>
      <c r="U32" s="12" t="str">
        <f t="shared" ca="1" si="5"/>
        <v>IF Prov=25 and CommType=2 HHWeight=1.02829271228418.</v>
      </c>
      <c r="V32" s="25" t="s">
        <v>25</v>
      </c>
      <c r="W32" s="26" t="s">
        <v>38</v>
      </c>
      <c r="X32" s="27">
        <v>273</v>
      </c>
      <c r="Y32" s="12">
        <v>25</v>
      </c>
    </row>
    <row r="33" spans="1:25" x14ac:dyDescent="0.25">
      <c r="A33" s="12">
        <v>26</v>
      </c>
      <c r="B33" s="13" t="s">
        <v>17</v>
      </c>
      <c r="C33" s="13" t="s">
        <v>38</v>
      </c>
      <c r="D33" s="7">
        <v>873980</v>
      </c>
      <c r="E33" s="12">
        <v>251</v>
      </c>
      <c r="F33" s="21">
        <f t="shared" si="1"/>
        <v>2.0277677830719557E-2</v>
      </c>
      <c r="G33" s="12">
        <f t="shared" ca="1" si="2"/>
        <v>2.2089236997271847E-2</v>
      </c>
      <c r="H33" s="9">
        <f t="shared" ca="1" si="3"/>
        <v>0.91798905653572238</v>
      </c>
      <c r="I33" s="12" t="s">
        <v>44</v>
      </c>
      <c r="J33" s="12" t="s">
        <v>45</v>
      </c>
      <c r="K33" s="12" t="s">
        <v>46</v>
      </c>
      <c r="L33" s="12">
        <v>26</v>
      </c>
      <c r="M33" s="13" t="s">
        <v>50</v>
      </c>
      <c r="N33" s="12" t="s">
        <v>47</v>
      </c>
      <c r="O33" s="12" t="s">
        <v>46</v>
      </c>
      <c r="P33" s="12">
        <f t="shared" si="0"/>
        <v>2</v>
      </c>
      <c r="Q33" s="12" t="s">
        <v>48</v>
      </c>
      <c r="R33" s="12" t="s">
        <v>46</v>
      </c>
      <c r="S33" s="12">
        <f t="shared" ca="1" si="4"/>
        <v>0.91798905653572238</v>
      </c>
      <c r="T33" s="12" t="s">
        <v>49</v>
      </c>
      <c r="U33" s="12" t="str">
        <f t="shared" ca="1" si="5"/>
        <v>IF Prov=26 and CommType=2 HHWeight=0.917989056535722.</v>
      </c>
      <c r="V33" s="25" t="s">
        <v>17</v>
      </c>
      <c r="W33" s="26" t="s">
        <v>38</v>
      </c>
      <c r="X33" s="27">
        <v>251</v>
      </c>
      <c r="Y33" s="12">
        <v>26</v>
      </c>
    </row>
    <row r="34" spans="1:25" x14ac:dyDescent="0.25">
      <c r="A34" s="12">
        <v>27</v>
      </c>
      <c r="B34" s="13" t="s">
        <v>13</v>
      </c>
      <c r="C34" s="13" t="s">
        <v>38</v>
      </c>
      <c r="D34" s="7">
        <v>618615</v>
      </c>
      <c r="E34" s="12">
        <v>250</v>
      </c>
      <c r="F34" s="21">
        <f t="shared" si="1"/>
        <v>1.4352817766139475E-2</v>
      </c>
      <c r="G34" s="12">
        <f t="shared" ca="1" si="2"/>
        <v>2.2001232068995864E-2</v>
      </c>
      <c r="H34" s="9">
        <f t="shared" ca="1" si="3"/>
        <v>0.65236427310657141</v>
      </c>
      <c r="I34" s="12" t="s">
        <v>44</v>
      </c>
      <c r="J34" s="12" t="s">
        <v>45</v>
      </c>
      <c r="K34" s="12" t="s">
        <v>46</v>
      </c>
      <c r="L34" s="12">
        <v>27</v>
      </c>
      <c r="M34" s="13" t="s">
        <v>50</v>
      </c>
      <c r="N34" s="12" t="s">
        <v>47</v>
      </c>
      <c r="O34" s="12" t="s">
        <v>46</v>
      </c>
      <c r="P34" s="12">
        <f t="shared" si="0"/>
        <v>2</v>
      </c>
      <c r="Q34" s="12" t="s">
        <v>48</v>
      </c>
      <c r="R34" s="12" t="s">
        <v>46</v>
      </c>
      <c r="S34" s="12">
        <f t="shared" ca="1" si="4"/>
        <v>0.65236427310657141</v>
      </c>
      <c r="T34" s="12" t="s">
        <v>49</v>
      </c>
      <c r="U34" s="12" t="str">
        <f t="shared" ca="1" si="5"/>
        <v>IF Prov=27 and CommType=2 HHWeight=0.652364273106571.</v>
      </c>
      <c r="V34" s="25"/>
      <c r="W34" s="26" t="s">
        <v>38</v>
      </c>
      <c r="X34" s="27">
        <v>250</v>
      </c>
      <c r="Y34" s="12">
        <v>27</v>
      </c>
    </row>
    <row r="35" spans="1:25" x14ac:dyDescent="0.25">
      <c r="A35" s="12">
        <v>27</v>
      </c>
      <c r="B35" s="13" t="s">
        <v>13</v>
      </c>
      <c r="C35" s="13" t="s">
        <v>39</v>
      </c>
      <c r="D35" s="7">
        <v>208081</v>
      </c>
      <c r="E35" s="12">
        <v>250</v>
      </c>
      <c r="F35" s="21">
        <f t="shared" si="1"/>
        <v>4.8277986689557609E-3</v>
      </c>
      <c r="G35" s="12">
        <f t="shared" ca="1" si="2"/>
        <v>2.2001232068995864E-2</v>
      </c>
      <c r="H35" s="9">
        <f t="shared" ca="1" si="3"/>
        <v>0.21943310510137726</v>
      </c>
      <c r="I35" s="12" t="s">
        <v>44</v>
      </c>
      <c r="J35" s="12" t="s">
        <v>45</v>
      </c>
      <c r="K35" s="12" t="s">
        <v>46</v>
      </c>
      <c r="L35" s="12">
        <v>27</v>
      </c>
      <c r="M35" s="13" t="s">
        <v>50</v>
      </c>
      <c r="N35" s="12" t="s">
        <v>47</v>
      </c>
      <c r="O35" s="12" t="s">
        <v>46</v>
      </c>
      <c r="P35" s="12">
        <f t="shared" si="0"/>
        <v>1</v>
      </c>
      <c r="Q35" s="12" t="s">
        <v>48</v>
      </c>
      <c r="R35" s="12" t="s">
        <v>46</v>
      </c>
      <c r="S35" s="12">
        <f t="shared" ca="1" si="4"/>
        <v>0.21943310510137726</v>
      </c>
      <c r="T35" s="12" t="s">
        <v>49</v>
      </c>
      <c r="U35" s="12" t="str">
        <f t="shared" ca="1" si="5"/>
        <v>IF Prov=27 and CommType=1 HHWeight=0.219433105101377.</v>
      </c>
      <c r="V35" s="25" t="s">
        <v>13</v>
      </c>
      <c r="W35" s="26" t="s">
        <v>39</v>
      </c>
      <c r="X35" s="27">
        <v>250</v>
      </c>
      <c r="Y35" s="12">
        <v>27</v>
      </c>
    </row>
    <row r="36" spans="1:25" x14ac:dyDescent="0.25">
      <c r="A36" s="12">
        <v>28</v>
      </c>
      <c r="B36" s="13" t="s">
        <v>8</v>
      </c>
      <c r="C36" s="13" t="s">
        <v>38</v>
      </c>
      <c r="D36" s="7">
        <v>1391887</v>
      </c>
      <c r="E36" s="12">
        <v>251</v>
      </c>
      <c r="F36" s="21">
        <f t="shared" si="1"/>
        <v>3.2293915378803578E-2</v>
      </c>
      <c r="G36" s="12">
        <f t="shared" ca="1" si="2"/>
        <v>2.2089236997271847E-2</v>
      </c>
      <c r="H36" s="9">
        <f t="shared" ca="1" si="3"/>
        <v>1.4619751412324504</v>
      </c>
      <c r="I36" s="12" t="s">
        <v>44</v>
      </c>
      <c r="J36" s="12" t="s">
        <v>45</v>
      </c>
      <c r="K36" s="12" t="s">
        <v>46</v>
      </c>
      <c r="L36" s="12">
        <v>28</v>
      </c>
      <c r="M36" s="13" t="s">
        <v>50</v>
      </c>
      <c r="N36" s="12" t="s">
        <v>47</v>
      </c>
      <c r="O36" s="12" t="s">
        <v>46</v>
      </c>
      <c r="P36" s="12">
        <f t="shared" si="0"/>
        <v>2</v>
      </c>
      <c r="Q36" s="12" t="s">
        <v>48</v>
      </c>
      <c r="R36" s="12" t="s">
        <v>46</v>
      </c>
      <c r="S36" s="12">
        <f t="shared" ca="1" si="4"/>
        <v>1.4619751412324504</v>
      </c>
      <c r="T36" s="12" t="s">
        <v>49</v>
      </c>
      <c r="U36" s="12" t="str">
        <f t="shared" ca="1" si="5"/>
        <v>IF Prov=28 and CommType=2 HHWeight=1.46197514123245.</v>
      </c>
      <c r="V36" s="25"/>
      <c r="W36" s="26" t="s">
        <v>38</v>
      </c>
      <c r="X36" s="27">
        <v>251</v>
      </c>
      <c r="Y36" s="12">
        <v>28</v>
      </c>
    </row>
    <row r="37" spans="1:25" x14ac:dyDescent="0.25">
      <c r="A37" s="12">
        <v>28</v>
      </c>
      <c r="B37" s="13" t="s">
        <v>8</v>
      </c>
      <c r="C37" s="13" t="s">
        <v>39</v>
      </c>
      <c r="D37" s="7">
        <v>131143</v>
      </c>
      <c r="E37" s="12">
        <v>264</v>
      </c>
      <c r="F37" s="21">
        <f t="shared" si="1"/>
        <v>3.0427189452322191E-3</v>
      </c>
      <c r="G37" s="12">
        <f t="shared" ca="1" si="2"/>
        <v>2.3233301064859633E-2</v>
      </c>
      <c r="H37" s="9">
        <f t="shared" ca="1" si="3"/>
        <v>0.13096369460103677</v>
      </c>
      <c r="I37" s="12" t="s">
        <v>44</v>
      </c>
      <c r="J37" s="12" t="s">
        <v>45</v>
      </c>
      <c r="K37" s="12" t="s">
        <v>46</v>
      </c>
      <c r="L37" s="12">
        <v>28</v>
      </c>
      <c r="M37" s="13" t="s">
        <v>50</v>
      </c>
      <c r="N37" s="12" t="s">
        <v>47</v>
      </c>
      <c r="O37" s="12" t="s">
        <v>46</v>
      </c>
      <c r="P37" s="12">
        <f t="shared" si="0"/>
        <v>1</v>
      </c>
      <c r="Q37" s="12" t="s">
        <v>48</v>
      </c>
      <c r="R37" s="12" t="s">
        <v>46</v>
      </c>
      <c r="S37" s="12">
        <f t="shared" ca="1" si="4"/>
        <v>0.13096369460103677</v>
      </c>
      <c r="T37" s="12" t="s">
        <v>49</v>
      </c>
      <c r="U37" s="12" t="str">
        <f t="shared" ca="1" si="5"/>
        <v>IF Prov=28 and CommType=1 HHWeight=0.130963694601037.</v>
      </c>
      <c r="V37" s="25" t="s">
        <v>8</v>
      </c>
      <c r="W37" s="26" t="s">
        <v>39</v>
      </c>
      <c r="X37" s="27">
        <v>264</v>
      </c>
      <c r="Y37" s="12">
        <v>28</v>
      </c>
    </row>
    <row r="38" spans="1:25" ht="30" x14ac:dyDescent="0.25">
      <c r="A38" s="12">
        <v>29</v>
      </c>
      <c r="B38" s="13" t="s">
        <v>2</v>
      </c>
      <c r="C38" s="13" t="s">
        <v>38</v>
      </c>
      <c r="D38" s="7">
        <v>754610</v>
      </c>
      <c r="E38" s="12">
        <v>250</v>
      </c>
      <c r="F38" s="21">
        <f t="shared" si="1"/>
        <v>1.7508110560698512E-2</v>
      </c>
      <c r="G38" s="12">
        <f t="shared" ca="1" si="2"/>
        <v>2.2001232068995864E-2</v>
      </c>
      <c r="H38" s="9">
        <f t="shared" ca="1" si="3"/>
        <v>0.79577864120486874</v>
      </c>
      <c r="I38" s="12" t="s">
        <v>44</v>
      </c>
      <c r="J38" s="12" t="s">
        <v>45</v>
      </c>
      <c r="K38" s="12" t="s">
        <v>46</v>
      </c>
      <c r="L38" s="12">
        <v>29</v>
      </c>
      <c r="M38" s="13" t="s">
        <v>50</v>
      </c>
      <c r="N38" s="12" t="s">
        <v>47</v>
      </c>
      <c r="O38" s="12" t="s">
        <v>46</v>
      </c>
      <c r="P38" s="12">
        <f t="shared" si="0"/>
        <v>2</v>
      </c>
      <c r="Q38" s="12" t="s">
        <v>48</v>
      </c>
      <c r="R38" s="12" t="s">
        <v>46</v>
      </c>
      <c r="S38" s="12">
        <f t="shared" ca="1" si="4"/>
        <v>0.79577864120486874</v>
      </c>
      <c r="T38" s="12" t="s">
        <v>49</v>
      </c>
      <c r="U38" s="12" t="str">
        <f t="shared" ca="1" si="5"/>
        <v>IF Prov=29 and CommType=2 HHWeight=0.795778641204869.</v>
      </c>
      <c r="V38" s="25" t="s">
        <v>2</v>
      </c>
      <c r="W38" s="26" t="s">
        <v>38</v>
      </c>
      <c r="X38" s="27">
        <v>250</v>
      </c>
      <c r="Y38" s="12">
        <v>29</v>
      </c>
    </row>
    <row r="39" spans="1:25" x14ac:dyDescent="0.25">
      <c r="A39" s="12">
        <v>30</v>
      </c>
      <c r="B39" s="13" t="s">
        <v>12</v>
      </c>
      <c r="C39" s="13" t="s">
        <v>38</v>
      </c>
      <c r="D39" s="7">
        <v>1981679</v>
      </c>
      <c r="E39" s="12">
        <v>250</v>
      </c>
      <c r="F39" s="21">
        <f t="shared" si="1"/>
        <v>4.5977995292686903E-2</v>
      </c>
      <c r="G39" s="12">
        <f t="shared" ca="1" si="2"/>
        <v>2.2001232068995864E-2</v>
      </c>
      <c r="H39" s="9">
        <f t="shared" ca="1" si="3"/>
        <v>2.0897918420432053</v>
      </c>
      <c r="I39" s="12" t="s">
        <v>44</v>
      </c>
      <c r="J39" s="12" t="s">
        <v>45</v>
      </c>
      <c r="K39" s="12" t="s">
        <v>46</v>
      </c>
      <c r="L39" s="12">
        <v>30</v>
      </c>
      <c r="M39" s="13" t="s">
        <v>50</v>
      </c>
      <c r="N39" s="12" t="s">
        <v>47</v>
      </c>
      <c r="O39" s="12" t="s">
        <v>46</v>
      </c>
      <c r="P39" s="12">
        <f t="shared" si="0"/>
        <v>2</v>
      </c>
      <c r="Q39" s="12" t="s">
        <v>48</v>
      </c>
      <c r="R39" s="12" t="s">
        <v>46</v>
      </c>
      <c r="S39" s="12">
        <f t="shared" ca="1" si="4"/>
        <v>2.0897918420432053</v>
      </c>
      <c r="T39" s="12" t="s">
        <v>49</v>
      </c>
      <c r="U39" s="12" t="str">
        <f t="shared" ca="1" si="5"/>
        <v>IF Prov=30 and CommType=2 HHWeight=2.08979184204321.</v>
      </c>
      <c r="V39" s="25"/>
      <c r="W39" s="26" t="s">
        <v>38</v>
      </c>
      <c r="X39" s="27">
        <v>250</v>
      </c>
      <c r="Y39" s="12">
        <v>30</v>
      </c>
    </row>
    <row r="40" spans="1:25" x14ac:dyDescent="0.25">
      <c r="A40" s="12">
        <v>30</v>
      </c>
      <c r="B40" s="13" t="s">
        <v>12</v>
      </c>
      <c r="C40" s="13" t="s">
        <v>39</v>
      </c>
      <c r="D40" s="7">
        <v>957589</v>
      </c>
      <c r="E40" s="12">
        <v>250</v>
      </c>
      <c r="F40" s="21">
        <f t="shared" si="1"/>
        <v>2.2217534996499817E-2</v>
      </c>
      <c r="G40" s="12">
        <f t="shared" ca="1" si="2"/>
        <v>2.2001232068995864E-2</v>
      </c>
      <c r="H40" s="9">
        <f t="shared" ca="1" si="3"/>
        <v>1.0098314006609097</v>
      </c>
      <c r="I40" s="12" t="s">
        <v>44</v>
      </c>
      <c r="J40" s="12" t="s">
        <v>45</v>
      </c>
      <c r="K40" s="12" t="s">
        <v>46</v>
      </c>
      <c r="L40" s="12">
        <v>30</v>
      </c>
      <c r="M40" s="13" t="s">
        <v>50</v>
      </c>
      <c r="N40" s="12" t="s">
        <v>47</v>
      </c>
      <c r="O40" s="12" t="s">
        <v>46</v>
      </c>
      <c r="P40" s="12">
        <f t="shared" si="0"/>
        <v>1</v>
      </c>
      <c r="Q40" s="12" t="s">
        <v>48</v>
      </c>
      <c r="R40" s="12" t="s">
        <v>46</v>
      </c>
      <c r="S40" s="12">
        <f t="shared" ca="1" si="4"/>
        <v>1.0098314006609097</v>
      </c>
      <c r="T40" s="12" t="s">
        <v>49</v>
      </c>
      <c r="U40" s="12" t="str">
        <f t="shared" ca="1" si="5"/>
        <v>IF Prov=30 and CommType=1 HHWeight=1.00983140066091.</v>
      </c>
      <c r="V40" s="25" t="s">
        <v>12</v>
      </c>
      <c r="W40" s="26" t="s">
        <v>39</v>
      </c>
      <c r="X40" s="27">
        <v>250</v>
      </c>
      <c r="Y40" s="12">
        <v>30</v>
      </c>
    </row>
    <row r="41" spans="1:25" x14ac:dyDescent="0.25">
      <c r="A41" s="12">
        <v>31</v>
      </c>
      <c r="B41" s="13" t="s">
        <v>7</v>
      </c>
      <c r="C41" s="13" t="s">
        <v>38</v>
      </c>
      <c r="D41" s="7">
        <v>773067</v>
      </c>
      <c r="E41" s="12">
        <v>250</v>
      </c>
      <c r="F41" s="21">
        <f t="shared" si="1"/>
        <v>1.7936341297925439E-2</v>
      </c>
      <c r="G41" s="12">
        <f t="shared" ca="1" si="2"/>
        <v>2.2001232068995864E-2</v>
      </c>
      <c r="H41" s="9">
        <f t="shared" ca="1" si="3"/>
        <v>0.81524258467330712</v>
      </c>
      <c r="I41" s="12" t="s">
        <v>44</v>
      </c>
      <c r="J41" s="12" t="s">
        <v>45</v>
      </c>
      <c r="K41" s="12" t="s">
        <v>46</v>
      </c>
      <c r="L41" s="12">
        <v>31</v>
      </c>
      <c r="M41" s="13" t="s">
        <v>50</v>
      </c>
      <c r="N41" s="12" t="s">
        <v>47</v>
      </c>
      <c r="O41" s="12" t="s">
        <v>46</v>
      </c>
      <c r="P41" s="12">
        <f t="shared" si="0"/>
        <v>2</v>
      </c>
      <c r="Q41" s="12" t="s">
        <v>48</v>
      </c>
      <c r="R41" s="12" t="s">
        <v>46</v>
      </c>
      <c r="S41" s="12">
        <f t="shared" ca="1" si="4"/>
        <v>0.81524258467330712</v>
      </c>
      <c r="T41" s="12" t="s">
        <v>49</v>
      </c>
      <c r="U41" s="12" t="str">
        <f t="shared" ca="1" si="5"/>
        <v>IF Prov=31 and CommType=2 HHWeight=0.815242584673307.</v>
      </c>
      <c r="V41" s="25" t="s">
        <v>7</v>
      </c>
      <c r="W41" s="26" t="s">
        <v>38</v>
      </c>
      <c r="X41" s="27">
        <v>250</v>
      </c>
      <c r="Y41" s="12">
        <v>31</v>
      </c>
    </row>
    <row r="42" spans="1:25" ht="15" customHeight="1" x14ac:dyDescent="0.25">
      <c r="A42" s="12">
        <v>32</v>
      </c>
      <c r="B42" s="13" t="s">
        <v>11</v>
      </c>
      <c r="C42" s="13" t="s">
        <v>39</v>
      </c>
      <c r="D42" s="7">
        <v>298024</v>
      </c>
      <c r="E42" s="12">
        <v>254</v>
      </c>
      <c r="F42" s="21">
        <f t="shared" si="1"/>
        <v>6.9146143593930816E-3</v>
      </c>
      <c r="G42" s="12">
        <f t="shared" ca="1" si="2"/>
        <v>2.2353251782099799E-2</v>
      </c>
      <c r="H42" s="9">
        <f t="shared" ca="1" si="3"/>
        <v>0.30933371246371488</v>
      </c>
      <c r="I42" s="12" t="s">
        <v>44</v>
      </c>
      <c r="J42" s="12" t="s">
        <v>45</v>
      </c>
      <c r="K42" s="12" t="s">
        <v>46</v>
      </c>
      <c r="L42" s="12">
        <v>32</v>
      </c>
      <c r="M42" s="13" t="s">
        <v>50</v>
      </c>
      <c r="N42" s="12" t="s">
        <v>47</v>
      </c>
      <c r="O42" s="12" t="s">
        <v>46</v>
      </c>
      <c r="P42" s="12">
        <f t="shared" si="0"/>
        <v>1</v>
      </c>
      <c r="Q42" s="12" t="s">
        <v>48</v>
      </c>
      <c r="R42" s="12" t="s">
        <v>46</v>
      </c>
      <c r="S42" s="12">
        <f t="shared" ca="1" si="4"/>
        <v>0.30933371246371488</v>
      </c>
      <c r="T42" s="12" t="s">
        <v>49</v>
      </c>
      <c r="U42" s="12" t="str">
        <f t="shared" ca="1" si="5"/>
        <v>IF Prov=32 and CommType=1 HHWeight=0.309333712463715.</v>
      </c>
      <c r="V42" s="25"/>
      <c r="W42" s="26" t="s">
        <v>38</v>
      </c>
      <c r="X42" s="27">
        <v>254</v>
      </c>
      <c r="Y42" s="12">
        <v>32</v>
      </c>
    </row>
    <row r="43" spans="1:25" ht="30" x14ac:dyDescent="0.25">
      <c r="A43" s="12">
        <v>32</v>
      </c>
      <c r="B43" s="13" t="s">
        <v>11</v>
      </c>
      <c r="C43" s="13" t="s">
        <v>38</v>
      </c>
      <c r="D43" s="7">
        <v>1687739</v>
      </c>
      <c r="E43" s="12">
        <v>250</v>
      </c>
      <c r="F43" s="21">
        <f t="shared" si="1"/>
        <v>3.9158136003502132E-2</v>
      </c>
      <c r="G43" s="12">
        <f t="shared" ca="1" si="2"/>
        <v>2.2001232068995864E-2</v>
      </c>
      <c r="H43" s="9">
        <f t="shared" ca="1" si="3"/>
        <v>1.7798155976311789</v>
      </c>
      <c r="I43" s="12" t="s">
        <v>44</v>
      </c>
      <c r="J43" s="12" t="s">
        <v>45</v>
      </c>
      <c r="K43" s="12" t="s">
        <v>46</v>
      </c>
      <c r="L43" s="12">
        <v>32</v>
      </c>
      <c r="M43" s="13" t="s">
        <v>50</v>
      </c>
      <c r="N43" s="12" t="s">
        <v>47</v>
      </c>
      <c r="O43" s="12" t="s">
        <v>46</v>
      </c>
      <c r="P43" s="12">
        <f t="shared" si="0"/>
        <v>2</v>
      </c>
      <c r="Q43" s="12" t="s">
        <v>48</v>
      </c>
      <c r="R43" s="12" t="s">
        <v>46</v>
      </c>
      <c r="S43" s="12">
        <f t="shared" ca="1" si="4"/>
        <v>1.7798155976311789</v>
      </c>
      <c r="T43" s="12" t="s">
        <v>49</v>
      </c>
      <c r="U43" s="12" t="str">
        <f t="shared" ca="1" si="5"/>
        <v>IF Prov=32 and CommType=2 HHWeight=1.77981559763118.</v>
      </c>
      <c r="V43" s="25" t="s">
        <v>11</v>
      </c>
      <c r="W43" s="26" t="s">
        <v>39</v>
      </c>
      <c r="X43" s="27">
        <v>250</v>
      </c>
      <c r="Y43" s="12">
        <v>32</v>
      </c>
    </row>
    <row r="44" spans="1:25" ht="15" customHeight="1" x14ac:dyDescent="0.25">
      <c r="A44" s="12">
        <v>33</v>
      </c>
      <c r="B44" s="13" t="s">
        <v>15</v>
      </c>
      <c r="C44" s="13" t="s">
        <v>38</v>
      </c>
      <c r="D44" s="7">
        <v>1261556</v>
      </c>
      <c r="E44" s="12">
        <v>256</v>
      </c>
      <c r="F44" s="21">
        <f t="shared" si="1"/>
        <v>2.927003608024353E-2</v>
      </c>
      <c r="G44" s="12">
        <f t="shared" ca="1" si="2"/>
        <v>2.2529261638651765E-2</v>
      </c>
      <c r="H44" s="9">
        <f t="shared" ca="1" si="3"/>
        <v>1.2992008592961219</v>
      </c>
      <c r="I44" s="12" t="s">
        <v>44</v>
      </c>
      <c r="J44" s="12" t="s">
        <v>45</v>
      </c>
      <c r="K44" s="12" t="s">
        <v>46</v>
      </c>
      <c r="L44" s="12">
        <v>33</v>
      </c>
      <c r="M44" s="13" t="s">
        <v>50</v>
      </c>
      <c r="N44" s="12" t="s">
        <v>47</v>
      </c>
      <c r="O44" s="12" t="s">
        <v>46</v>
      </c>
      <c r="P44" s="12">
        <f t="shared" si="0"/>
        <v>2</v>
      </c>
      <c r="Q44" s="12" t="s">
        <v>48</v>
      </c>
      <c r="R44" s="12" t="s">
        <v>46</v>
      </c>
      <c r="S44" s="12">
        <f t="shared" ca="1" si="4"/>
        <v>1.2992008592961219</v>
      </c>
      <c r="T44" s="12" t="s">
        <v>49</v>
      </c>
      <c r="U44" s="12" t="str">
        <f t="shared" ca="1" si="5"/>
        <v>IF Prov=33 and CommType=2 HHWeight=1.29920085929612.</v>
      </c>
      <c r="V44" s="25"/>
      <c r="W44" s="26" t="s">
        <v>38</v>
      </c>
      <c r="X44" s="27">
        <v>256</v>
      </c>
      <c r="Y44" s="12">
        <v>33</v>
      </c>
    </row>
    <row r="45" spans="1:25" ht="30" x14ac:dyDescent="0.25">
      <c r="A45" s="12">
        <v>33</v>
      </c>
      <c r="B45" s="13" t="s">
        <v>15</v>
      </c>
      <c r="C45" s="13" t="s">
        <v>39</v>
      </c>
      <c r="D45" s="7">
        <v>660170</v>
      </c>
      <c r="E45" s="12">
        <v>250</v>
      </c>
      <c r="F45" s="21">
        <f t="shared" si="1"/>
        <v>1.5316957565969621E-2</v>
      </c>
      <c r="G45" s="12">
        <f t="shared" ca="1" si="2"/>
        <v>2.2001232068995864E-2</v>
      </c>
      <c r="H45" s="9">
        <f t="shared" ca="1" si="3"/>
        <v>0.69618635528845119</v>
      </c>
      <c r="I45" s="12" t="s">
        <v>44</v>
      </c>
      <c r="J45" s="12" t="s">
        <v>45</v>
      </c>
      <c r="K45" s="12" t="s">
        <v>46</v>
      </c>
      <c r="L45" s="12">
        <v>33</v>
      </c>
      <c r="M45" s="13" t="s">
        <v>50</v>
      </c>
      <c r="N45" s="12" t="s">
        <v>47</v>
      </c>
      <c r="O45" s="12" t="s">
        <v>46</v>
      </c>
      <c r="P45" s="12">
        <f t="shared" si="0"/>
        <v>1</v>
      </c>
      <c r="Q45" s="12" t="s">
        <v>48</v>
      </c>
      <c r="R45" s="12" t="s">
        <v>46</v>
      </c>
      <c r="S45" s="12">
        <f t="shared" ca="1" si="4"/>
        <v>0.69618635528845119</v>
      </c>
      <c r="T45" s="12" t="s">
        <v>49</v>
      </c>
      <c r="U45" s="12" t="str">
        <f t="shared" ca="1" si="5"/>
        <v>IF Prov=33 and CommType=1 HHWeight=0.696186355288451.</v>
      </c>
      <c r="V45" s="25" t="s">
        <v>15</v>
      </c>
      <c r="W45" s="26" t="s">
        <v>39</v>
      </c>
      <c r="X45" s="27">
        <v>250</v>
      </c>
      <c r="Y45" s="12">
        <v>33</v>
      </c>
    </row>
    <row r="46" spans="1:25" x14ac:dyDescent="0.25">
      <c r="A46" s="13">
        <v>34</v>
      </c>
      <c r="B46" s="13" t="s">
        <v>23</v>
      </c>
      <c r="C46" s="13" t="s">
        <v>38</v>
      </c>
      <c r="D46" s="7">
        <v>252031</v>
      </c>
      <c r="E46" s="12">
        <v>260</v>
      </c>
      <c r="F46" s="21">
        <f t="shared" si="1"/>
        <v>5.8475061458546883E-3</v>
      </c>
      <c r="G46" s="12">
        <f t="shared" ca="1" si="2"/>
        <v>2.2881281351755697E-2</v>
      </c>
      <c r="H46" s="9">
        <f t="shared" ca="1" si="3"/>
        <v>0.25555850898210319</v>
      </c>
      <c r="I46" s="12" t="s">
        <v>44</v>
      </c>
      <c r="J46" s="12" t="s">
        <v>45</v>
      </c>
      <c r="K46" s="12" t="s">
        <v>46</v>
      </c>
      <c r="L46" s="13">
        <v>34</v>
      </c>
      <c r="M46" s="13" t="s">
        <v>50</v>
      </c>
      <c r="N46" s="12" t="s">
        <v>47</v>
      </c>
      <c r="O46" s="12" t="s">
        <v>46</v>
      </c>
      <c r="P46" s="12">
        <f t="shared" si="0"/>
        <v>2</v>
      </c>
      <c r="Q46" s="12" t="s">
        <v>48</v>
      </c>
      <c r="R46" s="12" t="s">
        <v>46</v>
      </c>
      <c r="S46" s="12">
        <f t="shared" ca="1" si="4"/>
        <v>0.25555850898210319</v>
      </c>
      <c r="T46" s="12" t="s">
        <v>49</v>
      </c>
      <c r="U46" s="12" t="str">
        <f t="shared" ca="1" si="5"/>
        <v>IF Prov=34 and CommType=2 HHWeight=0.255558508982103.</v>
      </c>
      <c r="V46" s="28" t="s">
        <v>23</v>
      </c>
      <c r="W46" s="29" t="s">
        <v>38</v>
      </c>
      <c r="X46" s="30">
        <v>260</v>
      </c>
      <c r="Y46" s="13">
        <v>34</v>
      </c>
    </row>
    <row r="47" spans="1:25" x14ac:dyDescent="0.25">
      <c r="A47" s="34" t="s">
        <v>40</v>
      </c>
      <c r="B47" s="34"/>
      <c r="C47" s="13" t="s">
        <v>39</v>
      </c>
      <c r="D47" s="7">
        <f>SUMIF(C2:C46,"Urban",D2:D46)</f>
        <v>8256920</v>
      </c>
      <c r="E47" s="7">
        <f>SUMIF(C2:C46,"Urban",E2:E46)</f>
        <v>2778</v>
      </c>
      <c r="F47" s="21"/>
      <c r="G47" s="12"/>
      <c r="H47" s="12"/>
      <c r="I47" s="12"/>
      <c r="J47" s="12"/>
      <c r="K47" s="12"/>
      <c r="L47" s="12"/>
      <c r="M47" s="13"/>
      <c r="N47" s="12"/>
      <c r="O47" s="12"/>
      <c r="P47" s="12"/>
      <c r="Q47" s="12"/>
      <c r="R47" s="12"/>
      <c r="S47" s="12"/>
      <c r="T47" s="12"/>
      <c r="U47" s="12" t="str">
        <f t="shared" si="5"/>
        <v xml:space="preserve">    </v>
      </c>
    </row>
    <row r="48" spans="1:25" x14ac:dyDescent="0.25">
      <c r="A48" s="34" t="s">
        <v>41</v>
      </c>
      <c r="B48" s="34"/>
      <c r="C48" s="13" t="s">
        <v>38</v>
      </c>
      <c r="D48" s="7">
        <f>SUMIF(C2:C46,"Rural",D2:D46)</f>
        <v>34843676</v>
      </c>
      <c r="E48" s="7">
        <f ca="1">SUMIF(C2:D46,"Rural",E2:E46)</f>
        <v>8585</v>
      </c>
      <c r="F48" s="21"/>
      <c r="G48" s="12"/>
      <c r="H48" s="12"/>
      <c r="I48" s="12"/>
      <c r="J48" s="12"/>
      <c r="K48" s="12"/>
      <c r="L48" s="12"/>
      <c r="M48" s="13"/>
      <c r="N48" s="12"/>
      <c r="O48" s="12"/>
      <c r="P48" s="12"/>
      <c r="Q48" s="12"/>
      <c r="R48" s="12"/>
      <c r="S48" s="12"/>
      <c r="T48" s="12"/>
      <c r="U48" s="12" t="str">
        <f t="shared" si="5"/>
        <v xml:space="preserve">    </v>
      </c>
    </row>
    <row r="49" spans="1:20" x14ac:dyDescent="0.25">
      <c r="A49" s="34" t="s">
        <v>35</v>
      </c>
      <c r="B49" s="34"/>
      <c r="C49" s="13" t="s">
        <v>43</v>
      </c>
      <c r="D49" s="7">
        <f>SUM(D47:D48)</f>
        <v>43100596</v>
      </c>
      <c r="E49" s="7">
        <f ca="1">SUM(E47:E48)</f>
        <v>11363</v>
      </c>
      <c r="F49" s="21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</sheetData>
  <mergeCells count="5">
    <mergeCell ref="I1:T1"/>
    <mergeCell ref="V1:W1"/>
    <mergeCell ref="A47:B47"/>
    <mergeCell ref="A48:B48"/>
    <mergeCell ref="A49:B49"/>
  </mergeCells>
  <conditionalFormatting sqref="A3">
    <cfRule type="cellIs" dxfId="104" priority="63" operator="equal">
      <formula>$C$157</formula>
    </cfRule>
  </conditionalFormatting>
  <conditionalFormatting sqref="A4:A5">
    <cfRule type="cellIs" dxfId="103" priority="62" operator="equal">
      <formula>$C$157</formula>
    </cfRule>
  </conditionalFormatting>
  <conditionalFormatting sqref="A8">
    <cfRule type="cellIs" dxfId="102" priority="61" operator="equal">
      <formula>$C$157</formula>
    </cfRule>
  </conditionalFormatting>
  <conditionalFormatting sqref="A6:A7">
    <cfRule type="cellIs" dxfId="101" priority="60" operator="equal">
      <formula>$C$157</formula>
    </cfRule>
  </conditionalFormatting>
  <conditionalFormatting sqref="A9">
    <cfRule type="cellIs" dxfId="100" priority="59" operator="equal">
      <formula>$C$157</formula>
    </cfRule>
  </conditionalFormatting>
  <conditionalFormatting sqref="A10:A11">
    <cfRule type="cellIs" dxfId="99" priority="58" operator="equal">
      <formula>$C$157</formula>
    </cfRule>
  </conditionalFormatting>
  <conditionalFormatting sqref="A12">
    <cfRule type="cellIs" dxfId="98" priority="57" operator="equal">
      <formula>$C$157</formula>
    </cfRule>
  </conditionalFormatting>
  <conditionalFormatting sqref="A13:A14">
    <cfRule type="cellIs" dxfId="97" priority="56" operator="equal">
      <formula>$C$157</formula>
    </cfRule>
  </conditionalFormatting>
  <conditionalFormatting sqref="A15:A16">
    <cfRule type="cellIs" dxfId="96" priority="55" operator="equal">
      <formula>$C$157</formula>
    </cfRule>
  </conditionalFormatting>
  <conditionalFormatting sqref="A17:A18">
    <cfRule type="cellIs" dxfId="95" priority="54" operator="equal">
      <formula>$C$157</formula>
    </cfRule>
  </conditionalFormatting>
  <conditionalFormatting sqref="A19:A20">
    <cfRule type="cellIs" dxfId="94" priority="53" operator="equal">
      <formula>$C$157</formula>
    </cfRule>
  </conditionalFormatting>
  <conditionalFormatting sqref="A23:A24">
    <cfRule type="cellIs" dxfId="93" priority="52" operator="equal">
      <formula>$C$157</formula>
    </cfRule>
  </conditionalFormatting>
  <conditionalFormatting sqref="A25">
    <cfRule type="cellIs" dxfId="92" priority="51" operator="equal">
      <formula>$C$157</formula>
    </cfRule>
  </conditionalFormatting>
  <conditionalFormatting sqref="A26">
    <cfRule type="cellIs" dxfId="91" priority="50" operator="equal">
      <formula>$C$157</formula>
    </cfRule>
  </conditionalFormatting>
  <conditionalFormatting sqref="A27">
    <cfRule type="cellIs" dxfId="90" priority="49" operator="equal">
      <formula>$C$157</formula>
    </cfRule>
  </conditionalFormatting>
  <conditionalFormatting sqref="A28">
    <cfRule type="cellIs" dxfId="89" priority="48" operator="equal">
      <formula>$C$157</formula>
    </cfRule>
  </conditionalFormatting>
  <conditionalFormatting sqref="A29">
    <cfRule type="cellIs" dxfId="88" priority="47" operator="equal">
      <formula>$C$157</formula>
    </cfRule>
  </conditionalFormatting>
  <conditionalFormatting sqref="A30">
    <cfRule type="cellIs" dxfId="87" priority="46" operator="equal">
      <formula>$C$157</formula>
    </cfRule>
  </conditionalFormatting>
  <conditionalFormatting sqref="A31">
    <cfRule type="cellIs" dxfId="86" priority="45" operator="equal">
      <formula>$C$157</formula>
    </cfRule>
  </conditionalFormatting>
  <conditionalFormatting sqref="A36">
    <cfRule type="cellIs" dxfId="85" priority="44" operator="equal">
      <formula>$C$157</formula>
    </cfRule>
  </conditionalFormatting>
  <conditionalFormatting sqref="A37">
    <cfRule type="cellIs" dxfId="84" priority="43" operator="equal">
      <formula>$C$157</formula>
    </cfRule>
  </conditionalFormatting>
  <conditionalFormatting sqref="L3">
    <cfRule type="cellIs" dxfId="83" priority="42" operator="equal">
      <formula>$C$157</formula>
    </cfRule>
  </conditionalFormatting>
  <conditionalFormatting sqref="L4:L5">
    <cfRule type="cellIs" dxfId="82" priority="41" operator="equal">
      <formula>$C$157</formula>
    </cfRule>
  </conditionalFormatting>
  <conditionalFormatting sqref="L8">
    <cfRule type="cellIs" dxfId="81" priority="40" operator="equal">
      <formula>$C$157</formula>
    </cfRule>
  </conditionalFormatting>
  <conditionalFormatting sqref="L6:L7">
    <cfRule type="cellIs" dxfId="80" priority="39" operator="equal">
      <formula>$C$157</formula>
    </cfRule>
  </conditionalFormatting>
  <conditionalFormatting sqref="L9">
    <cfRule type="cellIs" dxfId="79" priority="38" operator="equal">
      <formula>$C$157</formula>
    </cfRule>
  </conditionalFormatting>
  <conditionalFormatting sqref="L10:L11">
    <cfRule type="cellIs" dxfId="78" priority="37" operator="equal">
      <formula>$C$157</formula>
    </cfRule>
  </conditionalFormatting>
  <conditionalFormatting sqref="L12">
    <cfRule type="cellIs" dxfId="77" priority="36" operator="equal">
      <formula>$C$157</formula>
    </cfRule>
  </conditionalFormatting>
  <conditionalFormatting sqref="L13:L14">
    <cfRule type="cellIs" dxfId="76" priority="35" operator="equal">
      <formula>$C$157</formula>
    </cfRule>
  </conditionalFormatting>
  <conditionalFormatting sqref="L15:L16">
    <cfRule type="cellIs" dxfId="75" priority="34" operator="equal">
      <formula>$C$157</formula>
    </cfRule>
  </conditionalFormatting>
  <conditionalFormatting sqref="L17:L18">
    <cfRule type="cellIs" dxfId="74" priority="33" operator="equal">
      <formula>$C$157</formula>
    </cfRule>
  </conditionalFormatting>
  <conditionalFormatting sqref="L19:L20">
    <cfRule type="cellIs" dxfId="73" priority="32" operator="equal">
      <formula>$C$157</formula>
    </cfRule>
  </conditionalFormatting>
  <conditionalFormatting sqref="L23:L24">
    <cfRule type="cellIs" dxfId="72" priority="31" operator="equal">
      <formula>$C$157</formula>
    </cfRule>
  </conditionalFormatting>
  <conditionalFormatting sqref="L25">
    <cfRule type="cellIs" dxfId="71" priority="30" operator="equal">
      <formula>$C$157</formula>
    </cfRule>
  </conditionalFormatting>
  <conditionalFormatting sqref="L26">
    <cfRule type="cellIs" dxfId="70" priority="29" operator="equal">
      <formula>$C$157</formula>
    </cfRule>
  </conditionalFormatting>
  <conditionalFormatting sqref="L27">
    <cfRule type="cellIs" dxfId="69" priority="28" operator="equal">
      <formula>$C$157</formula>
    </cfRule>
  </conditionalFormatting>
  <conditionalFormatting sqref="L28">
    <cfRule type="cellIs" dxfId="68" priority="27" operator="equal">
      <formula>$C$157</formula>
    </cfRule>
  </conditionalFormatting>
  <conditionalFormatting sqref="L29">
    <cfRule type="cellIs" dxfId="67" priority="26" operator="equal">
      <formula>$C$157</formula>
    </cfRule>
  </conditionalFormatting>
  <conditionalFormatting sqref="L30">
    <cfRule type="cellIs" dxfId="66" priority="25" operator="equal">
      <formula>$C$157</formula>
    </cfRule>
  </conditionalFormatting>
  <conditionalFormatting sqref="L31">
    <cfRule type="cellIs" dxfId="65" priority="24" operator="equal">
      <formula>$C$157</formula>
    </cfRule>
  </conditionalFormatting>
  <conditionalFormatting sqref="L36">
    <cfRule type="cellIs" dxfId="64" priority="23" operator="equal">
      <formula>$C$157</formula>
    </cfRule>
  </conditionalFormatting>
  <conditionalFormatting sqref="L37">
    <cfRule type="cellIs" dxfId="63" priority="22" operator="equal">
      <formula>$C$157</formula>
    </cfRule>
  </conditionalFormatting>
  <conditionalFormatting sqref="Y3">
    <cfRule type="cellIs" dxfId="62" priority="21" operator="equal">
      <formula>$C$157</formula>
    </cfRule>
  </conditionalFormatting>
  <conditionalFormatting sqref="Y4:Y5">
    <cfRule type="cellIs" dxfId="61" priority="20" operator="equal">
      <formula>$C$157</formula>
    </cfRule>
  </conditionalFormatting>
  <conditionalFormatting sqref="Y8">
    <cfRule type="cellIs" dxfId="60" priority="19" operator="equal">
      <formula>$C$157</formula>
    </cfRule>
  </conditionalFormatting>
  <conditionalFormatting sqref="Y6:Y7">
    <cfRule type="cellIs" dxfId="59" priority="18" operator="equal">
      <formula>$C$157</formula>
    </cfRule>
  </conditionalFormatting>
  <conditionalFormatting sqref="Y9">
    <cfRule type="cellIs" dxfId="58" priority="17" operator="equal">
      <formula>$C$157</formula>
    </cfRule>
  </conditionalFormatting>
  <conditionalFormatting sqref="Y10:Y11">
    <cfRule type="cellIs" dxfId="57" priority="16" operator="equal">
      <formula>$C$157</formula>
    </cfRule>
  </conditionalFormatting>
  <conditionalFormatting sqref="Y12">
    <cfRule type="cellIs" dxfId="56" priority="15" operator="equal">
      <formula>$C$157</formula>
    </cfRule>
  </conditionalFormatting>
  <conditionalFormatting sqref="Y13:Y14">
    <cfRule type="cellIs" dxfId="55" priority="14" operator="equal">
      <formula>$C$157</formula>
    </cfRule>
  </conditionalFormatting>
  <conditionalFormatting sqref="Y15:Y16">
    <cfRule type="cellIs" dxfId="54" priority="13" operator="equal">
      <formula>$C$157</formula>
    </cfRule>
  </conditionalFormatting>
  <conditionalFormatting sqref="Y17:Y18">
    <cfRule type="cellIs" dxfId="53" priority="12" operator="equal">
      <formula>$C$157</formula>
    </cfRule>
  </conditionalFormatting>
  <conditionalFormatting sqref="Y19:Y20">
    <cfRule type="cellIs" dxfId="52" priority="11" operator="equal">
      <formula>$C$157</formula>
    </cfRule>
  </conditionalFormatting>
  <conditionalFormatting sqref="Y23:Y24">
    <cfRule type="cellIs" dxfId="51" priority="10" operator="equal">
      <formula>$C$157</formula>
    </cfRule>
  </conditionalFormatting>
  <conditionalFormatting sqref="Y25">
    <cfRule type="cellIs" dxfId="50" priority="9" operator="equal">
      <formula>$C$157</formula>
    </cfRule>
  </conditionalFormatting>
  <conditionalFormatting sqref="Y26">
    <cfRule type="cellIs" dxfId="49" priority="8" operator="equal">
      <formula>$C$157</formula>
    </cfRule>
  </conditionalFormatting>
  <conditionalFormatting sqref="Y27">
    <cfRule type="cellIs" dxfId="48" priority="7" operator="equal">
      <formula>$C$157</formula>
    </cfRule>
  </conditionalFormatting>
  <conditionalFormatting sqref="Y28">
    <cfRule type="cellIs" dxfId="47" priority="6" operator="equal">
      <formula>$C$157</formula>
    </cfRule>
  </conditionalFormatting>
  <conditionalFormatting sqref="Y29">
    <cfRule type="cellIs" dxfId="46" priority="5" operator="equal">
      <formula>$C$157</formula>
    </cfRule>
  </conditionalFormatting>
  <conditionalFormatting sqref="Y30">
    <cfRule type="cellIs" dxfId="45" priority="4" operator="equal">
      <formula>$C$157</formula>
    </cfRule>
  </conditionalFormatting>
  <conditionalFormatting sqref="Y31">
    <cfRule type="cellIs" dxfId="44" priority="3" operator="equal">
      <formula>$C$157</formula>
    </cfRule>
  </conditionalFormatting>
  <conditionalFormatting sqref="Y36">
    <cfRule type="cellIs" dxfId="43" priority="2" operator="equal">
      <formula>$C$157</formula>
    </cfRule>
  </conditionalFormatting>
  <conditionalFormatting sqref="Y37">
    <cfRule type="cellIs" dxfId="42" priority="1" operator="equal">
      <formula>$C$157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AF3E-47F0-4836-8C49-3B8E17634198}">
  <dimension ref="A1:Z49"/>
  <sheetViews>
    <sheetView tabSelected="1" topLeftCell="A9" workbookViewId="0">
      <selection activeCell="H2" sqref="H2:H46"/>
    </sheetView>
  </sheetViews>
  <sheetFormatPr defaultRowHeight="15" x14ac:dyDescent="0.25"/>
  <cols>
    <col min="1" max="1" width="12.140625" style="4" customWidth="1"/>
    <col min="2" max="2" width="16" style="4" bestFit="1" customWidth="1"/>
    <col min="3" max="3" width="11.28515625" style="4" bestFit="1" customWidth="1"/>
    <col min="4" max="5" width="11.28515625" style="4" customWidth="1"/>
    <col min="6" max="6" width="17.42578125" style="4" bestFit="1" customWidth="1"/>
    <col min="7" max="7" width="11.5703125" style="4" customWidth="1"/>
    <col min="8" max="9" width="12.140625" style="4" customWidth="1"/>
    <col min="10" max="10" width="14.42578125" style="4" customWidth="1"/>
    <col min="11" max="11" width="10.42578125" style="4" bestFit="1" customWidth="1"/>
    <col min="12" max="12" width="12.140625" style="4" customWidth="1"/>
    <col min="13" max="13" width="14" style="4" customWidth="1"/>
    <col min="14" max="14" width="2.5703125" style="4" bestFit="1" customWidth="1"/>
    <col min="15" max="15" width="5" style="4" bestFit="1" customWidth="1"/>
    <col min="16" max="16" width="2" style="4" bestFit="1" customWidth="1"/>
    <col min="17" max="17" width="3" style="4" bestFit="1" customWidth="1"/>
    <col min="18" max="18" width="4.28515625" style="4" bestFit="1" customWidth="1"/>
    <col min="19" max="19" width="11" style="4" bestFit="1" customWidth="1"/>
    <col min="20" max="21" width="2" style="4" bestFit="1" customWidth="1"/>
    <col min="22" max="22" width="12.140625" style="4" bestFit="1" customWidth="1"/>
    <col min="23" max="23" width="2" style="4" bestFit="1" customWidth="1"/>
    <col min="24" max="24" width="12" style="4" bestFit="1" customWidth="1"/>
    <col min="25" max="25" width="1.5703125" style="4" bestFit="1" customWidth="1"/>
    <col min="26" max="26" width="55.28515625" style="8" bestFit="1" customWidth="1"/>
    <col min="27" max="16384" width="9.140625" style="4"/>
  </cols>
  <sheetData>
    <row r="1" spans="1:26" ht="30" x14ac:dyDescent="0.25">
      <c r="A1" s="5" t="s">
        <v>42</v>
      </c>
      <c r="B1" s="5" t="s">
        <v>36</v>
      </c>
      <c r="C1" s="5" t="s">
        <v>37</v>
      </c>
      <c r="D1" s="5" t="str">
        <f>LOWER(C1)</f>
        <v>community</v>
      </c>
      <c r="E1" s="5" t="s">
        <v>68</v>
      </c>
      <c r="F1" s="5" t="s">
        <v>64</v>
      </c>
      <c r="G1" s="5" t="s">
        <v>65</v>
      </c>
      <c r="H1" s="5" t="s">
        <v>67</v>
      </c>
      <c r="I1" s="5" t="s">
        <v>66</v>
      </c>
      <c r="J1" s="5" t="s">
        <v>54</v>
      </c>
      <c r="K1" s="5" t="s">
        <v>53</v>
      </c>
      <c r="L1" s="5" t="s">
        <v>55</v>
      </c>
      <c r="M1" s="5"/>
      <c r="N1" s="32" t="s">
        <v>52</v>
      </c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8" t="s">
        <v>51</v>
      </c>
    </row>
    <row r="2" spans="1:26" x14ac:dyDescent="0.25">
      <c r="A2" s="6">
        <v>15</v>
      </c>
      <c r="B2" s="6" t="s">
        <v>1</v>
      </c>
      <c r="C2" s="6" t="s">
        <v>38</v>
      </c>
      <c r="D2" s="5" t="str">
        <f>LOWER(C2)</f>
        <v>rural</v>
      </c>
      <c r="E2" s="19">
        <f>IF(C2="Rural",2,1)</f>
        <v>2</v>
      </c>
      <c r="F2" s="35" t="str">
        <f>_xlfn.CONCAT(B2, "_", D2)</f>
        <v>Badakhshan_rural</v>
      </c>
      <c r="G2" s="19" t="str">
        <f>_xlfn.CONCAT(A2,"_",E2)</f>
        <v>15_2</v>
      </c>
      <c r="H2" s="7">
        <v>1447325</v>
      </c>
      <c r="I2" s="14">
        <v>7.6361211424819437</v>
      </c>
      <c r="J2" s="16">
        <f>H2/I2</f>
        <v>189536.67352762565</v>
      </c>
      <c r="K2" s="8">
        <v>252</v>
      </c>
      <c r="L2" s="17">
        <f>J2/K2</f>
        <v>752.12965685565734</v>
      </c>
      <c r="M2" s="9"/>
      <c r="N2" s="8" t="s">
        <v>44</v>
      </c>
      <c r="O2" s="8" t="s">
        <v>45</v>
      </c>
      <c r="P2" s="8" t="s">
        <v>46</v>
      </c>
      <c r="Q2" s="6">
        <v>1</v>
      </c>
      <c r="R2" s="6" t="s">
        <v>50</v>
      </c>
      <c r="S2" s="8" t="s">
        <v>47</v>
      </c>
      <c r="T2" s="8" t="s">
        <v>46</v>
      </c>
      <c r="U2" s="8">
        <f t="shared" ref="U2:U46" si="0">IF(C2="Urban",1,2)</f>
        <v>2</v>
      </c>
      <c r="V2" s="8" t="s">
        <v>63</v>
      </c>
      <c r="W2" s="8" t="s">
        <v>46</v>
      </c>
      <c r="X2" s="17">
        <f>L2</f>
        <v>752.12965685565734</v>
      </c>
      <c r="Y2" s="8" t="s">
        <v>49</v>
      </c>
      <c r="Z2" s="8" t="str">
        <f>N2&amp;" "&amp;O2&amp;P2&amp;Q2&amp;" "&amp;R2&amp;" "&amp;S2&amp;T2&amp;U2&amp;" "&amp;V2&amp;W2&amp;X2&amp;Y2</f>
        <v>IF Prov=1 and CommType=2 HHWeight_R=752.129656855657.</v>
      </c>
    </row>
    <row r="3" spans="1:26" x14ac:dyDescent="0.25">
      <c r="A3" s="18">
        <v>29</v>
      </c>
      <c r="B3" s="6" t="s">
        <v>2</v>
      </c>
      <c r="C3" s="6" t="s">
        <v>38</v>
      </c>
      <c r="D3" s="5" t="str">
        <f>LOWER(C3)</f>
        <v>rural</v>
      </c>
      <c r="E3" s="19">
        <f>IF(C3="Rural",2,1)</f>
        <v>2</v>
      </c>
      <c r="F3" s="35" t="str">
        <f>_xlfn.CONCAT(B3, "_", D3)</f>
        <v>Badghis_rural</v>
      </c>
      <c r="G3" s="19" t="str">
        <f>_xlfn.CONCAT(A3,"_",E3)</f>
        <v>29_2</v>
      </c>
      <c r="H3" s="7">
        <v>754610</v>
      </c>
      <c r="I3" s="14">
        <v>6.5013433709299822</v>
      </c>
      <c r="J3" s="16">
        <f>H3/I3</f>
        <v>116069.85771189272</v>
      </c>
      <c r="K3" s="8">
        <v>250</v>
      </c>
      <c r="L3" s="17">
        <f>J3/K3</f>
        <v>464.27943084757089</v>
      </c>
      <c r="M3" s="9"/>
      <c r="N3" s="8" t="s">
        <v>44</v>
      </c>
      <c r="O3" s="8" t="s">
        <v>45</v>
      </c>
      <c r="P3" s="8" t="s">
        <v>46</v>
      </c>
      <c r="Q3" s="6">
        <v>1</v>
      </c>
      <c r="R3" s="6" t="s">
        <v>50</v>
      </c>
      <c r="S3" s="8" t="s">
        <v>47</v>
      </c>
      <c r="T3" s="8" t="s">
        <v>46</v>
      </c>
      <c r="U3" s="8">
        <f t="shared" si="0"/>
        <v>2</v>
      </c>
      <c r="V3" s="12" t="s">
        <v>63</v>
      </c>
      <c r="W3" s="8" t="s">
        <v>46</v>
      </c>
      <c r="X3" s="17">
        <f t="shared" ref="X3:X46" si="1">L3</f>
        <v>464.27943084757089</v>
      </c>
      <c r="Y3" s="8" t="s">
        <v>49</v>
      </c>
      <c r="Z3" s="11" t="str">
        <f t="shared" ref="Z3:Z46" si="2">N3&amp;" "&amp;O3&amp;P3&amp;Q3&amp;" "&amp;R3&amp;" "&amp;S3&amp;T3&amp;U3&amp;" "&amp;V3&amp;W3&amp;X3&amp;Y3</f>
        <v>IF Prov=1 and CommType=2 HHWeight_R=464.279430847571.</v>
      </c>
    </row>
    <row r="4" spans="1:26" x14ac:dyDescent="0.25">
      <c r="A4" s="8">
        <v>9</v>
      </c>
      <c r="B4" s="6" t="s">
        <v>3</v>
      </c>
      <c r="C4" s="6" t="s">
        <v>38</v>
      </c>
      <c r="D4" s="5" t="str">
        <f>LOWER(C4)</f>
        <v>rural</v>
      </c>
      <c r="E4" s="19">
        <f>IF(C4="Rural",2,1)</f>
        <v>2</v>
      </c>
      <c r="F4" s="35" t="str">
        <f>_xlfn.CONCAT(B4, "_", D4)</f>
        <v>Baghlan_rural</v>
      </c>
      <c r="G4" s="19" t="str">
        <f>_xlfn.CONCAT(A4,"_",E4)</f>
        <v>9_2</v>
      </c>
      <c r="H4" s="7">
        <v>1130948</v>
      </c>
      <c r="I4" s="15">
        <v>5.8755914920736112</v>
      </c>
      <c r="J4" s="16">
        <f>H4/I4</f>
        <v>192482.40820106203</v>
      </c>
      <c r="K4" s="8">
        <v>250</v>
      </c>
      <c r="L4" s="17">
        <f>J4/K4</f>
        <v>769.92963280424817</v>
      </c>
      <c r="M4" s="9"/>
      <c r="N4" s="8" t="s">
        <v>44</v>
      </c>
      <c r="O4" s="8" t="s">
        <v>45</v>
      </c>
      <c r="P4" s="8" t="s">
        <v>46</v>
      </c>
      <c r="Q4" s="8">
        <v>2</v>
      </c>
      <c r="R4" s="6" t="s">
        <v>50</v>
      </c>
      <c r="S4" s="8" t="s">
        <v>47</v>
      </c>
      <c r="T4" s="8" t="s">
        <v>46</v>
      </c>
      <c r="U4" s="8">
        <f t="shared" si="0"/>
        <v>2</v>
      </c>
      <c r="V4" s="12" t="s">
        <v>63</v>
      </c>
      <c r="W4" s="8" t="s">
        <v>46</v>
      </c>
      <c r="X4" s="17">
        <f t="shared" si="1"/>
        <v>769.92963280424817</v>
      </c>
      <c r="Y4" s="8" t="s">
        <v>49</v>
      </c>
      <c r="Z4" s="11" t="str">
        <f t="shared" si="2"/>
        <v>IF Prov=2 and CommType=2 HHWeight_R=769.929632804248.</v>
      </c>
    </row>
    <row r="5" spans="1:26" x14ac:dyDescent="0.25">
      <c r="A5" s="18">
        <v>9</v>
      </c>
      <c r="B5" s="6" t="s">
        <v>3</v>
      </c>
      <c r="C5" s="6" t="s">
        <v>39</v>
      </c>
      <c r="D5" s="5" t="str">
        <f>LOWER(C5)</f>
        <v>urban</v>
      </c>
      <c r="E5" s="19">
        <f>IF(C5="Rural",2,1)</f>
        <v>1</v>
      </c>
      <c r="F5" s="35" t="str">
        <f>_xlfn.CONCAT(B5, "_", D5)</f>
        <v>Baghlan_urban</v>
      </c>
      <c r="G5" s="19" t="str">
        <f>_xlfn.CONCAT(A5,"_",E5)</f>
        <v>9_1</v>
      </c>
      <c r="H5" s="7">
        <v>262204</v>
      </c>
      <c r="I5" s="15">
        <v>7.3233088519520688</v>
      </c>
      <c r="J5" s="16">
        <f>H5/I5</f>
        <v>35804.03411910015</v>
      </c>
      <c r="K5" s="8">
        <v>251</v>
      </c>
      <c r="L5" s="17">
        <f>J5/K5</f>
        <v>142.64555425936314</v>
      </c>
      <c r="M5" s="9"/>
      <c r="N5" s="8" t="s">
        <v>44</v>
      </c>
      <c r="O5" s="8" t="s">
        <v>45</v>
      </c>
      <c r="P5" s="8" t="s">
        <v>46</v>
      </c>
      <c r="Q5" s="6">
        <v>3</v>
      </c>
      <c r="R5" s="6" t="s">
        <v>50</v>
      </c>
      <c r="S5" s="8" t="s">
        <v>47</v>
      </c>
      <c r="T5" s="8" t="s">
        <v>46</v>
      </c>
      <c r="U5" s="8">
        <f t="shared" si="0"/>
        <v>1</v>
      </c>
      <c r="V5" s="12" t="s">
        <v>63</v>
      </c>
      <c r="W5" s="8" t="s">
        <v>46</v>
      </c>
      <c r="X5" s="17">
        <f t="shared" si="1"/>
        <v>142.64555425936314</v>
      </c>
      <c r="Y5" s="8" t="s">
        <v>49</v>
      </c>
      <c r="Z5" s="11" t="str">
        <f t="shared" si="2"/>
        <v>IF Prov=3 and CommType=1 HHWeight_R=142.645554259363.</v>
      </c>
    </row>
    <row r="6" spans="1:26" x14ac:dyDescent="0.25">
      <c r="A6" s="18">
        <v>18</v>
      </c>
      <c r="B6" s="6" t="s">
        <v>4</v>
      </c>
      <c r="C6" s="6" t="s">
        <v>38</v>
      </c>
      <c r="D6" s="5" t="str">
        <f>LOWER(C6)</f>
        <v>rural</v>
      </c>
      <c r="E6" s="19">
        <f>IF(C6="Rural",2,1)</f>
        <v>2</v>
      </c>
      <c r="F6" s="35" t="str">
        <f>_xlfn.CONCAT(B6, "_", D6)</f>
        <v>Balkh_rural</v>
      </c>
      <c r="G6" s="19" t="str">
        <f>_xlfn.CONCAT(A6,"_",E6)</f>
        <v>18_2</v>
      </c>
      <c r="H6" s="7">
        <v>1419416</v>
      </c>
      <c r="I6" s="15">
        <v>7.9795194293223153</v>
      </c>
      <c r="J6" s="16">
        <f>H6/I6</f>
        <v>177882.39161171491</v>
      </c>
      <c r="K6" s="8">
        <v>250</v>
      </c>
      <c r="L6" s="17">
        <f>J6/K6</f>
        <v>711.52956644685958</v>
      </c>
      <c r="M6" s="9"/>
      <c r="N6" s="8" t="s">
        <v>44</v>
      </c>
      <c r="O6" s="8" t="s">
        <v>45</v>
      </c>
      <c r="P6" s="8" t="s">
        <v>46</v>
      </c>
      <c r="Q6" s="6">
        <v>4</v>
      </c>
      <c r="R6" s="6" t="s">
        <v>50</v>
      </c>
      <c r="S6" s="8" t="s">
        <v>47</v>
      </c>
      <c r="T6" s="8" t="s">
        <v>46</v>
      </c>
      <c r="U6" s="8">
        <f t="shared" si="0"/>
        <v>2</v>
      </c>
      <c r="V6" s="12" t="s">
        <v>63</v>
      </c>
      <c r="W6" s="8" t="s">
        <v>46</v>
      </c>
      <c r="X6" s="17">
        <f t="shared" si="1"/>
        <v>711.52956644685958</v>
      </c>
      <c r="Y6" s="8" t="s">
        <v>49</v>
      </c>
      <c r="Z6" s="11" t="str">
        <f t="shared" si="2"/>
        <v>IF Prov=4 and CommType=2 HHWeight_R=711.52956644686.</v>
      </c>
    </row>
    <row r="7" spans="1:26" x14ac:dyDescent="0.25">
      <c r="A7" s="8">
        <v>18</v>
      </c>
      <c r="B7" s="6" t="s">
        <v>4</v>
      </c>
      <c r="C7" s="6" t="s">
        <v>39</v>
      </c>
      <c r="D7" s="5" t="str">
        <f>LOWER(C7)</f>
        <v>urban</v>
      </c>
      <c r="E7" s="19">
        <f>IF(C7="Rural",2,1)</f>
        <v>1</v>
      </c>
      <c r="F7" s="35" t="str">
        <f>_xlfn.CONCAT(B7, "_", D7)</f>
        <v>Balkh_urban</v>
      </c>
      <c r="G7" s="19" t="str">
        <f>_xlfn.CONCAT(A7,"_",E7)</f>
        <v>18_1</v>
      </c>
      <c r="H7" s="7">
        <v>652785</v>
      </c>
      <c r="I7" s="15">
        <v>7.6187099105610256</v>
      </c>
      <c r="J7" s="16">
        <f>H7/I7</f>
        <v>85681.829031856425</v>
      </c>
      <c r="K7" s="8">
        <v>251</v>
      </c>
      <c r="L7" s="17">
        <f>J7/K7</f>
        <v>341.36186865281445</v>
      </c>
      <c r="M7" s="9"/>
      <c r="N7" s="8" t="s">
        <v>44</v>
      </c>
      <c r="O7" s="8" t="s">
        <v>45</v>
      </c>
      <c r="P7" s="8" t="s">
        <v>46</v>
      </c>
      <c r="Q7" s="8">
        <v>5</v>
      </c>
      <c r="R7" s="6" t="s">
        <v>50</v>
      </c>
      <c r="S7" s="8" t="s">
        <v>47</v>
      </c>
      <c r="T7" s="8" t="s">
        <v>46</v>
      </c>
      <c r="U7" s="8">
        <f t="shared" si="0"/>
        <v>1</v>
      </c>
      <c r="V7" s="12" t="s">
        <v>63</v>
      </c>
      <c r="W7" s="8" t="s">
        <v>46</v>
      </c>
      <c r="X7" s="17">
        <f t="shared" si="1"/>
        <v>341.36186865281445</v>
      </c>
      <c r="Y7" s="8" t="s">
        <v>49</v>
      </c>
      <c r="Z7" s="11" t="str">
        <f t="shared" si="2"/>
        <v>IF Prov=5 and CommType=1 HHWeight_R=341.361868652814.</v>
      </c>
    </row>
    <row r="8" spans="1:26" ht="15" customHeight="1" x14ac:dyDescent="0.25">
      <c r="A8" s="18">
        <v>10</v>
      </c>
      <c r="B8" s="6" t="s">
        <v>5</v>
      </c>
      <c r="C8" s="6" t="s">
        <v>38</v>
      </c>
      <c r="D8" s="5" t="str">
        <f>LOWER(C8)</f>
        <v>rural</v>
      </c>
      <c r="E8" s="19">
        <f>IF(C8="Rural",2,1)</f>
        <v>2</v>
      </c>
      <c r="F8" s="35" t="str">
        <f>_xlfn.CONCAT(B8, "_", D8)</f>
        <v>Bamyan_rural</v>
      </c>
      <c r="G8" s="19" t="str">
        <f>_xlfn.CONCAT(A8,"_",E8)</f>
        <v>10_2</v>
      </c>
      <c r="H8" s="7">
        <v>680430</v>
      </c>
      <c r="I8" s="15">
        <v>7.6564209792646754</v>
      </c>
      <c r="J8" s="16">
        <f>H8/I8</f>
        <v>88870.50514107816</v>
      </c>
      <c r="K8" s="8">
        <v>250</v>
      </c>
      <c r="L8" s="17">
        <f>J8/K8</f>
        <v>355.48202056431262</v>
      </c>
      <c r="M8" s="9"/>
      <c r="N8" s="8" t="s">
        <v>44</v>
      </c>
      <c r="O8" s="8" t="s">
        <v>45</v>
      </c>
      <c r="P8" s="8" t="s">
        <v>46</v>
      </c>
      <c r="Q8" s="6">
        <v>6</v>
      </c>
      <c r="R8" s="6" t="s">
        <v>50</v>
      </c>
      <c r="S8" s="8" t="s">
        <v>47</v>
      </c>
      <c r="T8" s="8" t="s">
        <v>46</v>
      </c>
      <c r="U8" s="8">
        <f t="shared" si="0"/>
        <v>2</v>
      </c>
      <c r="V8" s="12" t="s">
        <v>63</v>
      </c>
      <c r="W8" s="8" t="s">
        <v>46</v>
      </c>
      <c r="X8" s="17">
        <f t="shared" si="1"/>
        <v>355.48202056431262</v>
      </c>
      <c r="Y8" s="8" t="s">
        <v>49</v>
      </c>
      <c r="Z8" s="11" t="str">
        <f t="shared" si="2"/>
        <v>IF Prov=6 and CommType=2 HHWeight_R=355.482020564313.</v>
      </c>
    </row>
    <row r="9" spans="1:26" x14ac:dyDescent="0.25">
      <c r="A9" s="18">
        <v>22</v>
      </c>
      <c r="B9" s="6" t="s">
        <v>6</v>
      </c>
      <c r="C9" s="6" t="s">
        <v>38</v>
      </c>
      <c r="D9" s="5" t="str">
        <f>LOWER(C9)</f>
        <v>rural</v>
      </c>
      <c r="E9" s="19">
        <f>IF(C9="Rural",2,1)</f>
        <v>2</v>
      </c>
      <c r="F9" s="35" t="str">
        <f>_xlfn.CONCAT(B9, "_", D9)</f>
        <v>Daykundi_rural</v>
      </c>
      <c r="G9" s="19" t="str">
        <f>_xlfn.CONCAT(A9,"_",E9)</f>
        <v>22_2</v>
      </c>
      <c r="H9" s="7">
        <v>709189</v>
      </c>
      <c r="I9" s="15">
        <v>7.0751292570957913</v>
      </c>
      <c r="J9" s="16">
        <f>H9/I9</f>
        <v>100236.89663178095</v>
      </c>
      <c r="K9" s="8">
        <v>250</v>
      </c>
      <c r="L9" s="17">
        <f>J9/K9</f>
        <v>400.9475865271238</v>
      </c>
      <c r="M9" s="9"/>
      <c r="N9" s="8" t="s">
        <v>44</v>
      </c>
      <c r="O9" s="8" t="s">
        <v>45</v>
      </c>
      <c r="P9" s="8" t="s">
        <v>46</v>
      </c>
      <c r="Q9" s="6">
        <v>6</v>
      </c>
      <c r="R9" s="6" t="s">
        <v>50</v>
      </c>
      <c r="S9" s="8" t="s">
        <v>47</v>
      </c>
      <c r="T9" s="8" t="s">
        <v>46</v>
      </c>
      <c r="U9" s="8">
        <f t="shared" si="0"/>
        <v>2</v>
      </c>
      <c r="V9" s="12" t="s">
        <v>63</v>
      </c>
      <c r="W9" s="8" t="s">
        <v>46</v>
      </c>
      <c r="X9" s="17">
        <f t="shared" si="1"/>
        <v>400.9475865271238</v>
      </c>
      <c r="Y9" s="8" t="s">
        <v>49</v>
      </c>
      <c r="Z9" s="11" t="str">
        <f t="shared" si="2"/>
        <v>IF Prov=6 and CommType=2 HHWeight_R=400.947586527124.</v>
      </c>
    </row>
    <row r="10" spans="1:26" x14ac:dyDescent="0.25">
      <c r="A10" s="8">
        <v>31</v>
      </c>
      <c r="B10" s="6" t="s">
        <v>7</v>
      </c>
      <c r="C10" s="6" t="s">
        <v>38</v>
      </c>
      <c r="D10" s="5" t="str">
        <f>LOWER(C10)</f>
        <v>rural</v>
      </c>
      <c r="E10" s="19">
        <f>IF(C10="Rural",2,1)</f>
        <v>2</v>
      </c>
      <c r="F10" s="35" t="str">
        <f>_xlfn.CONCAT(B10, "_", D10)</f>
        <v>Farah_rural</v>
      </c>
      <c r="G10" s="19" t="str">
        <f>_xlfn.CONCAT(A10,"_",E10)</f>
        <v>31_2</v>
      </c>
      <c r="H10" s="7">
        <v>773067</v>
      </c>
      <c r="I10" s="15">
        <v>7.0881114734657613</v>
      </c>
      <c r="J10" s="16">
        <f>H10/I10</f>
        <v>109065.29939518654</v>
      </c>
      <c r="K10" s="8">
        <v>250</v>
      </c>
      <c r="L10" s="17">
        <f>J10/K10</f>
        <v>436.26119758074617</v>
      </c>
      <c r="M10" s="9"/>
      <c r="N10" s="8" t="s">
        <v>44</v>
      </c>
      <c r="O10" s="8" t="s">
        <v>45</v>
      </c>
      <c r="P10" s="8" t="s">
        <v>46</v>
      </c>
      <c r="Q10" s="8">
        <v>7</v>
      </c>
      <c r="R10" s="6" t="s">
        <v>50</v>
      </c>
      <c r="S10" s="8" t="s">
        <v>47</v>
      </c>
      <c r="T10" s="8" t="s">
        <v>46</v>
      </c>
      <c r="U10" s="8">
        <f t="shared" si="0"/>
        <v>2</v>
      </c>
      <c r="V10" s="12" t="s">
        <v>63</v>
      </c>
      <c r="W10" s="8" t="s">
        <v>46</v>
      </c>
      <c r="X10" s="17">
        <f t="shared" si="1"/>
        <v>436.26119758074617</v>
      </c>
      <c r="Y10" s="8" t="s">
        <v>49</v>
      </c>
      <c r="Z10" s="11" t="str">
        <f t="shared" si="2"/>
        <v>IF Prov=7 and CommType=2 HHWeight_R=436.261197580746.</v>
      </c>
    </row>
    <row r="11" spans="1:26" x14ac:dyDescent="0.25">
      <c r="A11" s="18">
        <v>28</v>
      </c>
      <c r="B11" s="19" t="s">
        <v>8</v>
      </c>
      <c r="C11" s="6" t="s">
        <v>38</v>
      </c>
      <c r="D11" s="5" t="str">
        <f>LOWER(C11)</f>
        <v>rural</v>
      </c>
      <c r="E11" s="19">
        <f>IF(C11="Rural",2,1)</f>
        <v>2</v>
      </c>
      <c r="F11" s="35" t="str">
        <f>_xlfn.CONCAT(B11, "_", D11)</f>
        <v>Faryab_rural</v>
      </c>
      <c r="G11" s="19" t="str">
        <f>_xlfn.CONCAT(A11,"_",E11)</f>
        <v>28_2</v>
      </c>
      <c r="H11" s="7">
        <v>1391887</v>
      </c>
      <c r="I11" s="15">
        <v>8.1591748598731915</v>
      </c>
      <c r="J11" s="16">
        <f>H11/I11</f>
        <v>170591.63750066175</v>
      </c>
      <c r="K11" s="8">
        <v>251</v>
      </c>
      <c r="L11" s="17">
        <f>J11/K11</f>
        <v>679.64795816996707</v>
      </c>
      <c r="M11" s="9"/>
      <c r="N11" s="8" t="s">
        <v>44</v>
      </c>
      <c r="O11" s="8" t="s">
        <v>45</v>
      </c>
      <c r="P11" s="8" t="s">
        <v>46</v>
      </c>
      <c r="Q11" s="6">
        <v>8</v>
      </c>
      <c r="R11" s="6" t="s">
        <v>50</v>
      </c>
      <c r="S11" s="8" t="s">
        <v>47</v>
      </c>
      <c r="T11" s="8" t="s">
        <v>46</v>
      </c>
      <c r="U11" s="8">
        <f t="shared" si="0"/>
        <v>2</v>
      </c>
      <c r="V11" s="12" t="s">
        <v>63</v>
      </c>
      <c r="W11" s="8" t="s">
        <v>46</v>
      </c>
      <c r="X11" s="17">
        <f t="shared" si="1"/>
        <v>679.64795816996707</v>
      </c>
      <c r="Y11" s="8" t="s">
        <v>49</v>
      </c>
      <c r="Z11" s="11" t="str">
        <f t="shared" si="2"/>
        <v>IF Prov=8 and CommType=2 HHWeight_R=679.647958169967.</v>
      </c>
    </row>
    <row r="12" spans="1:26" ht="15" customHeight="1" x14ac:dyDescent="0.25">
      <c r="A12" s="8">
        <v>28</v>
      </c>
      <c r="B12" s="6" t="s">
        <v>8</v>
      </c>
      <c r="C12" s="6" t="s">
        <v>39</v>
      </c>
      <c r="D12" s="5" t="str">
        <f>LOWER(C12)</f>
        <v>urban</v>
      </c>
      <c r="E12" s="19">
        <f>IF(C12="Rural",2,1)</f>
        <v>1</v>
      </c>
      <c r="F12" s="35" t="str">
        <f>_xlfn.CONCAT(B12, "_", D12)</f>
        <v>Faryab_urban</v>
      </c>
      <c r="G12" s="19" t="str">
        <f>_xlfn.CONCAT(A12,"_",E12)</f>
        <v>28_1</v>
      </c>
      <c r="H12" s="7">
        <v>131143</v>
      </c>
      <c r="I12" s="15">
        <v>8.6772538141470257</v>
      </c>
      <c r="J12" s="16">
        <f>H12/I12</f>
        <v>15113.42215047231</v>
      </c>
      <c r="K12" s="8">
        <v>264</v>
      </c>
      <c r="L12" s="17">
        <f>J12/K12</f>
        <v>57.247811176031476</v>
      </c>
      <c r="M12" s="9"/>
      <c r="N12" s="8" t="s">
        <v>44</v>
      </c>
      <c r="O12" s="8" t="s">
        <v>45</v>
      </c>
      <c r="P12" s="8" t="s">
        <v>46</v>
      </c>
      <c r="Q12" s="8">
        <v>9</v>
      </c>
      <c r="R12" s="6" t="s">
        <v>50</v>
      </c>
      <c r="S12" s="8" t="s">
        <v>47</v>
      </c>
      <c r="T12" s="8" t="s">
        <v>46</v>
      </c>
      <c r="U12" s="8">
        <f t="shared" si="0"/>
        <v>1</v>
      </c>
      <c r="V12" s="12" t="s">
        <v>63</v>
      </c>
      <c r="W12" s="8" t="s">
        <v>46</v>
      </c>
      <c r="X12" s="17">
        <f>L12</f>
        <v>57.247811176031476</v>
      </c>
      <c r="Y12" s="8" t="s">
        <v>49</v>
      </c>
      <c r="Z12" s="11" t="str">
        <f t="shared" si="2"/>
        <v>IF Prov=9 and CommType=1 HHWeight_R=57.2478111760315.</v>
      </c>
    </row>
    <row r="13" spans="1:26" x14ac:dyDescent="0.25">
      <c r="A13" s="8">
        <v>11</v>
      </c>
      <c r="B13" s="6" t="s">
        <v>9</v>
      </c>
      <c r="C13" s="6" t="s">
        <v>38</v>
      </c>
      <c r="D13" s="5" t="str">
        <f>LOWER(C13)</f>
        <v>rural</v>
      </c>
      <c r="E13" s="19">
        <f>IF(C13="Rural",2,1)</f>
        <v>2</v>
      </c>
      <c r="F13" s="35" t="str">
        <f>_xlfn.CONCAT(B13, "_", D13)</f>
        <v>Ghazni_rural</v>
      </c>
      <c r="G13" s="19" t="str">
        <f>_xlfn.CONCAT(A13,"_",E13)</f>
        <v>11_2</v>
      </c>
      <c r="H13" s="7">
        <v>1870798</v>
      </c>
      <c r="I13" s="15">
        <v>7.5162079898541512</v>
      </c>
      <c r="J13" s="16">
        <f>H13/I13</f>
        <v>248901.8401999147</v>
      </c>
      <c r="K13" s="8">
        <v>250</v>
      </c>
      <c r="L13" s="17">
        <f>J13/K13</f>
        <v>995.60736079965886</v>
      </c>
      <c r="M13" s="9"/>
      <c r="N13" s="8" t="s">
        <v>44</v>
      </c>
      <c r="O13" s="8" t="s">
        <v>45</v>
      </c>
      <c r="P13" s="8" t="s">
        <v>46</v>
      </c>
      <c r="Q13" s="8">
        <v>9</v>
      </c>
      <c r="R13" s="6" t="s">
        <v>50</v>
      </c>
      <c r="S13" s="8" t="s">
        <v>47</v>
      </c>
      <c r="T13" s="8" t="s">
        <v>46</v>
      </c>
      <c r="U13" s="8">
        <f t="shared" si="0"/>
        <v>2</v>
      </c>
      <c r="V13" s="12" t="s">
        <v>63</v>
      </c>
      <c r="W13" s="8" t="s">
        <v>46</v>
      </c>
      <c r="X13" s="17">
        <f t="shared" si="1"/>
        <v>995.60736079965886</v>
      </c>
      <c r="Y13" s="8" t="s">
        <v>49</v>
      </c>
      <c r="Z13" s="11" t="str">
        <f t="shared" si="2"/>
        <v>IF Prov=9 and CommType=2 HHWeight_R=995.607360799659.</v>
      </c>
    </row>
    <row r="14" spans="1:26" x14ac:dyDescent="0.25">
      <c r="A14" s="8">
        <v>21</v>
      </c>
      <c r="B14" s="6" t="s">
        <v>10</v>
      </c>
      <c r="C14" s="6" t="s">
        <v>38</v>
      </c>
      <c r="D14" s="5" t="str">
        <f>LOWER(C14)</f>
        <v>rural</v>
      </c>
      <c r="E14" s="19">
        <f>IF(C14="Rural",2,1)</f>
        <v>2</v>
      </c>
      <c r="F14" s="35" t="str">
        <f>_xlfn.CONCAT(B14, "_", D14)</f>
        <v>Ghor_rural</v>
      </c>
      <c r="G14" s="19" t="str">
        <f>_xlfn.CONCAT(A14,"_",E14)</f>
        <v>21_2</v>
      </c>
      <c r="H14" s="7">
        <v>1049665</v>
      </c>
      <c r="I14" s="15">
        <v>6.9945022362932834</v>
      </c>
      <c r="J14" s="16">
        <f>H14/I14</f>
        <v>150070.00706261364</v>
      </c>
      <c r="K14" s="8">
        <v>250</v>
      </c>
      <c r="L14" s="17">
        <f>J14/K14</f>
        <v>600.28002825045462</v>
      </c>
      <c r="M14" s="9"/>
      <c r="N14" s="8" t="s">
        <v>44</v>
      </c>
      <c r="O14" s="8" t="s">
        <v>45</v>
      </c>
      <c r="P14" s="8" t="s">
        <v>46</v>
      </c>
      <c r="Q14" s="8">
        <v>10</v>
      </c>
      <c r="R14" s="6" t="s">
        <v>50</v>
      </c>
      <c r="S14" s="8" t="s">
        <v>47</v>
      </c>
      <c r="T14" s="8" t="s">
        <v>46</v>
      </c>
      <c r="U14" s="8">
        <f t="shared" si="0"/>
        <v>2</v>
      </c>
      <c r="V14" s="12" t="s">
        <v>63</v>
      </c>
      <c r="W14" s="8" t="s">
        <v>46</v>
      </c>
      <c r="X14" s="17">
        <f t="shared" si="1"/>
        <v>600.28002825045462</v>
      </c>
      <c r="Y14" s="8" t="s">
        <v>49</v>
      </c>
      <c r="Z14" s="11" t="str">
        <f t="shared" si="2"/>
        <v>IF Prov=10 and CommType=2 HHWeight_R=600.280028250455.</v>
      </c>
    </row>
    <row r="15" spans="1:26" x14ac:dyDescent="0.25">
      <c r="A15" s="8">
        <v>32</v>
      </c>
      <c r="B15" s="6" t="s">
        <v>11</v>
      </c>
      <c r="C15" s="6" t="s">
        <v>38</v>
      </c>
      <c r="D15" s="5" t="str">
        <f>LOWER(C15)</f>
        <v>rural</v>
      </c>
      <c r="E15" s="19">
        <f>IF(C15="Rural",2,1)</f>
        <v>2</v>
      </c>
      <c r="F15" s="35" t="str">
        <f>_xlfn.CONCAT(B15, "_", D15)</f>
        <v>Hilmand_rural</v>
      </c>
      <c r="G15" s="19" t="str">
        <f>_xlfn.CONCAT(A15,"_",E15)</f>
        <v>32_2</v>
      </c>
      <c r="H15" s="7">
        <v>1687739</v>
      </c>
      <c r="I15" s="15">
        <v>10.735067834866397</v>
      </c>
      <c r="J15" s="16">
        <f>H15/I15</f>
        <v>157217.35772534172</v>
      </c>
      <c r="K15" s="8">
        <v>250</v>
      </c>
      <c r="L15" s="17">
        <f>J15/K15</f>
        <v>628.86943090136685</v>
      </c>
      <c r="M15" s="9"/>
      <c r="N15" s="8" t="s">
        <v>44</v>
      </c>
      <c r="O15" s="8" t="s">
        <v>45</v>
      </c>
      <c r="P15" s="8" t="s">
        <v>46</v>
      </c>
      <c r="Q15" s="8">
        <v>11</v>
      </c>
      <c r="R15" s="6" t="s">
        <v>50</v>
      </c>
      <c r="S15" s="8" t="s">
        <v>47</v>
      </c>
      <c r="T15" s="8" t="s">
        <v>46</v>
      </c>
      <c r="U15" s="8">
        <f t="shared" si="0"/>
        <v>2</v>
      </c>
      <c r="V15" s="12" t="s">
        <v>63</v>
      </c>
      <c r="W15" s="8" t="s">
        <v>46</v>
      </c>
      <c r="X15" s="17">
        <f t="shared" si="1"/>
        <v>628.86943090136685</v>
      </c>
      <c r="Y15" s="8" t="s">
        <v>49</v>
      </c>
      <c r="Z15" s="11" t="str">
        <f t="shared" si="2"/>
        <v>IF Prov=11 and CommType=2 HHWeight_R=628.869430901367.</v>
      </c>
    </row>
    <row r="16" spans="1:26" x14ac:dyDescent="0.25">
      <c r="A16" s="8">
        <v>32</v>
      </c>
      <c r="B16" s="6" t="s">
        <v>11</v>
      </c>
      <c r="C16" s="6" t="s">
        <v>39</v>
      </c>
      <c r="D16" s="5" t="str">
        <f>LOWER(C16)</f>
        <v>urban</v>
      </c>
      <c r="E16" s="19">
        <f>IF(C16="Rural",2,1)</f>
        <v>1</v>
      </c>
      <c r="F16" s="35" t="str">
        <f>_xlfn.CONCAT(B16, "_", D16)</f>
        <v>Hilmand_urban</v>
      </c>
      <c r="G16" s="19" t="str">
        <f>_xlfn.CONCAT(A16,"_",E16)</f>
        <v>32_1</v>
      </c>
      <c r="H16" s="7">
        <v>298024</v>
      </c>
      <c r="I16" s="15">
        <v>9.8620811287477999</v>
      </c>
      <c r="J16" s="16">
        <f>H16/I16</f>
        <v>30219.1795128581</v>
      </c>
      <c r="K16" s="8">
        <v>254</v>
      </c>
      <c r="L16" s="17">
        <f>J16/K16</f>
        <v>118.97314768841771</v>
      </c>
      <c r="M16" s="9"/>
      <c r="N16" s="8" t="s">
        <v>44</v>
      </c>
      <c r="O16" s="8" t="s">
        <v>45</v>
      </c>
      <c r="P16" s="8" t="s">
        <v>46</v>
      </c>
      <c r="Q16" s="8">
        <v>12</v>
      </c>
      <c r="R16" s="6" t="s">
        <v>50</v>
      </c>
      <c r="S16" s="8" t="s">
        <v>47</v>
      </c>
      <c r="T16" s="8" t="s">
        <v>46</v>
      </c>
      <c r="U16" s="8">
        <f t="shared" si="0"/>
        <v>1</v>
      </c>
      <c r="V16" s="12" t="s">
        <v>63</v>
      </c>
      <c r="W16" s="8" t="s">
        <v>46</v>
      </c>
      <c r="X16" s="17">
        <f t="shared" si="1"/>
        <v>118.97314768841771</v>
      </c>
      <c r="Y16" s="8" t="s">
        <v>49</v>
      </c>
      <c r="Z16" s="11" t="str">
        <f t="shared" si="2"/>
        <v>IF Prov=12 and CommType=1 HHWeight_R=118.973147688418.</v>
      </c>
    </row>
    <row r="17" spans="1:26" x14ac:dyDescent="0.25">
      <c r="A17" s="8">
        <v>30</v>
      </c>
      <c r="B17" s="6" t="s">
        <v>12</v>
      </c>
      <c r="C17" s="6" t="s">
        <v>38</v>
      </c>
      <c r="D17" s="5" t="str">
        <f>LOWER(C17)</f>
        <v>rural</v>
      </c>
      <c r="E17" s="19">
        <f>IF(C17="Rural",2,1)</f>
        <v>2</v>
      </c>
      <c r="F17" s="35" t="str">
        <f>_xlfn.CONCAT(B17, "_", D17)</f>
        <v>Hirat_rural</v>
      </c>
      <c r="G17" s="19" t="str">
        <f>_xlfn.CONCAT(A17,"_",E17)</f>
        <v>30_2</v>
      </c>
      <c r="H17" s="7">
        <v>1981679</v>
      </c>
      <c r="I17" s="15">
        <v>6.911545562609068</v>
      </c>
      <c r="J17" s="16">
        <f>H17/I17</f>
        <v>286720.09495542233</v>
      </c>
      <c r="K17" s="8">
        <v>250</v>
      </c>
      <c r="L17" s="17">
        <f>J17/K17</f>
        <v>1146.8803798216893</v>
      </c>
      <c r="M17" s="9"/>
      <c r="N17" s="8" t="s">
        <v>44</v>
      </c>
      <c r="O17" s="8" t="s">
        <v>45</v>
      </c>
      <c r="P17" s="8" t="s">
        <v>46</v>
      </c>
      <c r="Q17" s="8">
        <v>13</v>
      </c>
      <c r="R17" s="6" t="s">
        <v>50</v>
      </c>
      <c r="S17" s="8" t="s">
        <v>47</v>
      </c>
      <c r="T17" s="8" t="s">
        <v>46</v>
      </c>
      <c r="U17" s="8">
        <f t="shared" si="0"/>
        <v>2</v>
      </c>
      <c r="V17" s="12" t="s">
        <v>63</v>
      </c>
      <c r="W17" s="8" t="s">
        <v>46</v>
      </c>
      <c r="X17" s="17">
        <f t="shared" si="1"/>
        <v>1146.8803798216893</v>
      </c>
      <c r="Y17" s="8" t="s">
        <v>49</v>
      </c>
      <c r="Z17" s="11" t="str">
        <f t="shared" si="2"/>
        <v>IF Prov=13 and CommType=2 HHWeight_R=1146.88037982169.</v>
      </c>
    </row>
    <row r="18" spans="1:26" x14ac:dyDescent="0.25">
      <c r="A18" s="18">
        <v>30</v>
      </c>
      <c r="B18" s="6" t="s">
        <v>12</v>
      </c>
      <c r="C18" s="6" t="s">
        <v>39</v>
      </c>
      <c r="D18" s="5" t="str">
        <f>LOWER(C18)</f>
        <v>urban</v>
      </c>
      <c r="E18" s="19">
        <f>IF(C18="Rural",2,1)</f>
        <v>1</v>
      </c>
      <c r="F18" s="35" t="str">
        <f>_xlfn.CONCAT(B18, "_", D18)</f>
        <v>Hirat_urban</v>
      </c>
      <c r="G18" s="19" t="str">
        <f>_xlfn.CONCAT(A18,"_",E18)</f>
        <v>30_1</v>
      </c>
      <c r="H18" s="7">
        <v>957589</v>
      </c>
      <c r="I18" s="15">
        <v>6.0767898133310227</v>
      </c>
      <c r="J18" s="16">
        <f>H18/I18</f>
        <v>157581.39238241856</v>
      </c>
      <c r="K18" s="8">
        <v>250</v>
      </c>
      <c r="L18" s="17">
        <f>J18/K18</f>
        <v>630.32556952967423</v>
      </c>
      <c r="M18" s="9"/>
      <c r="N18" s="8" t="s">
        <v>44</v>
      </c>
      <c r="O18" s="8" t="s">
        <v>45</v>
      </c>
      <c r="P18" s="8" t="s">
        <v>46</v>
      </c>
      <c r="Q18" s="6">
        <v>14</v>
      </c>
      <c r="R18" s="6" t="s">
        <v>50</v>
      </c>
      <c r="S18" s="8" t="s">
        <v>47</v>
      </c>
      <c r="T18" s="8" t="s">
        <v>46</v>
      </c>
      <c r="U18" s="8">
        <f t="shared" si="0"/>
        <v>1</v>
      </c>
      <c r="V18" s="12" t="s">
        <v>63</v>
      </c>
      <c r="W18" s="8" t="s">
        <v>46</v>
      </c>
      <c r="X18" s="17">
        <f t="shared" si="1"/>
        <v>630.32556952967423</v>
      </c>
      <c r="Y18" s="8" t="s">
        <v>49</v>
      </c>
      <c r="Z18" s="11" t="str">
        <f t="shared" si="2"/>
        <v>IF Prov=14 and CommType=1 HHWeight_R=630.325569529674.</v>
      </c>
    </row>
    <row r="19" spans="1:26" x14ac:dyDescent="0.25">
      <c r="A19" s="18">
        <v>27</v>
      </c>
      <c r="B19" s="6" t="s">
        <v>13</v>
      </c>
      <c r="C19" s="6" t="s">
        <v>38</v>
      </c>
      <c r="D19" s="5" t="str">
        <f>LOWER(C19)</f>
        <v>rural</v>
      </c>
      <c r="E19" s="19">
        <f>IF(C19="Rural",2,1)</f>
        <v>2</v>
      </c>
      <c r="F19" s="35" t="str">
        <f>_xlfn.CONCAT(B19, "_", D19)</f>
        <v>Jawzjan_rural</v>
      </c>
      <c r="G19" s="19" t="str">
        <f>_xlfn.CONCAT(A19,"_",E19)</f>
        <v>27_2</v>
      </c>
      <c r="H19" s="7">
        <v>618615</v>
      </c>
      <c r="I19" s="15">
        <v>7.9643903162421665</v>
      </c>
      <c r="J19" s="16">
        <f>H19/I19</f>
        <v>77672.612144388317</v>
      </c>
      <c r="K19" s="8">
        <v>250</v>
      </c>
      <c r="L19" s="17">
        <f>J19/K19</f>
        <v>310.69044857755324</v>
      </c>
      <c r="M19" s="9"/>
      <c r="N19" s="8" t="s">
        <v>44</v>
      </c>
      <c r="O19" s="8" t="s">
        <v>45</v>
      </c>
      <c r="P19" s="8" t="s">
        <v>46</v>
      </c>
      <c r="Q19" s="6">
        <v>15</v>
      </c>
      <c r="R19" s="6" t="s">
        <v>50</v>
      </c>
      <c r="S19" s="8" t="s">
        <v>47</v>
      </c>
      <c r="T19" s="8" t="s">
        <v>46</v>
      </c>
      <c r="U19" s="8">
        <f t="shared" si="0"/>
        <v>2</v>
      </c>
      <c r="V19" s="12" t="s">
        <v>63</v>
      </c>
      <c r="W19" s="8" t="s">
        <v>46</v>
      </c>
      <c r="X19" s="17">
        <f t="shared" si="1"/>
        <v>310.69044857755324</v>
      </c>
      <c r="Y19" s="8" t="s">
        <v>49</v>
      </c>
      <c r="Z19" s="11" t="str">
        <f t="shared" si="2"/>
        <v>IF Prov=15 and CommType=2 HHWeight_R=310.690448577553.</v>
      </c>
    </row>
    <row r="20" spans="1:26" x14ac:dyDescent="0.25">
      <c r="A20" s="18">
        <v>27</v>
      </c>
      <c r="B20" s="6" t="s">
        <v>13</v>
      </c>
      <c r="C20" s="6" t="s">
        <v>39</v>
      </c>
      <c r="D20" s="5" t="str">
        <f>LOWER(C20)</f>
        <v>urban</v>
      </c>
      <c r="E20" s="19">
        <f>IF(C20="Rural",2,1)</f>
        <v>1</v>
      </c>
      <c r="F20" s="35" t="str">
        <f>_xlfn.CONCAT(B20, "_", D20)</f>
        <v>Jawzjan_urban</v>
      </c>
      <c r="G20" s="19" t="str">
        <f>_xlfn.CONCAT(A20,"_",E20)</f>
        <v>27_1</v>
      </c>
      <c r="H20" s="7">
        <v>208081</v>
      </c>
      <c r="I20" s="15">
        <v>8.1942351558719881</v>
      </c>
      <c r="J20" s="16">
        <f>H20/I20</f>
        <v>25393.584152987016</v>
      </c>
      <c r="K20" s="8">
        <v>250</v>
      </c>
      <c r="L20" s="17">
        <f>J20/K20</f>
        <v>101.57433661194807</v>
      </c>
      <c r="M20" s="9"/>
      <c r="N20" s="8" t="s">
        <v>44</v>
      </c>
      <c r="O20" s="8" t="s">
        <v>45</v>
      </c>
      <c r="P20" s="8" t="s">
        <v>46</v>
      </c>
      <c r="Q20" s="6">
        <v>16</v>
      </c>
      <c r="R20" s="6" t="s">
        <v>50</v>
      </c>
      <c r="S20" s="8" t="s">
        <v>47</v>
      </c>
      <c r="T20" s="8" t="s">
        <v>46</v>
      </c>
      <c r="U20" s="8">
        <f t="shared" si="0"/>
        <v>1</v>
      </c>
      <c r="V20" s="12" t="s">
        <v>63</v>
      </c>
      <c r="W20" s="8" t="s">
        <v>46</v>
      </c>
      <c r="X20" s="17">
        <f t="shared" si="1"/>
        <v>101.57433661194807</v>
      </c>
      <c r="Y20" s="8" t="s">
        <v>49</v>
      </c>
      <c r="Z20" s="11" t="str">
        <f t="shared" si="2"/>
        <v>IF Prov=16 and CommType=1 HHWeight_R=101.574336611948.</v>
      </c>
    </row>
    <row r="21" spans="1:26" x14ac:dyDescent="0.25">
      <c r="A21" s="6">
        <v>1</v>
      </c>
      <c r="B21" s="6" t="s">
        <v>14</v>
      </c>
      <c r="C21" s="6" t="s">
        <v>38</v>
      </c>
      <c r="D21" s="5" t="str">
        <f>LOWER(C21)</f>
        <v>rural</v>
      </c>
      <c r="E21" s="19">
        <f>IF(C21="Rural",2,1)</f>
        <v>2</v>
      </c>
      <c r="F21" s="35" t="str">
        <f>_xlfn.CONCAT(B21, "_", D21)</f>
        <v>Kabul_rural</v>
      </c>
      <c r="G21" s="19" t="str">
        <f>_xlfn.CONCAT(A21,"_",E21)</f>
        <v>1_2</v>
      </c>
      <c r="H21" s="7">
        <v>2922062</v>
      </c>
      <c r="I21" s="15">
        <v>7.5844131351231434</v>
      </c>
      <c r="J21" s="16">
        <f>H21/I21</f>
        <v>385271.99770645885</v>
      </c>
      <c r="K21" s="8">
        <v>262</v>
      </c>
      <c r="L21" s="17">
        <f>J21/K21</f>
        <v>1470.5038080399192</v>
      </c>
      <c r="M21" s="9"/>
      <c r="N21" s="8" t="s">
        <v>44</v>
      </c>
      <c r="O21" s="8" t="s">
        <v>45</v>
      </c>
      <c r="P21" s="8" t="s">
        <v>46</v>
      </c>
      <c r="Q21" s="6">
        <v>16</v>
      </c>
      <c r="R21" s="6" t="s">
        <v>50</v>
      </c>
      <c r="S21" s="8" t="s">
        <v>47</v>
      </c>
      <c r="T21" s="8" t="s">
        <v>46</v>
      </c>
      <c r="U21" s="8">
        <f t="shared" si="0"/>
        <v>2</v>
      </c>
      <c r="V21" s="12" t="s">
        <v>63</v>
      </c>
      <c r="W21" s="8" t="s">
        <v>46</v>
      </c>
      <c r="X21" s="17">
        <f t="shared" si="1"/>
        <v>1470.5038080399192</v>
      </c>
      <c r="Y21" s="8" t="s">
        <v>49</v>
      </c>
      <c r="Z21" s="11" t="str">
        <f t="shared" si="2"/>
        <v>IF Prov=16 and CommType=2 HHWeight_R=1470.50380803992.</v>
      </c>
    </row>
    <row r="22" spans="1:26" x14ac:dyDescent="0.25">
      <c r="A22" s="19">
        <v>1</v>
      </c>
      <c r="B22" s="6" t="s">
        <v>14</v>
      </c>
      <c r="C22" s="6" t="s">
        <v>39</v>
      </c>
      <c r="D22" s="5" t="str">
        <f>LOWER(C22)</f>
        <v>urban</v>
      </c>
      <c r="E22" s="19">
        <f>IF(C22="Rural",2,1)</f>
        <v>1</v>
      </c>
      <c r="F22" s="35" t="str">
        <f>_xlfn.CONCAT(B22, "_", D22)</f>
        <v>Kabul_urban</v>
      </c>
      <c r="G22" s="19" t="str">
        <f>_xlfn.CONCAT(A22,"_",E22)</f>
        <v>1_1</v>
      </c>
      <c r="H22" s="7">
        <v>4224262</v>
      </c>
      <c r="I22" s="15">
        <v>7.1438367243729122</v>
      </c>
      <c r="J22" s="16">
        <f>H22/I22</f>
        <v>591315.5861454556</v>
      </c>
      <c r="K22" s="8">
        <v>254</v>
      </c>
      <c r="L22" s="17">
        <f>J22/K22</f>
        <v>2328.014118682896</v>
      </c>
      <c r="M22" s="9"/>
      <c r="N22" s="8" t="s">
        <v>44</v>
      </c>
      <c r="O22" s="8" t="s">
        <v>45</v>
      </c>
      <c r="P22" s="8" t="s">
        <v>46</v>
      </c>
      <c r="Q22" s="8">
        <v>17</v>
      </c>
      <c r="R22" s="6" t="s">
        <v>50</v>
      </c>
      <c r="S22" s="8" t="s">
        <v>47</v>
      </c>
      <c r="T22" s="8" t="s">
        <v>46</v>
      </c>
      <c r="U22" s="8">
        <f t="shared" si="0"/>
        <v>1</v>
      </c>
      <c r="V22" s="12" t="s">
        <v>63</v>
      </c>
      <c r="W22" s="8" t="s">
        <v>46</v>
      </c>
      <c r="X22" s="17">
        <f t="shared" si="1"/>
        <v>2328.014118682896</v>
      </c>
      <c r="Y22" s="8" t="s">
        <v>49</v>
      </c>
      <c r="Z22" s="11" t="str">
        <f t="shared" si="2"/>
        <v>IF Prov=17 and CommType=1 HHWeight_R=2328.0141186829.</v>
      </c>
    </row>
    <row r="23" spans="1:26" x14ac:dyDescent="0.25">
      <c r="A23" s="8">
        <v>33</v>
      </c>
      <c r="B23" s="6" t="s">
        <v>15</v>
      </c>
      <c r="C23" s="6" t="s">
        <v>38</v>
      </c>
      <c r="D23" s="5" t="str">
        <f>LOWER(C23)</f>
        <v>rural</v>
      </c>
      <c r="E23" s="19">
        <f>IF(C23="Rural",2,1)</f>
        <v>2</v>
      </c>
      <c r="F23" s="35" t="str">
        <f>_xlfn.CONCAT(B23, "_", D23)</f>
        <v>Kandahar_rural</v>
      </c>
      <c r="G23" s="19" t="str">
        <f>_xlfn.CONCAT(A23,"_",E23)</f>
        <v>33_2</v>
      </c>
      <c r="H23" s="7">
        <v>1261556</v>
      </c>
      <c r="I23" s="15">
        <v>9.4797615127710682</v>
      </c>
      <c r="J23" s="16">
        <f>H23/I23</f>
        <v>133078.87527554788</v>
      </c>
      <c r="K23" s="8">
        <v>256</v>
      </c>
      <c r="L23" s="17">
        <f>J23/K23</f>
        <v>519.8393565451089</v>
      </c>
      <c r="M23" s="9"/>
      <c r="N23" s="8" t="s">
        <v>44</v>
      </c>
      <c r="O23" s="8" t="s">
        <v>45</v>
      </c>
      <c r="P23" s="8" t="s">
        <v>46</v>
      </c>
      <c r="Q23" s="8">
        <v>17</v>
      </c>
      <c r="R23" s="6" t="s">
        <v>50</v>
      </c>
      <c r="S23" s="8" t="s">
        <v>47</v>
      </c>
      <c r="T23" s="8" t="s">
        <v>46</v>
      </c>
      <c r="U23" s="8">
        <f t="shared" si="0"/>
        <v>2</v>
      </c>
      <c r="V23" s="12" t="s">
        <v>63</v>
      </c>
      <c r="W23" s="8" t="s">
        <v>46</v>
      </c>
      <c r="X23" s="17">
        <f t="shared" si="1"/>
        <v>519.8393565451089</v>
      </c>
      <c r="Y23" s="8" t="s">
        <v>49</v>
      </c>
      <c r="Z23" s="11" t="str">
        <f t="shared" si="2"/>
        <v>IF Prov=17 and CommType=2 HHWeight_R=519.839356545109.</v>
      </c>
    </row>
    <row r="24" spans="1:26" x14ac:dyDescent="0.25">
      <c r="A24" s="8">
        <v>33</v>
      </c>
      <c r="B24" s="6" t="s">
        <v>15</v>
      </c>
      <c r="C24" s="6" t="s">
        <v>39</v>
      </c>
      <c r="D24" s="5" t="str">
        <f>LOWER(C24)</f>
        <v>urban</v>
      </c>
      <c r="E24" s="19">
        <f>IF(C24="Rural",2,1)</f>
        <v>1</v>
      </c>
      <c r="F24" s="35" t="str">
        <f>_xlfn.CONCAT(B24, "_", D24)</f>
        <v>Kandahar_urban</v>
      </c>
      <c r="G24" s="19" t="str">
        <f>_xlfn.CONCAT(A24,"_",E24)</f>
        <v>33_1</v>
      </c>
      <c r="H24" s="7">
        <v>660170</v>
      </c>
      <c r="I24" s="15">
        <v>9.1389598446919393</v>
      </c>
      <c r="J24" s="16">
        <f>H24/I24</f>
        <v>72236.885949710981</v>
      </c>
      <c r="K24" s="8">
        <v>250</v>
      </c>
      <c r="L24" s="17">
        <f>J24/K24</f>
        <v>288.94754379884392</v>
      </c>
      <c r="M24" s="9"/>
      <c r="N24" s="8" t="s">
        <v>44</v>
      </c>
      <c r="O24" s="8" t="s">
        <v>45</v>
      </c>
      <c r="P24" s="8" t="s">
        <v>46</v>
      </c>
      <c r="Q24" s="8">
        <v>18</v>
      </c>
      <c r="R24" s="6" t="s">
        <v>50</v>
      </c>
      <c r="S24" s="8" t="s">
        <v>47</v>
      </c>
      <c r="T24" s="8" t="s">
        <v>46</v>
      </c>
      <c r="U24" s="8">
        <f t="shared" si="0"/>
        <v>1</v>
      </c>
      <c r="V24" s="12" t="s">
        <v>63</v>
      </c>
      <c r="W24" s="8" t="s">
        <v>46</v>
      </c>
      <c r="X24" s="17">
        <f t="shared" si="1"/>
        <v>288.94754379884392</v>
      </c>
      <c r="Y24" s="8" t="s">
        <v>49</v>
      </c>
      <c r="Z24" s="11" t="str">
        <f t="shared" si="2"/>
        <v>IF Prov=18 and CommType=1 HHWeight_R=288.947543798844.</v>
      </c>
    </row>
    <row r="25" spans="1:26" x14ac:dyDescent="0.25">
      <c r="A25" s="8">
        <v>2</v>
      </c>
      <c r="B25" s="6" t="s">
        <v>16</v>
      </c>
      <c r="C25" s="6" t="s">
        <v>38</v>
      </c>
      <c r="D25" s="5" t="str">
        <f>LOWER(C25)</f>
        <v>rural</v>
      </c>
      <c r="E25" s="19">
        <f>IF(C25="Rural",2,1)</f>
        <v>2</v>
      </c>
      <c r="F25" s="35" t="str">
        <f>_xlfn.CONCAT(B25, "_", D25)</f>
        <v>Kapisa_rural</v>
      </c>
      <c r="G25" s="19" t="str">
        <f>_xlfn.CONCAT(A25,"_",E25)</f>
        <v>2_2</v>
      </c>
      <c r="H25" s="7">
        <v>670464</v>
      </c>
      <c r="I25" s="15">
        <v>7.6699188943568961</v>
      </c>
      <c r="J25" s="16">
        <f>H25/I25</f>
        <v>87414.744436644629</v>
      </c>
      <c r="K25" s="8">
        <v>251</v>
      </c>
      <c r="L25" s="17">
        <f>J25/K25</f>
        <v>348.26591409021762</v>
      </c>
      <c r="M25" s="9"/>
      <c r="N25" s="8" t="s">
        <v>44</v>
      </c>
      <c r="O25" s="8" t="s">
        <v>45</v>
      </c>
      <c r="P25" s="8" t="s">
        <v>46</v>
      </c>
      <c r="Q25" s="8">
        <v>18</v>
      </c>
      <c r="R25" s="6" t="s">
        <v>50</v>
      </c>
      <c r="S25" s="8" t="s">
        <v>47</v>
      </c>
      <c r="T25" s="8" t="s">
        <v>46</v>
      </c>
      <c r="U25" s="8">
        <f t="shared" si="0"/>
        <v>2</v>
      </c>
      <c r="V25" s="12" t="s">
        <v>63</v>
      </c>
      <c r="W25" s="8" t="s">
        <v>46</v>
      </c>
      <c r="X25" s="17">
        <f t="shared" si="1"/>
        <v>348.26591409021762</v>
      </c>
      <c r="Y25" s="8" t="s">
        <v>49</v>
      </c>
      <c r="Z25" s="11" t="str">
        <f t="shared" si="2"/>
        <v>IF Prov=18 and CommType=2 HHWeight_R=348.265914090218.</v>
      </c>
    </row>
    <row r="26" spans="1:26" x14ac:dyDescent="0.25">
      <c r="A26" s="18">
        <v>26</v>
      </c>
      <c r="B26" s="6" t="s">
        <v>17</v>
      </c>
      <c r="C26" s="6" t="s">
        <v>38</v>
      </c>
      <c r="D26" s="5" t="str">
        <f>LOWER(C26)</f>
        <v>rural</v>
      </c>
      <c r="E26" s="19">
        <f>IF(C26="Rural",2,1)</f>
        <v>2</v>
      </c>
      <c r="F26" s="35" t="str">
        <f>_xlfn.CONCAT(B26, "_", D26)</f>
        <v>Khost_rural</v>
      </c>
      <c r="G26" s="19" t="str">
        <f>_xlfn.CONCAT(A26,"_",E26)</f>
        <v>26_2</v>
      </c>
      <c r="H26" s="7">
        <v>873980</v>
      </c>
      <c r="I26" s="15">
        <v>10.477697920667127</v>
      </c>
      <c r="J26" s="16">
        <f>H26/I26</f>
        <v>83413.361085366414</v>
      </c>
      <c r="K26" s="8">
        <v>251</v>
      </c>
      <c r="L26" s="17">
        <f>J26/K26</f>
        <v>332.32414775046379</v>
      </c>
      <c r="M26" s="9"/>
      <c r="N26" s="8" t="s">
        <v>44</v>
      </c>
      <c r="O26" s="8" t="s">
        <v>45</v>
      </c>
      <c r="P26" s="8" t="s">
        <v>46</v>
      </c>
      <c r="Q26" s="6">
        <v>19</v>
      </c>
      <c r="R26" s="6" t="s">
        <v>50</v>
      </c>
      <c r="S26" s="8" t="s">
        <v>47</v>
      </c>
      <c r="T26" s="8" t="s">
        <v>46</v>
      </c>
      <c r="U26" s="8">
        <f t="shared" si="0"/>
        <v>2</v>
      </c>
      <c r="V26" s="12" t="s">
        <v>63</v>
      </c>
      <c r="W26" s="8" t="s">
        <v>46</v>
      </c>
      <c r="X26" s="17">
        <f t="shared" si="1"/>
        <v>332.32414775046379</v>
      </c>
      <c r="Y26" s="8" t="s">
        <v>49</v>
      </c>
      <c r="Z26" s="11" t="str">
        <f t="shared" si="2"/>
        <v>IF Prov=19 and CommType=2 HHWeight_R=332.324147750464.</v>
      </c>
    </row>
    <row r="27" spans="1:26" x14ac:dyDescent="0.25">
      <c r="A27" s="18">
        <v>13</v>
      </c>
      <c r="B27" s="6" t="s">
        <v>18</v>
      </c>
      <c r="C27" s="6" t="s">
        <v>38</v>
      </c>
      <c r="D27" s="5" t="str">
        <f>LOWER(C27)</f>
        <v>rural</v>
      </c>
      <c r="E27" s="19">
        <f>IF(C27="Rural",2,1)</f>
        <v>2</v>
      </c>
      <c r="F27" s="35" t="str">
        <f>_xlfn.CONCAT(B27, "_", D27)</f>
        <v>Kunar_rural</v>
      </c>
      <c r="G27" s="19" t="str">
        <f>_xlfn.CONCAT(A27,"_",E27)</f>
        <v>13_2</v>
      </c>
      <c r="H27" s="7">
        <v>685695</v>
      </c>
      <c r="I27" s="15">
        <v>10.117624259005925</v>
      </c>
      <c r="J27" s="16">
        <f>H27/I27</f>
        <v>67772.332955500635</v>
      </c>
      <c r="K27" s="8">
        <v>251</v>
      </c>
      <c r="L27" s="17">
        <f>J27/K27</f>
        <v>270.0092946434288</v>
      </c>
      <c r="M27" s="9"/>
      <c r="N27" s="8" t="s">
        <v>44</v>
      </c>
      <c r="O27" s="8" t="s">
        <v>45</v>
      </c>
      <c r="P27" s="8" t="s">
        <v>46</v>
      </c>
      <c r="Q27" s="6">
        <v>20</v>
      </c>
      <c r="R27" s="6" t="s">
        <v>50</v>
      </c>
      <c r="S27" s="8" t="s">
        <v>47</v>
      </c>
      <c r="T27" s="8" t="s">
        <v>46</v>
      </c>
      <c r="U27" s="8">
        <f t="shared" si="0"/>
        <v>2</v>
      </c>
      <c r="V27" s="12" t="s">
        <v>63</v>
      </c>
      <c r="W27" s="8" t="s">
        <v>46</v>
      </c>
      <c r="X27" s="17">
        <f t="shared" si="1"/>
        <v>270.0092946434288</v>
      </c>
      <c r="Y27" s="8" t="s">
        <v>49</v>
      </c>
      <c r="Z27" s="11" t="str">
        <f t="shared" si="2"/>
        <v>IF Prov=20 and CommType=2 HHWeight_R=270.009294643429.</v>
      </c>
    </row>
    <row r="28" spans="1:26" x14ac:dyDescent="0.25">
      <c r="A28" s="8">
        <v>17</v>
      </c>
      <c r="B28" s="6" t="s">
        <v>19</v>
      </c>
      <c r="C28" s="6" t="s">
        <v>38</v>
      </c>
      <c r="D28" s="5" t="str">
        <f>LOWER(C28)</f>
        <v>rural</v>
      </c>
      <c r="E28" s="19">
        <f>IF(C28="Rural",2,1)</f>
        <v>2</v>
      </c>
      <c r="F28" s="35" t="str">
        <f>_xlfn.CONCAT(B28, "_", D28)</f>
        <v>Kunduz_rural</v>
      </c>
      <c r="G28" s="19" t="str">
        <f>_xlfn.CONCAT(A28,"_",E28)</f>
        <v>17_2</v>
      </c>
      <c r="H28" s="7">
        <v>1242097</v>
      </c>
      <c r="I28" s="15">
        <v>7.8112073357106429</v>
      </c>
      <c r="J28" s="16">
        <f>H28/I28</f>
        <v>159014.72674031861</v>
      </c>
      <c r="K28" s="8">
        <v>251</v>
      </c>
      <c r="L28" s="17">
        <f>J28/K28</f>
        <v>633.52480773035302</v>
      </c>
      <c r="M28" s="9"/>
      <c r="N28" s="8" t="s">
        <v>44</v>
      </c>
      <c r="O28" s="8" t="s">
        <v>45</v>
      </c>
      <c r="P28" s="8" t="s">
        <v>46</v>
      </c>
      <c r="Q28" s="8">
        <v>21</v>
      </c>
      <c r="R28" s="6" t="s">
        <v>50</v>
      </c>
      <c r="S28" s="8" t="s">
        <v>47</v>
      </c>
      <c r="T28" s="8" t="s">
        <v>46</v>
      </c>
      <c r="U28" s="8">
        <f t="shared" si="0"/>
        <v>2</v>
      </c>
      <c r="V28" s="12" t="s">
        <v>63</v>
      </c>
      <c r="W28" s="8" t="s">
        <v>46</v>
      </c>
      <c r="X28" s="17">
        <f t="shared" si="1"/>
        <v>633.52480773035302</v>
      </c>
      <c r="Y28" s="8" t="s">
        <v>49</v>
      </c>
      <c r="Z28" s="11" t="str">
        <f t="shared" si="2"/>
        <v>IF Prov=21 and CommType=2 HHWeight_R=633.524807730353.</v>
      </c>
    </row>
    <row r="29" spans="1:26" x14ac:dyDescent="0.25">
      <c r="A29" s="8">
        <v>17</v>
      </c>
      <c r="B29" s="6" t="s">
        <v>19</v>
      </c>
      <c r="C29" s="6" t="s">
        <v>39</v>
      </c>
      <c r="D29" s="5" t="str">
        <f>LOWER(C29)</f>
        <v>urban</v>
      </c>
      <c r="E29" s="19">
        <f>IF(C29="Rural",2,1)</f>
        <v>1</v>
      </c>
      <c r="F29" s="35" t="str">
        <f>_xlfn.CONCAT(B29, "_", D29)</f>
        <v>Kunduz_urban</v>
      </c>
      <c r="G29" s="19" t="str">
        <f>_xlfn.CONCAT(A29,"_",E29)</f>
        <v>17_1</v>
      </c>
      <c r="H29" s="7">
        <v>318632</v>
      </c>
      <c r="I29" s="15">
        <v>7.6299021729720415</v>
      </c>
      <c r="J29" s="16">
        <f>H29/I29</f>
        <v>41760.954829632465</v>
      </c>
      <c r="K29" s="8">
        <v>253</v>
      </c>
      <c r="L29" s="17">
        <f>J29/K29</f>
        <v>165.06306256771725</v>
      </c>
      <c r="M29" s="9"/>
      <c r="N29" s="8" t="s">
        <v>44</v>
      </c>
      <c r="O29" s="8" t="s">
        <v>45</v>
      </c>
      <c r="P29" s="8" t="s">
        <v>46</v>
      </c>
      <c r="Q29" s="8">
        <v>22</v>
      </c>
      <c r="R29" s="6" t="s">
        <v>50</v>
      </c>
      <c r="S29" s="8" t="s">
        <v>47</v>
      </c>
      <c r="T29" s="8" t="s">
        <v>46</v>
      </c>
      <c r="U29" s="8">
        <f t="shared" si="0"/>
        <v>1</v>
      </c>
      <c r="V29" s="12" t="s">
        <v>63</v>
      </c>
      <c r="W29" s="8" t="s">
        <v>46</v>
      </c>
      <c r="X29" s="17">
        <f t="shared" si="1"/>
        <v>165.06306256771725</v>
      </c>
      <c r="Y29" s="8" t="s">
        <v>49</v>
      </c>
      <c r="Z29" s="11" t="str">
        <f t="shared" si="2"/>
        <v>IF Prov=22 and CommType=1 HHWeight_R=165.063062567717.</v>
      </c>
    </row>
    <row r="30" spans="1:26" x14ac:dyDescent="0.25">
      <c r="A30" s="18">
        <v>7</v>
      </c>
      <c r="B30" s="6" t="s">
        <v>20</v>
      </c>
      <c r="C30" s="6" t="s">
        <v>38</v>
      </c>
      <c r="D30" s="5" t="str">
        <f>LOWER(C30)</f>
        <v>rural</v>
      </c>
      <c r="E30" s="19">
        <f>IF(C30="Rural",2,1)</f>
        <v>2</v>
      </c>
      <c r="F30" s="35" t="str">
        <f>_xlfn.CONCAT(B30, "_", D30)</f>
        <v>Laghman_rural</v>
      </c>
      <c r="G30" s="19" t="str">
        <f>_xlfn.CONCAT(A30,"_",E30)</f>
        <v>7_2</v>
      </c>
      <c r="H30" s="7">
        <v>677587</v>
      </c>
      <c r="I30" s="15">
        <v>7.3433204785919095</v>
      </c>
      <c r="J30" s="16">
        <f>H30/I30</f>
        <v>92272.562797086051</v>
      </c>
      <c r="K30" s="8">
        <v>250</v>
      </c>
      <c r="L30" s="17">
        <f>J30/K30</f>
        <v>369.09025118834421</v>
      </c>
      <c r="M30" s="9"/>
      <c r="N30" s="8" t="s">
        <v>44</v>
      </c>
      <c r="O30" s="8" t="s">
        <v>45</v>
      </c>
      <c r="P30" s="8" t="s">
        <v>46</v>
      </c>
      <c r="Q30" s="6">
        <v>23</v>
      </c>
      <c r="R30" s="6" t="s">
        <v>50</v>
      </c>
      <c r="S30" s="8" t="s">
        <v>47</v>
      </c>
      <c r="T30" s="8" t="s">
        <v>46</v>
      </c>
      <c r="U30" s="8">
        <f t="shared" si="0"/>
        <v>2</v>
      </c>
      <c r="V30" s="12" t="s">
        <v>63</v>
      </c>
      <c r="W30" s="8" t="s">
        <v>46</v>
      </c>
      <c r="X30" s="17">
        <f t="shared" si="1"/>
        <v>369.09025118834421</v>
      </c>
      <c r="Y30" s="8" t="s">
        <v>49</v>
      </c>
      <c r="Z30" s="11" t="str">
        <f t="shared" si="2"/>
        <v>IF Prov=23 and CommType=2 HHWeight_R=369.090251188344.</v>
      </c>
    </row>
    <row r="31" spans="1:26" x14ac:dyDescent="0.25">
      <c r="A31" s="18">
        <v>5</v>
      </c>
      <c r="B31" s="6" t="s">
        <v>21</v>
      </c>
      <c r="C31" s="6" t="s">
        <v>38</v>
      </c>
      <c r="D31" s="5" t="str">
        <f>LOWER(C31)</f>
        <v>rural</v>
      </c>
      <c r="E31" s="19">
        <f>IF(C31="Rural",2,1)</f>
        <v>2</v>
      </c>
      <c r="F31" s="35" t="str">
        <f>_xlfn.CONCAT(B31, "_", D31)</f>
        <v>Logar_rural</v>
      </c>
      <c r="G31" s="19" t="str">
        <f>_xlfn.CONCAT(A31,"_",E31)</f>
        <v>5_2</v>
      </c>
      <c r="H31" s="7">
        <v>596422</v>
      </c>
      <c r="I31" s="15">
        <v>8.2403651543261951</v>
      </c>
      <c r="J31" s="16">
        <f>H31/I31</f>
        <v>72378.103255154681</v>
      </c>
      <c r="K31" s="8">
        <v>250</v>
      </c>
      <c r="L31" s="17">
        <f>J31/K31</f>
        <v>289.51241302061874</v>
      </c>
      <c r="M31" s="9"/>
      <c r="N31" s="8" t="s">
        <v>44</v>
      </c>
      <c r="O31" s="8" t="s">
        <v>45</v>
      </c>
      <c r="P31" s="8" t="s">
        <v>46</v>
      </c>
      <c r="Q31" s="6">
        <v>24</v>
      </c>
      <c r="R31" s="6" t="s">
        <v>50</v>
      </c>
      <c r="S31" s="8" t="s">
        <v>47</v>
      </c>
      <c r="T31" s="8" t="s">
        <v>46</v>
      </c>
      <c r="U31" s="8">
        <f t="shared" si="0"/>
        <v>2</v>
      </c>
      <c r="V31" s="12" t="s">
        <v>63</v>
      </c>
      <c r="W31" s="8" t="s">
        <v>46</v>
      </c>
      <c r="X31" s="17">
        <f t="shared" si="1"/>
        <v>289.51241302061874</v>
      </c>
      <c r="Y31" s="8" t="s">
        <v>49</v>
      </c>
      <c r="Z31" s="11" t="str">
        <f t="shared" si="2"/>
        <v>IF Prov=24 and CommType=2 HHWeight_R=289.512413020619.</v>
      </c>
    </row>
    <row r="32" spans="1:26" x14ac:dyDescent="0.25">
      <c r="A32" s="19">
        <v>6</v>
      </c>
      <c r="B32" s="6" t="s">
        <v>22</v>
      </c>
      <c r="C32" s="6" t="s">
        <v>38</v>
      </c>
      <c r="D32" s="5" t="str">
        <f>LOWER(C32)</f>
        <v>rural</v>
      </c>
      <c r="E32" s="19">
        <f>IF(C32="Rural",2,1)</f>
        <v>2</v>
      </c>
      <c r="F32" s="35" t="str">
        <f>_xlfn.CONCAT(B32, "_", D32)</f>
        <v>Nangarhar_rural</v>
      </c>
      <c r="G32" s="19" t="str">
        <f>_xlfn.CONCAT(A32,"_",E32)</f>
        <v>6_2</v>
      </c>
      <c r="H32" s="7">
        <v>2098486</v>
      </c>
      <c r="I32" s="15">
        <v>9.5473377958612247</v>
      </c>
      <c r="J32" s="16">
        <f>H32/I32</f>
        <v>219798.02588630462</v>
      </c>
      <c r="K32" s="8">
        <v>250</v>
      </c>
      <c r="L32" s="17">
        <f>J32/K32</f>
        <v>879.19210354521852</v>
      </c>
      <c r="M32" s="9"/>
      <c r="N32" s="8" t="s">
        <v>44</v>
      </c>
      <c r="O32" s="8" t="s">
        <v>45</v>
      </c>
      <c r="P32" s="8" t="s">
        <v>46</v>
      </c>
      <c r="Q32" s="8">
        <v>25</v>
      </c>
      <c r="R32" s="6" t="s">
        <v>50</v>
      </c>
      <c r="S32" s="8" t="s">
        <v>47</v>
      </c>
      <c r="T32" s="8" t="s">
        <v>46</v>
      </c>
      <c r="U32" s="8">
        <f t="shared" si="0"/>
        <v>2</v>
      </c>
      <c r="V32" s="12" t="s">
        <v>63</v>
      </c>
      <c r="W32" s="8" t="s">
        <v>46</v>
      </c>
      <c r="X32" s="17">
        <f t="shared" si="1"/>
        <v>879.19210354521852</v>
      </c>
      <c r="Y32" s="8" t="s">
        <v>49</v>
      </c>
      <c r="Z32" s="11" t="str">
        <f t="shared" si="2"/>
        <v>IF Prov=25 and CommType=2 HHWeight_R=879.192103545219.</v>
      </c>
    </row>
    <row r="33" spans="1:26" x14ac:dyDescent="0.25">
      <c r="A33" s="19">
        <v>6</v>
      </c>
      <c r="B33" s="6" t="s">
        <v>22</v>
      </c>
      <c r="C33" s="6" t="s">
        <v>39</v>
      </c>
      <c r="D33" s="5" t="str">
        <f>LOWER(C33)</f>
        <v>urban</v>
      </c>
      <c r="E33" s="19">
        <f>IF(C33="Rural",2,1)</f>
        <v>1</v>
      </c>
      <c r="F33" s="35" t="str">
        <f>_xlfn.CONCAT(B33, "_", D33)</f>
        <v>Nangarhar_urban</v>
      </c>
      <c r="G33" s="19" t="str">
        <f>_xlfn.CONCAT(A33,"_",E33)</f>
        <v>6_1</v>
      </c>
      <c r="H33" s="7">
        <v>238046</v>
      </c>
      <c r="I33" s="15">
        <v>8.170902596510512</v>
      </c>
      <c r="J33" s="16">
        <f>H33/I33</f>
        <v>29133.378741004766</v>
      </c>
      <c r="K33" s="8">
        <v>251</v>
      </c>
      <c r="L33" s="17">
        <f>J33/K33</f>
        <v>116.06923801197118</v>
      </c>
      <c r="M33" s="9"/>
      <c r="N33" s="8" t="s">
        <v>44</v>
      </c>
      <c r="O33" s="8" t="s">
        <v>45</v>
      </c>
      <c r="P33" s="8" t="s">
        <v>46</v>
      </c>
      <c r="Q33" s="8">
        <v>26</v>
      </c>
      <c r="R33" s="6" t="s">
        <v>50</v>
      </c>
      <c r="S33" s="8" t="s">
        <v>47</v>
      </c>
      <c r="T33" s="8" t="s">
        <v>46</v>
      </c>
      <c r="U33" s="8">
        <f t="shared" si="0"/>
        <v>1</v>
      </c>
      <c r="V33" s="12" t="s">
        <v>63</v>
      </c>
      <c r="W33" s="8" t="s">
        <v>46</v>
      </c>
      <c r="X33" s="17">
        <f t="shared" si="1"/>
        <v>116.06923801197118</v>
      </c>
      <c r="Y33" s="8" t="s">
        <v>49</v>
      </c>
      <c r="Z33" s="11" t="str">
        <f t="shared" si="2"/>
        <v>IF Prov=26 and CommType=1 HHWeight_R=116.069238011971.</v>
      </c>
    </row>
    <row r="34" spans="1:26" x14ac:dyDescent="0.25">
      <c r="A34" s="19">
        <v>34</v>
      </c>
      <c r="B34" s="6" t="s">
        <v>23</v>
      </c>
      <c r="C34" s="6" t="s">
        <v>38</v>
      </c>
      <c r="D34" s="5" t="str">
        <f>LOWER(C34)</f>
        <v>rural</v>
      </c>
      <c r="E34" s="19">
        <f>IF(C34="Rural",2,1)</f>
        <v>2</v>
      </c>
      <c r="F34" s="35" t="str">
        <f>_xlfn.CONCAT(B34, "_", D34)</f>
        <v>Nimroz_rural</v>
      </c>
      <c r="G34" s="19" t="str">
        <f>_xlfn.CONCAT(A34,"_",E34)</f>
        <v>34_2</v>
      </c>
      <c r="H34" s="7">
        <v>252031</v>
      </c>
      <c r="I34" s="15">
        <v>6.4678675081770853</v>
      </c>
      <c r="J34" s="16">
        <f>H34/I34</f>
        <v>38966.629987606662</v>
      </c>
      <c r="K34" s="8">
        <v>260</v>
      </c>
      <c r="L34" s="17">
        <f>J34/K34</f>
        <v>149.87165379848716</v>
      </c>
      <c r="M34" s="9"/>
      <c r="N34" s="8" t="s">
        <v>44</v>
      </c>
      <c r="O34" s="8" t="s">
        <v>45</v>
      </c>
      <c r="P34" s="8" t="s">
        <v>46</v>
      </c>
      <c r="Q34" s="8">
        <v>27</v>
      </c>
      <c r="R34" s="6" t="s">
        <v>50</v>
      </c>
      <c r="S34" s="8" t="s">
        <v>47</v>
      </c>
      <c r="T34" s="8" t="s">
        <v>46</v>
      </c>
      <c r="U34" s="8">
        <f t="shared" si="0"/>
        <v>2</v>
      </c>
      <c r="V34" s="12" t="s">
        <v>63</v>
      </c>
      <c r="W34" s="8" t="s">
        <v>46</v>
      </c>
      <c r="X34" s="17">
        <f t="shared" si="1"/>
        <v>149.87165379848716</v>
      </c>
      <c r="Y34" s="8" t="s">
        <v>49</v>
      </c>
      <c r="Z34" s="11" t="str">
        <f t="shared" si="2"/>
        <v>IF Prov=27 and CommType=2 HHWeight_R=149.871653798487.</v>
      </c>
    </row>
    <row r="35" spans="1:26" x14ac:dyDescent="0.25">
      <c r="A35" s="19">
        <v>14</v>
      </c>
      <c r="B35" s="6" t="s">
        <v>24</v>
      </c>
      <c r="C35" s="6" t="s">
        <v>38</v>
      </c>
      <c r="D35" s="5" t="str">
        <f>LOWER(C35)</f>
        <v>rural</v>
      </c>
      <c r="E35" s="19">
        <f>IF(C35="Rural",2,1)</f>
        <v>2</v>
      </c>
      <c r="F35" s="35" t="str">
        <f>_xlfn.CONCAT(B35, "_", D35)</f>
        <v>Nuristan_rural</v>
      </c>
      <c r="G35" s="19" t="str">
        <f>_xlfn.CONCAT(A35,"_",E35)</f>
        <v>14_2</v>
      </c>
      <c r="H35" s="7">
        <v>224926</v>
      </c>
      <c r="I35" s="15">
        <v>6.7544315129812036</v>
      </c>
      <c r="J35" s="16">
        <f>H35/I35</f>
        <v>33300.50790621229</v>
      </c>
      <c r="K35" s="8">
        <v>250</v>
      </c>
      <c r="L35" s="17">
        <f>J35/K35</f>
        <v>133.20203162484916</v>
      </c>
      <c r="M35" s="9"/>
      <c r="N35" s="8" t="s">
        <v>44</v>
      </c>
      <c r="O35" s="8" t="s">
        <v>45</v>
      </c>
      <c r="P35" s="8" t="s">
        <v>46</v>
      </c>
      <c r="Q35" s="8">
        <v>27</v>
      </c>
      <c r="R35" s="6" t="s">
        <v>50</v>
      </c>
      <c r="S35" s="8" t="s">
        <v>47</v>
      </c>
      <c r="T35" s="8" t="s">
        <v>46</v>
      </c>
      <c r="U35" s="8">
        <f t="shared" si="0"/>
        <v>2</v>
      </c>
      <c r="V35" s="12" t="s">
        <v>63</v>
      </c>
      <c r="W35" s="8" t="s">
        <v>46</v>
      </c>
      <c r="X35" s="17">
        <f t="shared" si="1"/>
        <v>133.20203162484916</v>
      </c>
      <c r="Y35" s="8" t="s">
        <v>49</v>
      </c>
      <c r="Z35" s="11" t="str">
        <f t="shared" si="2"/>
        <v>IF Prov=27 and CommType=2 HHWeight_R=133.202031624849.</v>
      </c>
    </row>
    <row r="36" spans="1:26" x14ac:dyDescent="0.25">
      <c r="A36" s="8">
        <v>25</v>
      </c>
      <c r="B36" s="6" t="s">
        <v>25</v>
      </c>
      <c r="C36" s="6" t="s">
        <v>38</v>
      </c>
      <c r="D36" s="5" t="str">
        <f>LOWER(C36)</f>
        <v>rural</v>
      </c>
      <c r="E36" s="19">
        <f>IF(C36="Rural",2,1)</f>
        <v>2</v>
      </c>
      <c r="F36" s="35" t="str">
        <f>_xlfn.CONCAT(B36, "_", D36)</f>
        <v>Paktika_rural</v>
      </c>
      <c r="G36" s="19" t="str">
        <f>_xlfn.CONCAT(A36,"_",E36)</f>
        <v>25_2</v>
      </c>
      <c r="H36" s="7">
        <v>1064804</v>
      </c>
      <c r="I36" s="15">
        <v>9.9681429153647514</v>
      </c>
      <c r="J36" s="16">
        <f>H36/I36</f>
        <v>106820.69960681708</v>
      </c>
      <c r="K36" s="8">
        <v>273</v>
      </c>
      <c r="L36" s="17">
        <f>J36/K36</f>
        <v>391.28461394438494</v>
      </c>
      <c r="M36" s="9"/>
      <c r="N36" s="8" t="s">
        <v>44</v>
      </c>
      <c r="O36" s="8" t="s">
        <v>45</v>
      </c>
      <c r="P36" s="8" t="s">
        <v>46</v>
      </c>
      <c r="Q36" s="8">
        <v>28</v>
      </c>
      <c r="R36" s="6" t="s">
        <v>50</v>
      </c>
      <c r="S36" s="8" t="s">
        <v>47</v>
      </c>
      <c r="T36" s="8" t="s">
        <v>46</v>
      </c>
      <c r="U36" s="8">
        <f t="shared" si="0"/>
        <v>2</v>
      </c>
      <c r="V36" s="12" t="s">
        <v>63</v>
      </c>
      <c r="W36" s="8" t="s">
        <v>46</v>
      </c>
      <c r="X36" s="17">
        <f t="shared" si="1"/>
        <v>391.28461394438494</v>
      </c>
      <c r="Y36" s="8" t="s">
        <v>49</v>
      </c>
      <c r="Z36" s="11" t="str">
        <f t="shared" si="2"/>
        <v>IF Prov=28 and CommType=2 HHWeight_R=391.284613944385.</v>
      </c>
    </row>
    <row r="37" spans="1:26" x14ac:dyDescent="0.25">
      <c r="A37" s="8">
        <v>12</v>
      </c>
      <c r="B37" s="6" t="s">
        <v>26</v>
      </c>
      <c r="C37" s="6" t="s">
        <v>38</v>
      </c>
      <c r="D37" s="5" t="str">
        <f>LOWER(C37)</f>
        <v>rural</v>
      </c>
      <c r="E37" s="19">
        <f>IF(C37="Rural",2,1)</f>
        <v>2</v>
      </c>
      <c r="F37" s="35" t="str">
        <f>_xlfn.CONCAT(B37, "_", D37)</f>
        <v>Paktya_rural</v>
      </c>
      <c r="G37" s="19" t="str">
        <f>_xlfn.CONCAT(A37,"_",E37)</f>
        <v>12_2</v>
      </c>
      <c r="H37" s="7">
        <v>840246</v>
      </c>
      <c r="I37" s="15">
        <v>8.7408166918932864</v>
      </c>
      <c r="J37" s="16">
        <f>H37/I37</f>
        <v>96129.003686725322</v>
      </c>
      <c r="K37" s="8">
        <v>250</v>
      </c>
      <c r="L37" s="17">
        <f>J37/K37</f>
        <v>384.51601474690131</v>
      </c>
      <c r="M37" s="9"/>
      <c r="N37" s="8" t="s">
        <v>44</v>
      </c>
      <c r="O37" s="8" t="s">
        <v>45</v>
      </c>
      <c r="P37" s="8" t="s">
        <v>46</v>
      </c>
      <c r="Q37" s="8">
        <v>28</v>
      </c>
      <c r="R37" s="6" t="s">
        <v>50</v>
      </c>
      <c r="S37" s="8" t="s">
        <v>47</v>
      </c>
      <c r="T37" s="8" t="s">
        <v>46</v>
      </c>
      <c r="U37" s="8">
        <f t="shared" si="0"/>
        <v>2</v>
      </c>
      <c r="V37" s="12" t="s">
        <v>63</v>
      </c>
      <c r="W37" s="8" t="s">
        <v>46</v>
      </c>
      <c r="X37" s="17">
        <f t="shared" si="1"/>
        <v>384.51601474690131</v>
      </c>
      <c r="Y37" s="8" t="s">
        <v>49</v>
      </c>
      <c r="Z37" s="11" t="str">
        <f t="shared" si="2"/>
        <v>IF Prov=28 and CommType=2 HHWeight_R=384.516014746901.</v>
      </c>
    </row>
    <row r="38" spans="1:26" x14ac:dyDescent="0.25">
      <c r="A38" s="19">
        <v>8</v>
      </c>
      <c r="B38" s="10" t="s">
        <v>27</v>
      </c>
      <c r="C38" s="6" t="s">
        <v>38</v>
      </c>
      <c r="D38" s="5" t="str">
        <f>LOWER(C38)</f>
        <v>rural</v>
      </c>
      <c r="E38" s="19">
        <f>IF(C38="Rural",2,1)</f>
        <v>2</v>
      </c>
      <c r="F38" s="35" t="str">
        <f>_xlfn.CONCAT(B38, "_", D38)</f>
        <v>Panjsher_rural</v>
      </c>
      <c r="G38" s="19" t="str">
        <f>_xlfn.CONCAT(A38,"_",E38)</f>
        <v>8_2</v>
      </c>
      <c r="H38" s="7">
        <v>233318</v>
      </c>
      <c r="I38" s="15">
        <v>7.3611493706957969</v>
      </c>
      <c r="J38" s="16">
        <f>H38/I38</f>
        <v>31695.865448515702</v>
      </c>
      <c r="K38" s="8">
        <v>252</v>
      </c>
      <c r="L38" s="17">
        <f>J38/K38</f>
        <v>125.77724384331628</v>
      </c>
      <c r="M38" s="9"/>
      <c r="N38" s="8" t="s">
        <v>44</v>
      </c>
      <c r="O38" s="8" t="s">
        <v>45</v>
      </c>
      <c r="P38" s="8" t="s">
        <v>46</v>
      </c>
      <c r="Q38" s="8">
        <v>29</v>
      </c>
      <c r="R38" s="6" t="s">
        <v>50</v>
      </c>
      <c r="S38" s="8" t="s">
        <v>47</v>
      </c>
      <c r="T38" s="8" t="s">
        <v>46</v>
      </c>
      <c r="U38" s="8">
        <f t="shared" si="0"/>
        <v>2</v>
      </c>
      <c r="V38" s="12" t="s">
        <v>63</v>
      </c>
      <c r="W38" s="8" t="s">
        <v>46</v>
      </c>
      <c r="X38" s="17">
        <f t="shared" si="1"/>
        <v>125.77724384331628</v>
      </c>
      <c r="Y38" s="8" t="s">
        <v>49</v>
      </c>
      <c r="Z38" s="11" t="str">
        <f t="shared" si="2"/>
        <v>IF Prov=29 and CommType=2 HHWeight_R=125.777243843316.</v>
      </c>
    </row>
    <row r="39" spans="1:26" x14ac:dyDescent="0.25">
      <c r="A39" s="19">
        <v>3</v>
      </c>
      <c r="B39" s="6" t="s">
        <v>28</v>
      </c>
      <c r="C39" s="6" t="s">
        <v>38</v>
      </c>
      <c r="D39" s="5" t="str">
        <f>LOWER(C39)</f>
        <v>rural</v>
      </c>
      <c r="E39" s="19">
        <f>IF(C39="Rural",2,1)</f>
        <v>2</v>
      </c>
      <c r="F39" s="35" t="str">
        <f>_xlfn.CONCAT(B39, "_", D39)</f>
        <v>Parwan_rural</v>
      </c>
      <c r="G39" s="19" t="str">
        <f>_xlfn.CONCAT(A39,"_",E39)</f>
        <v>3_2</v>
      </c>
      <c r="H39" s="7">
        <v>1012909</v>
      </c>
      <c r="I39" s="15">
        <v>7.2028197028197001</v>
      </c>
      <c r="J39" s="16">
        <f>H39/I39</f>
        <v>140626.73255634523</v>
      </c>
      <c r="K39" s="8">
        <v>251</v>
      </c>
      <c r="L39" s="17">
        <f>J39/K39</f>
        <v>560.26586675834756</v>
      </c>
      <c r="M39" s="9"/>
      <c r="N39" s="8" t="s">
        <v>44</v>
      </c>
      <c r="O39" s="8" t="s">
        <v>45</v>
      </c>
      <c r="P39" s="8" t="s">
        <v>46</v>
      </c>
      <c r="Q39" s="8">
        <v>30</v>
      </c>
      <c r="R39" s="6" t="s">
        <v>50</v>
      </c>
      <c r="S39" s="8" t="s">
        <v>47</v>
      </c>
      <c r="T39" s="8" t="s">
        <v>46</v>
      </c>
      <c r="U39" s="8">
        <f t="shared" si="0"/>
        <v>2</v>
      </c>
      <c r="V39" s="12" t="s">
        <v>63</v>
      </c>
      <c r="W39" s="8" t="s">
        <v>46</v>
      </c>
      <c r="X39" s="17">
        <f t="shared" si="1"/>
        <v>560.26586675834756</v>
      </c>
      <c r="Y39" s="8" t="s">
        <v>49</v>
      </c>
      <c r="Z39" s="11" t="str">
        <f t="shared" si="2"/>
        <v>IF Prov=30 and CommType=2 HHWeight_R=560.265866758348.</v>
      </c>
    </row>
    <row r="40" spans="1:26" x14ac:dyDescent="0.25">
      <c r="A40" s="19">
        <v>19</v>
      </c>
      <c r="B40" s="6" t="s">
        <v>29</v>
      </c>
      <c r="C40" s="6" t="s">
        <v>38</v>
      </c>
      <c r="D40" s="5" t="str">
        <f>LOWER(C40)</f>
        <v>rural</v>
      </c>
      <c r="E40" s="19">
        <f>IF(C40="Rural",2,1)</f>
        <v>2</v>
      </c>
      <c r="F40" s="35" t="str">
        <f>_xlfn.CONCAT(B40, "_", D40)</f>
        <v>Samangan_rural</v>
      </c>
      <c r="G40" s="19" t="str">
        <f>_xlfn.CONCAT(A40,"_",E40)</f>
        <v>19_2</v>
      </c>
      <c r="H40" s="7">
        <v>591086</v>
      </c>
      <c r="I40" s="15">
        <v>7.3363427511990675</v>
      </c>
      <c r="J40" s="16">
        <f>H40/I40</f>
        <v>80569.572612101809</v>
      </c>
      <c r="K40" s="8">
        <v>251</v>
      </c>
      <c r="L40" s="17">
        <f>J40/K40</f>
        <v>320.99431319562473</v>
      </c>
      <c r="M40" s="9"/>
      <c r="N40" s="8" t="s">
        <v>44</v>
      </c>
      <c r="O40" s="8" t="s">
        <v>45</v>
      </c>
      <c r="P40" s="8" t="s">
        <v>46</v>
      </c>
      <c r="Q40" s="8">
        <v>30</v>
      </c>
      <c r="R40" s="6" t="s">
        <v>50</v>
      </c>
      <c r="S40" s="8" t="s">
        <v>47</v>
      </c>
      <c r="T40" s="8" t="s">
        <v>46</v>
      </c>
      <c r="U40" s="8">
        <f t="shared" si="0"/>
        <v>2</v>
      </c>
      <c r="V40" s="12" t="s">
        <v>63</v>
      </c>
      <c r="W40" s="8" t="s">
        <v>46</v>
      </c>
      <c r="X40" s="17">
        <f t="shared" si="1"/>
        <v>320.99431319562473</v>
      </c>
      <c r="Y40" s="8" t="s">
        <v>49</v>
      </c>
      <c r="Z40" s="11" t="str">
        <f t="shared" si="2"/>
        <v>IF Prov=30 and CommType=2 HHWeight_R=320.994313195625.</v>
      </c>
    </row>
    <row r="41" spans="1:26" x14ac:dyDescent="0.25">
      <c r="A41" s="19">
        <v>20</v>
      </c>
      <c r="B41" s="6" t="s">
        <v>30</v>
      </c>
      <c r="C41" s="6" t="s">
        <v>38</v>
      </c>
      <c r="D41" s="5" t="str">
        <f>LOWER(C41)</f>
        <v>rural</v>
      </c>
      <c r="E41" s="19">
        <f>IF(C41="Rural",2,1)</f>
        <v>2</v>
      </c>
      <c r="F41" s="35" t="str">
        <f>_xlfn.CONCAT(B41, "_", D41)</f>
        <v>Sari pul_rural</v>
      </c>
      <c r="G41" s="19" t="str">
        <f>_xlfn.CONCAT(A41,"_",E41)</f>
        <v>20_2</v>
      </c>
      <c r="H41" s="7">
        <v>852672</v>
      </c>
      <c r="I41" s="15">
        <v>7.1449931787176002</v>
      </c>
      <c r="J41" s="16">
        <f>H41/I41</f>
        <v>119338.39244798824</v>
      </c>
      <c r="K41" s="8">
        <v>251</v>
      </c>
      <c r="L41" s="17">
        <f>J41/K41</f>
        <v>475.45176274098901</v>
      </c>
      <c r="M41" s="9"/>
      <c r="N41" s="8" t="s">
        <v>44</v>
      </c>
      <c r="O41" s="8" t="s">
        <v>45</v>
      </c>
      <c r="P41" s="8" t="s">
        <v>46</v>
      </c>
      <c r="Q41" s="8">
        <v>31</v>
      </c>
      <c r="R41" s="6" t="s">
        <v>50</v>
      </c>
      <c r="S41" s="8" t="s">
        <v>47</v>
      </c>
      <c r="T41" s="8" t="s">
        <v>46</v>
      </c>
      <c r="U41" s="8">
        <f t="shared" si="0"/>
        <v>2</v>
      </c>
      <c r="V41" s="12" t="s">
        <v>63</v>
      </c>
      <c r="W41" s="8" t="s">
        <v>46</v>
      </c>
      <c r="X41" s="17">
        <f t="shared" si="1"/>
        <v>475.45176274098901</v>
      </c>
      <c r="Y41" s="8" t="s">
        <v>49</v>
      </c>
      <c r="Z41" s="11" t="str">
        <f t="shared" si="2"/>
        <v>IF Prov=31 and CommType=2 HHWeight_R=475.451762740989.</v>
      </c>
    </row>
    <row r="42" spans="1:26" ht="15" customHeight="1" x14ac:dyDescent="0.25">
      <c r="A42" s="19">
        <v>16</v>
      </c>
      <c r="B42" s="6" t="s">
        <v>31</v>
      </c>
      <c r="C42" s="6" t="s">
        <v>38</v>
      </c>
      <c r="D42" s="5" t="str">
        <f>LOWER(C42)</f>
        <v>rural</v>
      </c>
      <c r="E42" s="19">
        <f>IF(C42="Rural",2,1)</f>
        <v>2</v>
      </c>
      <c r="F42" s="35" t="str">
        <f>_xlfn.CONCAT(B42, "_", D42)</f>
        <v>Takhar_rural</v>
      </c>
      <c r="G42" s="19" t="str">
        <f>_xlfn.CONCAT(A42,"_",E42)</f>
        <v>16_2</v>
      </c>
      <c r="H42" s="7">
        <v>1194898</v>
      </c>
      <c r="I42" s="15">
        <v>6.9675566993726923</v>
      </c>
      <c r="J42" s="16">
        <f>H42/I42</f>
        <v>171494.54989115192</v>
      </c>
      <c r="K42" s="8">
        <v>251</v>
      </c>
      <c r="L42" s="17">
        <f>J42/K42</f>
        <v>683.24521868984834</v>
      </c>
      <c r="M42" s="9"/>
      <c r="N42" s="8" t="s">
        <v>44</v>
      </c>
      <c r="O42" s="8" t="s">
        <v>45</v>
      </c>
      <c r="P42" s="8" t="s">
        <v>46</v>
      </c>
      <c r="Q42" s="8">
        <v>32</v>
      </c>
      <c r="R42" s="6" t="s">
        <v>50</v>
      </c>
      <c r="S42" s="8" t="s">
        <v>47</v>
      </c>
      <c r="T42" s="8" t="s">
        <v>46</v>
      </c>
      <c r="U42" s="8">
        <f t="shared" si="0"/>
        <v>2</v>
      </c>
      <c r="V42" s="12" t="s">
        <v>63</v>
      </c>
      <c r="W42" s="8" t="s">
        <v>46</v>
      </c>
      <c r="X42" s="17">
        <f t="shared" si="1"/>
        <v>683.24521868984834</v>
      </c>
      <c r="Y42" s="8" t="s">
        <v>49</v>
      </c>
      <c r="Z42" s="11" t="str">
        <f t="shared" si="2"/>
        <v>IF Prov=32 and CommType=2 HHWeight_R=683.245218689848.</v>
      </c>
    </row>
    <row r="43" spans="1:26" x14ac:dyDescent="0.25">
      <c r="A43" s="19">
        <v>16</v>
      </c>
      <c r="B43" s="6" t="s">
        <v>31</v>
      </c>
      <c r="C43" s="6" t="s">
        <v>39</v>
      </c>
      <c r="D43" s="5" t="str">
        <f>LOWER(C43)</f>
        <v>urban</v>
      </c>
      <c r="E43" s="19">
        <f>IF(C43="Rural",2,1)</f>
        <v>1</v>
      </c>
      <c r="F43" s="35" t="str">
        <f>_xlfn.CONCAT(B43, "_", D43)</f>
        <v>Takhar_urban</v>
      </c>
      <c r="G43" s="19" t="str">
        <f>_xlfn.CONCAT(A43,"_",E43)</f>
        <v>16_1</v>
      </c>
      <c r="H43" s="7">
        <v>305984</v>
      </c>
      <c r="I43" s="15">
        <v>7.3833888888888879</v>
      </c>
      <c r="J43" s="16">
        <f>H43/I43</f>
        <v>41442.216386633663</v>
      </c>
      <c r="K43" s="8">
        <v>250</v>
      </c>
      <c r="L43" s="17">
        <f>J43/K43</f>
        <v>165.76886554653464</v>
      </c>
      <c r="M43" s="9"/>
      <c r="N43" s="8" t="s">
        <v>44</v>
      </c>
      <c r="O43" s="8" t="s">
        <v>45</v>
      </c>
      <c r="P43" s="8" t="s">
        <v>46</v>
      </c>
      <c r="Q43" s="8">
        <v>32</v>
      </c>
      <c r="R43" s="6" t="s">
        <v>50</v>
      </c>
      <c r="S43" s="8" t="s">
        <v>47</v>
      </c>
      <c r="T43" s="8" t="s">
        <v>46</v>
      </c>
      <c r="U43" s="8">
        <f t="shared" si="0"/>
        <v>1</v>
      </c>
      <c r="V43" s="12" t="s">
        <v>63</v>
      </c>
      <c r="W43" s="8" t="s">
        <v>46</v>
      </c>
      <c r="X43" s="17">
        <f t="shared" si="1"/>
        <v>165.76886554653464</v>
      </c>
      <c r="Y43" s="8" t="s">
        <v>49</v>
      </c>
      <c r="Z43" s="11" t="str">
        <f t="shared" si="2"/>
        <v>IF Prov=32 and CommType=1 HHWeight_R=165.768865546535.</v>
      </c>
    </row>
    <row r="44" spans="1:26" ht="15" customHeight="1" x14ac:dyDescent="0.25">
      <c r="A44" s="19">
        <v>23</v>
      </c>
      <c r="B44" s="6" t="s">
        <v>32</v>
      </c>
      <c r="C44" s="6" t="s">
        <v>38</v>
      </c>
      <c r="D44" s="5" t="str">
        <f>LOWER(C44)</f>
        <v>rural</v>
      </c>
      <c r="E44" s="19">
        <f>IF(C44="Rural",2,1)</f>
        <v>2</v>
      </c>
      <c r="F44" s="35" t="str">
        <f>_xlfn.CONCAT(B44, "_", D44)</f>
        <v>Uruzgan_rural</v>
      </c>
      <c r="G44" s="19" t="str">
        <f>_xlfn.CONCAT(A44,"_",E44)</f>
        <v>23_2</v>
      </c>
      <c r="H44" s="7">
        <v>598762</v>
      </c>
      <c r="I44" s="15">
        <v>9.4099074578116575</v>
      </c>
      <c r="J44" s="16">
        <f>H44/I44</f>
        <v>63631.018974892926</v>
      </c>
      <c r="K44" s="8">
        <v>250</v>
      </c>
      <c r="L44" s="17">
        <f>J44/K44</f>
        <v>254.5240758995717</v>
      </c>
      <c r="M44" s="9"/>
      <c r="N44" s="8" t="s">
        <v>44</v>
      </c>
      <c r="O44" s="8" t="s">
        <v>45</v>
      </c>
      <c r="P44" s="8" t="s">
        <v>46</v>
      </c>
      <c r="Q44" s="8">
        <v>33</v>
      </c>
      <c r="R44" s="6" t="s">
        <v>50</v>
      </c>
      <c r="S44" s="8" t="s">
        <v>47</v>
      </c>
      <c r="T44" s="8" t="s">
        <v>46</v>
      </c>
      <c r="U44" s="8">
        <f t="shared" si="0"/>
        <v>2</v>
      </c>
      <c r="V44" s="12" t="s">
        <v>63</v>
      </c>
      <c r="W44" s="8" t="s">
        <v>46</v>
      </c>
      <c r="X44" s="17">
        <f t="shared" si="1"/>
        <v>254.5240758995717</v>
      </c>
      <c r="Y44" s="8" t="s">
        <v>49</v>
      </c>
      <c r="Z44" s="11" t="str">
        <f t="shared" si="2"/>
        <v>IF Prov=33 and CommType=2 HHWeight_R=254.524075899572.</v>
      </c>
    </row>
    <row r="45" spans="1:26" x14ac:dyDescent="0.25">
      <c r="A45" s="19">
        <v>4</v>
      </c>
      <c r="B45" s="6" t="s">
        <v>33</v>
      </c>
      <c r="C45" s="6" t="s">
        <v>38</v>
      </c>
      <c r="D45" s="5" t="str">
        <f>LOWER(C45)</f>
        <v>rural</v>
      </c>
      <c r="E45" s="19">
        <f>IF(C45="Rural",2,1)</f>
        <v>2</v>
      </c>
      <c r="F45" s="35" t="str">
        <f>_xlfn.CONCAT(B45, "_", D45)</f>
        <v>Wardak_rural</v>
      </c>
      <c r="G45" s="19" t="str">
        <f>_xlfn.CONCAT(A45,"_",E45)</f>
        <v>4_2</v>
      </c>
      <c r="H45" s="7">
        <v>906573</v>
      </c>
      <c r="I45" s="15">
        <v>7.5534231778846745</v>
      </c>
      <c r="J45" s="16">
        <f>H45/I45</f>
        <v>120021.47617709465</v>
      </c>
      <c r="K45" s="8">
        <v>271</v>
      </c>
      <c r="L45" s="17">
        <f>J45/K45</f>
        <v>442.88367593023855</v>
      </c>
      <c r="M45" s="9"/>
      <c r="N45" s="8" t="s">
        <v>44</v>
      </c>
      <c r="O45" s="8" t="s">
        <v>45</v>
      </c>
      <c r="P45" s="8" t="s">
        <v>46</v>
      </c>
      <c r="Q45" s="8">
        <v>33</v>
      </c>
      <c r="R45" s="6" t="s">
        <v>50</v>
      </c>
      <c r="S45" s="8" t="s">
        <v>47</v>
      </c>
      <c r="T45" s="8" t="s">
        <v>46</v>
      </c>
      <c r="U45" s="8">
        <f t="shared" si="0"/>
        <v>2</v>
      </c>
      <c r="V45" s="12" t="s">
        <v>63</v>
      </c>
      <c r="W45" s="8" t="s">
        <v>46</v>
      </c>
      <c r="X45" s="17">
        <f t="shared" si="1"/>
        <v>442.88367593023855</v>
      </c>
      <c r="Y45" s="8" t="s">
        <v>49</v>
      </c>
      <c r="Z45" s="11" t="str">
        <f t="shared" si="2"/>
        <v>IF Prov=33 and CommType=2 HHWeight_R=442.883675930239.</v>
      </c>
    </row>
    <row r="46" spans="1:26" x14ac:dyDescent="0.25">
      <c r="A46" s="6">
        <v>24</v>
      </c>
      <c r="B46" s="6" t="s">
        <v>34</v>
      </c>
      <c r="C46" s="6" t="s">
        <v>38</v>
      </c>
      <c r="D46" s="5" t="str">
        <f>LOWER(C46)</f>
        <v>rural</v>
      </c>
      <c r="E46" s="19">
        <f>IF(C46="Rural",2,1)</f>
        <v>2</v>
      </c>
      <c r="F46" s="35" t="str">
        <f>_xlfn.CONCAT(B46, "_", D46)</f>
        <v>Zabul_rural</v>
      </c>
      <c r="G46" s="19" t="str">
        <f>_xlfn.CONCAT(A46,"_",E46)</f>
        <v>24_2</v>
      </c>
      <c r="H46" s="7">
        <v>527734</v>
      </c>
      <c r="I46" s="15">
        <v>9.0482648092214681</v>
      </c>
      <c r="J46" s="16">
        <f>H46/I46</f>
        <v>58324.331916343122</v>
      </c>
      <c r="K46" s="8">
        <v>250</v>
      </c>
      <c r="L46" s="17">
        <f>J46/K46</f>
        <v>233.29732766537248</v>
      </c>
      <c r="M46" s="9"/>
      <c r="N46" s="8" t="s">
        <v>44</v>
      </c>
      <c r="O46" s="8" t="s">
        <v>45</v>
      </c>
      <c r="P46" s="8" t="s">
        <v>46</v>
      </c>
      <c r="Q46" s="6">
        <v>34</v>
      </c>
      <c r="R46" s="6" t="s">
        <v>50</v>
      </c>
      <c r="S46" s="8" t="s">
        <v>47</v>
      </c>
      <c r="T46" s="8" t="s">
        <v>46</v>
      </c>
      <c r="U46" s="8">
        <f t="shared" si="0"/>
        <v>2</v>
      </c>
      <c r="V46" s="12" t="s">
        <v>63</v>
      </c>
      <c r="W46" s="8" t="s">
        <v>46</v>
      </c>
      <c r="X46" s="17">
        <f t="shared" si="1"/>
        <v>233.29732766537248</v>
      </c>
      <c r="Y46" s="8" t="s">
        <v>49</v>
      </c>
      <c r="Z46" s="11" t="str">
        <f t="shared" si="2"/>
        <v>IF Prov=34 and CommType=2 HHWeight_R=233.297327665372.</v>
      </c>
    </row>
    <row r="47" spans="1:26" x14ac:dyDescent="0.25">
      <c r="A47" s="34"/>
      <c r="B47" s="34"/>
      <c r="C47" s="6"/>
      <c r="D47" s="19"/>
      <c r="E47" s="19"/>
      <c r="F47" s="19"/>
      <c r="G47" s="19"/>
      <c r="H47" s="7"/>
      <c r="I47" s="15"/>
      <c r="J47" s="16"/>
      <c r="K47" s="7"/>
      <c r="L47" s="17"/>
      <c r="M47" s="8"/>
      <c r="N47" s="8"/>
      <c r="O47" s="8"/>
      <c r="P47" s="8"/>
      <c r="Q47" s="8"/>
      <c r="R47" s="6"/>
      <c r="S47" s="8"/>
      <c r="T47" s="8"/>
      <c r="U47" s="8"/>
      <c r="V47" s="8"/>
      <c r="W47" s="8"/>
      <c r="X47" s="8"/>
      <c r="Y47" s="8"/>
      <c r="Z47" s="11"/>
    </row>
    <row r="48" spans="1:26" x14ac:dyDescent="0.25">
      <c r="A48" s="34"/>
      <c r="B48" s="34"/>
      <c r="C48" s="6"/>
      <c r="D48" s="19"/>
      <c r="E48" s="19"/>
      <c r="F48" s="19"/>
      <c r="G48" s="19"/>
      <c r="H48" s="7"/>
      <c r="I48" s="15"/>
      <c r="J48" s="16"/>
      <c r="K48" s="7"/>
      <c r="L48" s="17"/>
      <c r="M48" s="8"/>
      <c r="N48" s="8"/>
      <c r="O48" s="8"/>
      <c r="P48" s="8"/>
      <c r="Q48" s="8"/>
      <c r="R48" s="6"/>
      <c r="S48" s="8"/>
      <c r="T48" s="8"/>
      <c r="U48" s="8"/>
      <c r="V48" s="8"/>
      <c r="W48" s="8"/>
      <c r="X48" s="8"/>
      <c r="Y48" s="8"/>
      <c r="Z48" s="11"/>
    </row>
    <row r="49" spans="1:25" x14ac:dyDescent="0.25">
      <c r="A49" s="34"/>
      <c r="B49" s="34"/>
      <c r="C49" s="6"/>
      <c r="D49" s="19"/>
      <c r="E49" s="19"/>
      <c r="F49" s="19"/>
      <c r="G49" s="19"/>
      <c r="H49" s="7"/>
      <c r="I49" s="15"/>
      <c r="J49" s="16"/>
      <c r="K49" s="7"/>
      <c r="L49" s="1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</sheetData>
  <autoFilter ref="A1:L46" xr:uid="{9025AF3E-47F0-4836-8C49-3B8E17634198}">
    <sortState xmlns:xlrd2="http://schemas.microsoft.com/office/spreadsheetml/2017/richdata2" ref="A2:L46">
      <sortCondition ref="F1:F46"/>
    </sortState>
  </autoFilter>
  <mergeCells count="4">
    <mergeCell ref="N1:Y1"/>
    <mergeCell ref="A47:B47"/>
    <mergeCell ref="A48:B48"/>
    <mergeCell ref="A49:B49"/>
  </mergeCells>
  <conditionalFormatting sqref="A3">
    <cfRule type="cellIs" dxfId="41" priority="63" operator="equal">
      <formula>$C$157</formula>
    </cfRule>
  </conditionalFormatting>
  <conditionalFormatting sqref="A4:A5">
    <cfRule type="cellIs" dxfId="40" priority="62" operator="equal">
      <formula>$C$157</formula>
    </cfRule>
  </conditionalFormatting>
  <conditionalFormatting sqref="A8">
    <cfRule type="cellIs" dxfId="39" priority="61" operator="equal">
      <formula>$C$157</formula>
    </cfRule>
  </conditionalFormatting>
  <conditionalFormatting sqref="A6:A7">
    <cfRule type="cellIs" dxfId="38" priority="60" operator="equal">
      <formula>$C$157</formula>
    </cfRule>
  </conditionalFormatting>
  <conditionalFormatting sqref="A9">
    <cfRule type="cellIs" dxfId="37" priority="59" operator="equal">
      <formula>$C$157</formula>
    </cfRule>
  </conditionalFormatting>
  <conditionalFormatting sqref="A10:A11">
    <cfRule type="cellIs" dxfId="36" priority="58" operator="equal">
      <formula>$C$157</formula>
    </cfRule>
  </conditionalFormatting>
  <conditionalFormatting sqref="A12">
    <cfRule type="cellIs" dxfId="35" priority="57" operator="equal">
      <formula>$C$157</formula>
    </cfRule>
  </conditionalFormatting>
  <conditionalFormatting sqref="A13:A14">
    <cfRule type="cellIs" dxfId="34" priority="56" operator="equal">
      <formula>$C$157</formula>
    </cfRule>
  </conditionalFormatting>
  <conditionalFormatting sqref="A15:A16">
    <cfRule type="cellIs" dxfId="33" priority="55" operator="equal">
      <formula>$C$157</formula>
    </cfRule>
  </conditionalFormatting>
  <conditionalFormatting sqref="A17:A18">
    <cfRule type="cellIs" dxfId="32" priority="54" operator="equal">
      <formula>$C$157</formula>
    </cfRule>
  </conditionalFormatting>
  <conditionalFormatting sqref="A19:A20">
    <cfRule type="cellIs" dxfId="31" priority="53" operator="equal">
      <formula>$C$157</formula>
    </cfRule>
  </conditionalFormatting>
  <conditionalFormatting sqref="A23:A24">
    <cfRule type="cellIs" dxfId="30" priority="52" operator="equal">
      <formula>$C$157</formula>
    </cfRule>
  </conditionalFormatting>
  <conditionalFormatting sqref="A25">
    <cfRule type="cellIs" dxfId="29" priority="51" operator="equal">
      <formula>$C$157</formula>
    </cfRule>
  </conditionalFormatting>
  <conditionalFormatting sqref="A26">
    <cfRule type="cellIs" dxfId="28" priority="50" operator="equal">
      <formula>$C$157</formula>
    </cfRule>
  </conditionalFormatting>
  <conditionalFormatting sqref="A27">
    <cfRule type="cellIs" dxfId="27" priority="49" operator="equal">
      <formula>$C$157</formula>
    </cfRule>
  </conditionalFormatting>
  <conditionalFormatting sqref="A28">
    <cfRule type="cellIs" dxfId="26" priority="48" operator="equal">
      <formula>$C$157</formula>
    </cfRule>
  </conditionalFormatting>
  <conditionalFormatting sqref="A29">
    <cfRule type="cellIs" dxfId="25" priority="47" operator="equal">
      <formula>$C$157</formula>
    </cfRule>
  </conditionalFormatting>
  <conditionalFormatting sqref="A30">
    <cfRule type="cellIs" dxfId="24" priority="46" operator="equal">
      <formula>$C$157</formula>
    </cfRule>
  </conditionalFormatting>
  <conditionalFormatting sqref="A31">
    <cfRule type="cellIs" dxfId="23" priority="45" operator="equal">
      <formula>$C$157</formula>
    </cfRule>
  </conditionalFormatting>
  <conditionalFormatting sqref="A36">
    <cfRule type="cellIs" dxfId="22" priority="44" operator="equal">
      <formula>$C$157</formula>
    </cfRule>
  </conditionalFormatting>
  <conditionalFormatting sqref="A37">
    <cfRule type="cellIs" dxfId="21" priority="43" operator="equal">
      <formula>$C$157</formula>
    </cfRule>
  </conditionalFormatting>
  <conditionalFormatting sqref="Q3">
    <cfRule type="cellIs" dxfId="20" priority="42" operator="equal">
      <formula>$C$157</formula>
    </cfRule>
  </conditionalFormatting>
  <conditionalFormatting sqref="Q4:Q5">
    <cfRule type="cellIs" dxfId="19" priority="41" operator="equal">
      <formula>$C$157</formula>
    </cfRule>
  </conditionalFormatting>
  <conditionalFormatting sqref="Q8">
    <cfRule type="cellIs" dxfId="18" priority="40" operator="equal">
      <formula>$C$157</formula>
    </cfRule>
  </conditionalFormatting>
  <conditionalFormatting sqref="Q6:Q7">
    <cfRule type="cellIs" dxfId="17" priority="39" operator="equal">
      <formula>$C$157</formula>
    </cfRule>
  </conditionalFormatting>
  <conditionalFormatting sqref="Q9">
    <cfRule type="cellIs" dxfId="16" priority="38" operator="equal">
      <formula>$C$157</formula>
    </cfRule>
  </conditionalFormatting>
  <conditionalFormatting sqref="Q10:Q11">
    <cfRule type="cellIs" dxfId="15" priority="37" operator="equal">
      <formula>$C$157</formula>
    </cfRule>
  </conditionalFormatting>
  <conditionalFormatting sqref="Q12">
    <cfRule type="cellIs" dxfId="14" priority="36" operator="equal">
      <formula>$C$157</formula>
    </cfRule>
  </conditionalFormatting>
  <conditionalFormatting sqref="Q13:Q14">
    <cfRule type="cellIs" dxfId="13" priority="35" operator="equal">
      <formula>$C$157</formula>
    </cfRule>
  </conditionalFormatting>
  <conditionalFormatting sqref="Q15:Q16">
    <cfRule type="cellIs" dxfId="12" priority="34" operator="equal">
      <formula>$C$157</formula>
    </cfRule>
  </conditionalFormatting>
  <conditionalFormatting sqref="Q17:Q18">
    <cfRule type="cellIs" dxfId="11" priority="33" operator="equal">
      <formula>$C$157</formula>
    </cfRule>
  </conditionalFormatting>
  <conditionalFormatting sqref="Q19:Q20">
    <cfRule type="cellIs" dxfId="10" priority="32" operator="equal">
      <formula>$C$157</formula>
    </cfRule>
  </conditionalFormatting>
  <conditionalFormatting sqref="Q23:Q24">
    <cfRule type="cellIs" dxfId="9" priority="31" operator="equal">
      <formula>$C$157</formula>
    </cfRule>
  </conditionalFormatting>
  <conditionalFormatting sqref="Q25">
    <cfRule type="cellIs" dxfId="8" priority="30" operator="equal">
      <formula>$C$157</formula>
    </cfRule>
  </conditionalFormatting>
  <conditionalFormatting sqref="Q26">
    <cfRule type="cellIs" dxfId="7" priority="29" operator="equal">
      <formula>$C$157</formula>
    </cfRule>
  </conditionalFormatting>
  <conditionalFormatting sqref="Q27">
    <cfRule type="cellIs" dxfId="6" priority="28" operator="equal">
      <formula>$C$157</formula>
    </cfRule>
  </conditionalFormatting>
  <conditionalFormatting sqref="Q28">
    <cfRule type="cellIs" dxfId="5" priority="27" operator="equal">
      <formula>$C$157</formula>
    </cfRule>
  </conditionalFormatting>
  <conditionalFormatting sqref="Q29">
    <cfRule type="cellIs" dxfId="4" priority="26" operator="equal">
      <formula>$C$157</formula>
    </cfRule>
  </conditionalFormatting>
  <conditionalFormatting sqref="Q30">
    <cfRule type="cellIs" dxfId="3" priority="25" operator="equal">
      <formula>$C$157</formula>
    </cfRule>
  </conditionalFormatting>
  <conditionalFormatting sqref="Q31">
    <cfRule type="cellIs" dxfId="2" priority="24" operator="equal">
      <formula>$C$157</formula>
    </cfRule>
  </conditionalFormatting>
  <conditionalFormatting sqref="Q36">
    <cfRule type="cellIs" dxfId="1" priority="23" operator="equal">
      <formula>$C$157</formula>
    </cfRule>
  </conditionalFormatting>
  <conditionalFormatting sqref="Q37">
    <cfRule type="cellIs" dxfId="0" priority="22" operator="equal">
      <formula>$C$157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</vt:lpstr>
      <vt:lpstr>weights</vt:lpstr>
      <vt:lpstr>Weight for Moctar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Ahmad</dc:creator>
  <cp:lastModifiedBy>ABOUBACAR Moctar</cp:lastModifiedBy>
  <dcterms:created xsi:type="dcterms:W3CDTF">2015-06-05T18:17:20Z</dcterms:created>
  <dcterms:modified xsi:type="dcterms:W3CDTF">2023-03-29T06:10:03Z</dcterms:modified>
</cp:coreProperties>
</file>