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vate\Documents\DIcks Docs\Punt\Measurement Forms\Current forms\"/>
    </mc:Choice>
  </mc:AlternateContent>
  <xr:revisionPtr revIDLastSave="0" documentId="13_ncr:1_{8BE8825D-761C-4886-830D-30DD28EF8D06}" xr6:coauthVersionLast="43" xr6:coauthVersionMax="43" xr10:uidLastSave="{00000000-0000-0000-0000-000000000000}"/>
  <bookViews>
    <workbookView xWindow="-120" yWindow="-120" windowWidth="20730" windowHeight="11160" activeTab="5" xr2:uid="{00000000-000D-0000-FFFF-FFFF00000000}"/>
  </bookViews>
  <sheets>
    <sheet name="Info" sheetId="6" r:id="rId1"/>
    <sheet name="Diagram" sheetId="5" r:id="rId2"/>
    <sheet name="W.S. Definitions" sheetId="8" r:id="rId3"/>
    <sheet name="Equipment" sheetId="7" r:id="rId4"/>
    <sheet name="Formatting" sheetId="2" state="hidden" r:id="rId5"/>
    <sheet name="Form" sheetId="1" r:id="rId6"/>
    <sheet name="Sheet4" sheetId="4" state="hidden" r:id="rId7"/>
    <sheet name="Sheet3" sheetId="3" state="hidden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9" i="1" l="1"/>
  <c r="I39" i="1" s="1"/>
  <c r="G38" i="1"/>
  <c r="I38" i="1" s="1"/>
  <c r="G42" i="1"/>
  <c r="I42" i="1" s="1"/>
  <c r="G41" i="1"/>
  <c r="I41" i="1" s="1"/>
  <c r="G40" i="1"/>
  <c r="I40" i="1" s="1"/>
  <c r="G24" i="1"/>
  <c r="I24" i="1" s="1"/>
  <c r="G23" i="1"/>
  <c r="I23" i="1" s="1"/>
  <c r="G22" i="1"/>
  <c r="I22" i="1" s="1"/>
  <c r="G21" i="1"/>
  <c r="I21" i="1" s="1"/>
  <c r="G20" i="1"/>
  <c r="I20" i="1" s="1"/>
  <c r="G29" i="1"/>
  <c r="I29" i="1" s="1"/>
  <c r="G28" i="1"/>
  <c r="I28" i="1" s="1"/>
  <c r="G27" i="1"/>
  <c r="I27" i="1" s="1"/>
  <c r="G26" i="1"/>
  <c r="I26" i="1" s="1"/>
  <c r="G25" i="1"/>
  <c r="I25" i="1" s="1"/>
  <c r="G63" i="1"/>
  <c r="I63" i="1" s="1"/>
  <c r="G65" i="1"/>
  <c r="I65" i="1" s="1"/>
  <c r="G66" i="1" l="1"/>
  <c r="I66" i="1" s="1"/>
  <c r="G64" i="1"/>
  <c r="I64" i="1" s="1"/>
  <c r="G62" i="1"/>
  <c r="I62" i="1" s="1"/>
  <c r="G60" i="1"/>
  <c r="I60" i="1" s="1"/>
  <c r="G59" i="1"/>
  <c r="I59" i="1" s="1"/>
  <c r="G58" i="1"/>
  <c r="I58" i="1" s="1"/>
  <c r="G57" i="1"/>
  <c r="I57" i="1" s="1"/>
  <c r="G56" i="1"/>
  <c r="I56" i="1" s="1"/>
  <c r="G55" i="1"/>
  <c r="I55" i="1" s="1"/>
  <c r="G54" i="1"/>
  <c r="I54" i="1" s="1"/>
  <c r="G53" i="1"/>
  <c r="I53" i="1" s="1"/>
  <c r="G52" i="1"/>
  <c r="I52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30" i="1"/>
  <c r="I30" i="1" s="1"/>
  <c r="G31" i="1"/>
  <c r="I31" i="1" s="1"/>
  <c r="G32" i="1"/>
  <c r="I32" i="1" s="1"/>
  <c r="G34" i="1"/>
  <c r="G35" i="1"/>
  <c r="I35" i="1" s="1"/>
  <c r="G36" i="1"/>
  <c r="I36" i="1" s="1"/>
  <c r="G37" i="1"/>
  <c r="I37" i="1" s="1"/>
  <c r="G43" i="1"/>
  <c r="G13" i="1"/>
  <c r="I13" i="1" s="1"/>
  <c r="I34" i="1"/>
  <c r="I43" i="1"/>
  <c r="I67" i="1" l="1"/>
  <c r="C70" i="1" s="1"/>
  <c r="I44" i="1"/>
  <c r="C69" i="1" s="1"/>
  <c r="C71" i="1" l="1"/>
</calcChain>
</file>

<file path=xl/sharedStrings.xml><?xml version="1.0" encoding="utf-8"?>
<sst xmlns="http://schemas.openxmlformats.org/spreadsheetml/2006/main" count="345" uniqueCount="145">
  <si>
    <t>Boat Name</t>
  </si>
  <si>
    <t>Mainsail</t>
  </si>
  <si>
    <t>X</t>
  </si>
  <si>
    <t>=</t>
  </si>
  <si>
    <t>Sail Number</t>
  </si>
  <si>
    <t>Mainsail Area</t>
  </si>
  <si>
    <t>Triangle</t>
  </si>
  <si>
    <t>Segment</t>
  </si>
  <si>
    <t>Jib</t>
  </si>
  <si>
    <t>Jib Area</t>
  </si>
  <si>
    <t>Total Area</t>
  </si>
  <si>
    <t>Norfolk Punt Sail Measurement Form</t>
  </si>
  <si>
    <t>16. Sails</t>
  </si>
  <si>
    <t>(a) Sail measurement points and definitions are as in World Sailing the</t>
  </si>
  <si>
    <t>Equipment Rules of Sailing for 2017-2020, sail definitions section G, subsection</t>
  </si>
  <si>
    <t>A (Tri-lateral sail).</t>
  </si>
  <si>
    <t>(c) There shall be no restriction in length or number of battens.</t>
  </si>
  <si>
    <t>(d) There shall be no restrictions on the sailcloth material.</t>
  </si>
  <si>
    <t>17. Measurement of Sails</t>
  </si>
  <si>
    <t>It is intended that the total area of the sails shall be measured using successive</t>
  </si>
  <si>
    <t>triangulations and the following procedure:</t>
  </si>
  <si>
    <t>The sail shall have sufficient tension applied to its edges so as to ensure that as</t>
  </si>
  <si>
    <t>much as possible of the sail lies flat and the majority of the folds in the luff</t>
  </si>
  <si>
    <t>disappear. Measurements shall be taken to the outside edges of the sails,</t>
  </si>
  <si>
    <t>including ropes or wires. Zip fasteners and other devices should be measured</t>
  </si>
  <si>
    <t>either open or closed in such a way that reflects the actual usable sail area when</t>
  </si>
  <si>
    <t>set.</t>
  </si>
  <si>
    <t>The battens are to be in place, but withdrawn sufficiently to allow the luff to be</t>
  </si>
  <si>
    <t>straight as possible. The main triangle is then measured. The area of the leech is</t>
  </si>
  <si>
    <t>measured by successive triangulation; the perpendicular of each triangle shall be</t>
  </si>
  <si>
    <t>positioned at the maximum width of the segment, except that they shall be</t>
  </si>
  <si>
    <t>positioned so that the perpendicular of the lower triangle shall not be less than</t>
  </si>
  <si>
    <t>150mm.</t>
  </si>
  <si>
    <t>If the lower part of the leech is straight the second triangle may be taken to meet</t>
  </si>
  <si>
    <t>the leech at the upper end of the straight part to simplify calculations. If the edge</t>
  </si>
  <si>
    <t>of the sail is curved the area is divided into triangles until the perpendicular of a</t>
  </si>
  <si>
    <t>segment is less than 150mm. The area of the remaining segment is taken as 2/3</t>
  </si>
  <si>
    <t>The measuring points at the corner of the sails shall be the intersection of the</t>
  </si>
  <si>
    <t>continued smooth edges of the sail.</t>
  </si>
  <si>
    <t>Any negative areas of the luff, foot and leech shall be subtracted from the total</t>
  </si>
  <si>
    <t>area and any positive areas on the luff and foot shall be included.</t>
  </si>
  <si>
    <t>The area is to be measured by successive triangulations using a similar method</t>
  </si>
  <si>
    <t>to that used for the mainsail.</t>
  </si>
  <si>
    <t>(c) All linear dimensions shall be taken to the nearest mm. The total area of each</t>
  </si>
  <si>
    <t>sail shall, after addition of its components be rounded off to two decimal places</t>
  </si>
  <si>
    <t>(0.01 square metre)</t>
  </si>
  <si>
    <t>(d) The measured sail area shall be marked in indelible ink in figures of at least</t>
  </si>
  <si>
    <t>51mm high on the tack of the jib and the clew of the mainsail at the time of</t>
  </si>
  <si>
    <t>measuring.</t>
  </si>
  <si>
    <t xml:space="preserve">chord times width. If the edge of the sail is straight it shall be divided into convenient triangles. </t>
  </si>
  <si>
    <t>The areas of the roaches on the luff and foot are measured using the same method.</t>
  </si>
  <si>
    <t>Norfolk Punt Sail Measurement Info</t>
  </si>
  <si>
    <t>Extract from rules</t>
  </si>
  <si>
    <r>
      <t xml:space="preserve">(a) </t>
    </r>
    <r>
      <rPr>
        <b/>
        <sz val="12"/>
        <color theme="1"/>
        <rFont val="Calibri"/>
        <family val="2"/>
        <scheme val="minor"/>
      </rPr>
      <t>Mainsail</t>
    </r>
  </si>
  <si>
    <r>
      <t xml:space="preserve">(b) </t>
    </r>
    <r>
      <rPr>
        <b/>
        <sz val="12"/>
        <color theme="1"/>
        <rFont val="Calibri"/>
        <family val="2"/>
        <scheme val="minor"/>
      </rPr>
      <t>Jib</t>
    </r>
  </si>
  <si>
    <t>Norfolk Punt Sail Measurement Diagram</t>
  </si>
  <si>
    <t>Pen</t>
  </si>
  <si>
    <t>Indelible pen</t>
  </si>
  <si>
    <t>Chalk</t>
  </si>
  <si>
    <t>White chalk line</t>
  </si>
  <si>
    <t>Dark chalk line</t>
  </si>
  <si>
    <t>Straight edge</t>
  </si>
  <si>
    <t>Norfolk Punt Sail Measurement Equipment</t>
  </si>
  <si>
    <t>10m tape measure</t>
  </si>
  <si>
    <t>Calculator</t>
  </si>
  <si>
    <t>Thin line</t>
  </si>
  <si>
    <t>Anchor points/spikes/weights</t>
  </si>
  <si>
    <t>String line</t>
  </si>
  <si>
    <t>It is recommended that sails are measured by two people on a clean, flat and dry floor indoors using the following equipment.</t>
  </si>
  <si>
    <t>Allow aproximately one hour per suit of sails to be measured.</t>
  </si>
  <si>
    <t>Section G – Sail Definitions</t>
  </si>
  <si>
    <t>Subsection A – Trilateral Sails</t>
  </si>
  <si>
    <t>Definitions relating to sails with only three sail edges:</t>
  </si>
  <si>
    <t>“MAINSAIL” also applies to foremast sail and mizzen.</t>
  </si>
  <si>
    <t>“HEADSAIL” also applies to “jib” and “genoa”.</t>
  </si>
  <si>
    <t>“SPINNAKER” also applies to “gennaker”.</t>
  </si>
  <si>
    <t>P A R T 2 D E F I N I T I O N S</t>
  </si>
  <si>
    <t>(p) SAIL EDGE SHAPE</t>
  </si>
  <si>
    <t>The shape of a sail edge as a comparison with a straight line between</t>
  </si>
  <si>
    <t>corner points or,</t>
  </si>
  <si>
    <t>in the case of a leech other than of a gennaker or spinnaker, between</t>
  </si>
  <si>
    <t>the clew point and the aft head point.</t>
  </si>
  <si>
    <t>G.2 SAIL EDGES</t>
  </si>
  <si>
    <t>G.2.1 Foot</t>
  </si>
  <si>
    <t>The bottom edge.</t>
  </si>
  <si>
    <t>G.2.2 Leech</t>
  </si>
  <si>
    <t>The aft edge.</t>
  </si>
  <si>
    <t>G.2.3 Luff</t>
  </si>
  <si>
    <t>The fore edge.</t>
  </si>
  <si>
    <t>G.2.4 Sail Leech Hollow</t>
  </si>
  <si>
    <t>Concavity in the shape of a leech between</t>
  </si>
  <si>
    <t>adjacent batten pockets, or</t>
  </si>
  <si>
    <t>a batten pocket and the adjacent corner point, or</t>
  </si>
  <si>
    <t>in the case of a mainsail, foremast sail, mizzen or a headsail other than a</t>
  </si>
  <si>
    <t>spinnaker or a gennaker, between the aft head point and the adjacent</t>
  </si>
  <si>
    <t>batten pocket.</t>
  </si>
  <si>
    <t>G.3 SAIL CORNERS</t>
  </si>
  <si>
    <t>G.3.1 Clew</t>
  </si>
  <si>
    <t>The region where the foot and the leech meet.</t>
  </si>
  <si>
    <t>G.3.2 Head</t>
  </si>
  <si>
    <t>The region at the top.</t>
  </si>
  <si>
    <t>G.3.3 Tack</t>
  </si>
  <si>
    <t>The region where the luff and the foot meet.</t>
  </si>
  <si>
    <t>G.4 SAIL CORNER MEASUREMENT POINTS</t>
  </si>
  <si>
    <t>G.4.1 Clew Point</t>
  </si>
  <si>
    <t>The intersection of the foot and the leech, each extended as necessary.</t>
  </si>
  <si>
    <t>G.4.2 Head Point</t>
  </si>
  <si>
    <t>(a) MAINSAIL: The intersection of the luff,</t>
  </si>
  <si>
    <t>extended as necessary, and the line through</t>
  </si>
  <si>
    <t>the highest point of the sail at 90° to the</t>
  </si>
  <si>
    <t>luff.</t>
  </si>
  <si>
    <t>(b) HEADSAIL: The intersection of the luff,</t>
  </si>
  <si>
    <t>extended as necessary, and the line at 90°</t>
  </si>
  <si>
    <t>to the luff passing through the highest</t>
  </si>
  <si>
    <t>point of the sail excluding attachments</t>
  </si>
  <si>
    <t>and any luff tape.</t>
  </si>
  <si>
    <t>(c) SPINNAKER: The intersection of the luff</t>
  </si>
  <si>
    <t>and the leech, extended as necessary.</t>
  </si>
  <si>
    <t>G.4.3 Tack Point</t>
  </si>
  <si>
    <t>The intersection of the foot and the luff, each extended as necessary.</t>
  </si>
  <si>
    <t>G.7 PRIMARY SAIL DIMENSIONS</t>
  </si>
  <si>
    <t>G.7.1 Foot Length</t>
  </si>
  <si>
    <t>The distance between the clew point and the tack point.</t>
  </si>
  <si>
    <t>G.7.2 Leech Length</t>
  </si>
  <si>
    <t>The distance between the head point and the clew point.</t>
  </si>
  <si>
    <t>G.7.3 Luff Length</t>
  </si>
  <si>
    <t>The distance between the head point and the tack point.</t>
  </si>
  <si>
    <t>Extracts from the World Sailing Equipment Rules of Sailing 2017-2020</t>
  </si>
  <si>
    <t>+</t>
  </si>
  <si>
    <t>-</t>
  </si>
  <si>
    <t>Enter Base
Dimension in mm</t>
  </si>
  <si>
    <t>Enter Height
Dimension in mm</t>
  </si>
  <si>
    <t>Triangle or Segment
Area</t>
  </si>
  <si>
    <t>+ or -</t>
  </si>
  <si>
    <t>Positive Area (area of triangles/segments to be included in total sail area)</t>
  </si>
  <si>
    <t>Negative Area (area of hollows etc. to be subtracted from total sail area)</t>
  </si>
  <si>
    <t>Click in Cell &amp; Select
Triangle or Segment
from drop down list</t>
  </si>
  <si>
    <t>Class Max</t>
  </si>
  <si>
    <t>Enter Luff length in mm</t>
  </si>
  <si>
    <t>Enter Foot Length in mm</t>
  </si>
  <si>
    <t>Enter Leech Length in mm</t>
  </si>
  <si>
    <t>Multiply by 1/2 or 2/3
(auto fills when triangle/segment selected)</t>
  </si>
  <si>
    <r>
      <t>Spreadsheet protection password is Punt,</t>
    </r>
    <r>
      <rPr>
        <sz val="11"/>
        <color rgb="FFFF0000"/>
        <rFont val="Calibri"/>
        <family val="2"/>
        <scheme val="minor"/>
      </rPr>
      <t xml:space="preserve"> this is not required to enter sail measurement dimensions! </t>
    </r>
  </si>
  <si>
    <t>(b) The sail area, excluding spinnaker, shall not exceed 22.0 square metres</t>
  </si>
  <si>
    <t>Decoy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</si>
</sst>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1" fillId="0" borderId="6" xfId="0" applyFont="1" applyBorder="1"/>
    <xf numFmtId="0" fontId="1" fillId="0" borderId="8" xfId="0" applyFont="1" applyBorder="1"/>
    <xf numFmtId="0" fontId="1" fillId="0" borderId="12" xfId="0" applyFont="1" applyBorder="1"/>
    <xf numFmtId="49" fontId="0" fillId="0" borderId="3" xfId="0" applyNumberFormat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1" fillId="0" borderId="17" xfId="0" applyNumberFormat="1" applyFont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3" fillId="0" borderId="4" xfId="0" applyFont="1" applyBorder="1"/>
    <xf numFmtId="0" fontId="1" fillId="0" borderId="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4" fillId="0" borderId="0" xfId="0" applyFont="1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2" fontId="3" fillId="0" borderId="22" xfId="0" applyNumberFormat="1" applyFont="1" applyBorder="1" applyAlignment="1">
      <alignment horizontal="center"/>
    </xf>
    <xf numFmtId="0" fontId="1" fillId="0" borderId="0" xfId="0" applyFont="1"/>
    <xf numFmtId="49" fontId="0" fillId="0" borderId="15" xfId="0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49" fontId="1" fillId="0" borderId="25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/>
    </xf>
    <xf numFmtId="0" fontId="3" fillId="0" borderId="6" xfId="0" applyFont="1" applyBorder="1"/>
    <xf numFmtId="0" fontId="3" fillId="0" borderId="10" xfId="0" applyFont="1" applyBorder="1"/>
    <xf numFmtId="0" fontId="0" fillId="0" borderId="3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14" xfId="0" applyBorder="1" applyProtection="1">
      <protection locked="0"/>
    </xf>
    <xf numFmtId="2" fontId="6" fillId="0" borderId="22" xfId="0" applyNumberFormat="1" applyFont="1" applyBorder="1" applyAlignment="1">
      <alignment horizontal="center"/>
    </xf>
    <xf numFmtId="0" fontId="7" fillId="0" borderId="0" xfId="0" applyFont="1" applyAlignment="1">
      <alignment vertical="center"/>
    </xf>
    <xf numFmtId="0" fontId="3" fillId="0" borderId="4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9</xdr:col>
      <xdr:colOff>3943985</xdr:colOff>
      <xdr:row>26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A6B4C9-00E1-41E5-B64F-5EE55DD1508B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8820785" cy="4524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46</xdr:row>
      <xdr:rowOff>0</xdr:rowOff>
    </xdr:from>
    <xdr:to>
      <xdr:col>8</xdr:col>
      <xdr:colOff>189943</xdr:colOff>
      <xdr:row>61</xdr:row>
      <xdr:rowOff>66309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CBD632-0BEE-43F8-A461-D9AE14FE9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2002750"/>
          <a:ext cx="4457143" cy="29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9</xdr:col>
      <xdr:colOff>380343</xdr:colOff>
      <xdr:row>76</xdr:row>
      <xdr:rowOff>9310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C51DFF-D5A2-49CF-918B-3A48050E05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25812750"/>
          <a:ext cx="5257143" cy="17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4</xdr:col>
      <xdr:colOff>333105</xdr:colOff>
      <xdr:row>104</xdr:row>
      <xdr:rowOff>94905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7F3BD75-6E47-4097-8830-DC76AC7257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30194250"/>
          <a:ext cx="2161905" cy="2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9</xdr:col>
      <xdr:colOff>399390</xdr:colOff>
      <xdr:row>115</xdr:row>
      <xdr:rowOff>123595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1D93BCE-EE2F-46BD-958E-FC8A4A32B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33242250"/>
          <a:ext cx="5276190" cy="18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9</xdr:col>
      <xdr:colOff>389867</xdr:colOff>
      <xdr:row>128</xdr:row>
      <xdr:rowOff>37905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3411E8D-F7E6-4C74-802F-304DD37F1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35909250"/>
          <a:ext cx="5266667" cy="15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10</xdr:col>
      <xdr:colOff>65905</xdr:colOff>
      <xdr:row>153</xdr:row>
      <xdr:rowOff>190190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014D82-C225-4228-A304-BF0913686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39719250"/>
          <a:ext cx="6161905" cy="24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59"/>
  <sheetViews>
    <sheetView workbookViewId="0">
      <selection activeCell="B12" sqref="B12"/>
    </sheetView>
  </sheetViews>
  <sheetFormatPr defaultRowHeight="15" x14ac:dyDescent="0.25"/>
  <cols>
    <col min="2" max="2" width="9.140625" customWidth="1"/>
  </cols>
  <sheetData>
    <row r="1" spans="2:10" ht="15.75" thickBot="1" x14ac:dyDescent="0.3"/>
    <row r="2" spans="2:10" ht="21.75" thickBot="1" x14ac:dyDescent="0.4">
      <c r="B2" s="45" t="s">
        <v>51</v>
      </c>
      <c r="C2" s="46"/>
      <c r="D2" s="46"/>
      <c r="E2" s="46"/>
      <c r="F2" s="46"/>
      <c r="G2" s="46"/>
      <c r="H2" s="46"/>
      <c r="I2" s="46"/>
      <c r="J2" s="47"/>
    </row>
    <row r="3" spans="2:10" ht="15.75" customHeight="1" x14ac:dyDescent="0.35">
      <c r="B3" s="20"/>
      <c r="C3" s="20"/>
      <c r="D3" s="20"/>
      <c r="E3" s="20"/>
      <c r="F3" s="20"/>
      <c r="G3" s="20"/>
      <c r="H3" s="20"/>
      <c r="I3" s="20"/>
      <c r="J3" s="20"/>
    </row>
    <row r="4" spans="2:10" ht="15.75" customHeight="1" x14ac:dyDescent="0.35">
      <c r="B4" s="21" t="s">
        <v>52</v>
      </c>
      <c r="C4" s="20"/>
      <c r="D4" s="20"/>
      <c r="E4" s="20"/>
      <c r="F4" s="20"/>
      <c r="G4" s="20"/>
      <c r="H4" s="20"/>
      <c r="I4" s="20"/>
      <c r="J4" s="20"/>
    </row>
    <row r="5" spans="2:10" ht="15.75" customHeight="1" x14ac:dyDescent="0.35">
      <c r="B5" s="20"/>
      <c r="C5" s="20"/>
      <c r="D5" s="20"/>
      <c r="E5" s="20"/>
      <c r="F5" s="20"/>
      <c r="G5" s="20"/>
      <c r="H5" s="20"/>
      <c r="I5" s="20"/>
      <c r="J5" s="20"/>
    </row>
    <row r="6" spans="2:10" s="22" customFormat="1" ht="15.75" x14ac:dyDescent="0.25">
      <c r="B6" s="23" t="s">
        <v>12</v>
      </c>
    </row>
    <row r="7" spans="2:10" s="22" customFormat="1" ht="15.75" x14ac:dyDescent="0.25">
      <c r="B7" s="24"/>
    </row>
    <row r="8" spans="2:10" s="22" customFormat="1" ht="15.75" x14ac:dyDescent="0.25">
      <c r="B8" s="24" t="s">
        <v>13</v>
      </c>
    </row>
    <row r="9" spans="2:10" s="22" customFormat="1" ht="15.75" x14ac:dyDescent="0.25">
      <c r="B9" s="24" t="s">
        <v>14</v>
      </c>
    </row>
    <row r="10" spans="2:10" s="22" customFormat="1" ht="15.75" x14ac:dyDescent="0.25">
      <c r="B10" s="24" t="s">
        <v>15</v>
      </c>
    </row>
    <row r="11" spans="2:10" s="22" customFormat="1" ht="15.75" x14ac:dyDescent="0.25">
      <c r="B11" s="24"/>
    </row>
    <row r="12" spans="2:10" s="22" customFormat="1" ht="15.75" x14ac:dyDescent="0.25">
      <c r="B12" s="44" t="s">
        <v>143</v>
      </c>
    </row>
    <row r="13" spans="2:10" s="22" customFormat="1" ht="15.75" x14ac:dyDescent="0.25">
      <c r="B13" s="24"/>
    </row>
    <row r="14" spans="2:10" s="22" customFormat="1" ht="15.75" x14ac:dyDescent="0.25">
      <c r="B14" s="24" t="s">
        <v>16</v>
      </c>
    </row>
    <row r="15" spans="2:10" s="22" customFormat="1" ht="15.75" x14ac:dyDescent="0.25">
      <c r="B15" s="24"/>
    </row>
    <row r="16" spans="2:10" s="22" customFormat="1" ht="15.75" x14ac:dyDescent="0.25">
      <c r="B16" s="24" t="s">
        <v>17</v>
      </c>
    </row>
    <row r="17" spans="2:2" s="22" customFormat="1" ht="15.75" x14ac:dyDescent="0.25">
      <c r="B17" s="24"/>
    </row>
    <row r="18" spans="2:2" s="22" customFormat="1" ht="15.75" x14ac:dyDescent="0.25">
      <c r="B18" s="23" t="s">
        <v>18</v>
      </c>
    </row>
    <row r="19" spans="2:2" s="22" customFormat="1" ht="15.75" x14ac:dyDescent="0.25">
      <c r="B19" s="24"/>
    </row>
    <row r="20" spans="2:2" s="22" customFormat="1" ht="15.75" x14ac:dyDescent="0.25">
      <c r="B20" s="24" t="s">
        <v>19</v>
      </c>
    </row>
    <row r="21" spans="2:2" s="22" customFormat="1" ht="15.75" x14ac:dyDescent="0.25">
      <c r="B21" s="24" t="s">
        <v>20</v>
      </c>
    </row>
    <row r="22" spans="2:2" s="22" customFormat="1" ht="15.75" x14ac:dyDescent="0.25">
      <c r="B22" s="24" t="s">
        <v>21</v>
      </c>
    </row>
    <row r="23" spans="2:2" s="22" customFormat="1" ht="15.75" x14ac:dyDescent="0.25">
      <c r="B23" s="24" t="s">
        <v>22</v>
      </c>
    </row>
    <row r="24" spans="2:2" s="22" customFormat="1" ht="15.75" x14ac:dyDescent="0.25">
      <c r="B24" s="24" t="s">
        <v>23</v>
      </c>
    </row>
    <row r="25" spans="2:2" s="22" customFormat="1" ht="15.75" x14ac:dyDescent="0.25">
      <c r="B25" s="24" t="s">
        <v>24</v>
      </c>
    </row>
    <row r="26" spans="2:2" s="22" customFormat="1" ht="15.75" x14ac:dyDescent="0.25">
      <c r="B26" s="24" t="s">
        <v>25</v>
      </c>
    </row>
    <row r="27" spans="2:2" s="22" customFormat="1" ht="15.75" x14ac:dyDescent="0.25">
      <c r="B27" s="24" t="s">
        <v>26</v>
      </c>
    </row>
    <row r="28" spans="2:2" s="22" customFormat="1" ht="15.75" x14ac:dyDescent="0.25">
      <c r="B28" s="24"/>
    </row>
    <row r="29" spans="2:2" s="22" customFormat="1" ht="15.75" x14ac:dyDescent="0.25">
      <c r="B29" s="24" t="s">
        <v>53</v>
      </c>
    </row>
    <row r="30" spans="2:2" s="22" customFormat="1" ht="15.75" x14ac:dyDescent="0.25">
      <c r="B30" s="24"/>
    </row>
    <row r="31" spans="2:2" s="22" customFormat="1" ht="15.75" x14ac:dyDescent="0.25">
      <c r="B31" s="24" t="s">
        <v>27</v>
      </c>
    </row>
    <row r="32" spans="2:2" s="22" customFormat="1" ht="15.75" x14ac:dyDescent="0.25">
      <c r="B32" s="24" t="s">
        <v>28</v>
      </c>
    </row>
    <row r="33" spans="2:2" s="22" customFormat="1" ht="15.75" x14ac:dyDescent="0.25">
      <c r="B33" s="24" t="s">
        <v>29</v>
      </c>
    </row>
    <row r="34" spans="2:2" s="22" customFormat="1" ht="15.75" x14ac:dyDescent="0.25">
      <c r="B34" s="24" t="s">
        <v>30</v>
      </c>
    </row>
    <row r="35" spans="2:2" s="22" customFormat="1" ht="15.75" x14ac:dyDescent="0.25">
      <c r="B35" s="24" t="s">
        <v>31</v>
      </c>
    </row>
    <row r="36" spans="2:2" s="22" customFormat="1" ht="15.75" x14ac:dyDescent="0.25">
      <c r="B36" s="24" t="s">
        <v>32</v>
      </c>
    </row>
    <row r="37" spans="2:2" s="22" customFormat="1" ht="15.75" x14ac:dyDescent="0.25">
      <c r="B37" s="24" t="s">
        <v>33</v>
      </c>
    </row>
    <row r="38" spans="2:2" s="22" customFormat="1" ht="15.75" x14ac:dyDescent="0.25">
      <c r="B38" s="24" t="s">
        <v>34</v>
      </c>
    </row>
    <row r="39" spans="2:2" s="22" customFormat="1" ht="15.75" x14ac:dyDescent="0.25">
      <c r="B39" s="24" t="s">
        <v>35</v>
      </c>
    </row>
    <row r="40" spans="2:2" s="22" customFormat="1" ht="15.75" x14ac:dyDescent="0.25">
      <c r="B40" s="24" t="s">
        <v>36</v>
      </c>
    </row>
    <row r="41" spans="2:2" s="22" customFormat="1" ht="15.75" x14ac:dyDescent="0.25">
      <c r="B41" s="24" t="s">
        <v>49</v>
      </c>
    </row>
    <row r="42" spans="2:2" s="22" customFormat="1" ht="15.75" x14ac:dyDescent="0.25">
      <c r="B42" s="24" t="s">
        <v>50</v>
      </c>
    </row>
    <row r="43" spans="2:2" s="22" customFormat="1" ht="15.75" x14ac:dyDescent="0.25">
      <c r="B43" s="24" t="s">
        <v>37</v>
      </c>
    </row>
    <row r="44" spans="2:2" s="22" customFormat="1" ht="15.75" x14ac:dyDescent="0.25">
      <c r="B44" s="24" t="s">
        <v>38</v>
      </c>
    </row>
    <row r="45" spans="2:2" s="22" customFormat="1" ht="15.75" x14ac:dyDescent="0.25">
      <c r="B45" s="24" t="s">
        <v>39</v>
      </c>
    </row>
    <row r="46" spans="2:2" s="22" customFormat="1" ht="15.75" x14ac:dyDescent="0.25">
      <c r="B46" s="24" t="s">
        <v>40</v>
      </c>
    </row>
    <row r="47" spans="2:2" s="22" customFormat="1" ht="15.75" x14ac:dyDescent="0.25">
      <c r="B47" s="24"/>
    </row>
    <row r="48" spans="2:2" s="22" customFormat="1" ht="15.75" x14ac:dyDescent="0.25">
      <c r="B48" s="24" t="s">
        <v>54</v>
      </c>
    </row>
    <row r="49" spans="2:2" s="22" customFormat="1" ht="15.75" x14ac:dyDescent="0.25">
      <c r="B49" s="24"/>
    </row>
    <row r="50" spans="2:2" s="22" customFormat="1" ht="15.75" x14ac:dyDescent="0.25">
      <c r="B50" s="24" t="s">
        <v>41</v>
      </c>
    </row>
    <row r="51" spans="2:2" s="22" customFormat="1" ht="15.75" x14ac:dyDescent="0.25">
      <c r="B51" s="24" t="s">
        <v>42</v>
      </c>
    </row>
    <row r="52" spans="2:2" s="22" customFormat="1" ht="15.75" x14ac:dyDescent="0.25">
      <c r="B52" s="24"/>
    </row>
    <row r="53" spans="2:2" s="22" customFormat="1" ht="15.75" x14ac:dyDescent="0.25">
      <c r="B53" s="24" t="s">
        <v>43</v>
      </c>
    </row>
    <row r="54" spans="2:2" s="22" customFormat="1" ht="15.75" x14ac:dyDescent="0.25">
      <c r="B54" s="24" t="s">
        <v>44</v>
      </c>
    </row>
    <row r="55" spans="2:2" s="22" customFormat="1" ht="15.75" x14ac:dyDescent="0.25">
      <c r="B55" s="24" t="s">
        <v>45</v>
      </c>
    </row>
    <row r="56" spans="2:2" s="22" customFormat="1" ht="15.75" x14ac:dyDescent="0.25">
      <c r="B56" s="24"/>
    </row>
    <row r="57" spans="2:2" s="22" customFormat="1" ht="15.75" x14ac:dyDescent="0.25">
      <c r="B57" s="24" t="s">
        <v>46</v>
      </c>
    </row>
    <row r="58" spans="2:2" s="22" customFormat="1" ht="15.75" x14ac:dyDescent="0.25">
      <c r="B58" s="24" t="s">
        <v>47</v>
      </c>
    </row>
    <row r="59" spans="2:2" s="22" customFormat="1" ht="15.75" x14ac:dyDescent="0.25">
      <c r="B59" s="24" t="s">
        <v>48</v>
      </c>
    </row>
  </sheetData>
  <mergeCells count="1">
    <mergeCell ref="B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"/>
  <sheetViews>
    <sheetView workbookViewId="0">
      <selection activeCell="B2" sqref="B2:J2"/>
    </sheetView>
  </sheetViews>
  <sheetFormatPr defaultRowHeight="15" x14ac:dyDescent="0.25"/>
  <cols>
    <col min="10" max="10" width="59.28515625" customWidth="1"/>
  </cols>
  <sheetData>
    <row r="1" spans="2:10" ht="15.75" thickBot="1" x14ac:dyDescent="0.3"/>
    <row r="2" spans="2:10" ht="21.75" thickBot="1" x14ac:dyDescent="0.4">
      <c r="B2" s="45" t="s">
        <v>55</v>
      </c>
      <c r="C2" s="46"/>
      <c r="D2" s="46"/>
      <c r="E2" s="46"/>
      <c r="F2" s="46"/>
      <c r="G2" s="46"/>
      <c r="H2" s="46"/>
      <c r="I2" s="46"/>
      <c r="J2" s="47"/>
    </row>
  </sheetData>
  <mergeCells count="1">
    <mergeCell ref="B2:J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140"/>
  <sheetViews>
    <sheetView workbookViewId="0">
      <selection activeCell="K138" sqref="K138"/>
    </sheetView>
  </sheetViews>
  <sheetFormatPr defaultRowHeight="15" x14ac:dyDescent="0.25"/>
  <cols>
    <col min="10" max="10" width="18.28515625" customWidth="1"/>
  </cols>
  <sheetData>
    <row r="1" spans="2:10" ht="15.75" thickBot="1" x14ac:dyDescent="0.3"/>
    <row r="2" spans="2:10" ht="21.75" thickBot="1" x14ac:dyDescent="0.4">
      <c r="B2" s="45" t="s">
        <v>127</v>
      </c>
      <c r="C2" s="46"/>
      <c r="D2" s="46"/>
      <c r="E2" s="46"/>
      <c r="F2" s="46"/>
      <c r="G2" s="46"/>
      <c r="H2" s="46"/>
      <c r="I2" s="46"/>
      <c r="J2" s="47"/>
    </row>
    <row r="4" spans="2:10" x14ac:dyDescent="0.25">
      <c r="B4" s="26" t="s">
        <v>70</v>
      </c>
    </row>
    <row r="5" spans="2:10" x14ac:dyDescent="0.25">
      <c r="B5" s="26"/>
    </row>
    <row r="6" spans="2:10" x14ac:dyDescent="0.25">
      <c r="B6" s="26" t="s">
        <v>71</v>
      </c>
    </row>
    <row r="7" spans="2:10" x14ac:dyDescent="0.25">
      <c r="B7" s="26"/>
    </row>
    <row r="8" spans="2:10" x14ac:dyDescent="0.25">
      <c r="B8" t="s">
        <v>72</v>
      </c>
    </row>
    <row r="9" spans="2:10" x14ac:dyDescent="0.25">
      <c r="B9" t="s">
        <v>73</v>
      </c>
    </row>
    <row r="10" spans="2:10" x14ac:dyDescent="0.25">
      <c r="B10" t="s">
        <v>74</v>
      </c>
    </row>
    <row r="11" spans="2:10" x14ac:dyDescent="0.25">
      <c r="B11" t="s">
        <v>75</v>
      </c>
    </row>
    <row r="13" spans="2:10" x14ac:dyDescent="0.25">
      <c r="B13" s="26" t="s">
        <v>76</v>
      </c>
    </row>
    <row r="15" spans="2:10" x14ac:dyDescent="0.25">
      <c r="B15" s="26" t="s">
        <v>77</v>
      </c>
    </row>
    <row r="17" spans="2:2" x14ac:dyDescent="0.25">
      <c r="B17" t="s">
        <v>78</v>
      </c>
    </row>
    <row r="18" spans="2:2" x14ac:dyDescent="0.25">
      <c r="B18" t="s">
        <v>79</v>
      </c>
    </row>
    <row r="19" spans="2:2" x14ac:dyDescent="0.25">
      <c r="B19" t="s">
        <v>80</v>
      </c>
    </row>
    <row r="20" spans="2:2" x14ac:dyDescent="0.25">
      <c r="B20" t="s">
        <v>81</v>
      </c>
    </row>
    <row r="22" spans="2:2" x14ac:dyDescent="0.25">
      <c r="B22" s="26" t="s">
        <v>82</v>
      </c>
    </row>
    <row r="24" spans="2:2" x14ac:dyDescent="0.25">
      <c r="B24" s="26" t="s">
        <v>83</v>
      </c>
    </row>
    <row r="25" spans="2:2" x14ac:dyDescent="0.25">
      <c r="B25" t="s">
        <v>84</v>
      </c>
    </row>
    <row r="26" spans="2:2" x14ac:dyDescent="0.25">
      <c r="B26" s="26" t="s">
        <v>85</v>
      </c>
    </row>
    <row r="27" spans="2:2" x14ac:dyDescent="0.25">
      <c r="B27" t="s">
        <v>86</v>
      </c>
    </row>
    <row r="28" spans="2:2" x14ac:dyDescent="0.25">
      <c r="B28" s="26" t="s">
        <v>87</v>
      </c>
    </row>
    <row r="29" spans="2:2" x14ac:dyDescent="0.25">
      <c r="B29" t="s">
        <v>88</v>
      </c>
    </row>
    <row r="30" spans="2:2" x14ac:dyDescent="0.25">
      <c r="B30" s="26" t="s">
        <v>89</v>
      </c>
    </row>
    <row r="31" spans="2:2" x14ac:dyDescent="0.25">
      <c r="B31" t="s">
        <v>90</v>
      </c>
    </row>
    <row r="32" spans="2:2" x14ac:dyDescent="0.25">
      <c r="B32" t="s">
        <v>91</v>
      </c>
    </row>
    <row r="33" spans="2:2" x14ac:dyDescent="0.25">
      <c r="B33" t="s">
        <v>92</v>
      </c>
    </row>
    <row r="34" spans="2:2" x14ac:dyDescent="0.25">
      <c r="B34" t="s">
        <v>93</v>
      </c>
    </row>
    <row r="35" spans="2:2" x14ac:dyDescent="0.25">
      <c r="B35" t="s">
        <v>94</v>
      </c>
    </row>
    <row r="36" spans="2:2" x14ac:dyDescent="0.25">
      <c r="B36" t="s">
        <v>95</v>
      </c>
    </row>
    <row r="38" spans="2:2" x14ac:dyDescent="0.25">
      <c r="B38" s="26" t="s">
        <v>96</v>
      </c>
    </row>
    <row r="39" spans="2:2" x14ac:dyDescent="0.25">
      <c r="B39" s="26"/>
    </row>
    <row r="40" spans="2:2" x14ac:dyDescent="0.25">
      <c r="B40" s="26" t="s">
        <v>97</v>
      </c>
    </row>
    <row r="41" spans="2:2" x14ac:dyDescent="0.25">
      <c r="B41" t="s">
        <v>98</v>
      </c>
    </row>
    <row r="42" spans="2:2" x14ac:dyDescent="0.25">
      <c r="B42" s="26" t="s">
        <v>99</v>
      </c>
    </row>
    <row r="43" spans="2:2" x14ac:dyDescent="0.25">
      <c r="B43" t="s">
        <v>100</v>
      </c>
    </row>
    <row r="44" spans="2:2" x14ac:dyDescent="0.25">
      <c r="B44" s="26" t="s">
        <v>101</v>
      </c>
    </row>
    <row r="45" spans="2:2" x14ac:dyDescent="0.25">
      <c r="B45" t="s">
        <v>102</v>
      </c>
    </row>
    <row r="63" spans="2:2" x14ac:dyDescent="0.25">
      <c r="B63" s="26" t="s">
        <v>103</v>
      </c>
    </row>
    <row r="64" spans="2:2" x14ac:dyDescent="0.25">
      <c r="B64" s="26"/>
    </row>
    <row r="65" spans="2:2" x14ac:dyDescent="0.25">
      <c r="B65" s="26" t="s">
        <v>104</v>
      </c>
    </row>
    <row r="66" spans="2:2" x14ac:dyDescent="0.25">
      <c r="B66" t="s">
        <v>105</v>
      </c>
    </row>
    <row r="78" spans="2:2" x14ac:dyDescent="0.25">
      <c r="B78" s="26" t="s">
        <v>106</v>
      </c>
    </row>
    <row r="79" spans="2:2" x14ac:dyDescent="0.25">
      <c r="B79" t="s">
        <v>107</v>
      </c>
    </row>
    <row r="80" spans="2:2" x14ac:dyDescent="0.25">
      <c r="B80" t="s">
        <v>108</v>
      </c>
    </row>
    <row r="81" spans="2:2" x14ac:dyDescent="0.25">
      <c r="B81" t="s">
        <v>109</v>
      </c>
    </row>
    <row r="82" spans="2:2" x14ac:dyDescent="0.25">
      <c r="B82" t="s">
        <v>110</v>
      </c>
    </row>
    <row r="83" spans="2:2" x14ac:dyDescent="0.25">
      <c r="B83" t="s">
        <v>111</v>
      </c>
    </row>
    <row r="84" spans="2:2" x14ac:dyDescent="0.25">
      <c r="B84" t="s">
        <v>112</v>
      </c>
    </row>
    <row r="85" spans="2:2" x14ac:dyDescent="0.25">
      <c r="B85" t="s">
        <v>113</v>
      </c>
    </row>
    <row r="86" spans="2:2" x14ac:dyDescent="0.25">
      <c r="B86" t="s">
        <v>114</v>
      </c>
    </row>
    <row r="87" spans="2:2" x14ac:dyDescent="0.25">
      <c r="B87" t="s">
        <v>115</v>
      </c>
    </row>
    <row r="88" spans="2:2" x14ac:dyDescent="0.25">
      <c r="B88" t="s">
        <v>116</v>
      </c>
    </row>
    <row r="89" spans="2:2" x14ac:dyDescent="0.25">
      <c r="B89" t="s">
        <v>117</v>
      </c>
    </row>
    <row r="118" spans="2:2" x14ac:dyDescent="0.25">
      <c r="B118" s="26" t="s">
        <v>118</v>
      </c>
    </row>
    <row r="119" spans="2:2" x14ac:dyDescent="0.25">
      <c r="B119" t="s">
        <v>119</v>
      </c>
    </row>
    <row r="131" spans="2:2" x14ac:dyDescent="0.25">
      <c r="B131" s="26" t="s">
        <v>120</v>
      </c>
    </row>
    <row r="133" spans="2:2" x14ac:dyDescent="0.25">
      <c r="B133" s="26" t="s">
        <v>121</v>
      </c>
    </row>
    <row r="134" spans="2:2" x14ac:dyDescent="0.25">
      <c r="B134" t="s">
        <v>122</v>
      </c>
    </row>
    <row r="136" spans="2:2" x14ac:dyDescent="0.25">
      <c r="B136" s="26" t="s">
        <v>123</v>
      </c>
    </row>
    <row r="137" spans="2:2" x14ac:dyDescent="0.25">
      <c r="B137" t="s">
        <v>124</v>
      </c>
    </row>
    <row r="139" spans="2:2" x14ac:dyDescent="0.25">
      <c r="B139" s="26" t="s">
        <v>125</v>
      </c>
    </row>
    <row r="140" spans="2:2" x14ac:dyDescent="0.25">
      <c r="B140" t="s">
        <v>126</v>
      </c>
    </row>
  </sheetData>
  <mergeCells count="1">
    <mergeCell ref="B2:J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17"/>
  <sheetViews>
    <sheetView workbookViewId="0">
      <selection activeCell="G13" sqref="G13"/>
    </sheetView>
  </sheetViews>
  <sheetFormatPr defaultRowHeight="15" x14ac:dyDescent="0.25"/>
  <cols>
    <col min="10" max="10" width="45.85546875" customWidth="1"/>
  </cols>
  <sheetData>
    <row r="1" spans="2:10" ht="15.75" thickBot="1" x14ac:dyDescent="0.3"/>
    <row r="2" spans="2:10" ht="21.75" thickBot="1" x14ac:dyDescent="0.4">
      <c r="B2" s="45" t="s">
        <v>62</v>
      </c>
      <c r="C2" s="46"/>
      <c r="D2" s="46"/>
      <c r="E2" s="46"/>
      <c r="F2" s="46"/>
      <c r="G2" s="46"/>
      <c r="H2" s="46"/>
      <c r="I2" s="46"/>
      <c r="J2" s="47"/>
    </row>
    <row r="4" spans="2:10" x14ac:dyDescent="0.25">
      <c r="B4" t="s">
        <v>68</v>
      </c>
    </row>
    <row r="5" spans="2:10" x14ac:dyDescent="0.25">
      <c r="B5" t="s">
        <v>69</v>
      </c>
    </row>
    <row r="7" spans="2:10" x14ac:dyDescent="0.25">
      <c r="B7" t="s">
        <v>56</v>
      </c>
    </row>
    <row r="8" spans="2:10" x14ac:dyDescent="0.25">
      <c r="B8" t="s">
        <v>57</v>
      </c>
    </row>
    <row r="9" spans="2:10" x14ac:dyDescent="0.25">
      <c r="B9" t="s">
        <v>58</v>
      </c>
    </row>
    <row r="10" spans="2:10" x14ac:dyDescent="0.25">
      <c r="B10" t="s">
        <v>59</v>
      </c>
    </row>
    <row r="11" spans="2:10" x14ac:dyDescent="0.25">
      <c r="B11" t="s">
        <v>60</v>
      </c>
    </row>
    <row r="12" spans="2:10" x14ac:dyDescent="0.25">
      <c r="B12" t="s">
        <v>61</v>
      </c>
    </row>
    <row r="13" spans="2:10" x14ac:dyDescent="0.25">
      <c r="B13" t="s">
        <v>63</v>
      </c>
    </row>
    <row r="14" spans="2:10" x14ac:dyDescent="0.25">
      <c r="B14" t="s">
        <v>64</v>
      </c>
    </row>
    <row r="15" spans="2:10" x14ac:dyDescent="0.25">
      <c r="B15" t="s">
        <v>67</v>
      </c>
    </row>
    <row r="16" spans="2:10" x14ac:dyDescent="0.25">
      <c r="B16" t="s">
        <v>65</v>
      </c>
    </row>
    <row r="17" spans="2:2" x14ac:dyDescent="0.25">
      <c r="B17" t="s">
        <v>66</v>
      </c>
    </row>
  </sheetData>
  <mergeCells count="1">
    <mergeCell ref="B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>
      <selection activeCell="H21" sqref="H21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78"/>
  <sheetViews>
    <sheetView tabSelected="1" topLeftCell="A60" workbookViewId="0">
      <selection activeCell="L56" sqref="L56"/>
    </sheetView>
  </sheetViews>
  <sheetFormatPr defaultRowHeight="15" x14ac:dyDescent="0.25"/>
  <cols>
    <col min="1" max="1" width="3" customWidth="1"/>
    <col min="2" max="2" width="24.28515625" customWidth="1"/>
    <col min="3" max="3" width="19.7109375" customWidth="1"/>
    <col min="4" max="4" width="5.7109375" customWidth="1"/>
    <col min="5" max="5" width="19.7109375" customWidth="1"/>
    <col min="6" max="6" width="5.7109375" customWidth="1"/>
    <col min="7" max="7" width="19.7109375" customWidth="1"/>
    <col min="8" max="8" width="5.7109375" customWidth="1"/>
    <col min="9" max="9" width="19.7109375" customWidth="1"/>
    <col min="10" max="10" width="5.7109375" customWidth="1"/>
  </cols>
  <sheetData>
    <row r="1" spans="2:10" ht="15.75" thickBot="1" x14ac:dyDescent="0.3"/>
    <row r="2" spans="2:10" ht="22.5" customHeight="1" thickBot="1" x14ac:dyDescent="0.4">
      <c r="B2" s="45" t="s">
        <v>11</v>
      </c>
      <c r="C2" s="46"/>
      <c r="D2" s="46"/>
      <c r="E2" s="46"/>
      <c r="F2" s="46"/>
      <c r="G2" s="46"/>
      <c r="H2" s="46"/>
      <c r="I2" s="46"/>
      <c r="J2" s="47"/>
    </row>
    <row r="3" spans="2:10" ht="15.75" thickBot="1" x14ac:dyDescent="0.3"/>
    <row r="4" spans="2:10" ht="22.5" customHeight="1" x14ac:dyDescent="0.35">
      <c r="B4" s="33" t="s">
        <v>0</v>
      </c>
      <c r="C4" s="37" t="s">
        <v>144</v>
      </c>
    </row>
    <row r="5" spans="2:10" ht="22.5" customHeight="1" thickBot="1" x14ac:dyDescent="0.4">
      <c r="B5" s="34" t="s">
        <v>4</v>
      </c>
      <c r="C5" s="38">
        <v>40</v>
      </c>
    </row>
    <row r="6" spans="2:10" ht="15.75" thickBot="1" x14ac:dyDescent="0.3">
      <c r="B6" s="4"/>
      <c r="C6" s="5"/>
    </row>
    <row r="7" spans="2:10" ht="22.5" customHeight="1" thickBot="1" x14ac:dyDescent="0.4">
      <c r="B7" s="17" t="s">
        <v>1</v>
      </c>
      <c r="C7" s="7"/>
    </row>
    <row r="8" spans="2:10" x14ac:dyDescent="0.25">
      <c r="B8" s="8" t="s">
        <v>138</v>
      </c>
      <c r="C8" s="37">
        <v>7219</v>
      </c>
    </row>
    <row r="9" spans="2:10" x14ac:dyDescent="0.25">
      <c r="B9" s="9" t="s">
        <v>139</v>
      </c>
      <c r="C9" s="39">
        <v>3150</v>
      </c>
    </row>
    <row r="10" spans="2:10" ht="15.75" thickBot="1" x14ac:dyDescent="0.3">
      <c r="B10" s="10" t="s">
        <v>140</v>
      </c>
      <c r="C10" s="40">
        <v>7907</v>
      </c>
    </row>
    <row r="11" spans="2:10" ht="75.75" thickBot="1" x14ac:dyDescent="0.3">
      <c r="B11" s="30" t="s">
        <v>136</v>
      </c>
      <c r="C11" s="31" t="s">
        <v>130</v>
      </c>
      <c r="D11" s="32"/>
      <c r="E11" s="31" t="s">
        <v>131</v>
      </c>
      <c r="F11" s="32"/>
      <c r="G11" s="31" t="s">
        <v>141</v>
      </c>
      <c r="H11" s="32"/>
      <c r="I11" s="31" t="s">
        <v>132</v>
      </c>
      <c r="J11" s="29" t="s">
        <v>133</v>
      </c>
    </row>
    <row r="12" spans="2:10" ht="15.75" thickBot="1" x14ac:dyDescent="0.3">
      <c r="B12" s="51" t="s">
        <v>134</v>
      </c>
      <c r="C12" s="52"/>
      <c r="D12" s="52"/>
      <c r="E12" s="52"/>
      <c r="F12" s="52"/>
      <c r="G12" s="52"/>
      <c r="H12" s="52"/>
      <c r="I12" s="52"/>
      <c r="J12" s="53"/>
    </row>
    <row r="13" spans="2:10" x14ac:dyDescent="0.25">
      <c r="B13" s="42" t="s">
        <v>7</v>
      </c>
      <c r="C13" s="35">
        <v>3150</v>
      </c>
      <c r="D13" s="6" t="s">
        <v>2</v>
      </c>
      <c r="E13" s="35">
        <v>159</v>
      </c>
      <c r="F13" s="6" t="s">
        <v>2</v>
      </c>
      <c r="G13" s="6" t="str">
        <f>IF(B13="segment","0.66667","0.5")</f>
        <v>0.66667</v>
      </c>
      <c r="H13" s="11" t="s">
        <v>3</v>
      </c>
      <c r="I13" s="6">
        <f>C13*E13*G13</f>
        <v>333901.66950000002</v>
      </c>
      <c r="J13" s="27" t="s">
        <v>128</v>
      </c>
    </row>
    <row r="14" spans="2:10" x14ac:dyDescent="0.25">
      <c r="B14" s="42" t="s">
        <v>7</v>
      </c>
      <c r="C14" s="36">
        <v>7219</v>
      </c>
      <c r="D14" s="1" t="s">
        <v>2</v>
      </c>
      <c r="E14" s="36">
        <v>160</v>
      </c>
      <c r="F14" s="1" t="s">
        <v>2</v>
      </c>
      <c r="G14" s="6" t="str">
        <f t="shared" ref="G14:G43" si="0">IF(B14="segment","0.66667","0.5")</f>
        <v>0.66667</v>
      </c>
      <c r="H14" s="2" t="s">
        <v>3</v>
      </c>
      <c r="I14" s="6">
        <f t="shared" ref="I14:I43" si="1">C14*E14*G14</f>
        <v>770030.51679999998</v>
      </c>
      <c r="J14" s="27" t="s">
        <v>128</v>
      </c>
    </row>
    <row r="15" spans="2:10" x14ac:dyDescent="0.25">
      <c r="B15" s="42" t="s">
        <v>6</v>
      </c>
      <c r="C15" s="36">
        <v>7907</v>
      </c>
      <c r="D15" s="1" t="s">
        <v>2</v>
      </c>
      <c r="E15" s="36">
        <v>2875</v>
      </c>
      <c r="F15" s="1" t="s">
        <v>2</v>
      </c>
      <c r="G15" s="6" t="str">
        <f t="shared" si="0"/>
        <v>0.5</v>
      </c>
      <c r="H15" s="2" t="s">
        <v>3</v>
      </c>
      <c r="I15" s="6">
        <f t="shared" si="1"/>
        <v>11366312.5</v>
      </c>
      <c r="J15" s="27" t="s">
        <v>128</v>
      </c>
    </row>
    <row r="16" spans="2:10" x14ac:dyDescent="0.25">
      <c r="B16" s="42" t="s">
        <v>6</v>
      </c>
      <c r="C16" s="36">
        <v>7907</v>
      </c>
      <c r="D16" s="1" t="s">
        <v>2</v>
      </c>
      <c r="E16" s="36">
        <v>651</v>
      </c>
      <c r="F16" s="1" t="s">
        <v>2</v>
      </c>
      <c r="G16" s="6" t="str">
        <f t="shared" si="0"/>
        <v>0.5</v>
      </c>
      <c r="H16" s="2" t="s">
        <v>3</v>
      </c>
      <c r="I16" s="6">
        <f t="shared" si="1"/>
        <v>2573728.5</v>
      </c>
      <c r="J16" s="27" t="s">
        <v>128</v>
      </c>
    </row>
    <row r="17" spans="2:10" x14ac:dyDescent="0.25">
      <c r="B17" s="42" t="s">
        <v>6</v>
      </c>
      <c r="C17" s="36">
        <v>1375</v>
      </c>
      <c r="D17" s="1" t="s">
        <v>2</v>
      </c>
      <c r="E17" s="36">
        <v>80</v>
      </c>
      <c r="F17" s="1" t="s">
        <v>2</v>
      </c>
      <c r="G17" s="6" t="str">
        <f t="shared" si="0"/>
        <v>0.5</v>
      </c>
      <c r="H17" s="2" t="s">
        <v>3</v>
      </c>
      <c r="I17" s="6">
        <f t="shared" si="1"/>
        <v>55000</v>
      </c>
      <c r="J17" s="27" t="s">
        <v>128</v>
      </c>
    </row>
    <row r="18" spans="2:10" x14ac:dyDescent="0.25">
      <c r="B18" s="42" t="s">
        <v>6</v>
      </c>
      <c r="C18" s="36">
        <v>6726</v>
      </c>
      <c r="D18" s="1" t="s">
        <v>2</v>
      </c>
      <c r="E18" s="36">
        <v>200</v>
      </c>
      <c r="F18" s="1" t="s">
        <v>2</v>
      </c>
      <c r="G18" s="6" t="str">
        <f t="shared" si="0"/>
        <v>0.5</v>
      </c>
      <c r="H18" s="2" t="s">
        <v>3</v>
      </c>
      <c r="I18" s="6">
        <f t="shared" si="1"/>
        <v>672600</v>
      </c>
      <c r="J18" s="27" t="s">
        <v>128</v>
      </c>
    </row>
    <row r="19" spans="2:10" x14ac:dyDescent="0.25">
      <c r="B19" s="42" t="s">
        <v>6</v>
      </c>
      <c r="C19" s="36">
        <v>3402</v>
      </c>
      <c r="D19" s="1" t="s">
        <v>2</v>
      </c>
      <c r="E19" s="36">
        <v>46</v>
      </c>
      <c r="F19" s="1" t="s">
        <v>2</v>
      </c>
      <c r="G19" s="6" t="str">
        <f t="shared" si="0"/>
        <v>0.5</v>
      </c>
      <c r="H19" s="2" t="s">
        <v>3</v>
      </c>
      <c r="I19" s="6">
        <f t="shared" si="1"/>
        <v>78246</v>
      </c>
      <c r="J19" s="27" t="s">
        <v>128</v>
      </c>
    </row>
    <row r="20" spans="2:10" x14ac:dyDescent="0.25">
      <c r="B20" s="42" t="s">
        <v>6</v>
      </c>
      <c r="C20" s="36">
        <v>3340</v>
      </c>
      <c r="D20" s="1" t="s">
        <v>2</v>
      </c>
      <c r="E20" s="36">
        <v>42</v>
      </c>
      <c r="F20" s="1" t="s">
        <v>2</v>
      </c>
      <c r="G20" s="6" t="str">
        <f t="shared" ref="G20:G24" si="2">IF(B20="segment","0.66667","0.5")</f>
        <v>0.5</v>
      </c>
      <c r="H20" s="2" t="s">
        <v>3</v>
      </c>
      <c r="I20" s="6">
        <f t="shared" ref="I20:I24" si="3">C20*E20*G20</f>
        <v>70140</v>
      </c>
      <c r="J20" s="27" t="s">
        <v>128</v>
      </c>
    </row>
    <row r="21" spans="2:10" x14ac:dyDescent="0.25">
      <c r="B21" s="42"/>
      <c r="C21" s="36"/>
      <c r="D21" s="1" t="s">
        <v>2</v>
      </c>
      <c r="E21" s="36"/>
      <c r="F21" s="1" t="s">
        <v>2</v>
      </c>
      <c r="G21" s="6" t="str">
        <f t="shared" si="2"/>
        <v>0.5</v>
      </c>
      <c r="H21" s="2" t="s">
        <v>3</v>
      </c>
      <c r="I21" s="6">
        <f t="shared" si="3"/>
        <v>0</v>
      </c>
      <c r="J21" s="27" t="s">
        <v>128</v>
      </c>
    </row>
    <row r="22" spans="2:10" x14ac:dyDescent="0.25">
      <c r="B22" s="42"/>
      <c r="C22" s="36"/>
      <c r="D22" s="1" t="s">
        <v>2</v>
      </c>
      <c r="E22" s="36"/>
      <c r="F22" s="1" t="s">
        <v>2</v>
      </c>
      <c r="G22" s="6" t="str">
        <f t="shared" si="2"/>
        <v>0.5</v>
      </c>
      <c r="H22" s="2" t="s">
        <v>3</v>
      </c>
      <c r="I22" s="6">
        <f t="shared" si="3"/>
        <v>0</v>
      </c>
      <c r="J22" s="27" t="s">
        <v>128</v>
      </c>
    </row>
    <row r="23" spans="2:10" x14ac:dyDescent="0.25">
      <c r="B23" s="42"/>
      <c r="C23" s="36"/>
      <c r="D23" s="1" t="s">
        <v>2</v>
      </c>
      <c r="E23" s="36"/>
      <c r="F23" s="1" t="s">
        <v>2</v>
      </c>
      <c r="G23" s="6" t="str">
        <f t="shared" si="2"/>
        <v>0.5</v>
      </c>
      <c r="H23" s="2" t="s">
        <v>3</v>
      </c>
      <c r="I23" s="6">
        <f t="shared" si="3"/>
        <v>0</v>
      </c>
      <c r="J23" s="27" t="s">
        <v>128</v>
      </c>
    </row>
    <row r="24" spans="2:10" x14ac:dyDescent="0.25">
      <c r="B24" s="42"/>
      <c r="C24" s="36"/>
      <c r="D24" s="1" t="s">
        <v>2</v>
      </c>
      <c r="E24" s="36"/>
      <c r="F24" s="1" t="s">
        <v>2</v>
      </c>
      <c r="G24" s="6" t="str">
        <f t="shared" si="2"/>
        <v>0.5</v>
      </c>
      <c r="H24" s="2" t="s">
        <v>3</v>
      </c>
      <c r="I24" s="6">
        <f t="shared" si="3"/>
        <v>0</v>
      </c>
      <c r="J24" s="27" t="s">
        <v>128</v>
      </c>
    </row>
    <row r="25" spans="2:10" x14ac:dyDescent="0.25">
      <c r="B25" s="42"/>
      <c r="C25" s="36"/>
      <c r="D25" s="1" t="s">
        <v>2</v>
      </c>
      <c r="E25" s="36"/>
      <c r="F25" s="1" t="s">
        <v>2</v>
      </c>
      <c r="G25" s="6" t="str">
        <f t="shared" ref="G25:G29" si="4">IF(B25="segment","0.66667","0.5")</f>
        <v>0.5</v>
      </c>
      <c r="H25" s="2" t="s">
        <v>3</v>
      </c>
      <c r="I25" s="6">
        <f t="shared" ref="I25:I29" si="5">C25*E25*G25</f>
        <v>0</v>
      </c>
      <c r="J25" s="27" t="s">
        <v>128</v>
      </c>
    </row>
    <row r="26" spans="2:10" x14ac:dyDescent="0.25">
      <c r="B26" s="42"/>
      <c r="C26" s="36"/>
      <c r="D26" s="1" t="s">
        <v>2</v>
      </c>
      <c r="E26" s="36"/>
      <c r="F26" s="1" t="s">
        <v>2</v>
      </c>
      <c r="G26" s="6" t="str">
        <f t="shared" si="4"/>
        <v>0.5</v>
      </c>
      <c r="H26" s="2" t="s">
        <v>3</v>
      </c>
      <c r="I26" s="6">
        <f t="shared" si="5"/>
        <v>0</v>
      </c>
      <c r="J26" s="27" t="s">
        <v>128</v>
      </c>
    </row>
    <row r="27" spans="2:10" x14ac:dyDescent="0.25">
      <c r="B27" s="42"/>
      <c r="C27" s="36"/>
      <c r="D27" s="1" t="s">
        <v>2</v>
      </c>
      <c r="E27" s="36"/>
      <c r="F27" s="1" t="s">
        <v>2</v>
      </c>
      <c r="G27" s="6" t="str">
        <f t="shared" si="4"/>
        <v>0.5</v>
      </c>
      <c r="H27" s="2" t="s">
        <v>3</v>
      </c>
      <c r="I27" s="6">
        <f t="shared" si="5"/>
        <v>0</v>
      </c>
      <c r="J27" s="27" t="s">
        <v>128</v>
      </c>
    </row>
    <row r="28" spans="2:10" x14ac:dyDescent="0.25">
      <c r="B28" s="42"/>
      <c r="C28" s="36"/>
      <c r="D28" s="1" t="s">
        <v>2</v>
      </c>
      <c r="E28" s="36"/>
      <c r="F28" s="1" t="s">
        <v>2</v>
      </c>
      <c r="G28" s="6" t="str">
        <f t="shared" si="4"/>
        <v>0.5</v>
      </c>
      <c r="H28" s="2" t="s">
        <v>3</v>
      </c>
      <c r="I28" s="6">
        <f t="shared" si="5"/>
        <v>0</v>
      </c>
      <c r="J28" s="27" t="s">
        <v>128</v>
      </c>
    </row>
    <row r="29" spans="2:10" x14ac:dyDescent="0.25">
      <c r="B29" s="42"/>
      <c r="C29" s="36"/>
      <c r="D29" s="1" t="s">
        <v>2</v>
      </c>
      <c r="E29" s="36"/>
      <c r="F29" s="1" t="s">
        <v>2</v>
      </c>
      <c r="G29" s="6" t="str">
        <f t="shared" si="4"/>
        <v>0.5</v>
      </c>
      <c r="H29" s="2" t="s">
        <v>3</v>
      </c>
      <c r="I29" s="6">
        <f t="shared" si="5"/>
        <v>0</v>
      </c>
      <c r="J29" s="27" t="s">
        <v>128</v>
      </c>
    </row>
    <row r="30" spans="2:10" x14ac:dyDescent="0.25">
      <c r="B30" s="42"/>
      <c r="C30" s="36"/>
      <c r="D30" s="1" t="s">
        <v>2</v>
      </c>
      <c r="E30" s="36"/>
      <c r="F30" s="1" t="s">
        <v>2</v>
      </c>
      <c r="G30" s="6" t="str">
        <f t="shared" si="0"/>
        <v>0.5</v>
      </c>
      <c r="H30" s="2" t="s">
        <v>3</v>
      </c>
      <c r="I30" s="6">
        <f t="shared" si="1"/>
        <v>0</v>
      </c>
      <c r="J30" s="27" t="s">
        <v>128</v>
      </c>
    </row>
    <row r="31" spans="2:10" x14ac:dyDescent="0.25">
      <c r="B31" s="42"/>
      <c r="C31" s="36"/>
      <c r="D31" s="1" t="s">
        <v>2</v>
      </c>
      <c r="E31" s="36"/>
      <c r="F31" s="1" t="s">
        <v>2</v>
      </c>
      <c r="G31" s="6" t="str">
        <f t="shared" si="0"/>
        <v>0.5</v>
      </c>
      <c r="H31" s="2" t="s">
        <v>3</v>
      </c>
      <c r="I31" s="6">
        <f t="shared" si="1"/>
        <v>0</v>
      </c>
      <c r="J31" s="27" t="s">
        <v>128</v>
      </c>
    </row>
    <row r="32" spans="2:10" ht="15.75" thickBot="1" x14ac:dyDescent="0.3">
      <c r="B32" s="42"/>
      <c r="C32" s="36"/>
      <c r="D32" s="1" t="s">
        <v>2</v>
      </c>
      <c r="E32" s="36"/>
      <c r="F32" s="1" t="s">
        <v>2</v>
      </c>
      <c r="G32" s="6" t="str">
        <f t="shared" si="0"/>
        <v>0.5</v>
      </c>
      <c r="H32" s="2" t="s">
        <v>3</v>
      </c>
      <c r="I32" s="6">
        <f t="shared" si="1"/>
        <v>0</v>
      </c>
      <c r="J32" s="27" t="s">
        <v>128</v>
      </c>
    </row>
    <row r="33" spans="2:10" ht="15.75" thickBot="1" x14ac:dyDescent="0.3">
      <c r="B33" s="51" t="s">
        <v>135</v>
      </c>
      <c r="C33" s="52"/>
      <c r="D33" s="52"/>
      <c r="E33" s="52"/>
      <c r="F33" s="52"/>
      <c r="G33" s="52"/>
      <c r="H33" s="52"/>
      <c r="I33" s="52"/>
      <c r="J33" s="53"/>
    </row>
    <row r="34" spans="2:10" x14ac:dyDescent="0.25">
      <c r="B34" s="42"/>
      <c r="C34" s="1"/>
      <c r="D34" s="1" t="s">
        <v>2</v>
      </c>
      <c r="E34" s="1"/>
      <c r="F34" s="1" t="s">
        <v>2</v>
      </c>
      <c r="G34" s="6" t="str">
        <f t="shared" si="0"/>
        <v>0.5</v>
      </c>
      <c r="H34" s="2" t="s">
        <v>3</v>
      </c>
      <c r="I34" s="6">
        <f t="shared" si="1"/>
        <v>0</v>
      </c>
      <c r="J34" s="28" t="s">
        <v>129</v>
      </c>
    </row>
    <row r="35" spans="2:10" x14ac:dyDescent="0.25">
      <c r="B35" s="42"/>
      <c r="C35" s="1"/>
      <c r="D35" s="1" t="s">
        <v>2</v>
      </c>
      <c r="E35" s="1"/>
      <c r="F35" s="1" t="s">
        <v>2</v>
      </c>
      <c r="G35" s="6" t="str">
        <f t="shared" si="0"/>
        <v>0.5</v>
      </c>
      <c r="H35" s="2" t="s">
        <v>3</v>
      </c>
      <c r="I35" s="6">
        <f t="shared" si="1"/>
        <v>0</v>
      </c>
      <c r="J35" s="28" t="s">
        <v>129</v>
      </c>
    </row>
    <row r="36" spans="2:10" x14ac:dyDescent="0.25">
      <c r="B36" s="42"/>
      <c r="C36" s="1"/>
      <c r="D36" s="1" t="s">
        <v>2</v>
      </c>
      <c r="E36" s="1"/>
      <c r="F36" s="1" t="s">
        <v>2</v>
      </c>
      <c r="G36" s="6" t="str">
        <f t="shared" si="0"/>
        <v>0.5</v>
      </c>
      <c r="H36" s="2" t="s">
        <v>3</v>
      </c>
      <c r="I36" s="6">
        <f t="shared" si="1"/>
        <v>0</v>
      </c>
      <c r="J36" s="28" t="s">
        <v>129</v>
      </c>
    </row>
    <row r="37" spans="2:10" x14ac:dyDescent="0.25">
      <c r="B37" s="42"/>
      <c r="C37" s="1"/>
      <c r="D37" s="1" t="s">
        <v>2</v>
      </c>
      <c r="E37" s="1"/>
      <c r="F37" s="1" t="s">
        <v>2</v>
      </c>
      <c r="G37" s="6" t="str">
        <f t="shared" si="0"/>
        <v>0.5</v>
      </c>
      <c r="H37" s="2" t="s">
        <v>3</v>
      </c>
      <c r="I37" s="6">
        <f t="shared" si="1"/>
        <v>0</v>
      </c>
      <c r="J37" s="28" t="s">
        <v>129</v>
      </c>
    </row>
    <row r="38" spans="2:10" x14ac:dyDescent="0.25">
      <c r="B38" s="42"/>
      <c r="C38" s="1"/>
      <c r="D38" s="1" t="s">
        <v>2</v>
      </c>
      <c r="E38" s="1"/>
      <c r="F38" s="1" t="s">
        <v>2</v>
      </c>
      <c r="G38" s="6" t="str">
        <f t="shared" ref="G38:G39" si="6">IF(B38="segment","0.66667","0.5")</f>
        <v>0.5</v>
      </c>
      <c r="H38" s="2" t="s">
        <v>3</v>
      </c>
      <c r="I38" s="6">
        <f t="shared" ref="I38:I39" si="7">C38*E38*G38</f>
        <v>0</v>
      </c>
      <c r="J38" s="28" t="s">
        <v>129</v>
      </c>
    </row>
    <row r="39" spans="2:10" x14ac:dyDescent="0.25">
      <c r="B39" s="42"/>
      <c r="C39" s="1"/>
      <c r="D39" s="1" t="s">
        <v>2</v>
      </c>
      <c r="E39" s="1"/>
      <c r="F39" s="1" t="s">
        <v>2</v>
      </c>
      <c r="G39" s="6" t="str">
        <f t="shared" si="6"/>
        <v>0.5</v>
      </c>
      <c r="H39" s="2" t="s">
        <v>3</v>
      </c>
      <c r="I39" s="6">
        <f t="shared" si="7"/>
        <v>0</v>
      </c>
      <c r="J39" s="28" t="s">
        <v>129</v>
      </c>
    </row>
    <row r="40" spans="2:10" x14ac:dyDescent="0.25">
      <c r="B40" s="42"/>
      <c r="C40" s="1"/>
      <c r="D40" s="1" t="s">
        <v>2</v>
      </c>
      <c r="E40" s="1"/>
      <c r="F40" s="1" t="s">
        <v>2</v>
      </c>
      <c r="G40" s="6" t="str">
        <f t="shared" ref="G40:G42" si="8">IF(B40="segment","0.66667","0.5")</f>
        <v>0.5</v>
      </c>
      <c r="H40" s="2" t="s">
        <v>3</v>
      </c>
      <c r="I40" s="6">
        <f t="shared" ref="I40:I42" si="9">C40*E40*G40</f>
        <v>0</v>
      </c>
      <c r="J40" s="28" t="s">
        <v>129</v>
      </c>
    </row>
    <row r="41" spans="2:10" x14ac:dyDescent="0.25">
      <c r="B41" s="42"/>
      <c r="C41" s="1"/>
      <c r="D41" s="1" t="s">
        <v>2</v>
      </c>
      <c r="E41" s="1"/>
      <c r="F41" s="1" t="s">
        <v>2</v>
      </c>
      <c r="G41" s="6" t="str">
        <f t="shared" si="8"/>
        <v>0.5</v>
      </c>
      <c r="H41" s="2" t="s">
        <v>3</v>
      </c>
      <c r="I41" s="6">
        <f t="shared" si="9"/>
        <v>0</v>
      </c>
      <c r="J41" s="28" t="s">
        <v>129</v>
      </c>
    </row>
    <row r="42" spans="2:10" x14ac:dyDescent="0.25">
      <c r="B42" s="42"/>
      <c r="C42" s="1"/>
      <c r="D42" s="1" t="s">
        <v>2</v>
      </c>
      <c r="E42" s="1"/>
      <c r="F42" s="1" t="s">
        <v>2</v>
      </c>
      <c r="G42" s="6" t="str">
        <f t="shared" si="8"/>
        <v>0.5</v>
      </c>
      <c r="H42" s="2" t="s">
        <v>3</v>
      </c>
      <c r="I42" s="6">
        <f t="shared" si="9"/>
        <v>0</v>
      </c>
      <c r="J42" s="28" t="s">
        <v>129</v>
      </c>
    </row>
    <row r="43" spans="2:10" ht="15.75" thickBot="1" x14ac:dyDescent="0.3">
      <c r="B43" s="42"/>
      <c r="C43" s="3"/>
      <c r="D43" s="3" t="s">
        <v>2</v>
      </c>
      <c r="E43" s="3"/>
      <c r="F43" s="3" t="s">
        <v>2</v>
      </c>
      <c r="G43" s="6" t="str">
        <f t="shared" si="0"/>
        <v>0.5</v>
      </c>
      <c r="H43" s="14" t="s">
        <v>3</v>
      </c>
      <c r="I43" s="6">
        <f t="shared" si="1"/>
        <v>0</v>
      </c>
      <c r="J43" s="28" t="s">
        <v>129</v>
      </c>
    </row>
    <row r="44" spans="2:10" ht="15.75" thickBot="1" x14ac:dyDescent="0.3">
      <c r="B44" s="12" t="s">
        <v>5</v>
      </c>
      <c r="C44" s="48"/>
      <c r="D44" s="49"/>
      <c r="E44" s="49"/>
      <c r="F44" s="49"/>
      <c r="G44" s="50"/>
      <c r="H44" s="15" t="s">
        <v>3</v>
      </c>
      <c r="I44" s="13">
        <f>I13+I14+I15+I16+I17+I18+I19+I20+I21+I22+I23+I24+I25+I26+I27+I28+I29+I30+I31+I32-I34-I35-I36-I37-I38-I39-I40-I41-I42-I43</f>
        <v>15919959.1863</v>
      </c>
      <c r="J44" s="16"/>
    </row>
    <row r="45" spans="2:10" ht="15.75" thickBot="1" x14ac:dyDescent="0.3"/>
    <row r="46" spans="2:10" ht="22.5" customHeight="1" thickBot="1" x14ac:dyDescent="0.4">
      <c r="B46" s="17" t="s">
        <v>8</v>
      </c>
      <c r="C46" s="7"/>
    </row>
    <row r="47" spans="2:10" x14ac:dyDescent="0.25">
      <c r="B47" s="8" t="s">
        <v>138</v>
      </c>
      <c r="C47" s="37">
        <v>5534</v>
      </c>
    </row>
    <row r="48" spans="2:10" x14ac:dyDescent="0.25">
      <c r="B48" s="9" t="s">
        <v>139</v>
      </c>
      <c r="C48" s="39">
        <v>2095</v>
      </c>
    </row>
    <row r="49" spans="2:10" ht="15.75" thickBot="1" x14ac:dyDescent="0.3">
      <c r="B49" s="10" t="s">
        <v>140</v>
      </c>
      <c r="C49" s="40">
        <v>4885</v>
      </c>
    </row>
    <row r="50" spans="2:10" ht="75.75" thickBot="1" x14ac:dyDescent="0.3">
      <c r="B50" s="30" t="s">
        <v>136</v>
      </c>
      <c r="C50" s="31" t="s">
        <v>130</v>
      </c>
      <c r="D50" s="32"/>
      <c r="E50" s="31" t="s">
        <v>131</v>
      </c>
      <c r="F50" s="32"/>
      <c r="G50" s="31" t="s">
        <v>141</v>
      </c>
      <c r="H50" s="32"/>
      <c r="I50" s="31" t="s">
        <v>132</v>
      </c>
      <c r="J50" s="29" t="s">
        <v>133</v>
      </c>
    </row>
    <row r="51" spans="2:10" ht="15.75" thickBot="1" x14ac:dyDescent="0.3">
      <c r="B51" s="51" t="s">
        <v>134</v>
      </c>
      <c r="C51" s="52"/>
      <c r="D51" s="52"/>
      <c r="E51" s="52"/>
      <c r="F51" s="52"/>
      <c r="G51" s="52"/>
      <c r="H51" s="52"/>
      <c r="I51" s="52"/>
      <c r="J51" s="53"/>
    </row>
    <row r="52" spans="2:10" x14ac:dyDescent="0.25">
      <c r="B52" s="42" t="s">
        <v>6</v>
      </c>
      <c r="C52" s="36">
        <v>5534</v>
      </c>
      <c r="D52" s="1" t="s">
        <v>2</v>
      </c>
      <c r="E52" s="36">
        <v>1839</v>
      </c>
      <c r="F52" s="1" t="s">
        <v>2</v>
      </c>
      <c r="G52" s="6" t="str">
        <f t="shared" ref="G52:G66" si="10">IF(B52="segment","0.66667","0.5")</f>
        <v>0.5</v>
      </c>
      <c r="H52" s="2" t="s">
        <v>3</v>
      </c>
      <c r="I52" s="6">
        <f t="shared" ref="I52:I66" si="11">C52*E52*G52</f>
        <v>5088513</v>
      </c>
      <c r="J52" s="28" t="s">
        <v>128</v>
      </c>
    </row>
    <row r="53" spans="2:10" x14ac:dyDescent="0.25">
      <c r="B53" s="42" t="s">
        <v>7</v>
      </c>
      <c r="C53" s="36">
        <v>5534</v>
      </c>
      <c r="D53" s="1" t="s">
        <v>2</v>
      </c>
      <c r="E53" s="36">
        <v>27</v>
      </c>
      <c r="F53" s="1" t="s">
        <v>2</v>
      </c>
      <c r="G53" s="6" t="str">
        <f t="shared" si="10"/>
        <v>0.66667</v>
      </c>
      <c r="H53" s="2" t="s">
        <v>3</v>
      </c>
      <c r="I53" s="6">
        <f t="shared" si="11"/>
        <v>99612.498059999998</v>
      </c>
      <c r="J53" s="28" t="s">
        <v>128</v>
      </c>
    </row>
    <row r="54" spans="2:10" x14ac:dyDescent="0.25">
      <c r="B54" s="42" t="s">
        <v>7</v>
      </c>
      <c r="C54" s="36">
        <v>2095</v>
      </c>
      <c r="D54" s="1" t="s">
        <v>2</v>
      </c>
      <c r="E54" s="36">
        <v>200</v>
      </c>
      <c r="F54" s="1" t="s">
        <v>2</v>
      </c>
      <c r="G54" s="6" t="str">
        <f t="shared" si="10"/>
        <v>0.66667</v>
      </c>
      <c r="H54" s="2" t="s">
        <v>3</v>
      </c>
      <c r="I54" s="6">
        <f t="shared" si="11"/>
        <v>279334.73</v>
      </c>
      <c r="J54" s="28" t="s">
        <v>128</v>
      </c>
    </row>
    <row r="55" spans="2:10" x14ac:dyDescent="0.25">
      <c r="B55" s="42"/>
      <c r="C55" s="36"/>
      <c r="D55" s="1" t="s">
        <v>2</v>
      </c>
      <c r="E55" s="36"/>
      <c r="F55" s="1" t="s">
        <v>2</v>
      </c>
      <c r="G55" s="6" t="str">
        <f t="shared" si="10"/>
        <v>0.5</v>
      </c>
      <c r="H55" s="2" t="s">
        <v>3</v>
      </c>
      <c r="I55" s="6">
        <f t="shared" si="11"/>
        <v>0</v>
      </c>
      <c r="J55" s="28" t="s">
        <v>128</v>
      </c>
    </row>
    <row r="56" spans="2:10" x14ac:dyDescent="0.25">
      <c r="B56" s="42"/>
      <c r="C56" s="36"/>
      <c r="D56" s="1" t="s">
        <v>2</v>
      </c>
      <c r="E56" s="36"/>
      <c r="F56" s="1" t="s">
        <v>2</v>
      </c>
      <c r="G56" s="6" t="str">
        <f t="shared" si="10"/>
        <v>0.5</v>
      </c>
      <c r="H56" s="2" t="s">
        <v>3</v>
      </c>
      <c r="I56" s="6">
        <f t="shared" si="11"/>
        <v>0</v>
      </c>
      <c r="J56" s="28" t="s">
        <v>128</v>
      </c>
    </row>
    <row r="57" spans="2:10" x14ac:dyDescent="0.25">
      <c r="B57" s="42"/>
      <c r="C57" s="36"/>
      <c r="D57" s="1" t="s">
        <v>2</v>
      </c>
      <c r="E57" s="36"/>
      <c r="F57" s="1" t="s">
        <v>2</v>
      </c>
      <c r="G57" s="6" t="str">
        <f t="shared" si="10"/>
        <v>0.5</v>
      </c>
      <c r="H57" s="2" t="s">
        <v>3</v>
      </c>
      <c r="I57" s="6">
        <f t="shared" si="11"/>
        <v>0</v>
      </c>
      <c r="J57" s="28" t="s">
        <v>128</v>
      </c>
    </row>
    <row r="58" spans="2:10" x14ac:dyDescent="0.25">
      <c r="B58" s="42"/>
      <c r="C58" s="36"/>
      <c r="D58" s="1" t="s">
        <v>2</v>
      </c>
      <c r="E58" s="36"/>
      <c r="F58" s="1" t="s">
        <v>2</v>
      </c>
      <c r="G58" s="6" t="str">
        <f t="shared" si="10"/>
        <v>0.5</v>
      </c>
      <c r="H58" s="2" t="s">
        <v>3</v>
      </c>
      <c r="I58" s="6">
        <f t="shared" si="11"/>
        <v>0</v>
      </c>
      <c r="J58" s="28" t="s">
        <v>128</v>
      </c>
    </row>
    <row r="59" spans="2:10" x14ac:dyDescent="0.25">
      <c r="B59" s="42"/>
      <c r="C59" s="36"/>
      <c r="D59" s="1" t="s">
        <v>2</v>
      </c>
      <c r="E59" s="36"/>
      <c r="F59" s="1" t="s">
        <v>2</v>
      </c>
      <c r="G59" s="6" t="str">
        <f t="shared" si="10"/>
        <v>0.5</v>
      </c>
      <c r="H59" s="2" t="s">
        <v>3</v>
      </c>
      <c r="I59" s="6">
        <f t="shared" si="11"/>
        <v>0</v>
      </c>
      <c r="J59" s="28" t="s">
        <v>128</v>
      </c>
    </row>
    <row r="60" spans="2:10" ht="15.75" thickBot="1" x14ac:dyDescent="0.3">
      <c r="B60" s="42"/>
      <c r="C60" s="36"/>
      <c r="D60" s="1" t="s">
        <v>2</v>
      </c>
      <c r="E60" s="36"/>
      <c r="F60" s="1" t="s">
        <v>2</v>
      </c>
      <c r="G60" s="6" t="str">
        <f t="shared" si="10"/>
        <v>0.5</v>
      </c>
      <c r="H60" s="2" t="s">
        <v>3</v>
      </c>
      <c r="I60" s="6">
        <f t="shared" si="11"/>
        <v>0</v>
      </c>
      <c r="J60" s="28" t="s">
        <v>128</v>
      </c>
    </row>
    <row r="61" spans="2:10" ht="15.75" thickBot="1" x14ac:dyDescent="0.3">
      <c r="B61" s="51" t="s">
        <v>135</v>
      </c>
      <c r="C61" s="52"/>
      <c r="D61" s="52"/>
      <c r="E61" s="52"/>
      <c r="F61" s="52"/>
      <c r="G61" s="52"/>
      <c r="H61" s="52"/>
      <c r="I61" s="52"/>
      <c r="J61" s="53"/>
    </row>
    <row r="62" spans="2:10" x14ac:dyDescent="0.25">
      <c r="B62" s="42" t="s">
        <v>7</v>
      </c>
      <c r="C62" s="36">
        <v>4885</v>
      </c>
      <c r="D62" s="1" t="s">
        <v>2</v>
      </c>
      <c r="E62" s="36">
        <v>52</v>
      </c>
      <c r="F62" s="1" t="s">
        <v>2</v>
      </c>
      <c r="G62" s="6" t="str">
        <f t="shared" si="10"/>
        <v>0.66667</v>
      </c>
      <c r="H62" s="2" t="s">
        <v>3</v>
      </c>
      <c r="I62" s="6">
        <f t="shared" si="11"/>
        <v>169347.5134</v>
      </c>
      <c r="J62" s="28" t="s">
        <v>129</v>
      </c>
    </row>
    <row r="63" spans="2:10" x14ac:dyDescent="0.25">
      <c r="B63" s="42" t="s">
        <v>6</v>
      </c>
      <c r="C63" s="36">
        <v>90</v>
      </c>
      <c r="D63" s="1" t="s">
        <v>2</v>
      </c>
      <c r="E63" s="36">
        <v>28</v>
      </c>
      <c r="F63" s="1" t="s">
        <v>2</v>
      </c>
      <c r="G63" s="6" t="str">
        <f t="shared" si="10"/>
        <v>0.5</v>
      </c>
      <c r="H63" s="2" t="s">
        <v>3</v>
      </c>
      <c r="I63" s="6">
        <f t="shared" si="11"/>
        <v>1260</v>
      </c>
      <c r="J63" s="28" t="s">
        <v>129</v>
      </c>
    </row>
    <row r="64" spans="2:10" x14ac:dyDescent="0.25">
      <c r="B64" s="42"/>
      <c r="C64" s="36"/>
      <c r="D64" s="1" t="s">
        <v>2</v>
      </c>
      <c r="E64" s="36"/>
      <c r="F64" s="1" t="s">
        <v>2</v>
      </c>
      <c r="G64" s="6" t="str">
        <f t="shared" si="10"/>
        <v>0.5</v>
      </c>
      <c r="H64" s="2" t="s">
        <v>3</v>
      </c>
      <c r="I64" s="6">
        <f t="shared" si="11"/>
        <v>0</v>
      </c>
      <c r="J64" s="28" t="s">
        <v>129</v>
      </c>
    </row>
    <row r="65" spans="2:10" x14ac:dyDescent="0.25">
      <c r="B65" s="42"/>
      <c r="C65" s="36"/>
      <c r="D65" s="1" t="s">
        <v>2</v>
      </c>
      <c r="E65" s="36"/>
      <c r="F65" s="1" t="s">
        <v>2</v>
      </c>
      <c r="G65" s="6" t="str">
        <f t="shared" si="10"/>
        <v>0.5</v>
      </c>
      <c r="H65" s="2" t="s">
        <v>3</v>
      </c>
      <c r="I65" s="6">
        <f t="shared" si="11"/>
        <v>0</v>
      </c>
      <c r="J65" s="28" t="s">
        <v>129</v>
      </c>
    </row>
    <row r="66" spans="2:10" ht="15.75" thickBot="1" x14ac:dyDescent="0.3">
      <c r="B66" s="42"/>
      <c r="C66" s="41"/>
      <c r="D66" s="3" t="s">
        <v>2</v>
      </c>
      <c r="E66" s="41"/>
      <c r="F66" s="3" t="s">
        <v>2</v>
      </c>
      <c r="G66" s="6" t="str">
        <f t="shared" si="10"/>
        <v>0.5</v>
      </c>
      <c r="H66" s="14" t="s">
        <v>3</v>
      </c>
      <c r="I66" s="6">
        <f t="shared" si="11"/>
        <v>0</v>
      </c>
      <c r="J66" s="28" t="s">
        <v>129</v>
      </c>
    </row>
    <row r="67" spans="2:10" ht="15.75" thickBot="1" x14ac:dyDescent="0.3">
      <c r="B67" s="12" t="s">
        <v>9</v>
      </c>
      <c r="C67" s="48"/>
      <c r="D67" s="49"/>
      <c r="E67" s="49"/>
      <c r="F67" s="49"/>
      <c r="G67" s="50"/>
      <c r="H67" s="15" t="s">
        <v>3</v>
      </c>
      <c r="I67" s="13">
        <f>I52+I53+I54+I55+I56+I57+I58+I59+I60-I62-I63-I64-I65-I66</f>
        <v>5296852.7146600001</v>
      </c>
      <c r="J67" s="16"/>
    </row>
    <row r="68" spans="2:10" ht="15.75" thickBot="1" x14ac:dyDescent="0.3"/>
    <row r="69" spans="2:10" x14ac:dyDescent="0.25">
      <c r="B69" s="8" t="s">
        <v>5</v>
      </c>
      <c r="C69" s="18">
        <f>I44/1000000</f>
        <v>15.9199591863</v>
      </c>
    </row>
    <row r="70" spans="2:10" ht="15.75" thickBot="1" x14ac:dyDescent="0.3">
      <c r="B70" s="10" t="s">
        <v>9</v>
      </c>
      <c r="C70" s="19">
        <f>I67/1000000</f>
        <v>5.29685271466</v>
      </c>
    </row>
    <row r="71" spans="2:10" ht="22.5" customHeight="1" thickBot="1" x14ac:dyDescent="0.4">
      <c r="B71" s="17" t="s">
        <v>10</v>
      </c>
      <c r="C71" s="25">
        <f>C69+C70</f>
        <v>21.21681190096</v>
      </c>
    </row>
    <row r="72" spans="2:10" ht="22.5" customHeight="1" thickBot="1" x14ac:dyDescent="0.4">
      <c r="B72" s="17" t="s">
        <v>137</v>
      </c>
      <c r="C72" s="43">
        <v>22</v>
      </c>
    </row>
    <row r="78" spans="2:10" x14ac:dyDescent="0.25">
      <c r="B78" t="s">
        <v>142</v>
      </c>
    </row>
  </sheetData>
  <sheetProtection password="CB0B" sheet="1" objects="1" scenarios="1"/>
  <mergeCells count="7">
    <mergeCell ref="C44:G44"/>
    <mergeCell ref="C67:G67"/>
    <mergeCell ref="B2:J2"/>
    <mergeCell ref="B12:J12"/>
    <mergeCell ref="B33:J33"/>
    <mergeCell ref="B51:J51"/>
    <mergeCell ref="B61:J61"/>
  </mergeCell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Formatting!$A$1:$A$2</xm:f>
          </x14:formula1>
          <xm:sqref>B13:B32 B62:B66 B52:B60 B34:B43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Info</vt:lpstr>
      <vt:lpstr>Diagram</vt:lpstr>
      <vt:lpstr>W.S. Definitions</vt:lpstr>
      <vt:lpstr>Equipment</vt:lpstr>
      <vt:lpstr>Formatting</vt:lpstr>
      <vt:lpstr>Form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</dc:creator>
  <cp:lastModifiedBy>Kathryn</cp:lastModifiedBy>
  <dcterms:created xsi:type="dcterms:W3CDTF">2017-02-11T21:10:58Z</dcterms:created>
  <dcterms:modified xsi:type="dcterms:W3CDTF">2019-05-30T09:22:01Z</dcterms:modified>
</cp:coreProperties>
</file>