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mikverma/Documents/MIT/TEGS-MPV/graphite/LQG_coated/"/>
    </mc:Choice>
  </mc:AlternateContent>
  <xr:revisionPtr revIDLastSave="0" documentId="13_ncr:1_{DA6112E9-4E27-5349-B783-C44440A59173}" xr6:coauthVersionLast="47" xr6:coauthVersionMax="47" xr10:uidLastSave="{00000000-0000-0000-0000-000000000000}"/>
  <bookViews>
    <workbookView xWindow="920" yWindow="500" windowWidth="37480" windowHeight="21100" xr2:uid="{39D60AFE-9816-ED4D-8C6F-D033653654D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T4" i="1"/>
  <c r="R2" i="1"/>
  <c r="S4" i="1"/>
  <c r="L15" i="1"/>
  <c r="K15" i="1"/>
  <c r="J15" i="1"/>
  <c r="I15" i="1"/>
  <c r="M15" i="1" s="1"/>
  <c r="L14" i="1"/>
  <c r="K14" i="1"/>
  <c r="J14" i="1"/>
  <c r="I14" i="1"/>
  <c r="M14" i="1" s="1"/>
  <c r="N14" i="1" s="1"/>
  <c r="L13" i="1"/>
  <c r="K13" i="1"/>
  <c r="J13" i="1"/>
  <c r="I13" i="1"/>
  <c r="M13" i="1" s="1"/>
  <c r="L12" i="1"/>
  <c r="N12" i="1" s="1"/>
  <c r="K12" i="1"/>
  <c r="J12" i="1"/>
  <c r="I12" i="1"/>
  <c r="M12" i="1" s="1"/>
  <c r="L11" i="1"/>
  <c r="K11" i="1"/>
  <c r="J11" i="1"/>
  <c r="I11" i="1"/>
  <c r="M11" i="1" s="1"/>
  <c r="I3" i="1"/>
  <c r="I4" i="1"/>
  <c r="M4" i="1" s="1"/>
  <c r="I5" i="1"/>
  <c r="M5" i="1" s="1"/>
  <c r="I6" i="1"/>
  <c r="I2" i="1"/>
  <c r="M2" i="1" s="1"/>
  <c r="M6" i="1"/>
  <c r="L6" i="1"/>
  <c r="O6" i="1" s="1"/>
  <c r="K6" i="1"/>
  <c r="P6" i="1" s="1"/>
  <c r="J6" i="1"/>
  <c r="J5" i="1"/>
  <c r="K5" i="1"/>
  <c r="P5" i="1" s="1"/>
  <c r="L5" i="1"/>
  <c r="O5" i="1" s="1"/>
  <c r="J4" i="1"/>
  <c r="K4" i="1"/>
  <c r="P4" i="1" s="1"/>
  <c r="L4" i="1"/>
  <c r="O4" i="1" s="1"/>
  <c r="L3" i="1"/>
  <c r="O3" i="1" s="1"/>
  <c r="M3" i="1"/>
  <c r="L2" i="1"/>
  <c r="O2" i="1" s="1"/>
  <c r="J3" i="1"/>
  <c r="K3" i="1"/>
  <c r="P3" i="1" s="1"/>
  <c r="K2" i="1"/>
  <c r="P2" i="1" s="1"/>
  <c r="J2" i="1"/>
  <c r="N4" i="1" l="1"/>
  <c r="N13" i="1"/>
  <c r="N11" i="1"/>
  <c r="N15" i="1"/>
  <c r="N5" i="1"/>
  <c r="N2" i="1"/>
  <c r="N6" i="1"/>
  <c r="N3" i="1"/>
  <c r="Q2" i="1" l="1"/>
  <c r="R3" i="1"/>
  <c r="Q3" i="1"/>
  <c r="R6" i="1"/>
  <c r="Q6" i="1"/>
  <c r="R5" i="1"/>
  <c r="Q5" i="1"/>
  <c r="R4" i="1"/>
  <c r="Q4" i="1"/>
</calcChain>
</file>

<file path=xl/sharedStrings.xml><?xml version="1.0" encoding="utf-8"?>
<sst xmlns="http://schemas.openxmlformats.org/spreadsheetml/2006/main" count="36" uniqueCount="22">
  <si>
    <t>sample number</t>
  </si>
  <si>
    <t>t initial</t>
  </si>
  <si>
    <t>t final</t>
  </si>
  <si>
    <t xml:space="preserve">D initial </t>
  </si>
  <si>
    <t>D final</t>
  </si>
  <si>
    <t>density of graphite</t>
  </si>
  <si>
    <t xml:space="preserve">density of putty </t>
  </si>
  <si>
    <t>m initial</t>
  </si>
  <si>
    <t>m added</t>
  </si>
  <si>
    <t>V total</t>
  </si>
  <si>
    <t>V initial</t>
  </si>
  <si>
    <t>V full initial</t>
  </si>
  <si>
    <t>V full final</t>
  </si>
  <si>
    <t>V added</t>
  </si>
  <si>
    <t>O1</t>
  </si>
  <si>
    <t>m final</t>
  </si>
  <si>
    <t>surf_frac</t>
  </si>
  <si>
    <t>added_frac</t>
  </si>
  <si>
    <t>added_frac_2</t>
  </si>
  <si>
    <t>total_t_eff</t>
  </si>
  <si>
    <t>V full final no sides</t>
  </si>
  <si>
    <t>V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</si>
</sst>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8434-D884-9E4C-AC06-172D0D742BF1}">
  <dimension ref="B1:V15"/>
  <sheetViews>
    <sheetView tabSelected="1" workbookViewId="0">
      <selection activeCell="K8" sqref="K8"/>
    </sheetView>
  </sheetViews>
  <sheetFormatPr baseColWidth="10" defaultRowHeight="16" x14ac:dyDescent="0.2"/>
  <cols>
    <col min="19" max="19" width="17" bestFit="1" customWidth="1"/>
    <col min="21" max="21" width="16.6640625" bestFit="1" customWidth="1"/>
  </cols>
  <sheetData>
    <row r="1" spans="2:22" x14ac:dyDescent="0.2"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7</v>
      </c>
      <c r="H1" t="s">
        <v>15</v>
      </c>
      <c r="I1" t="s">
        <v>8</v>
      </c>
      <c r="J1" t="s">
        <v>11</v>
      </c>
      <c r="K1" s="1" t="s">
        <v>12</v>
      </c>
      <c r="L1" t="s">
        <v>10</v>
      </c>
      <c r="M1" t="s">
        <v>13</v>
      </c>
      <c r="N1" s="1" t="s">
        <v>9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5</v>
      </c>
      <c r="V1">
        <v>1.56</v>
      </c>
    </row>
    <row r="2" spans="2:22" x14ac:dyDescent="0.2">
      <c r="B2">
        <v>3</v>
      </c>
      <c r="C2">
        <v>3.11</v>
      </c>
      <c r="D2">
        <v>10.1</v>
      </c>
      <c r="E2">
        <v>3.27</v>
      </c>
      <c r="F2">
        <v>10.130000000000001</v>
      </c>
      <c r="G2">
        <v>0.34899999999999998</v>
      </c>
      <c r="H2">
        <v>0.39400000000000002</v>
      </c>
      <c r="I2">
        <f>H2-G2</f>
        <v>4.500000000000004E-2</v>
      </c>
      <c r="J2">
        <f>C2*D2^2*PI()/4/1000</f>
        <v>0.24916843127582017</v>
      </c>
      <c r="K2">
        <f>E2*F2^2*PI()/4/1000</f>
        <v>0.26354605807487458</v>
      </c>
      <c r="L2">
        <f>G2/$V$1</f>
        <v>0.2237179487179487</v>
      </c>
      <c r="M2">
        <f>I2/$V$2</f>
        <v>3.2142857142857174E-2</v>
      </c>
      <c r="N2">
        <f>L2+M2</f>
        <v>0.2558608058608059</v>
      </c>
      <c r="O2">
        <f>L2/J2</f>
        <v>0.89785831845728992</v>
      </c>
      <c r="P2">
        <f>K2/J2</f>
        <v>1.0577024413784542</v>
      </c>
      <c r="Q2">
        <f>N2/J2</f>
        <v>1.0268588382192667</v>
      </c>
      <c r="R2">
        <f>N2/J2*C2</f>
        <v>3.1935309868619193</v>
      </c>
      <c r="U2" t="s">
        <v>6</v>
      </c>
      <c r="V2">
        <v>1.4</v>
      </c>
    </row>
    <row r="3" spans="2:22" x14ac:dyDescent="0.2">
      <c r="B3">
        <v>7</v>
      </c>
      <c r="C3">
        <v>3.13</v>
      </c>
      <c r="D3">
        <v>10.130000000000001</v>
      </c>
      <c r="E3">
        <v>3.14</v>
      </c>
      <c r="F3">
        <v>10.130000000000001</v>
      </c>
      <c r="G3">
        <v>0.34699999999999998</v>
      </c>
      <c r="H3">
        <v>0.371</v>
      </c>
      <c r="I3">
        <f>H3-G3</f>
        <v>2.4000000000000021E-2</v>
      </c>
      <c r="J3">
        <f>C3*D3^2*PI()/4/1000</f>
        <v>0.25226274060377901</v>
      </c>
      <c r="K3">
        <f>E3*F3^2*PI()/4/1000</f>
        <v>0.25306869185171443</v>
      </c>
      <c r="L3">
        <f>G3/$V$1</f>
        <v>0.22243589743589742</v>
      </c>
      <c r="M3">
        <f>I3/$V$2</f>
        <v>1.7142857142857158E-2</v>
      </c>
      <c r="N3">
        <f>L3+M3</f>
        <v>0.23957875457875458</v>
      </c>
      <c r="O3">
        <f>L3/J3</f>
        <v>0.88176278789133722</v>
      </c>
      <c r="P3">
        <f>K3/J3</f>
        <v>1.0031948881789139</v>
      </c>
      <c r="Q3">
        <f>N3/J3</f>
        <v>0.94971914601947993</v>
      </c>
      <c r="R3">
        <f>N3/J3*C3</f>
        <v>2.972620927040972</v>
      </c>
    </row>
    <row r="4" spans="2:22" x14ac:dyDescent="0.2">
      <c r="B4">
        <v>2</v>
      </c>
      <c r="C4">
        <v>3.12</v>
      </c>
      <c r="D4">
        <v>10.119999999999999</v>
      </c>
      <c r="E4">
        <v>3.33</v>
      </c>
      <c r="F4">
        <v>11.32</v>
      </c>
      <c r="G4">
        <v>0.35</v>
      </c>
      <c r="H4">
        <v>0.44700000000000001</v>
      </c>
      <c r="I4">
        <f>H4-G4</f>
        <v>9.7000000000000031E-2</v>
      </c>
      <c r="J4">
        <f>C4*D4^2*PI()/4/1000</f>
        <v>0.25096057479620903</v>
      </c>
      <c r="K4">
        <f>E4*F4^2*PI()/4/1000</f>
        <v>0.33514054269242616</v>
      </c>
      <c r="L4">
        <f>G4/$V$1</f>
        <v>0.22435897435897434</v>
      </c>
      <c r="M4">
        <f>I4/$V$2</f>
        <v>6.9285714285714312E-2</v>
      </c>
      <c r="N4">
        <f>L4+M4</f>
        <v>0.29364468864468862</v>
      </c>
      <c r="O4">
        <f>L4/J4</f>
        <v>0.89400087858885258</v>
      </c>
      <c r="P4">
        <f>K4/J4</f>
        <v>1.3354310451535065</v>
      </c>
      <c r="Q4">
        <f>N4/J4</f>
        <v>1.1700829458298019</v>
      </c>
      <c r="R4">
        <f>N4/J4*C4</f>
        <v>3.6506587909889818</v>
      </c>
      <c r="S4">
        <f>E4*PI()*D4^2/4/1000</f>
        <v>0.26785215194595391</v>
      </c>
      <c r="T4">
        <f>PI()*(F4^2 - D4^2)/4*E4/1000</f>
        <v>6.7288390746472262E-2</v>
      </c>
    </row>
    <row r="5" spans="2:22" x14ac:dyDescent="0.2">
      <c r="B5">
        <v>8</v>
      </c>
      <c r="C5">
        <v>3.1</v>
      </c>
      <c r="D5">
        <v>10.050000000000001</v>
      </c>
      <c r="E5">
        <v>3.55</v>
      </c>
      <c r="F5">
        <v>11.59</v>
      </c>
      <c r="G5">
        <v>0.371</v>
      </c>
      <c r="H5">
        <v>0.505</v>
      </c>
      <c r="I5">
        <f>H5-G5</f>
        <v>0.13400000000000001</v>
      </c>
      <c r="J5">
        <f>C5*D5^2*PI()/4/1000</f>
        <v>0.24591425179550744</v>
      </c>
      <c r="K5">
        <f>E5*F5^2*PI()/4/1000</f>
        <v>0.37452870276597411</v>
      </c>
      <c r="L5">
        <f>G5/$V$1</f>
        <v>0.23782051282051281</v>
      </c>
      <c r="M5">
        <f>I5/$V$2</f>
        <v>9.5714285714285724E-2</v>
      </c>
      <c r="N5">
        <f>L5+M5</f>
        <v>0.3335347985347985</v>
      </c>
      <c r="O5">
        <f>L5/J5</f>
        <v>0.96708714962268616</v>
      </c>
      <c r="P5">
        <f>K5/J5</f>
        <v>1.5230052753405172</v>
      </c>
      <c r="Q5">
        <f>N5/J5</f>
        <v>1.3563052816156131</v>
      </c>
      <c r="R5">
        <f>N5/J5*C5</f>
        <v>4.2045463730084007</v>
      </c>
      <c r="S5">
        <f>E5*PI()*D5^2/4/1000</f>
        <v>0.28161148189485524</v>
      </c>
      <c r="T5">
        <f>PI()*(F5^2 - D5^2)/4*E5/1000</f>
        <v>9.291722087111888E-2</v>
      </c>
    </row>
    <row r="6" spans="2:22" x14ac:dyDescent="0.2">
      <c r="B6" s="2" t="s">
        <v>14</v>
      </c>
      <c r="C6">
        <v>2.12</v>
      </c>
      <c r="D6">
        <v>10.07</v>
      </c>
      <c r="E6">
        <v>2.31</v>
      </c>
      <c r="F6">
        <v>10.41</v>
      </c>
      <c r="G6">
        <v>0.20499999999999999</v>
      </c>
      <c r="H6">
        <v>0.27600000000000002</v>
      </c>
      <c r="I6">
        <f>H6-G6</f>
        <v>7.1000000000000035E-2</v>
      </c>
      <c r="J6">
        <f>C6*D6^2*PI()/4/1000</f>
        <v>0.16884363110534406</v>
      </c>
      <c r="K6">
        <f>E6*F6^2*PI()/4/1000</f>
        <v>0.19660896650211204</v>
      </c>
      <c r="L6">
        <f>G6/$V$1</f>
        <v>0.13141025641025639</v>
      </c>
      <c r="M6">
        <f>I6/$V$2</f>
        <v>5.071428571428574E-2</v>
      </c>
      <c r="N6">
        <f>L6+M6</f>
        <v>0.18212454212454213</v>
      </c>
      <c r="O6">
        <f>L6/J6</f>
        <v>0.77829560730228298</v>
      </c>
      <c r="P6">
        <f>K6/J6</f>
        <v>1.1644440789089923</v>
      </c>
      <c r="Q6">
        <f>N6/J6</f>
        <v>1.0786580514305091</v>
      </c>
      <c r="R6">
        <f>N6/J6*C6</f>
        <v>2.2867550690326794</v>
      </c>
    </row>
    <row r="10" spans="2:22" x14ac:dyDescent="0.2">
      <c r="B10" t="s">
        <v>0</v>
      </c>
      <c r="C10" t="s">
        <v>1</v>
      </c>
      <c r="D10" t="s">
        <v>3</v>
      </c>
      <c r="E10" t="s">
        <v>2</v>
      </c>
      <c r="F10" t="s">
        <v>4</v>
      </c>
      <c r="G10" t="s">
        <v>7</v>
      </c>
      <c r="H10" t="s">
        <v>15</v>
      </c>
      <c r="I10" t="s">
        <v>8</v>
      </c>
      <c r="J10" t="s">
        <v>11</v>
      </c>
      <c r="K10" s="1" t="s">
        <v>12</v>
      </c>
      <c r="L10" t="s">
        <v>10</v>
      </c>
      <c r="M10" t="s">
        <v>13</v>
      </c>
      <c r="N10" s="1" t="s">
        <v>9</v>
      </c>
    </row>
    <row r="11" spans="2:22" x14ac:dyDescent="0.2">
      <c r="B11">
        <v>3</v>
      </c>
      <c r="C11">
        <v>3.11</v>
      </c>
      <c r="D11">
        <v>10.1</v>
      </c>
      <c r="E11">
        <v>3.19</v>
      </c>
      <c r="F11">
        <v>10.1</v>
      </c>
      <c r="G11">
        <v>0.34899999999999998</v>
      </c>
      <c r="H11">
        <v>0.39400000000000002</v>
      </c>
      <c r="I11">
        <f>H11-G11</f>
        <v>4.500000000000004E-2</v>
      </c>
      <c r="J11">
        <f>C11*D11^2*PI()/4/1000</f>
        <v>0.24916843127582017</v>
      </c>
      <c r="K11">
        <f>E11*F11^2*PI()/4/1000</f>
        <v>0.25557790860767404</v>
      </c>
      <c r="L11">
        <f>G11/$V$1</f>
        <v>0.2237179487179487</v>
      </c>
      <c r="M11">
        <f>I11/$V$2</f>
        <v>3.2142857142857174E-2</v>
      </c>
      <c r="N11">
        <f>L11+M11</f>
        <v>0.2558608058608059</v>
      </c>
    </row>
    <row r="12" spans="2:22" x14ac:dyDescent="0.2">
      <c r="B12">
        <v>7</v>
      </c>
      <c r="C12">
        <v>3.13</v>
      </c>
      <c r="D12">
        <v>10.130000000000001</v>
      </c>
      <c r="E12">
        <v>3.13</v>
      </c>
      <c r="F12">
        <v>10.130000000000001</v>
      </c>
      <c r="G12">
        <v>0.34699999999999998</v>
      </c>
      <c r="H12">
        <v>0.371</v>
      </c>
      <c r="I12">
        <f>H12-G12</f>
        <v>2.4000000000000021E-2</v>
      </c>
      <c r="J12">
        <f>C12*D12^2*PI()/4/1000</f>
        <v>0.25226274060377901</v>
      </c>
      <c r="K12">
        <f>E12*F12^2*PI()/4/1000</f>
        <v>0.25226274060377901</v>
      </c>
      <c r="L12">
        <f>G12/$V$1</f>
        <v>0.22243589743589742</v>
      </c>
      <c r="M12">
        <f>I12/$V$2</f>
        <v>1.7142857142857158E-2</v>
      </c>
      <c r="N12">
        <f>L12+M12</f>
        <v>0.23957875457875458</v>
      </c>
    </row>
    <row r="13" spans="2:22" x14ac:dyDescent="0.2">
      <c r="B13">
        <v>2</v>
      </c>
      <c r="C13">
        <v>3.12</v>
      </c>
      <c r="D13">
        <v>10.119999999999999</v>
      </c>
      <c r="E13">
        <v>3.19</v>
      </c>
      <c r="F13">
        <v>10.8</v>
      </c>
      <c r="G13">
        <v>0.35</v>
      </c>
      <c r="H13">
        <v>0.44700000000000001</v>
      </c>
      <c r="I13">
        <f>H13-G13</f>
        <v>9.7000000000000031E-2</v>
      </c>
      <c r="J13">
        <f>C13*D13^2*PI()/4/1000</f>
        <v>0.25096057479620903</v>
      </c>
      <c r="K13">
        <f>E13*F13^2*PI()/4/1000</f>
        <v>0.29223220527398397</v>
      </c>
      <c r="L13">
        <f>G13/$V$1</f>
        <v>0.22435897435897434</v>
      </c>
      <c r="M13">
        <f>I13/$V$2</f>
        <v>6.9285714285714312E-2</v>
      </c>
      <c r="N13">
        <f>L13+M13</f>
        <v>0.29364468864468862</v>
      </c>
    </row>
    <row r="14" spans="2:22" x14ac:dyDescent="0.2">
      <c r="B14">
        <v>8</v>
      </c>
      <c r="C14">
        <v>3.1</v>
      </c>
      <c r="D14">
        <v>10.050000000000001</v>
      </c>
      <c r="E14">
        <v>3.4</v>
      </c>
      <c r="F14">
        <v>11.2</v>
      </c>
      <c r="G14">
        <v>0.371</v>
      </c>
      <c r="H14">
        <v>0.505</v>
      </c>
      <c r="I14">
        <f>H14-G14</f>
        <v>0.13400000000000001</v>
      </c>
      <c r="J14">
        <f>C14*D14^2*PI()/4/1000</f>
        <v>0.24591425179550744</v>
      </c>
      <c r="K14">
        <f>E14*F14^2*PI()/4/1000</f>
        <v>0.33496917509635804</v>
      </c>
      <c r="L14">
        <f>G14/$V$1</f>
        <v>0.23782051282051281</v>
      </c>
      <c r="M14">
        <f>I14/$V$2</f>
        <v>9.5714285714285724E-2</v>
      </c>
      <c r="N14">
        <f>L14+M14</f>
        <v>0.3335347985347985</v>
      </c>
    </row>
    <row r="15" spans="2:22" x14ac:dyDescent="0.2">
      <c r="B15" s="2" t="s">
        <v>14</v>
      </c>
      <c r="C15">
        <v>2.12</v>
      </c>
      <c r="D15">
        <v>10.07</v>
      </c>
      <c r="E15">
        <v>2.29</v>
      </c>
      <c r="F15">
        <v>10.07</v>
      </c>
      <c r="G15">
        <v>0.20499999999999999</v>
      </c>
      <c r="H15">
        <v>0.27600000000000002</v>
      </c>
      <c r="I15">
        <f>H15-G15</f>
        <v>7.1000000000000035E-2</v>
      </c>
      <c r="J15">
        <f>C15*D15^2*PI()/4/1000</f>
        <v>0.16884363110534406</v>
      </c>
      <c r="K15">
        <f>E15*F15^2*PI()/4/1000</f>
        <v>0.18238297888265939</v>
      </c>
      <c r="L15">
        <f>G15/$V$1</f>
        <v>0.13141025641025639</v>
      </c>
      <c r="M15">
        <f>I15/$V$2</f>
        <v>5.071428571428574E-2</v>
      </c>
      <c r="N15">
        <f>L15+M15</f>
        <v>0.18212454212454213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Shomik Verma</dc:creator>
  <cp:lastModifiedBy>Shomik Verma</cp:lastModifiedBy>
  <dcterms:created xsi:type="dcterms:W3CDTF">2022-12-19T19:12:32Z</dcterms:created>
  <dcterms:modified xsi:type="dcterms:W3CDTF">2023-01-01T23:38:14Z</dcterms:modified>
</cp:coreProperties>
</file>