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Box Sync\PhD\Research - Bay Area Loss Calculations\Input data\Hazus2ind\"/>
    </mc:Choice>
  </mc:AlternateContent>
  <xr:revisionPtr revIDLastSave="0" documentId="13_ncr:1_{C94BD3B8-5B7A-4F12-90B6-DAF77EFDB446}" xr6:coauthVersionLast="38" xr6:coauthVersionMax="38" xr10:uidLastSave="{00000000-0000-0000-0000-000000000000}"/>
  <bookViews>
    <workbookView xWindow="0" yWindow="0" windowWidth="28800" windowHeight="14010" activeTab="1" xr2:uid="{C1DA347A-3717-4CBE-A566-0A8B11E4B2F2}"/>
  </bookViews>
  <sheets>
    <sheet name="Sheet1" sheetId="1" r:id="rId1"/>
    <sheet name="HAZUS2Industry mapping" sheetId="2" r:id="rId2"/>
    <sheet name="HAZUS2Industry_non weighted" sheetId="3" r:id="rId3"/>
  </sheets>
  <definedNames>
    <definedName name="_xlnm.Print_Area" localSheetId="1">'HAZUS2Industry mapping'!$A$1:$R$29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C2" i="2"/>
  <c r="D34" i="1" l="1"/>
  <c r="D33" i="1"/>
  <c r="D32" i="1"/>
  <c r="D31" i="1"/>
  <c r="S18" i="1" s="1"/>
  <c r="T18" i="1" s="1"/>
  <c r="D30" i="1"/>
  <c r="D29" i="1"/>
  <c r="S4" i="1" s="1"/>
  <c r="T4" i="1" s="1"/>
  <c r="D28" i="1"/>
  <c r="S7" i="1" s="1"/>
  <c r="T7" i="1" s="1"/>
  <c r="D27" i="1"/>
  <c r="S14" i="1" s="1"/>
  <c r="T14" i="1" s="1"/>
  <c r="D26" i="1"/>
  <c r="D25" i="1"/>
  <c r="D24" i="1"/>
  <c r="D23" i="1"/>
  <c r="S8" i="1" s="1"/>
  <c r="T8" i="1" s="1"/>
  <c r="D22" i="1"/>
  <c r="T21" i="1"/>
  <c r="D21" i="1"/>
  <c r="T20" i="1"/>
  <c r="D20" i="1"/>
  <c r="T19" i="1"/>
  <c r="D19" i="1"/>
  <c r="D18" i="1"/>
  <c r="D17" i="1"/>
  <c r="D16" i="1"/>
  <c r="D15" i="1"/>
  <c r="D14" i="1"/>
  <c r="S9" i="1" s="1"/>
  <c r="T9" i="1" s="1"/>
  <c r="D13" i="1"/>
  <c r="S10" i="1" s="1"/>
  <c r="T10" i="1" s="1"/>
  <c r="D12" i="1"/>
  <c r="T11" i="1"/>
  <c r="D11" i="1"/>
  <c r="S15" i="1" s="1"/>
  <c r="T15" i="1" s="1"/>
  <c r="D10" i="1"/>
  <c r="D9" i="1"/>
  <c r="D8" i="1"/>
  <c r="D7" i="1"/>
  <c r="T6" i="1"/>
  <c r="D6" i="1"/>
  <c r="T5" i="1"/>
  <c r="D5" i="1"/>
  <c r="D4" i="1"/>
  <c r="T3" i="1"/>
  <c r="D3" i="1"/>
  <c r="T2" i="1"/>
  <c r="D2" i="1"/>
  <c r="S13" i="1" l="1"/>
  <c r="T13" i="1" s="1"/>
  <c r="S12" i="1"/>
  <c r="T12" i="1" s="1"/>
  <c r="S17" i="1"/>
  <c r="T17" i="1" s="1"/>
  <c r="S16" i="1"/>
  <c r="T16" i="1" s="1"/>
</calcChain>
</file>

<file path=xl/sharedStrings.xml><?xml version="1.0" encoding="utf-8"?>
<sst xmlns="http://schemas.openxmlformats.org/spreadsheetml/2006/main" count="312" uniqueCount="180">
  <si>
    <t>Code</t>
  </si>
  <si>
    <t>Description</t>
  </si>
  <si>
    <t>2000 Dollars</t>
  </si>
  <si>
    <t>2016 Dollars</t>
  </si>
  <si>
    <t>Matching GDP ID</t>
  </si>
  <si>
    <t>Industry</t>
  </si>
  <si>
    <t>Napa, CA (Metropolitan Statistical Area)</t>
  </si>
  <si>
    <t>San Francisco-Oakland-Hayward, CA (Metropolitan Statistical Area)</t>
  </si>
  <si>
    <t>San Jose-Sunnyvale-Santa Clara, CA (Metropolitan Statistical Area)</t>
  </si>
  <si>
    <t>Santa Rosa, CA (Metropolitan Statistical Area)</t>
  </si>
  <si>
    <t>Vallejo-Fairfield, CA (Metropolitan Statistical Area)</t>
  </si>
  <si>
    <t>Total for Metropolital Statistical Areas</t>
  </si>
  <si>
    <t>% of California GDP</t>
  </si>
  <si>
    <t>California</t>
  </si>
  <si>
    <t>Matching HAZUS ID's</t>
  </si>
  <si>
    <t>Exposure value from HAZUS</t>
  </si>
  <si>
    <t>Percent of Exposure value to GDP</t>
  </si>
  <si>
    <t>RES1I</t>
  </si>
  <si>
    <t>Single Family Dwelling</t>
  </si>
  <si>
    <t>50/Household</t>
  </si>
  <si>
    <t>1</t>
  </si>
  <si>
    <t>All industry total</t>
  </si>
  <si>
    <t>N/A</t>
  </si>
  <si>
    <t>RES2I</t>
  </si>
  <si>
    <t>Mobile Home</t>
  </si>
  <si>
    <t>2</t>
  </si>
  <si>
    <t xml:space="preserve">  Private industries</t>
  </si>
  <si>
    <t>RES3AI</t>
  </si>
  <si>
    <t>Multi Family Dwelling - Duplex</t>
  </si>
  <si>
    <t>3</t>
  </si>
  <si>
    <t xml:space="preserve">    Agriculture, forestry, fishing, and hunting</t>
  </si>
  <si>
    <t>AGR1</t>
  </si>
  <si>
    <t>RES3BI</t>
  </si>
  <si>
    <t>Multi Family Dwelling - 5-9 Units</t>
  </si>
  <si>
    <t>6</t>
  </si>
  <si>
    <t xml:space="preserve">    Mining</t>
  </si>
  <si>
    <t>none</t>
  </si>
  <si>
    <t>RES3CI</t>
  </si>
  <si>
    <t>Multi Family Dwelling - 10-19 Units</t>
  </si>
  <si>
    <t>10</t>
  </si>
  <si>
    <t xml:space="preserve">    Utilities</t>
  </si>
  <si>
    <t>RES3DI</t>
  </si>
  <si>
    <t>Multi Family Dwelling -20-49 Units</t>
  </si>
  <si>
    <t>11</t>
  </si>
  <si>
    <t xml:space="preserve">    Construction</t>
  </si>
  <si>
    <t>IND6</t>
  </si>
  <si>
    <t>RES3EI</t>
  </si>
  <si>
    <t>Multi Family Dwelling - 20-49 Units</t>
  </si>
  <si>
    <t>12</t>
  </si>
  <si>
    <t xml:space="preserve">    Manufacturing</t>
  </si>
  <si>
    <t>IND1,IND2,IND3,IND4</t>
  </si>
  <si>
    <t>RES3FI</t>
  </si>
  <si>
    <t>Multi Family Dwelling - 50+ units</t>
  </si>
  <si>
    <t>34</t>
  </si>
  <si>
    <t xml:space="preserve">    Wholesale trade</t>
  </si>
  <si>
    <t>COM2</t>
  </si>
  <si>
    <t>RES4I</t>
  </si>
  <si>
    <t>Temporary Lodging (Hotel/Model)</t>
  </si>
  <si>
    <t>35</t>
  </si>
  <si>
    <t xml:space="preserve">    Retail trade</t>
  </si>
  <si>
    <t>COM1</t>
  </si>
  <si>
    <t>RES5I</t>
  </si>
  <si>
    <t>Institutional Dormitory</t>
  </si>
  <si>
    <t>36</t>
  </si>
  <si>
    <t xml:space="preserve">    Transportation and warehousing</t>
  </si>
  <si>
    <t>RES6I</t>
  </si>
  <si>
    <t>Nursing Home</t>
  </si>
  <si>
    <t>45</t>
  </si>
  <si>
    <t xml:space="preserve">    Information</t>
  </si>
  <si>
    <t>IND5</t>
  </si>
  <si>
    <t>COM1I</t>
  </si>
  <si>
    <t>Retail Trade</t>
  </si>
  <si>
    <t>50</t>
  </si>
  <si>
    <t xml:space="preserve">    Finance, insurance, real estate, rental, and leasing</t>
  </si>
  <si>
    <t>RES1,RES2,RES3,COM5</t>
  </si>
  <si>
    <t>COM2I</t>
  </si>
  <si>
    <t>Wholesale Trade</t>
  </si>
  <si>
    <t>59</t>
  </si>
  <si>
    <t xml:space="preserve">    Professional and business services</t>
  </si>
  <si>
    <t>IND5, COM4</t>
  </si>
  <si>
    <t>COM3I</t>
  </si>
  <si>
    <t>Personal and Repair Services</t>
  </si>
  <si>
    <t>68</t>
  </si>
  <si>
    <t xml:space="preserve">    Educational services, health care, and social assistance</t>
  </si>
  <si>
    <t>RES5,RES6,COM6,COM7,EDU1,EDU2</t>
  </si>
  <si>
    <t>COM4I</t>
  </si>
  <si>
    <t>Professional/Technical Services</t>
  </si>
  <si>
    <t>74</t>
  </si>
  <si>
    <t xml:space="preserve">    Arts, entertainment, recreation, accommodation, and food services</t>
  </si>
  <si>
    <t>COM8,COM9</t>
  </si>
  <si>
    <t>COM5I</t>
  </si>
  <si>
    <t>Banks</t>
  </si>
  <si>
    <t>81</t>
  </si>
  <si>
    <t xml:space="preserve">    Other services, except government</t>
  </si>
  <si>
    <t>REL1,COM3</t>
  </si>
  <si>
    <t>COM6I</t>
  </si>
  <si>
    <t>Hospitals</t>
  </si>
  <si>
    <t>82</t>
  </si>
  <si>
    <t xml:space="preserve">  Government</t>
  </si>
  <si>
    <t>GOV1,GOV2</t>
  </si>
  <si>
    <t>COM7I</t>
  </si>
  <si>
    <t>Medical Office/Clinic</t>
  </si>
  <si>
    <t>86</t>
  </si>
  <si>
    <t>Natural resources and mining</t>
  </si>
  <si>
    <t>COM8I</t>
  </si>
  <si>
    <t>Entertainment &amp; Recreation</t>
  </si>
  <si>
    <t>87</t>
  </si>
  <si>
    <t>Trade</t>
  </si>
  <si>
    <t>COM9I</t>
  </si>
  <si>
    <t>Theaters</t>
  </si>
  <si>
    <t>88</t>
  </si>
  <si>
    <t>Transportation and utilities</t>
  </si>
  <si>
    <t>COM10I</t>
  </si>
  <si>
    <t>Parking</t>
  </si>
  <si>
    <t>89</t>
  </si>
  <si>
    <t>Private goods-producing industries</t>
  </si>
  <si>
    <t>IND1I</t>
  </si>
  <si>
    <t>Heavy</t>
  </si>
  <si>
    <t>90</t>
  </si>
  <si>
    <t>Private services-providing industries</t>
  </si>
  <si>
    <t>IND2I</t>
  </si>
  <si>
    <t>Light</t>
  </si>
  <si>
    <t>IND3I</t>
  </si>
  <si>
    <t>Food/Drugs/Chemicals</t>
  </si>
  <si>
    <t>IND4I</t>
  </si>
  <si>
    <t>Metals/Minerals Processing</t>
  </si>
  <si>
    <t>IND5I</t>
  </si>
  <si>
    <t>High Technology</t>
  </si>
  <si>
    <t>45,59</t>
  </si>
  <si>
    <t>IND6I</t>
  </si>
  <si>
    <t>Construction</t>
  </si>
  <si>
    <t>AGR1I</t>
  </si>
  <si>
    <t>Agriculture</t>
  </si>
  <si>
    <t>REL1I</t>
  </si>
  <si>
    <t>Church/Non-Profit</t>
  </si>
  <si>
    <t>GOV1I</t>
  </si>
  <si>
    <t>General Services</t>
  </si>
  <si>
    <t>GOV2I</t>
  </si>
  <si>
    <t>Emergency Response</t>
  </si>
  <si>
    <t>EDU1I</t>
  </si>
  <si>
    <t>Grade Schools</t>
  </si>
  <si>
    <t>EDU2I</t>
  </si>
  <si>
    <t>Colleges/Universities</t>
  </si>
  <si>
    <t>RES3</t>
  </si>
  <si>
    <t>RES1</t>
  </si>
  <si>
    <t>RES2</t>
  </si>
  <si>
    <t>RES4</t>
  </si>
  <si>
    <t>RES5</t>
  </si>
  <si>
    <t>RES6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</si>
  <si>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</si>
  <si>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</si>
  <si>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</si>
  <si>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</si>
  <si>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</si>
  <si>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</si>
  <si>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</si>
  <si>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</si>
  <si>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</si>
  <si>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</si>
  <si>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</si>
  <si>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</si>
  <si>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REL1</t>
  </si>
  <si>
    <t>GOV1</t>
  </si>
  <si>
    <t>GOV2</t>
  </si>
  <si>
    <t>EDU1</t>
  </si>
  <si>
    <t>EDU2</t>
  </si>
  <si>
    <t xml:space="preserve">Multi Family Dwelling </t>
  </si>
  <si>
    <t>Temporary Lodging</t>
  </si>
  <si>
    <t>Agriculture, forestry, fishing, and hunting</t>
  </si>
  <si>
    <t>Finance, insurance, real estate, rental, &amp; leasing</t>
  </si>
  <si>
    <t>Educational services, health care &amp; social assist.</t>
  </si>
  <si>
    <t>Arts, entert., recreation, accommod. &amp; food serv's</t>
  </si>
  <si>
    <t>NAICS</t>
  </si>
  <si>
    <t>71-72</t>
  </si>
  <si>
    <t xml:space="preserve">48-49 </t>
  </si>
  <si>
    <t xml:space="preserve"> 44-45</t>
  </si>
  <si>
    <t xml:space="preserve">31-33 </t>
  </si>
  <si>
    <t xml:space="preserve">52-53 </t>
  </si>
  <si>
    <t xml:space="preserve">54-56 </t>
  </si>
  <si>
    <t>61 -62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</si>
</sst>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??_);_(@_)"/>
    <numFmt numFmtId="166" formatCode="_(* #,##0.0_);_(* \(#,##0.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.9"/>
      <color rgb="FF20202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23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F0FF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164" fontId="0" fillId="0" borderId="0" xfId="1" applyNumberFormat="1" applyFont="1"/>
    <xf numFmtId="0" fontId="4" fillId="0" borderId="0" xfId="3" applyAlignment="1">
      <alignment wrapText="1"/>
    </xf>
    <xf numFmtId="0" fontId="2" fillId="2" borderId="2" xfId="0" applyFont="1" applyFill="1" applyBorder="1"/>
    <xf numFmtId="165" fontId="0" fillId="0" borderId="0" xfId="0" applyNumberFormat="1"/>
    <xf numFmtId="0" fontId="4" fillId="0" borderId="0" xfId="3"/>
    <xf numFmtId="9" fontId="0" fillId="0" borderId="0" xfId="2" applyFont="1"/>
    <xf numFmtId="43" fontId="0" fillId="0" borderId="0" xfId="1" applyFont="1"/>
    <xf numFmtId="0" fontId="4" fillId="3" borderId="0" xfId="3" applyFill="1"/>
    <xf numFmtId="164" fontId="0" fillId="3" borderId="0" xfId="1" applyNumberFormat="1" applyFont="1" applyFill="1"/>
    <xf numFmtId="9" fontId="0" fillId="3" borderId="0" xfId="2" applyFont="1" applyFill="1"/>
    <xf numFmtId="43" fontId="0" fillId="3" borderId="0" xfId="1" applyFont="1" applyFill="1"/>
    <xf numFmtId="0" fontId="0" fillId="3" borderId="0" xfId="0" applyFill="1"/>
    <xf numFmtId="166" fontId="0" fillId="0" borderId="0" xfId="0" applyNumberFormat="1"/>
    <xf numFmtId="164" fontId="0" fillId="3" borderId="0" xfId="0" applyNumberFormat="1" applyFill="1"/>
    <xf numFmtId="0" fontId="3" fillId="5" borderId="0" xfId="0" applyFont="1" applyFill="1"/>
    <xf numFmtId="0" fontId="5" fillId="4" borderId="1" xfId="3" applyFont="1" applyFill="1" applyBorder="1" applyAlignment="1">
      <alignment horizontal="center"/>
    </xf>
    <xf numFmtId="0" fontId="5" fillId="5" borderId="0" xfId="3" applyFont="1" applyFill="1" applyAlignment="1">
      <alignment wrapText="1"/>
    </xf>
    <xf numFmtId="0" fontId="5" fillId="5" borderId="0" xfId="3" applyFont="1" applyFill="1" applyBorder="1" applyAlignment="1">
      <alignment wrapText="1"/>
    </xf>
    <xf numFmtId="0" fontId="0" fillId="0" borderId="3" xfId="0" applyBorder="1"/>
    <xf numFmtId="0" fontId="7" fillId="0" borderId="3" xfId="3" applyFont="1" applyBorder="1" applyAlignment="1">
      <alignment textRotation="45" wrapText="1"/>
    </xf>
    <xf numFmtId="0" fontId="6" fillId="0" borderId="3" xfId="0" applyFont="1" applyBorder="1"/>
    <xf numFmtId="0" fontId="4" fillId="0" borderId="4" xfId="3" applyFill="1" applyBorder="1" applyAlignment="1">
      <alignment textRotation="45" wrapText="1"/>
    </xf>
    <xf numFmtId="0" fontId="0" fillId="6" borderId="3" xfId="0" applyFill="1" applyBorder="1"/>
    <xf numFmtId="0" fontId="0" fillId="6" borderId="0" xfId="0" applyFill="1"/>
    <xf numFmtId="0" fontId="7" fillId="6" borderId="3" xfId="3" applyFont="1" applyFill="1" applyBorder="1" applyAlignment="1">
      <alignment textRotation="45" wrapText="1"/>
    </xf>
    <xf numFmtId="0" fontId="2" fillId="2" borderId="3" xfId="0" applyFont="1" applyFill="1" applyBorder="1"/>
    <xf numFmtId="0" fontId="2" fillId="2" borderId="6" xfId="0" applyFont="1" applyFill="1" applyBorder="1"/>
    <xf numFmtId="0" fontId="0" fillId="0" borderId="6" xfId="0" applyBorder="1"/>
    <xf numFmtId="0" fontId="0" fillId="6" borderId="6" xfId="0" applyFill="1" applyBorder="1"/>
    <xf numFmtId="0" fontId="0" fillId="0" borderId="3" xfId="0" applyBorder="1" applyAlignment="1">
      <alignment horizontal="center"/>
    </xf>
    <xf numFmtId="0" fontId="8" fillId="8" borderId="7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9" borderId="3" xfId="3" applyFont="1" applyFill="1" applyBorder="1" applyAlignment="1">
      <alignment textRotation="45" wrapText="1"/>
    </xf>
    <xf numFmtId="0" fontId="0" fillId="9" borderId="3" xfId="0" applyFill="1" applyBorder="1" applyAlignment="1">
      <alignment horizontal="center"/>
    </xf>
    <xf numFmtId="0" fontId="0" fillId="9" borderId="6" xfId="0" applyFill="1" applyBorder="1"/>
    <xf numFmtId="0" fontId="0" fillId="9" borderId="3" xfId="0" applyFill="1" applyBorder="1"/>
    <xf numFmtId="0" fontId="0" fillId="9" borderId="0" xfId="0" applyFill="1"/>
  </cellXfs>
  <cellStyles count="4">
    <cellStyle name="Comma" xfId="1" builtinId="3"/>
    <cellStyle name="Normal" xfId="0" builtinId="0"/>
    <cellStyle name="Normal 2" xfId="3" xr:uid="{7B13445C-A1E6-43B0-891C-81A47D7FD014}"/>
    <cellStyle name="Percent" xfId="2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7AEA-FF22-484E-A1B2-E0C89619F971}">
  <dimension ref="A1:T39"/>
  <sheetViews>
    <sheetView workbookViewId="0">
      <selection activeCell="I4" sqref="I4:I18"/>
    </sheetView>
  </sheetViews>
  <sheetFormatPr defaultRowHeight="14.5" x14ac:dyDescent="0.35"/>
  <cols>
    <col min="2" max="2" width="33.81640625" customWidth="1"/>
    <col min="9" max="9" width="59.81640625" bestFit="1" customWidth="1"/>
    <col min="10" max="10" width="37" bestFit="1" customWidth="1"/>
    <col min="11" max="11" width="61.453125" bestFit="1" customWidth="1"/>
  </cols>
  <sheetData>
    <row r="1" spans="1:20" ht="10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I1" s="16" t="s">
        <v>5</v>
      </c>
      <c r="J1" s="15" t="s">
        <v>6</v>
      </c>
      <c r="K1" s="15" t="s">
        <v>7</v>
      </c>
      <c r="L1" s="17" t="s">
        <v>8</v>
      </c>
      <c r="M1" s="17" t="s">
        <v>9</v>
      </c>
      <c r="N1" s="17" t="s">
        <v>10</v>
      </c>
      <c r="O1" s="18" t="s">
        <v>11</v>
      </c>
      <c r="P1" s="18" t="s">
        <v>12</v>
      </c>
      <c r="Q1" s="17" t="s">
        <v>13</v>
      </c>
      <c r="R1" s="17" t="s">
        <v>14</v>
      </c>
      <c r="S1" s="17" t="s">
        <v>15</v>
      </c>
      <c r="T1" s="17" t="s">
        <v>16</v>
      </c>
    </row>
    <row r="2" spans="1:20" x14ac:dyDescent="0.35">
      <c r="A2" s="3" t="s">
        <v>17</v>
      </c>
      <c r="B2" t="s">
        <v>18</v>
      </c>
      <c r="C2" s="1">
        <v>511005410000</v>
      </c>
      <c r="D2" s="4">
        <f>C2*1.394</f>
        <v>712341541540</v>
      </c>
      <c r="E2" s="4" t="s">
        <v>19</v>
      </c>
      <c r="G2" s="5" t="s">
        <v>20</v>
      </c>
      <c r="I2" s="5" t="s">
        <v>21</v>
      </c>
      <c r="J2" s="2">
        <v>10540000000</v>
      </c>
      <c r="K2" s="2">
        <v>470529000000</v>
      </c>
      <c r="L2" s="1">
        <v>252487000000</v>
      </c>
      <c r="M2" s="1">
        <v>27311000000</v>
      </c>
      <c r="N2" s="1">
        <v>20295000000</v>
      </c>
      <c r="O2" s="1">
        <v>781162000000</v>
      </c>
      <c r="P2" s="6">
        <v>0.29784297360270651</v>
      </c>
      <c r="Q2" s="7">
        <v>2622731000000</v>
      </c>
      <c r="R2" t="s">
        <v>22</v>
      </c>
      <c r="T2" s="6">
        <f>S2/O2</f>
        <v>0</v>
      </c>
    </row>
    <row r="3" spans="1:20" x14ac:dyDescent="0.35">
      <c r="A3" s="3" t="s">
        <v>23</v>
      </c>
      <c r="B3" t="s">
        <v>24</v>
      </c>
      <c r="C3" s="1">
        <v>2936532000</v>
      </c>
      <c r="D3" s="4">
        <f t="shared" ref="D3:D34" si="0">C3*1.394</f>
        <v>4093525607.9999995</v>
      </c>
      <c r="E3" s="4" t="s">
        <v>19</v>
      </c>
      <c r="G3" s="5" t="s">
        <v>25</v>
      </c>
      <c r="I3" s="5" t="s">
        <v>26</v>
      </c>
      <c r="J3" s="1">
        <v>9391000000</v>
      </c>
      <c r="K3" s="1">
        <v>428015000000</v>
      </c>
      <c r="L3" s="1">
        <v>240293000000</v>
      </c>
      <c r="M3" s="1">
        <v>24396000000</v>
      </c>
      <c r="N3" s="1">
        <v>16419000000</v>
      </c>
      <c r="O3" s="1">
        <v>718514000000</v>
      </c>
      <c r="P3" s="6">
        <v>0.31194954026870986</v>
      </c>
      <c r="Q3" s="7">
        <v>2303302000000</v>
      </c>
      <c r="R3" t="s">
        <v>22</v>
      </c>
      <c r="T3" s="6">
        <f t="shared" ref="T3:T21" si="1">S3/O3</f>
        <v>0</v>
      </c>
    </row>
    <row r="4" spans="1:20" x14ac:dyDescent="0.35">
      <c r="A4" s="3" t="s">
        <v>27</v>
      </c>
      <c r="B4" t="s">
        <v>28</v>
      </c>
      <c r="C4" s="1">
        <v>12694295000</v>
      </c>
      <c r="D4" s="4">
        <f t="shared" si="0"/>
        <v>17695847230</v>
      </c>
      <c r="E4" s="4" t="s">
        <v>19</v>
      </c>
      <c r="G4" s="5" t="s">
        <v>29</v>
      </c>
      <c r="I4" s="5" t="s">
        <v>30</v>
      </c>
      <c r="J4" s="1" t="e">
        <v>#VALUE!</v>
      </c>
      <c r="K4" s="1" t="e">
        <v>#VALUE!</v>
      </c>
      <c r="L4" s="1">
        <v>490000000</v>
      </c>
      <c r="M4" s="1">
        <v>495000000</v>
      </c>
      <c r="N4" s="1">
        <v>143000000</v>
      </c>
      <c r="O4" s="1">
        <v>1128000000</v>
      </c>
      <c r="P4" s="6">
        <v>3.1361209964412814E-2</v>
      </c>
      <c r="Q4" s="7">
        <v>35968000000</v>
      </c>
      <c r="R4" t="s">
        <v>31</v>
      </c>
      <c r="S4" s="4">
        <f>D29</f>
        <v>2924281622</v>
      </c>
      <c r="T4" s="6">
        <f>S4/O4</f>
        <v>2.5924482464539009</v>
      </c>
    </row>
    <row r="5" spans="1:20" x14ac:dyDescent="0.35">
      <c r="A5" s="3" t="s">
        <v>32</v>
      </c>
      <c r="B5" t="s">
        <v>33</v>
      </c>
      <c r="C5" s="1">
        <v>19337073000</v>
      </c>
      <c r="D5" s="4">
        <f t="shared" si="0"/>
        <v>26955879762</v>
      </c>
      <c r="E5" s="4" t="s">
        <v>19</v>
      </c>
      <c r="G5" s="5" t="s">
        <v>34</v>
      </c>
      <c r="I5" s="8" t="s">
        <v>35</v>
      </c>
      <c r="J5" s="9" t="e">
        <v>#VALUE!</v>
      </c>
      <c r="K5" s="9" t="e">
        <v>#VALUE!</v>
      </c>
      <c r="L5" s="9">
        <v>47000000</v>
      </c>
      <c r="M5" s="9">
        <v>28000000</v>
      </c>
      <c r="N5" s="9">
        <v>40000000</v>
      </c>
      <c r="O5" s="9">
        <v>115000000</v>
      </c>
      <c r="P5" s="10">
        <v>1.382377689626157E-2</v>
      </c>
      <c r="Q5" s="11">
        <v>8319000000</v>
      </c>
      <c r="R5" s="12" t="s">
        <v>36</v>
      </c>
      <c r="S5" s="12"/>
      <c r="T5" s="10">
        <f t="shared" si="1"/>
        <v>0</v>
      </c>
    </row>
    <row r="6" spans="1:20" x14ac:dyDescent="0.35">
      <c r="A6" s="3" t="s">
        <v>37</v>
      </c>
      <c r="B6" t="s">
        <v>38</v>
      </c>
      <c r="C6" s="1">
        <v>28686520000</v>
      </c>
      <c r="D6" s="4">
        <f t="shared" si="0"/>
        <v>39989008880</v>
      </c>
      <c r="E6" s="4" t="s">
        <v>19</v>
      </c>
      <c r="G6" s="5" t="s">
        <v>39</v>
      </c>
      <c r="I6" s="8" t="s">
        <v>40</v>
      </c>
      <c r="J6" s="9">
        <v>70000000</v>
      </c>
      <c r="K6" s="9" t="e">
        <v>#VALUE!</v>
      </c>
      <c r="L6" s="9" t="e">
        <v>#VALUE!</v>
      </c>
      <c r="M6" s="9">
        <v>330000000</v>
      </c>
      <c r="N6" s="9">
        <v>291000000</v>
      </c>
      <c r="O6" s="9">
        <v>691000000</v>
      </c>
      <c r="P6" s="10">
        <v>2.4033946645334075E-2</v>
      </c>
      <c r="Q6" s="11">
        <v>28751000000</v>
      </c>
      <c r="R6" s="12" t="s">
        <v>36</v>
      </c>
      <c r="S6" s="12"/>
      <c r="T6" s="10">
        <f t="shared" si="1"/>
        <v>0</v>
      </c>
    </row>
    <row r="7" spans="1:20" x14ac:dyDescent="0.35">
      <c r="A7" s="3" t="s">
        <v>41</v>
      </c>
      <c r="B7" t="s">
        <v>42</v>
      </c>
      <c r="C7" s="1">
        <v>24829283000</v>
      </c>
      <c r="D7" s="4">
        <f t="shared" si="0"/>
        <v>34612020502</v>
      </c>
      <c r="E7" s="4" t="s">
        <v>19</v>
      </c>
      <c r="G7" s="5" t="s">
        <v>43</v>
      </c>
      <c r="I7" s="5" t="s">
        <v>44</v>
      </c>
      <c r="J7" s="1">
        <v>611000000</v>
      </c>
      <c r="K7" s="1">
        <v>17892000000</v>
      </c>
      <c r="L7" s="1">
        <v>7314000000</v>
      </c>
      <c r="M7" s="1">
        <v>2096000000</v>
      </c>
      <c r="N7" s="1">
        <v>1340000000</v>
      </c>
      <c r="O7" s="1">
        <v>29253000000</v>
      </c>
      <c r="P7" s="6">
        <v>0.28775895650120992</v>
      </c>
      <c r="Q7" s="7">
        <v>101658000000</v>
      </c>
      <c r="R7" t="s">
        <v>45</v>
      </c>
      <c r="S7" s="4">
        <f>D28</f>
        <v>8198056845.999999</v>
      </c>
      <c r="T7" s="6">
        <f t="shared" si="1"/>
        <v>0.28024670447475469</v>
      </c>
    </row>
    <row r="8" spans="1:20" x14ac:dyDescent="0.35">
      <c r="A8" s="3" t="s">
        <v>46</v>
      </c>
      <c r="B8" t="s">
        <v>47</v>
      </c>
      <c r="C8" s="1">
        <v>27706511000</v>
      </c>
      <c r="D8" s="4">
        <f t="shared" si="0"/>
        <v>38622876334</v>
      </c>
      <c r="E8" s="4" t="s">
        <v>19</v>
      </c>
      <c r="G8" s="5" t="s">
        <v>48</v>
      </c>
      <c r="I8" s="5" t="s">
        <v>49</v>
      </c>
      <c r="J8" s="1">
        <v>2849000000</v>
      </c>
      <c r="K8" s="1">
        <v>49049000000</v>
      </c>
      <c r="L8" s="1">
        <v>63433000000</v>
      </c>
      <c r="M8" s="1">
        <v>4031000000</v>
      </c>
      <c r="N8" s="1">
        <v>5199000000</v>
      </c>
      <c r="O8" s="1">
        <v>124561000000</v>
      </c>
      <c r="P8" s="6">
        <v>0.42722545771338805</v>
      </c>
      <c r="Q8" s="7">
        <v>291558000000</v>
      </c>
      <c r="R8" t="s">
        <v>50</v>
      </c>
      <c r="S8" s="4">
        <f>SUM(D23:D26)</f>
        <v>32157136318</v>
      </c>
      <c r="T8" s="6">
        <f t="shared" si="1"/>
        <v>0.2581637616750026</v>
      </c>
    </row>
    <row r="9" spans="1:20" x14ac:dyDescent="0.35">
      <c r="A9" s="3" t="s">
        <v>51</v>
      </c>
      <c r="B9" t="s">
        <v>52</v>
      </c>
      <c r="C9" s="1">
        <v>35528679000</v>
      </c>
      <c r="D9" s="4">
        <f t="shared" si="0"/>
        <v>49526978526</v>
      </c>
      <c r="E9" s="4" t="s">
        <v>19</v>
      </c>
      <c r="G9" s="5" t="s">
        <v>53</v>
      </c>
      <c r="I9" s="5" t="s">
        <v>54</v>
      </c>
      <c r="J9" s="1">
        <v>468000000</v>
      </c>
      <c r="K9" s="1">
        <v>21071000000</v>
      </c>
      <c r="L9" s="1" t="e">
        <v>#VALUE!</v>
      </c>
      <c r="M9" s="1">
        <v>1512000000</v>
      </c>
      <c r="N9" s="1">
        <v>805000000</v>
      </c>
      <c r="O9" s="1">
        <v>23856000000</v>
      </c>
      <c r="P9" s="6">
        <v>0.16725324957583745</v>
      </c>
      <c r="Q9" s="7">
        <v>142634000000</v>
      </c>
      <c r="R9" t="s">
        <v>55</v>
      </c>
      <c r="S9" s="4">
        <f>D14</f>
        <v>21547940402</v>
      </c>
      <c r="T9" s="6">
        <f t="shared" si="1"/>
        <v>0.9032503521965124</v>
      </c>
    </row>
    <row r="10" spans="1:20" x14ac:dyDescent="0.35">
      <c r="A10" s="3" t="s">
        <v>56</v>
      </c>
      <c r="B10" t="s">
        <v>57</v>
      </c>
      <c r="C10" s="1">
        <v>5274654000</v>
      </c>
      <c r="D10" s="4">
        <f t="shared" si="0"/>
        <v>7352867675.999999</v>
      </c>
      <c r="E10" s="4">
        <v>74</v>
      </c>
      <c r="G10" s="5" t="s">
        <v>58</v>
      </c>
      <c r="I10" s="5" t="s">
        <v>59</v>
      </c>
      <c r="J10" s="1">
        <v>574000000</v>
      </c>
      <c r="K10" s="1">
        <v>22021000000</v>
      </c>
      <c r="L10" s="1">
        <v>9358000000</v>
      </c>
      <c r="M10" s="1">
        <v>2121000000</v>
      </c>
      <c r="N10" s="1">
        <v>1299000000</v>
      </c>
      <c r="O10" s="1">
        <v>35373000000</v>
      </c>
      <c r="P10" s="6">
        <v>0.24164030959033247</v>
      </c>
      <c r="Q10" s="7">
        <v>146387000000</v>
      </c>
      <c r="R10" t="s">
        <v>60</v>
      </c>
      <c r="S10" s="4">
        <f>D13</f>
        <v>24020497718</v>
      </c>
      <c r="T10" s="6">
        <f t="shared" si="1"/>
        <v>0.67906306273146189</v>
      </c>
    </row>
    <row r="11" spans="1:20" x14ac:dyDescent="0.35">
      <c r="A11" s="3" t="s">
        <v>61</v>
      </c>
      <c r="B11" t="s">
        <v>62</v>
      </c>
      <c r="C11" s="1">
        <v>17339329000</v>
      </c>
      <c r="D11" s="4">
        <f t="shared" si="0"/>
        <v>24171024626</v>
      </c>
      <c r="E11" s="4">
        <v>68</v>
      </c>
      <c r="G11" s="5" t="s">
        <v>63</v>
      </c>
      <c r="I11" s="8" t="s">
        <v>64</v>
      </c>
      <c r="J11" s="9">
        <v>171000000</v>
      </c>
      <c r="K11" s="9" t="e">
        <v>#VALUE!</v>
      </c>
      <c r="L11" s="9">
        <v>1541000000</v>
      </c>
      <c r="M11" s="9">
        <v>370000000</v>
      </c>
      <c r="N11" s="9">
        <v>373000000</v>
      </c>
      <c r="O11" s="9">
        <v>2455000000</v>
      </c>
      <c r="P11" s="10">
        <v>3.8039015169122545E-2</v>
      </c>
      <c r="Q11" s="11">
        <v>64539000000</v>
      </c>
      <c r="R11" s="12" t="s">
        <v>36</v>
      </c>
      <c r="S11" s="12"/>
      <c r="T11" s="10">
        <f t="shared" si="1"/>
        <v>0</v>
      </c>
    </row>
    <row r="12" spans="1:20" x14ac:dyDescent="0.35">
      <c r="A12" s="3" t="s">
        <v>65</v>
      </c>
      <c r="B12" t="s">
        <v>66</v>
      </c>
      <c r="C12" s="1">
        <v>1692461000</v>
      </c>
      <c r="D12" s="4">
        <f t="shared" si="0"/>
        <v>2359290634</v>
      </c>
      <c r="E12" s="4">
        <v>68</v>
      </c>
      <c r="G12" s="5" t="s">
        <v>67</v>
      </c>
      <c r="I12" s="5" t="s">
        <v>68</v>
      </c>
      <c r="J12" s="1">
        <v>109000000</v>
      </c>
      <c r="K12" s="1">
        <v>40282000000</v>
      </c>
      <c r="L12" s="1" t="e">
        <v>#VALUE!</v>
      </c>
      <c r="M12" s="1">
        <v>857000000</v>
      </c>
      <c r="N12" s="1">
        <v>247000000</v>
      </c>
      <c r="O12" s="1">
        <v>41495000000</v>
      </c>
      <c r="P12" s="6">
        <v>0.18630514623348868</v>
      </c>
      <c r="Q12" s="7">
        <v>222726000000</v>
      </c>
      <c r="R12" t="s">
        <v>69</v>
      </c>
      <c r="S12" s="13">
        <f>D27*0.5</f>
        <v>3429710475</v>
      </c>
      <c r="T12" s="6">
        <f t="shared" si="1"/>
        <v>8.2653584166767075E-2</v>
      </c>
    </row>
    <row r="13" spans="1:20" x14ac:dyDescent="0.35">
      <c r="A13" s="3" t="s">
        <v>70</v>
      </c>
      <c r="B13" t="s">
        <v>71</v>
      </c>
      <c r="C13" s="1">
        <v>17231347000</v>
      </c>
      <c r="D13" s="4">
        <f t="shared" si="0"/>
        <v>24020497718</v>
      </c>
      <c r="E13" s="4">
        <v>35</v>
      </c>
      <c r="G13" s="5" t="s">
        <v>72</v>
      </c>
      <c r="I13" s="5" t="s">
        <v>73</v>
      </c>
      <c r="J13" s="1">
        <v>1446000000</v>
      </c>
      <c r="K13" s="1">
        <v>106047000000</v>
      </c>
      <c r="L13" s="1">
        <v>33254000000</v>
      </c>
      <c r="M13" s="1">
        <v>5182000000</v>
      </c>
      <c r="N13" s="1">
        <v>2306000000</v>
      </c>
      <c r="O13" s="1">
        <v>148235000000</v>
      </c>
      <c r="P13" s="6">
        <v>0.2592826458076794</v>
      </c>
      <c r="Q13" s="7">
        <v>571712000000</v>
      </c>
      <c r="R13" t="s">
        <v>74</v>
      </c>
      <c r="S13" s="13">
        <f>SUM(D2:D9)*0.5+D17</f>
        <v>467213368287</v>
      </c>
      <c r="T13" s="6">
        <f t="shared" si="1"/>
        <v>3.1518424682902149</v>
      </c>
    </row>
    <row r="14" spans="1:20" x14ac:dyDescent="0.35">
      <c r="A14" s="3" t="s">
        <v>75</v>
      </c>
      <c r="B14" t="s">
        <v>76</v>
      </c>
      <c r="C14" s="1">
        <v>15457633000</v>
      </c>
      <c r="D14" s="4">
        <f t="shared" si="0"/>
        <v>21547940402</v>
      </c>
      <c r="E14" s="4">
        <v>34</v>
      </c>
      <c r="G14" s="5" t="s">
        <v>77</v>
      </c>
      <c r="I14" s="5" t="s">
        <v>78</v>
      </c>
      <c r="J14" s="1">
        <v>837000000</v>
      </c>
      <c r="K14" s="1">
        <v>91955000000</v>
      </c>
      <c r="L14" s="1">
        <v>47063000000</v>
      </c>
      <c r="M14" s="1">
        <v>2481000000</v>
      </c>
      <c r="N14" s="1">
        <v>1060000000</v>
      </c>
      <c r="O14" s="1">
        <v>143396000000</v>
      </c>
      <c r="P14" s="6">
        <v>0.42955955437195381</v>
      </c>
      <c r="Q14" s="7">
        <v>333821000000</v>
      </c>
      <c r="R14" t="s">
        <v>79</v>
      </c>
      <c r="S14" s="13">
        <f>D27*0.5+D16</f>
        <v>81243112489</v>
      </c>
      <c r="T14" s="6">
        <f t="shared" si="1"/>
        <v>0.56656470535440318</v>
      </c>
    </row>
    <row r="15" spans="1:20" x14ac:dyDescent="0.35">
      <c r="A15" s="3" t="s">
        <v>80</v>
      </c>
      <c r="B15" t="s">
        <v>81</v>
      </c>
      <c r="C15" s="1">
        <v>14207415000</v>
      </c>
      <c r="D15" s="4">
        <f t="shared" si="0"/>
        <v>19805136510</v>
      </c>
      <c r="E15" s="4">
        <v>81</v>
      </c>
      <c r="G15" s="5" t="s">
        <v>82</v>
      </c>
      <c r="I15" s="5" t="s">
        <v>83</v>
      </c>
      <c r="J15" s="1">
        <v>771000000</v>
      </c>
      <c r="K15" s="1">
        <v>30126000000</v>
      </c>
      <c r="L15" s="1">
        <v>15963000000</v>
      </c>
      <c r="M15" s="1">
        <v>2677000000</v>
      </c>
      <c r="N15" s="1">
        <v>2224000000</v>
      </c>
      <c r="O15" s="1">
        <v>51761000000</v>
      </c>
      <c r="P15" s="6">
        <v>0.27707386530915945</v>
      </c>
      <c r="Q15" s="7">
        <v>186813000000</v>
      </c>
      <c r="R15" t="s">
        <v>84</v>
      </c>
      <c r="S15" s="4">
        <f>D11+D12+D18+D19+D33+D34</f>
        <v>60666459012</v>
      </c>
      <c r="T15" s="6">
        <f t="shared" si="1"/>
        <v>1.1720495935549931</v>
      </c>
    </row>
    <row r="16" spans="1:20" x14ac:dyDescent="0.35">
      <c r="A16" s="3" t="s">
        <v>85</v>
      </c>
      <c r="B16" t="s">
        <v>86</v>
      </c>
      <c r="C16" s="1">
        <v>55820231000</v>
      </c>
      <c r="D16" s="4">
        <f t="shared" si="0"/>
        <v>77813402014</v>
      </c>
      <c r="E16" s="4">
        <v>59</v>
      </c>
      <c r="G16" s="5" t="s">
        <v>87</v>
      </c>
      <c r="I16" s="5" t="s">
        <v>88</v>
      </c>
      <c r="J16" s="1">
        <v>881000000</v>
      </c>
      <c r="K16" s="1">
        <v>19054000000</v>
      </c>
      <c r="L16" s="1">
        <v>5865000000</v>
      </c>
      <c r="M16" s="1">
        <v>1350000000</v>
      </c>
      <c r="N16" s="1">
        <v>638000000</v>
      </c>
      <c r="O16" s="1">
        <v>27788000000</v>
      </c>
      <c r="P16" s="6">
        <v>0.24764943363604766</v>
      </c>
      <c r="Q16" s="7">
        <v>112207000000</v>
      </c>
      <c r="R16" t="s">
        <v>89</v>
      </c>
      <c r="S16" s="4">
        <f>SUM(D20:D21)</f>
        <v>24742765362</v>
      </c>
      <c r="T16" s="6">
        <f t="shared" si="1"/>
        <v>0.89041188145962291</v>
      </c>
    </row>
    <row r="17" spans="1:20" x14ac:dyDescent="0.35">
      <c r="A17" s="3" t="s">
        <v>90</v>
      </c>
      <c r="B17" t="s">
        <v>91</v>
      </c>
      <c r="C17" s="1">
        <v>3798084000</v>
      </c>
      <c r="D17" s="4">
        <f t="shared" si="0"/>
        <v>5294529096</v>
      </c>
      <c r="E17" s="4">
        <v>50</v>
      </c>
      <c r="G17" s="5" t="s">
        <v>92</v>
      </c>
      <c r="I17" s="5" t="s">
        <v>93</v>
      </c>
      <c r="J17" s="1">
        <v>237000000</v>
      </c>
      <c r="K17" s="1">
        <v>9429000000</v>
      </c>
      <c r="L17" s="1">
        <v>2975000000</v>
      </c>
      <c r="M17" s="1">
        <v>866000000</v>
      </c>
      <c r="N17" s="1">
        <v>455000000</v>
      </c>
      <c r="O17" s="1">
        <v>13962000000</v>
      </c>
      <c r="P17" s="6">
        <v>0.24838996619818537</v>
      </c>
      <c r="Q17" s="7">
        <v>56210000000</v>
      </c>
      <c r="R17" t="s">
        <v>94</v>
      </c>
      <c r="S17" s="4">
        <f>D30+D15</f>
        <v>33630372672</v>
      </c>
      <c r="T17" s="6">
        <f t="shared" si="1"/>
        <v>2.4087073966480448</v>
      </c>
    </row>
    <row r="18" spans="1:20" x14ac:dyDescent="0.35">
      <c r="A18" s="3" t="s">
        <v>95</v>
      </c>
      <c r="B18" t="s">
        <v>96</v>
      </c>
      <c r="C18" s="1">
        <v>5297666000</v>
      </c>
      <c r="D18" s="4">
        <f t="shared" si="0"/>
        <v>7384946403.999999</v>
      </c>
      <c r="E18" s="4">
        <v>68</v>
      </c>
      <c r="G18" s="5" t="s">
        <v>97</v>
      </c>
      <c r="I18" s="5" t="s">
        <v>98</v>
      </c>
      <c r="J18" s="1">
        <v>1149000000</v>
      </c>
      <c r="K18" s="1">
        <v>42514000000</v>
      </c>
      <c r="L18" s="1">
        <v>12194000000</v>
      </c>
      <c r="M18" s="1">
        <v>2915000000</v>
      </c>
      <c r="N18" s="1">
        <v>3876000000</v>
      </c>
      <c r="O18" s="1">
        <v>62648000000</v>
      </c>
      <c r="P18" s="6">
        <v>0.19612496047634997</v>
      </c>
      <c r="Q18" s="7">
        <v>319429000000</v>
      </c>
      <c r="R18" t="s">
        <v>99</v>
      </c>
      <c r="S18" s="4">
        <f>SUM(D31:D32)</f>
        <v>4795136959.999999</v>
      </c>
      <c r="T18" s="6">
        <f t="shared" si="1"/>
        <v>7.6540942408376944E-2</v>
      </c>
    </row>
    <row r="19" spans="1:20" x14ac:dyDescent="0.35">
      <c r="A19" s="3" t="s">
        <v>100</v>
      </c>
      <c r="B19" t="s">
        <v>101</v>
      </c>
      <c r="C19" s="1">
        <v>10009020000</v>
      </c>
      <c r="D19" s="4">
        <f t="shared" si="0"/>
        <v>13952573880</v>
      </c>
      <c r="E19" s="4">
        <v>68</v>
      </c>
      <c r="G19" s="5" t="s">
        <v>102</v>
      </c>
      <c r="I19" s="8" t="s">
        <v>103</v>
      </c>
      <c r="J19" s="9">
        <v>367000000</v>
      </c>
      <c r="K19" s="9">
        <v>963000000</v>
      </c>
      <c r="L19" s="9">
        <v>536000000</v>
      </c>
      <c r="M19" s="9">
        <v>523000000</v>
      </c>
      <c r="N19" s="9">
        <v>184000000</v>
      </c>
      <c r="O19" s="9">
        <v>2573000000</v>
      </c>
      <c r="P19" s="10">
        <v>5.8098313274775895E-2</v>
      </c>
      <c r="Q19" s="11">
        <v>44287000000</v>
      </c>
      <c r="R19" s="12" t="s">
        <v>36</v>
      </c>
      <c r="S19" s="12"/>
      <c r="T19" s="14">
        <f t="shared" si="1"/>
        <v>0</v>
      </c>
    </row>
    <row r="20" spans="1:20" x14ac:dyDescent="0.35">
      <c r="A20" s="3" t="s">
        <v>104</v>
      </c>
      <c r="B20" t="s">
        <v>105</v>
      </c>
      <c r="C20" s="1">
        <v>17266132000</v>
      </c>
      <c r="D20" s="4">
        <f t="shared" si="0"/>
        <v>24068988008</v>
      </c>
      <c r="E20" s="4">
        <v>74</v>
      </c>
      <c r="G20" s="5" t="s">
        <v>106</v>
      </c>
      <c r="I20" s="8" t="s">
        <v>107</v>
      </c>
      <c r="J20" s="9">
        <v>1042000000</v>
      </c>
      <c r="K20" s="9">
        <v>43092000000</v>
      </c>
      <c r="L20" s="9" t="e">
        <v>#VALUE!</v>
      </c>
      <c r="M20" s="9">
        <v>3633000000</v>
      </c>
      <c r="N20" s="9">
        <v>2104000000</v>
      </c>
      <c r="O20" s="9">
        <v>49871000000</v>
      </c>
      <c r="P20" s="10">
        <v>0.1725514754983202</v>
      </c>
      <c r="Q20" s="11">
        <v>289021000000</v>
      </c>
      <c r="R20" s="12" t="s">
        <v>36</v>
      </c>
      <c r="S20" s="12"/>
      <c r="T20" s="14">
        <f t="shared" si="1"/>
        <v>0</v>
      </c>
    </row>
    <row r="21" spans="1:20" x14ac:dyDescent="0.35">
      <c r="A21" s="3" t="s">
        <v>108</v>
      </c>
      <c r="B21" t="s">
        <v>109</v>
      </c>
      <c r="C21" s="1">
        <v>483341000</v>
      </c>
      <c r="D21" s="4">
        <f t="shared" si="0"/>
        <v>673777354</v>
      </c>
      <c r="E21" s="4">
        <v>74</v>
      </c>
      <c r="G21" s="5" t="s">
        <v>110</v>
      </c>
      <c r="I21" s="8" t="s">
        <v>111</v>
      </c>
      <c r="J21" s="9">
        <v>241000000</v>
      </c>
      <c r="K21" s="9">
        <v>20126000000</v>
      </c>
      <c r="L21" s="9" t="e">
        <v>#VALUE!</v>
      </c>
      <c r="M21" s="9">
        <v>700000000</v>
      </c>
      <c r="N21" s="9">
        <v>664000000</v>
      </c>
      <c r="O21" s="9">
        <v>21731000000</v>
      </c>
      <c r="P21" s="10">
        <v>0.2329402937077929</v>
      </c>
      <c r="Q21" s="11">
        <v>93290000000</v>
      </c>
      <c r="R21" s="12" t="s">
        <v>36</v>
      </c>
      <c r="S21" s="12"/>
      <c r="T21" s="14">
        <f t="shared" si="1"/>
        <v>0</v>
      </c>
    </row>
    <row r="22" spans="1:20" x14ac:dyDescent="0.35">
      <c r="A22" s="3" t="s">
        <v>112</v>
      </c>
      <c r="B22" t="s">
        <v>113</v>
      </c>
      <c r="C22" s="1">
        <v>0</v>
      </c>
      <c r="D22" s="4">
        <f t="shared" si="0"/>
        <v>0</v>
      </c>
      <c r="E22" s="4"/>
      <c r="G22" s="5" t="s">
        <v>114</v>
      </c>
      <c r="I22" s="5" t="s">
        <v>115</v>
      </c>
      <c r="J22" s="1">
        <v>3827000000</v>
      </c>
      <c r="K22" s="1">
        <v>67904000000</v>
      </c>
      <c r="L22" s="1">
        <v>71284000000</v>
      </c>
      <c r="M22" s="1">
        <v>6650000000</v>
      </c>
      <c r="N22" s="1">
        <v>6722000000</v>
      </c>
      <c r="O22" s="1">
        <v>156387000000</v>
      </c>
      <c r="P22" s="6">
        <v>0.35745436592289864</v>
      </c>
      <c r="Q22" s="7">
        <v>437502000000</v>
      </c>
      <c r="R22" t="s">
        <v>22</v>
      </c>
    </row>
    <row r="23" spans="1:20" x14ac:dyDescent="0.35">
      <c r="A23" s="3" t="s">
        <v>116</v>
      </c>
      <c r="B23" t="s">
        <v>117</v>
      </c>
      <c r="C23" s="1">
        <v>7258833000</v>
      </c>
      <c r="D23" s="4">
        <f t="shared" si="0"/>
        <v>10118813202</v>
      </c>
      <c r="E23" s="4">
        <v>12</v>
      </c>
      <c r="G23" s="5" t="s">
        <v>118</v>
      </c>
      <c r="I23" s="5" t="s">
        <v>119</v>
      </c>
      <c r="J23" s="1">
        <v>5564000000</v>
      </c>
      <c r="K23" s="1">
        <v>360111000000</v>
      </c>
      <c r="L23" s="1">
        <v>169009000000</v>
      </c>
      <c r="M23" s="1">
        <v>17746000000</v>
      </c>
      <c r="N23" s="1">
        <v>9697000000</v>
      </c>
      <c r="O23" s="1">
        <v>562127000000</v>
      </c>
      <c r="P23" s="6">
        <v>0.3012793439811341</v>
      </c>
      <c r="Q23" s="7">
        <v>1865800000000</v>
      </c>
      <c r="R23" t="s">
        <v>22</v>
      </c>
    </row>
    <row r="24" spans="1:20" x14ac:dyDescent="0.35">
      <c r="A24" s="3" t="s">
        <v>120</v>
      </c>
      <c r="B24" t="s">
        <v>121</v>
      </c>
      <c r="C24" s="1">
        <v>7498345000</v>
      </c>
      <c r="D24" s="4">
        <f t="shared" si="0"/>
        <v>10452692930</v>
      </c>
      <c r="E24" s="4">
        <v>12</v>
      </c>
      <c r="J24" s="1"/>
      <c r="K24" s="1"/>
    </row>
    <row r="25" spans="1:20" x14ac:dyDescent="0.35">
      <c r="A25" s="3" t="s">
        <v>122</v>
      </c>
      <c r="B25" t="s">
        <v>123</v>
      </c>
      <c r="C25" s="1">
        <v>7480353000</v>
      </c>
      <c r="D25" s="4">
        <f t="shared" si="0"/>
        <v>10427612082</v>
      </c>
      <c r="E25" s="4">
        <v>12</v>
      </c>
    </row>
    <row r="26" spans="1:20" x14ac:dyDescent="0.35">
      <c r="A26" s="3" t="s">
        <v>124</v>
      </c>
      <c r="B26" t="s">
        <v>125</v>
      </c>
      <c r="C26" s="1">
        <v>830716000</v>
      </c>
      <c r="D26" s="4">
        <f t="shared" si="0"/>
        <v>1158018104</v>
      </c>
      <c r="E26" s="4">
        <v>12</v>
      </c>
    </row>
    <row r="27" spans="1:20" x14ac:dyDescent="0.35">
      <c r="A27" s="3" t="s">
        <v>126</v>
      </c>
      <c r="B27" t="s">
        <v>127</v>
      </c>
      <c r="C27" s="1">
        <v>4920675000</v>
      </c>
      <c r="D27" s="4">
        <f t="shared" si="0"/>
        <v>6859420950</v>
      </c>
      <c r="E27" s="4" t="s">
        <v>128</v>
      </c>
    </row>
    <row r="28" spans="1:20" x14ac:dyDescent="0.35">
      <c r="A28" s="3" t="s">
        <v>129</v>
      </c>
      <c r="B28" t="s">
        <v>130</v>
      </c>
      <c r="C28" s="1">
        <v>5880959000</v>
      </c>
      <c r="D28" s="4">
        <f t="shared" si="0"/>
        <v>8198056845.999999</v>
      </c>
      <c r="E28" s="4">
        <v>11</v>
      </c>
    </row>
    <row r="29" spans="1:20" x14ac:dyDescent="0.35">
      <c r="A29" s="3" t="s">
        <v>131</v>
      </c>
      <c r="B29" t="s">
        <v>132</v>
      </c>
      <c r="C29" s="1">
        <v>2097763000</v>
      </c>
      <c r="D29" s="4">
        <f t="shared" si="0"/>
        <v>2924281622</v>
      </c>
      <c r="E29" s="4">
        <v>3</v>
      </c>
    </row>
    <row r="30" spans="1:20" x14ac:dyDescent="0.35">
      <c r="A30" s="3" t="s">
        <v>133</v>
      </c>
      <c r="B30" t="s">
        <v>134</v>
      </c>
      <c r="C30" s="1">
        <v>9917673000</v>
      </c>
      <c r="D30" s="4">
        <f t="shared" si="0"/>
        <v>13825236162</v>
      </c>
      <c r="E30" s="4">
        <v>81</v>
      </c>
    </row>
    <row r="31" spans="1:20" x14ac:dyDescent="0.35">
      <c r="A31" s="3" t="s">
        <v>135</v>
      </c>
      <c r="B31" t="s">
        <v>136</v>
      </c>
      <c r="C31" s="1">
        <v>2712084000</v>
      </c>
      <c r="D31" s="4">
        <f t="shared" si="0"/>
        <v>3780645095.9999995</v>
      </c>
      <c r="E31" s="4">
        <v>82</v>
      </c>
    </row>
    <row r="32" spans="1:20" x14ac:dyDescent="0.35">
      <c r="A32" s="3" t="s">
        <v>137</v>
      </c>
      <c r="B32" t="s">
        <v>138</v>
      </c>
      <c r="C32" s="1">
        <v>727756000</v>
      </c>
      <c r="D32" s="4">
        <f t="shared" si="0"/>
        <v>1014491863.9999999</v>
      </c>
      <c r="E32" s="4">
        <v>82</v>
      </c>
    </row>
    <row r="33" spans="1:5" x14ac:dyDescent="0.35">
      <c r="A33" s="3" t="s">
        <v>139</v>
      </c>
      <c r="B33" t="s">
        <v>140</v>
      </c>
      <c r="C33" s="1">
        <v>6903661000</v>
      </c>
      <c r="D33" s="4">
        <f t="shared" si="0"/>
        <v>9623703434</v>
      </c>
      <c r="E33" s="4">
        <v>68</v>
      </c>
    </row>
    <row r="34" spans="1:5" x14ac:dyDescent="0.35">
      <c r="A34" s="3" t="s">
        <v>141</v>
      </c>
      <c r="B34" t="s">
        <v>142</v>
      </c>
      <c r="C34" s="1">
        <v>2277561000</v>
      </c>
      <c r="D34" s="4">
        <f t="shared" si="0"/>
        <v>3174920034</v>
      </c>
      <c r="E34" s="4">
        <v>68</v>
      </c>
    </row>
    <row r="35" spans="1:5" x14ac:dyDescent="0.35">
      <c r="C35" s="1"/>
    </row>
    <row r="36" spans="1:5" x14ac:dyDescent="0.35">
      <c r="C36" s="1"/>
    </row>
    <row r="37" spans="1:5" x14ac:dyDescent="0.35">
      <c r="C37" s="1"/>
    </row>
    <row r="38" spans="1:5" x14ac:dyDescent="0.35">
      <c r="C38" s="1"/>
    </row>
    <row r="39" spans="1:5" x14ac:dyDescent="0.35">
      <c r="C3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73E5-EAF0-4F9C-9AB5-CB258794B88E}">
  <dimension ref="A1:R29"/>
  <sheetViews>
    <sheetView tabSelected="1" workbookViewId="0">
      <selection activeCell="U6" sqref="U6"/>
    </sheetView>
  </sheetViews>
  <sheetFormatPr defaultRowHeight="14.5" x14ac:dyDescent="0.35"/>
  <cols>
    <col min="1" max="1" width="7" bestFit="1" customWidth="1"/>
    <col min="2" max="2" width="27" bestFit="1" customWidth="1"/>
    <col min="3" max="3" width="6.7265625" bestFit="1" customWidth="1"/>
    <col min="4" max="5" width="3.81640625" style="24" bestFit="1" customWidth="1"/>
    <col min="6" max="7" width="3.81640625" bestFit="1" customWidth="1"/>
    <col min="8" max="8" width="5.6328125" customWidth="1"/>
    <col min="9" max="9" width="3.81640625" bestFit="1" customWidth="1"/>
    <col min="10" max="10" width="6.81640625" style="24" customWidth="1"/>
    <col min="11" max="11" width="5.6328125" customWidth="1"/>
    <col min="12" max="12" width="6.7265625" bestFit="1" customWidth="1"/>
    <col min="13" max="13" width="6.7265625" customWidth="1"/>
    <col min="14" max="16" width="6.7265625" bestFit="1" customWidth="1"/>
    <col min="17" max="17" width="3.81640625" bestFit="1" customWidth="1"/>
  </cols>
  <sheetData>
    <row r="1" spans="1:18" ht="93" customHeight="1" x14ac:dyDescent="0.35">
      <c r="A1" s="19" t="s">
        <v>0</v>
      </c>
      <c r="B1" s="19" t="s">
        <v>1</v>
      </c>
      <c r="C1" s="20" t="s">
        <v>168</v>
      </c>
      <c r="D1" s="25" t="s">
        <v>35</v>
      </c>
      <c r="E1" s="25" t="s">
        <v>40</v>
      </c>
      <c r="F1" s="20" t="s">
        <v>44</v>
      </c>
      <c r="G1" s="20" t="s">
        <v>49</v>
      </c>
      <c r="H1" s="20" t="s">
        <v>54</v>
      </c>
      <c r="I1" s="20" t="s">
        <v>59</v>
      </c>
      <c r="J1" s="25" t="s">
        <v>64</v>
      </c>
      <c r="K1" s="20" t="s">
        <v>68</v>
      </c>
      <c r="L1" s="20" t="s">
        <v>169</v>
      </c>
      <c r="M1" s="20" t="s">
        <v>78</v>
      </c>
      <c r="N1" s="20" t="s">
        <v>170</v>
      </c>
      <c r="O1" s="20" t="s">
        <v>171</v>
      </c>
      <c r="P1" s="20" t="s">
        <v>93</v>
      </c>
      <c r="Q1" s="20" t="s">
        <v>98</v>
      </c>
      <c r="R1" s="22"/>
    </row>
    <row r="2" spans="1:18" x14ac:dyDescent="0.35">
      <c r="A2" s="26" t="s">
        <v>144</v>
      </c>
      <c r="B2" s="19" t="s">
        <v>18</v>
      </c>
      <c r="C2" s="19">
        <f>'HAZUS2Industry_non weighted'!C3/SUM('HAZUS2Industry_non weighted'!$C3:$Q3)</f>
        <v>0</v>
      </c>
      <c r="D2" s="19">
        <f>'HAZUS2Industry_non weighted'!D3/SUM('HAZUS2Industry_non weighted'!$C3:$Q3)</f>
        <v>0</v>
      </c>
      <c r="E2" s="19">
        <f>'HAZUS2Industry_non weighted'!E3/SUM('HAZUS2Industry_non weighted'!$C3:$Q3)</f>
        <v>0</v>
      </c>
      <c r="F2" s="19">
        <f>'HAZUS2Industry_non weighted'!F3/SUM('HAZUS2Industry_non weighted'!$C3:$Q3)</f>
        <v>0</v>
      </c>
      <c r="G2" s="19">
        <f>'HAZUS2Industry_non weighted'!G3/SUM('HAZUS2Industry_non weighted'!$C3:$Q3)</f>
        <v>0</v>
      </c>
      <c r="H2" s="19">
        <f>'HAZUS2Industry_non weighted'!H3/SUM('HAZUS2Industry_non weighted'!$C3:$Q3)</f>
        <v>0</v>
      </c>
      <c r="I2" s="19">
        <f>'HAZUS2Industry_non weighted'!I3/SUM('HAZUS2Industry_non weighted'!$C3:$Q3)</f>
        <v>0</v>
      </c>
      <c r="J2" s="19">
        <f>'HAZUS2Industry_non weighted'!J3/SUM('HAZUS2Industry_non weighted'!$C3:$Q3)</f>
        <v>0</v>
      </c>
      <c r="K2" s="19">
        <f>'HAZUS2Industry_non weighted'!K3/SUM('HAZUS2Industry_non weighted'!$C3:$Q3)</f>
        <v>0</v>
      </c>
      <c r="L2" s="19">
        <f>'HAZUS2Industry_non weighted'!L3/SUM('HAZUS2Industry_non weighted'!$C3:$Q3)</f>
        <v>1</v>
      </c>
      <c r="M2" s="19">
        <f>'HAZUS2Industry_non weighted'!M3/SUM('HAZUS2Industry_non weighted'!$C3:$Q3)</f>
        <v>0</v>
      </c>
      <c r="N2" s="19">
        <f>'HAZUS2Industry_non weighted'!N3/SUM('HAZUS2Industry_non weighted'!$C3:$Q3)</f>
        <v>0</v>
      </c>
      <c r="O2" s="19">
        <f>'HAZUS2Industry_non weighted'!O3/SUM('HAZUS2Industry_non weighted'!$C3:$Q3)</f>
        <v>0</v>
      </c>
      <c r="P2" s="19">
        <f>'HAZUS2Industry_non weighted'!P3/SUM('HAZUS2Industry_non weighted'!$C3:$Q3)</f>
        <v>0</v>
      </c>
      <c r="Q2" s="19">
        <f>'HAZUS2Industry_non weighted'!Q3/SUM('HAZUS2Industry_non weighted'!$C3:$Q3)</f>
        <v>0</v>
      </c>
    </row>
    <row r="3" spans="1:18" x14ac:dyDescent="0.35">
      <c r="A3" s="26" t="s">
        <v>145</v>
      </c>
      <c r="B3" s="19" t="s">
        <v>24</v>
      </c>
      <c r="C3" s="19">
        <f>'HAZUS2Industry_non weighted'!C4/SUM('HAZUS2Industry_non weighted'!$C4:$Q4)</f>
        <v>0</v>
      </c>
      <c r="D3" s="19">
        <f>'HAZUS2Industry_non weighted'!D4/SUM('HAZUS2Industry_non weighted'!$C4:$Q4)</f>
        <v>0</v>
      </c>
      <c r="E3" s="19">
        <f>'HAZUS2Industry_non weighted'!E4/SUM('HAZUS2Industry_non weighted'!$C4:$Q4)</f>
        <v>0</v>
      </c>
      <c r="F3" s="19">
        <f>'HAZUS2Industry_non weighted'!F4/SUM('HAZUS2Industry_non weighted'!$C4:$Q4)</f>
        <v>0</v>
      </c>
      <c r="G3" s="19">
        <f>'HAZUS2Industry_non weighted'!G4/SUM('HAZUS2Industry_non weighted'!$C4:$Q4)</f>
        <v>0</v>
      </c>
      <c r="H3" s="19">
        <f>'HAZUS2Industry_non weighted'!H4/SUM('HAZUS2Industry_non weighted'!$C4:$Q4)</f>
        <v>0</v>
      </c>
      <c r="I3" s="19">
        <f>'HAZUS2Industry_non weighted'!I4/SUM('HAZUS2Industry_non weighted'!$C4:$Q4)</f>
        <v>0</v>
      </c>
      <c r="J3" s="19">
        <f>'HAZUS2Industry_non weighted'!J4/SUM('HAZUS2Industry_non weighted'!$C4:$Q4)</f>
        <v>0</v>
      </c>
      <c r="K3" s="19">
        <f>'HAZUS2Industry_non weighted'!K4/SUM('HAZUS2Industry_non weighted'!$C4:$Q4)</f>
        <v>0</v>
      </c>
      <c r="L3" s="19">
        <f>'HAZUS2Industry_non weighted'!L4/SUM('HAZUS2Industry_non weighted'!$C4:$Q4)</f>
        <v>1</v>
      </c>
      <c r="M3" s="19">
        <f>'HAZUS2Industry_non weighted'!M4/SUM('HAZUS2Industry_non weighted'!$C4:$Q4)</f>
        <v>0</v>
      </c>
      <c r="N3" s="19">
        <f>'HAZUS2Industry_non weighted'!N4/SUM('HAZUS2Industry_non weighted'!$C4:$Q4)</f>
        <v>0</v>
      </c>
      <c r="O3" s="19">
        <f>'HAZUS2Industry_non weighted'!O4/SUM('HAZUS2Industry_non weighted'!$C4:$Q4)</f>
        <v>0</v>
      </c>
      <c r="P3" s="19">
        <f>'HAZUS2Industry_non weighted'!P4/SUM('HAZUS2Industry_non weighted'!$C4:$Q4)</f>
        <v>0</v>
      </c>
      <c r="Q3" s="19">
        <f>'HAZUS2Industry_non weighted'!Q4/SUM('HAZUS2Industry_non weighted'!$C4:$Q4)</f>
        <v>0</v>
      </c>
    </row>
    <row r="4" spans="1:18" x14ac:dyDescent="0.35">
      <c r="A4" s="26" t="s">
        <v>143</v>
      </c>
      <c r="B4" s="19" t="s">
        <v>166</v>
      </c>
      <c r="C4" s="19">
        <f>'HAZUS2Industry_non weighted'!C5/SUM('HAZUS2Industry_non weighted'!$C5:$Q5)</f>
        <v>0</v>
      </c>
      <c r="D4" s="19">
        <f>'HAZUS2Industry_non weighted'!D5/SUM('HAZUS2Industry_non weighted'!$C5:$Q5)</f>
        <v>0</v>
      </c>
      <c r="E4" s="19">
        <f>'HAZUS2Industry_non weighted'!E5/SUM('HAZUS2Industry_non weighted'!$C5:$Q5)</f>
        <v>0</v>
      </c>
      <c r="F4" s="19">
        <f>'HAZUS2Industry_non weighted'!F5/SUM('HAZUS2Industry_non weighted'!$C5:$Q5)</f>
        <v>0</v>
      </c>
      <c r="G4" s="19">
        <f>'HAZUS2Industry_non weighted'!G5/SUM('HAZUS2Industry_non weighted'!$C5:$Q5)</f>
        <v>0</v>
      </c>
      <c r="H4" s="19">
        <f>'HAZUS2Industry_non weighted'!H5/SUM('HAZUS2Industry_non weighted'!$C5:$Q5)</f>
        <v>0</v>
      </c>
      <c r="I4" s="19">
        <f>'HAZUS2Industry_non weighted'!I5/SUM('HAZUS2Industry_non weighted'!$C5:$Q5)</f>
        <v>0</v>
      </c>
      <c r="J4" s="19">
        <f>'HAZUS2Industry_non weighted'!J5/SUM('HAZUS2Industry_non weighted'!$C5:$Q5)</f>
        <v>0</v>
      </c>
      <c r="K4" s="19">
        <f>'HAZUS2Industry_non weighted'!K5/SUM('HAZUS2Industry_non weighted'!$C5:$Q5)</f>
        <v>0</v>
      </c>
      <c r="L4" s="19">
        <f>'HAZUS2Industry_non weighted'!L5/SUM('HAZUS2Industry_non weighted'!$C5:$Q5)</f>
        <v>1</v>
      </c>
      <c r="M4" s="19">
        <f>'HAZUS2Industry_non weighted'!M5/SUM('HAZUS2Industry_non weighted'!$C5:$Q5)</f>
        <v>0</v>
      </c>
      <c r="N4" s="19">
        <f>'HAZUS2Industry_non weighted'!N5/SUM('HAZUS2Industry_non weighted'!$C5:$Q5)</f>
        <v>0</v>
      </c>
      <c r="O4" s="19">
        <f>'HAZUS2Industry_non weighted'!O5/SUM('HAZUS2Industry_non weighted'!$C5:$Q5)</f>
        <v>0</v>
      </c>
      <c r="P4" s="19">
        <f>'HAZUS2Industry_non weighted'!P5/SUM('HAZUS2Industry_non weighted'!$C5:$Q5)</f>
        <v>0</v>
      </c>
      <c r="Q4" s="19">
        <f>'HAZUS2Industry_non weighted'!Q5/SUM('HAZUS2Industry_non weighted'!$C5:$Q5)</f>
        <v>0</v>
      </c>
    </row>
    <row r="5" spans="1:18" x14ac:dyDescent="0.35">
      <c r="A5" s="26" t="s">
        <v>146</v>
      </c>
      <c r="B5" s="19" t="s">
        <v>167</v>
      </c>
      <c r="C5" s="19">
        <f>'HAZUS2Industry_non weighted'!C6/SUM('HAZUS2Industry_non weighted'!$C6:$Q6)</f>
        <v>0</v>
      </c>
      <c r="D5" s="19">
        <f>'HAZUS2Industry_non weighted'!D6/SUM('HAZUS2Industry_non weighted'!$C6:$Q6)</f>
        <v>0</v>
      </c>
      <c r="E5" s="19">
        <f>'HAZUS2Industry_non weighted'!E6/SUM('HAZUS2Industry_non weighted'!$C6:$Q6)</f>
        <v>0</v>
      </c>
      <c r="F5" s="19">
        <f>'HAZUS2Industry_non weighted'!F6/SUM('HAZUS2Industry_non weighted'!$C6:$Q6)</f>
        <v>0</v>
      </c>
      <c r="G5" s="19">
        <f>'HAZUS2Industry_non weighted'!G6/SUM('HAZUS2Industry_non weighted'!$C6:$Q6)</f>
        <v>0</v>
      </c>
      <c r="H5" s="19">
        <f>'HAZUS2Industry_non weighted'!H6/SUM('HAZUS2Industry_non weighted'!$C6:$Q6)</f>
        <v>0</v>
      </c>
      <c r="I5" s="19">
        <f>'HAZUS2Industry_non weighted'!I6/SUM('HAZUS2Industry_non weighted'!$C6:$Q6)</f>
        <v>0</v>
      </c>
      <c r="J5" s="19">
        <f>'HAZUS2Industry_non weighted'!J6/SUM('HAZUS2Industry_non weighted'!$C6:$Q6)</f>
        <v>0</v>
      </c>
      <c r="K5" s="19">
        <f>'HAZUS2Industry_non weighted'!K6/SUM('HAZUS2Industry_non weighted'!$C6:$Q6)</f>
        <v>0</v>
      </c>
      <c r="L5" s="19">
        <f>'HAZUS2Industry_non weighted'!L6/SUM('HAZUS2Industry_non weighted'!$C6:$Q6)</f>
        <v>0</v>
      </c>
      <c r="M5" s="19">
        <f>'HAZUS2Industry_non weighted'!M6/SUM('HAZUS2Industry_non weighted'!$C6:$Q6)</f>
        <v>0</v>
      </c>
      <c r="N5" s="19">
        <f>'HAZUS2Industry_non weighted'!N6/SUM('HAZUS2Industry_non weighted'!$C6:$Q6)</f>
        <v>0</v>
      </c>
      <c r="O5" s="19">
        <f>'HAZUS2Industry_non weighted'!O6/SUM('HAZUS2Industry_non weighted'!$C6:$Q6)</f>
        <v>1</v>
      </c>
      <c r="P5" s="19">
        <f>'HAZUS2Industry_non weighted'!P6/SUM('HAZUS2Industry_non weighted'!$C6:$Q6)</f>
        <v>0</v>
      </c>
      <c r="Q5" s="19">
        <f>'HAZUS2Industry_non weighted'!Q6/SUM('HAZUS2Industry_non weighted'!$C6:$Q6)</f>
        <v>0</v>
      </c>
    </row>
    <row r="6" spans="1:18" x14ac:dyDescent="0.35">
      <c r="A6" s="26" t="s">
        <v>147</v>
      </c>
      <c r="B6" s="19" t="s">
        <v>62</v>
      </c>
      <c r="C6" s="19">
        <f>'HAZUS2Industry_non weighted'!C7/SUM('HAZUS2Industry_non weighted'!$C7:$Q7)</f>
        <v>0</v>
      </c>
      <c r="D6" s="19">
        <f>'HAZUS2Industry_non weighted'!D7/SUM('HAZUS2Industry_non weighted'!$C7:$Q7)</f>
        <v>0</v>
      </c>
      <c r="E6" s="19">
        <f>'HAZUS2Industry_non weighted'!E7/SUM('HAZUS2Industry_non weighted'!$C7:$Q7)</f>
        <v>0</v>
      </c>
      <c r="F6" s="19">
        <f>'HAZUS2Industry_non weighted'!F7/SUM('HAZUS2Industry_non weighted'!$C7:$Q7)</f>
        <v>0</v>
      </c>
      <c r="G6" s="19">
        <f>'HAZUS2Industry_non weighted'!G7/SUM('HAZUS2Industry_non weighted'!$C7:$Q7)</f>
        <v>0</v>
      </c>
      <c r="H6" s="19">
        <f>'HAZUS2Industry_non weighted'!H7/SUM('HAZUS2Industry_non weighted'!$C7:$Q7)</f>
        <v>0</v>
      </c>
      <c r="I6" s="19">
        <f>'HAZUS2Industry_non weighted'!I7/SUM('HAZUS2Industry_non weighted'!$C7:$Q7)</f>
        <v>0</v>
      </c>
      <c r="J6" s="19">
        <f>'HAZUS2Industry_non weighted'!J7/SUM('HAZUS2Industry_non weighted'!$C7:$Q7)</f>
        <v>0</v>
      </c>
      <c r="K6" s="19">
        <f>'HAZUS2Industry_non weighted'!K7/SUM('HAZUS2Industry_non weighted'!$C7:$Q7)</f>
        <v>0</v>
      </c>
      <c r="L6" s="19">
        <f>'HAZUS2Industry_non weighted'!L7/SUM('HAZUS2Industry_non weighted'!$C7:$Q7)</f>
        <v>0</v>
      </c>
      <c r="M6" s="19">
        <f>'HAZUS2Industry_non weighted'!M7/SUM('HAZUS2Industry_non weighted'!$C7:$Q7)</f>
        <v>0</v>
      </c>
      <c r="N6" s="19">
        <f>'HAZUS2Industry_non weighted'!N7/SUM('HAZUS2Industry_non weighted'!$C7:$Q7)</f>
        <v>1</v>
      </c>
      <c r="O6" s="19">
        <f>'HAZUS2Industry_non weighted'!O7/SUM('HAZUS2Industry_non weighted'!$C7:$Q7)</f>
        <v>0</v>
      </c>
      <c r="P6" s="19">
        <f>'HAZUS2Industry_non weighted'!P7/SUM('HAZUS2Industry_non weighted'!$C7:$Q7)</f>
        <v>0</v>
      </c>
      <c r="Q6" s="19">
        <f>'HAZUS2Industry_non weighted'!Q7/SUM('HAZUS2Industry_non weighted'!$C7:$Q7)</f>
        <v>0</v>
      </c>
    </row>
    <row r="7" spans="1:18" x14ac:dyDescent="0.35">
      <c r="A7" s="26" t="s">
        <v>148</v>
      </c>
      <c r="B7" s="19" t="s">
        <v>66</v>
      </c>
      <c r="C7" s="19">
        <f>'HAZUS2Industry_non weighted'!C8/SUM('HAZUS2Industry_non weighted'!$C8:$Q8)</f>
        <v>0</v>
      </c>
      <c r="D7" s="19">
        <f>'HAZUS2Industry_non weighted'!D8/SUM('HAZUS2Industry_non weighted'!$C8:$Q8)</f>
        <v>0</v>
      </c>
      <c r="E7" s="19">
        <f>'HAZUS2Industry_non weighted'!E8/SUM('HAZUS2Industry_non weighted'!$C8:$Q8)</f>
        <v>0</v>
      </c>
      <c r="F7" s="19">
        <f>'HAZUS2Industry_non weighted'!F8/SUM('HAZUS2Industry_non weighted'!$C8:$Q8)</f>
        <v>0</v>
      </c>
      <c r="G7" s="19">
        <f>'HAZUS2Industry_non weighted'!G8/SUM('HAZUS2Industry_non weighted'!$C8:$Q8)</f>
        <v>0</v>
      </c>
      <c r="H7" s="19">
        <f>'HAZUS2Industry_non weighted'!H8/SUM('HAZUS2Industry_non weighted'!$C8:$Q8)</f>
        <v>0</v>
      </c>
      <c r="I7" s="19">
        <f>'HAZUS2Industry_non weighted'!I8/SUM('HAZUS2Industry_non weighted'!$C8:$Q8)</f>
        <v>0</v>
      </c>
      <c r="J7" s="19">
        <f>'HAZUS2Industry_non weighted'!J8/SUM('HAZUS2Industry_non weighted'!$C8:$Q8)</f>
        <v>0</v>
      </c>
      <c r="K7" s="19">
        <f>'HAZUS2Industry_non weighted'!K8/SUM('HAZUS2Industry_non weighted'!$C8:$Q8)</f>
        <v>0</v>
      </c>
      <c r="L7" s="19">
        <f>'HAZUS2Industry_non weighted'!L8/SUM('HAZUS2Industry_non weighted'!$C8:$Q8)</f>
        <v>0</v>
      </c>
      <c r="M7" s="19">
        <f>'HAZUS2Industry_non weighted'!M8/SUM('HAZUS2Industry_non weighted'!$C8:$Q8)</f>
        <v>0</v>
      </c>
      <c r="N7" s="19">
        <f>'HAZUS2Industry_non weighted'!N8/SUM('HAZUS2Industry_non weighted'!$C8:$Q8)</f>
        <v>1</v>
      </c>
      <c r="O7" s="19">
        <f>'HAZUS2Industry_non weighted'!O8/SUM('HAZUS2Industry_non weighted'!$C8:$Q8)</f>
        <v>0</v>
      </c>
      <c r="P7" s="19">
        <f>'HAZUS2Industry_non weighted'!P8/SUM('HAZUS2Industry_non weighted'!$C8:$Q8)</f>
        <v>0</v>
      </c>
      <c r="Q7" s="19">
        <f>'HAZUS2Industry_non weighted'!Q8/SUM('HAZUS2Industry_non weighted'!$C8:$Q8)</f>
        <v>0</v>
      </c>
    </row>
    <row r="8" spans="1:18" x14ac:dyDescent="0.35">
      <c r="A8" s="26" t="s">
        <v>60</v>
      </c>
      <c r="B8" s="19" t="s">
        <v>71</v>
      </c>
      <c r="C8" s="19">
        <f>'HAZUS2Industry_non weighted'!C9/SUM('HAZUS2Industry_non weighted'!$C9:$Q9)</f>
        <v>0</v>
      </c>
      <c r="D8" s="19">
        <f>'HAZUS2Industry_non weighted'!D9/SUM('HAZUS2Industry_non weighted'!$C9:$Q9)</f>
        <v>0</v>
      </c>
      <c r="E8" s="19">
        <f>'HAZUS2Industry_non weighted'!E9/SUM('HAZUS2Industry_non weighted'!$C9:$Q9)</f>
        <v>0</v>
      </c>
      <c r="F8" s="19">
        <f>'HAZUS2Industry_non weighted'!F9/SUM('HAZUS2Industry_non weighted'!$C9:$Q9)</f>
        <v>0</v>
      </c>
      <c r="G8" s="19">
        <f>'HAZUS2Industry_non weighted'!G9/SUM('HAZUS2Industry_non weighted'!$C9:$Q9)</f>
        <v>0</v>
      </c>
      <c r="H8" s="19">
        <f>'HAZUS2Industry_non weighted'!H9/SUM('HAZUS2Industry_non weighted'!$C9:$Q9)</f>
        <v>0</v>
      </c>
      <c r="I8" s="19">
        <f>'HAZUS2Industry_non weighted'!I9/SUM('HAZUS2Industry_non weighted'!$C9:$Q9)</f>
        <v>1</v>
      </c>
      <c r="J8" s="19">
        <f>'HAZUS2Industry_non weighted'!J9/SUM('HAZUS2Industry_non weighted'!$C9:$Q9)</f>
        <v>0</v>
      </c>
      <c r="K8" s="19">
        <f>'HAZUS2Industry_non weighted'!K9/SUM('HAZUS2Industry_non weighted'!$C9:$Q9)</f>
        <v>0</v>
      </c>
      <c r="L8" s="19">
        <f>'HAZUS2Industry_non weighted'!L9/SUM('HAZUS2Industry_non weighted'!$C9:$Q9)</f>
        <v>0</v>
      </c>
      <c r="M8" s="19">
        <f>'HAZUS2Industry_non weighted'!M9/SUM('HAZUS2Industry_non weighted'!$C9:$Q9)</f>
        <v>0</v>
      </c>
      <c r="N8" s="19">
        <f>'HAZUS2Industry_non weighted'!N9/SUM('HAZUS2Industry_non weighted'!$C9:$Q9)</f>
        <v>0</v>
      </c>
      <c r="O8" s="19">
        <f>'HAZUS2Industry_non weighted'!O9/SUM('HAZUS2Industry_non weighted'!$C9:$Q9)</f>
        <v>0</v>
      </c>
      <c r="P8" s="19">
        <f>'HAZUS2Industry_non weighted'!P9/SUM('HAZUS2Industry_non weighted'!$C9:$Q9)</f>
        <v>0</v>
      </c>
      <c r="Q8" s="19">
        <f>'HAZUS2Industry_non weighted'!Q9/SUM('HAZUS2Industry_non weighted'!$C9:$Q9)</f>
        <v>0</v>
      </c>
    </row>
    <row r="9" spans="1:18" x14ac:dyDescent="0.35">
      <c r="A9" s="26" t="s">
        <v>55</v>
      </c>
      <c r="B9" s="19" t="s">
        <v>76</v>
      </c>
      <c r="C9" s="19">
        <f>'HAZUS2Industry_non weighted'!C10/SUM('HAZUS2Industry_non weighted'!$C10:$Q10)</f>
        <v>0</v>
      </c>
      <c r="D9" s="19">
        <f>'HAZUS2Industry_non weighted'!D10/SUM('HAZUS2Industry_non weighted'!$C10:$Q10)</f>
        <v>0</v>
      </c>
      <c r="E9" s="19">
        <f>'HAZUS2Industry_non weighted'!E10/SUM('HAZUS2Industry_non weighted'!$C10:$Q10)</f>
        <v>0</v>
      </c>
      <c r="F9" s="19">
        <f>'HAZUS2Industry_non weighted'!F10/SUM('HAZUS2Industry_non weighted'!$C10:$Q10)</f>
        <v>0</v>
      </c>
      <c r="G9" s="19">
        <f>'HAZUS2Industry_non weighted'!G10/SUM('HAZUS2Industry_non weighted'!$C10:$Q10)</f>
        <v>0</v>
      </c>
      <c r="H9" s="19">
        <f>'HAZUS2Industry_non weighted'!H10/SUM('HAZUS2Industry_non weighted'!$C10:$Q10)</f>
        <v>0.75</v>
      </c>
      <c r="I9" s="19">
        <f>'HAZUS2Industry_non weighted'!I10/SUM('HAZUS2Industry_non weighted'!$C10:$Q10)</f>
        <v>0</v>
      </c>
      <c r="J9" s="19">
        <f>'HAZUS2Industry_non weighted'!J10/SUM('HAZUS2Industry_non weighted'!$C10:$Q10)</f>
        <v>0.25</v>
      </c>
      <c r="K9" s="19">
        <f>'HAZUS2Industry_non weighted'!K10/SUM('HAZUS2Industry_non weighted'!$C10:$Q10)</f>
        <v>0</v>
      </c>
      <c r="L9" s="19">
        <f>'HAZUS2Industry_non weighted'!L10/SUM('HAZUS2Industry_non weighted'!$C10:$Q10)</f>
        <v>0</v>
      </c>
      <c r="M9" s="19">
        <f>'HAZUS2Industry_non weighted'!M10/SUM('HAZUS2Industry_non weighted'!$C10:$Q10)</f>
        <v>0</v>
      </c>
      <c r="N9" s="19">
        <f>'HAZUS2Industry_non weighted'!N10/SUM('HAZUS2Industry_non weighted'!$C10:$Q10)</f>
        <v>0</v>
      </c>
      <c r="O9" s="19">
        <f>'HAZUS2Industry_non weighted'!O10/SUM('HAZUS2Industry_non weighted'!$C10:$Q10)</f>
        <v>0</v>
      </c>
      <c r="P9" s="19">
        <f>'HAZUS2Industry_non weighted'!P10/SUM('HAZUS2Industry_non weighted'!$C10:$Q10)</f>
        <v>0</v>
      </c>
      <c r="Q9" s="19">
        <f>'HAZUS2Industry_non weighted'!Q10/SUM('HAZUS2Industry_non weighted'!$C10:$Q10)</f>
        <v>0</v>
      </c>
    </row>
    <row r="10" spans="1:18" x14ac:dyDescent="0.35">
      <c r="A10" s="26" t="s">
        <v>149</v>
      </c>
      <c r="B10" s="19" t="s">
        <v>81</v>
      </c>
      <c r="C10" s="19">
        <f>'HAZUS2Industry_non weighted'!C11/SUM('HAZUS2Industry_non weighted'!$C11:$Q11)</f>
        <v>0</v>
      </c>
      <c r="D10" s="19">
        <f>'HAZUS2Industry_non weighted'!D11/SUM('HAZUS2Industry_non weighted'!$C11:$Q11)</f>
        <v>0</v>
      </c>
      <c r="E10" s="19">
        <f>'HAZUS2Industry_non weighted'!E11/SUM('HAZUS2Industry_non weighted'!$C11:$Q11)</f>
        <v>0</v>
      </c>
      <c r="F10" s="19">
        <f>'HAZUS2Industry_non weighted'!F11/SUM('HAZUS2Industry_non weighted'!$C11:$Q11)</f>
        <v>0</v>
      </c>
      <c r="G10" s="19">
        <f>'HAZUS2Industry_non weighted'!G11/SUM('HAZUS2Industry_non weighted'!$C11:$Q11)</f>
        <v>0</v>
      </c>
      <c r="H10" s="19">
        <f>'HAZUS2Industry_non weighted'!H11/SUM('HAZUS2Industry_non weighted'!$C11:$Q11)</f>
        <v>0</v>
      </c>
      <c r="I10" s="19">
        <f>'HAZUS2Industry_non weighted'!I11/SUM('HAZUS2Industry_non weighted'!$C11:$Q11)</f>
        <v>0</v>
      </c>
      <c r="J10" s="19">
        <f>'HAZUS2Industry_non weighted'!J11/SUM('HAZUS2Industry_non weighted'!$C11:$Q11)</f>
        <v>0</v>
      </c>
      <c r="K10" s="19">
        <f>'HAZUS2Industry_non weighted'!K11/SUM('HAZUS2Industry_non weighted'!$C11:$Q11)</f>
        <v>0</v>
      </c>
      <c r="L10" s="19">
        <f>'HAZUS2Industry_non weighted'!L11/SUM('HAZUS2Industry_non weighted'!$C11:$Q11)</f>
        <v>0</v>
      </c>
      <c r="M10" s="19">
        <f>'HAZUS2Industry_non weighted'!M11/SUM('HAZUS2Industry_non weighted'!$C11:$Q11)</f>
        <v>0</v>
      </c>
      <c r="N10" s="19">
        <f>'HAZUS2Industry_non weighted'!N11/SUM('HAZUS2Industry_non weighted'!$C11:$Q11)</f>
        <v>0</v>
      </c>
      <c r="O10" s="19">
        <f>'HAZUS2Industry_non weighted'!O11/SUM('HAZUS2Industry_non weighted'!$C11:$Q11)</f>
        <v>0</v>
      </c>
      <c r="P10" s="19">
        <f>'HAZUS2Industry_non weighted'!P11/SUM('HAZUS2Industry_non weighted'!$C11:$Q11)</f>
        <v>1</v>
      </c>
      <c r="Q10" s="19">
        <f>'HAZUS2Industry_non weighted'!Q11/SUM('HAZUS2Industry_non weighted'!$C11:$Q11)</f>
        <v>0</v>
      </c>
    </row>
    <row r="11" spans="1:18" x14ac:dyDescent="0.35">
      <c r="A11" s="26" t="s">
        <v>150</v>
      </c>
      <c r="B11" s="19" t="s">
        <v>86</v>
      </c>
      <c r="C11" s="19">
        <f>'HAZUS2Industry_non weighted'!C12/SUM('HAZUS2Industry_non weighted'!$C12:$Q12)</f>
        <v>0</v>
      </c>
      <c r="D11" s="19">
        <f>'HAZUS2Industry_non weighted'!D12/SUM('HAZUS2Industry_non weighted'!$C12:$Q12)</f>
        <v>0</v>
      </c>
      <c r="E11" s="19">
        <f>'HAZUS2Industry_non weighted'!E12/SUM('HAZUS2Industry_non weighted'!$C12:$Q12)</f>
        <v>0.125</v>
      </c>
      <c r="F11" s="19">
        <f>'HAZUS2Industry_non weighted'!F12/SUM('HAZUS2Industry_non weighted'!$C12:$Q12)</f>
        <v>0</v>
      </c>
      <c r="G11" s="19">
        <f>'HAZUS2Industry_non weighted'!G12/SUM('HAZUS2Industry_non weighted'!$C12:$Q12)</f>
        <v>0</v>
      </c>
      <c r="H11" s="19">
        <f>'HAZUS2Industry_non weighted'!H12/SUM('HAZUS2Industry_non weighted'!$C12:$Q12)</f>
        <v>0</v>
      </c>
      <c r="I11" s="19">
        <f>'HAZUS2Industry_non weighted'!I12/SUM('HAZUS2Industry_non weighted'!$C12:$Q12)</f>
        <v>0</v>
      </c>
      <c r="J11" s="19">
        <f>'HAZUS2Industry_non weighted'!J12/SUM('HAZUS2Industry_non weighted'!$C12:$Q12)</f>
        <v>0.125</v>
      </c>
      <c r="K11" s="19">
        <f>'HAZUS2Industry_non weighted'!K12/SUM('HAZUS2Industry_non weighted'!$C12:$Q12)</f>
        <v>0.125</v>
      </c>
      <c r="L11" s="19">
        <f>'HAZUS2Industry_non weighted'!L12/SUM('HAZUS2Industry_non weighted'!$C12:$Q12)</f>
        <v>0.125</v>
      </c>
      <c r="M11" s="19">
        <f>'HAZUS2Industry_non weighted'!M12/SUM('HAZUS2Industry_non weighted'!$C12:$Q12)</f>
        <v>0.5</v>
      </c>
      <c r="N11" s="19">
        <f>'HAZUS2Industry_non weighted'!N12/SUM('HAZUS2Industry_non weighted'!$C12:$Q12)</f>
        <v>0</v>
      </c>
      <c r="O11" s="19">
        <f>'HAZUS2Industry_non weighted'!O12/SUM('HAZUS2Industry_non weighted'!$C12:$Q12)</f>
        <v>0</v>
      </c>
      <c r="P11" s="19">
        <f>'HAZUS2Industry_non weighted'!P12/SUM('HAZUS2Industry_non weighted'!$C12:$Q12)</f>
        <v>0</v>
      </c>
      <c r="Q11" s="19">
        <f>'HAZUS2Industry_non weighted'!Q12/SUM('HAZUS2Industry_non weighted'!$C12:$Q12)</f>
        <v>0</v>
      </c>
    </row>
    <row r="12" spans="1:18" x14ac:dyDescent="0.35">
      <c r="A12" s="26" t="s">
        <v>151</v>
      </c>
      <c r="B12" s="19" t="s">
        <v>91</v>
      </c>
      <c r="C12" s="19">
        <f>'HAZUS2Industry_non weighted'!C13/SUM('HAZUS2Industry_non weighted'!$C13:$Q13)</f>
        <v>0</v>
      </c>
      <c r="D12" s="19">
        <f>'HAZUS2Industry_non weighted'!D13/SUM('HAZUS2Industry_non weighted'!$C13:$Q13)</f>
        <v>0</v>
      </c>
      <c r="E12" s="19">
        <f>'HAZUS2Industry_non weighted'!E13/SUM('HAZUS2Industry_non weighted'!$C13:$Q13)</f>
        <v>0</v>
      </c>
      <c r="F12" s="19">
        <f>'HAZUS2Industry_non weighted'!F13/SUM('HAZUS2Industry_non weighted'!$C13:$Q13)</f>
        <v>0</v>
      </c>
      <c r="G12" s="19">
        <f>'HAZUS2Industry_non weighted'!G13/SUM('HAZUS2Industry_non weighted'!$C13:$Q13)</f>
        <v>0</v>
      </c>
      <c r="H12" s="19">
        <f>'HAZUS2Industry_non weighted'!H13/SUM('HAZUS2Industry_non weighted'!$C13:$Q13)</f>
        <v>0</v>
      </c>
      <c r="I12" s="19">
        <f>'HAZUS2Industry_non weighted'!I13/SUM('HAZUS2Industry_non weighted'!$C13:$Q13)</f>
        <v>0</v>
      </c>
      <c r="J12" s="19">
        <f>'HAZUS2Industry_non weighted'!J13/SUM('HAZUS2Industry_non weighted'!$C13:$Q13)</f>
        <v>0</v>
      </c>
      <c r="K12" s="19">
        <f>'HAZUS2Industry_non weighted'!K13/SUM('HAZUS2Industry_non weighted'!$C13:$Q13)</f>
        <v>0</v>
      </c>
      <c r="L12" s="19">
        <f>'HAZUS2Industry_non weighted'!L13/SUM('HAZUS2Industry_non weighted'!$C13:$Q13)</f>
        <v>1</v>
      </c>
      <c r="M12" s="19">
        <f>'HAZUS2Industry_non weighted'!M13/SUM('HAZUS2Industry_non weighted'!$C13:$Q13)</f>
        <v>0</v>
      </c>
      <c r="N12" s="19">
        <f>'HAZUS2Industry_non weighted'!N13/SUM('HAZUS2Industry_non weighted'!$C13:$Q13)</f>
        <v>0</v>
      </c>
      <c r="O12" s="19">
        <f>'HAZUS2Industry_non weighted'!O13/SUM('HAZUS2Industry_non weighted'!$C13:$Q13)</f>
        <v>0</v>
      </c>
      <c r="P12" s="19">
        <f>'HAZUS2Industry_non weighted'!P13/SUM('HAZUS2Industry_non weighted'!$C13:$Q13)</f>
        <v>0</v>
      </c>
      <c r="Q12" s="19">
        <f>'HAZUS2Industry_non weighted'!Q13/SUM('HAZUS2Industry_non weighted'!$C13:$Q13)</f>
        <v>0</v>
      </c>
    </row>
    <row r="13" spans="1:18" x14ac:dyDescent="0.35">
      <c r="A13" s="26" t="s">
        <v>152</v>
      </c>
      <c r="B13" s="19" t="s">
        <v>96</v>
      </c>
      <c r="C13" s="19">
        <f>'HAZUS2Industry_non weighted'!C14/SUM('HAZUS2Industry_non weighted'!$C14:$Q14)</f>
        <v>0</v>
      </c>
      <c r="D13" s="19">
        <f>'HAZUS2Industry_non weighted'!D14/SUM('HAZUS2Industry_non weighted'!$C14:$Q14)</f>
        <v>0</v>
      </c>
      <c r="E13" s="19">
        <f>'HAZUS2Industry_non weighted'!E14/SUM('HAZUS2Industry_non weighted'!$C14:$Q14)</f>
        <v>0</v>
      </c>
      <c r="F13" s="19">
        <f>'HAZUS2Industry_non weighted'!F14/SUM('HAZUS2Industry_non weighted'!$C14:$Q14)</f>
        <v>0</v>
      </c>
      <c r="G13" s="19">
        <f>'HAZUS2Industry_non weighted'!G14/SUM('HAZUS2Industry_non weighted'!$C14:$Q14)</f>
        <v>0</v>
      </c>
      <c r="H13" s="19">
        <f>'HAZUS2Industry_non weighted'!H14/SUM('HAZUS2Industry_non weighted'!$C14:$Q14)</f>
        <v>0</v>
      </c>
      <c r="I13" s="19">
        <f>'HAZUS2Industry_non weighted'!I14/SUM('HAZUS2Industry_non weighted'!$C14:$Q14)</f>
        <v>0</v>
      </c>
      <c r="J13" s="19">
        <f>'HAZUS2Industry_non weighted'!J14/SUM('HAZUS2Industry_non weighted'!$C14:$Q14)</f>
        <v>0</v>
      </c>
      <c r="K13" s="19">
        <f>'HAZUS2Industry_non weighted'!K14/SUM('HAZUS2Industry_non weighted'!$C14:$Q14)</f>
        <v>0</v>
      </c>
      <c r="L13" s="19">
        <f>'HAZUS2Industry_non weighted'!L14/SUM('HAZUS2Industry_non weighted'!$C14:$Q14)</f>
        <v>0</v>
      </c>
      <c r="M13" s="19">
        <f>'HAZUS2Industry_non weighted'!M14/SUM('HAZUS2Industry_non weighted'!$C14:$Q14)</f>
        <v>0</v>
      </c>
      <c r="N13" s="19">
        <f>'HAZUS2Industry_non weighted'!N14/SUM('HAZUS2Industry_non weighted'!$C14:$Q14)</f>
        <v>1</v>
      </c>
      <c r="O13" s="19">
        <f>'HAZUS2Industry_non weighted'!O14/SUM('HAZUS2Industry_non weighted'!$C14:$Q14)</f>
        <v>0</v>
      </c>
      <c r="P13" s="19">
        <f>'HAZUS2Industry_non weighted'!P14/SUM('HAZUS2Industry_non weighted'!$C14:$Q14)</f>
        <v>0</v>
      </c>
      <c r="Q13" s="19">
        <f>'HAZUS2Industry_non weighted'!Q14/SUM('HAZUS2Industry_non weighted'!$C14:$Q14)</f>
        <v>0</v>
      </c>
    </row>
    <row r="14" spans="1:18" x14ac:dyDescent="0.35">
      <c r="A14" s="26" t="s">
        <v>153</v>
      </c>
      <c r="B14" s="19" t="s">
        <v>101</v>
      </c>
      <c r="C14" s="19">
        <f>'HAZUS2Industry_non weighted'!C15/SUM('HAZUS2Industry_non weighted'!$C15:$Q15)</f>
        <v>0</v>
      </c>
      <c r="D14" s="19">
        <f>'HAZUS2Industry_non weighted'!D15/SUM('HAZUS2Industry_non weighted'!$C15:$Q15)</f>
        <v>0</v>
      </c>
      <c r="E14" s="19">
        <f>'HAZUS2Industry_non weighted'!E15/SUM('HAZUS2Industry_non weighted'!$C15:$Q15)</f>
        <v>0</v>
      </c>
      <c r="F14" s="19">
        <f>'HAZUS2Industry_non weighted'!F15/SUM('HAZUS2Industry_non weighted'!$C15:$Q15)</f>
        <v>0</v>
      </c>
      <c r="G14" s="19">
        <f>'HAZUS2Industry_non weighted'!G15/SUM('HAZUS2Industry_non weighted'!$C15:$Q15)</f>
        <v>0</v>
      </c>
      <c r="H14" s="19">
        <f>'HAZUS2Industry_non weighted'!H15/SUM('HAZUS2Industry_non weighted'!$C15:$Q15)</f>
        <v>0</v>
      </c>
      <c r="I14" s="19">
        <f>'HAZUS2Industry_non weighted'!I15/SUM('HAZUS2Industry_non weighted'!$C15:$Q15)</f>
        <v>0</v>
      </c>
      <c r="J14" s="19">
        <f>'HAZUS2Industry_non weighted'!J15/SUM('HAZUS2Industry_non weighted'!$C15:$Q15)</f>
        <v>0</v>
      </c>
      <c r="K14" s="19">
        <f>'HAZUS2Industry_non weighted'!K15/SUM('HAZUS2Industry_non weighted'!$C15:$Q15)</f>
        <v>0</v>
      </c>
      <c r="L14" s="19">
        <f>'HAZUS2Industry_non weighted'!L15/SUM('HAZUS2Industry_non weighted'!$C15:$Q15)</f>
        <v>0</v>
      </c>
      <c r="M14" s="19">
        <f>'HAZUS2Industry_non weighted'!M15/SUM('HAZUS2Industry_non weighted'!$C15:$Q15)</f>
        <v>0</v>
      </c>
      <c r="N14" s="19">
        <f>'HAZUS2Industry_non weighted'!N15/SUM('HAZUS2Industry_non weighted'!$C15:$Q15)</f>
        <v>1</v>
      </c>
      <c r="O14" s="19">
        <f>'HAZUS2Industry_non weighted'!O15/SUM('HAZUS2Industry_non weighted'!$C15:$Q15)</f>
        <v>0</v>
      </c>
      <c r="P14" s="19">
        <f>'HAZUS2Industry_non weighted'!P15/SUM('HAZUS2Industry_non weighted'!$C15:$Q15)</f>
        <v>0</v>
      </c>
      <c r="Q14" s="19">
        <f>'HAZUS2Industry_non weighted'!Q15/SUM('HAZUS2Industry_non weighted'!$C15:$Q15)</f>
        <v>0</v>
      </c>
    </row>
    <row r="15" spans="1:18" x14ac:dyDescent="0.35">
      <c r="A15" s="26" t="s">
        <v>154</v>
      </c>
      <c r="B15" s="19" t="s">
        <v>105</v>
      </c>
      <c r="C15" s="19">
        <f>'HAZUS2Industry_non weighted'!C16/SUM('HAZUS2Industry_non weighted'!$C16:$Q16)</f>
        <v>0</v>
      </c>
      <c r="D15" s="19">
        <f>'HAZUS2Industry_non weighted'!D16/SUM('HAZUS2Industry_non weighted'!$C16:$Q16)</f>
        <v>0</v>
      </c>
      <c r="E15" s="19">
        <f>'HAZUS2Industry_non weighted'!E16/SUM('HAZUS2Industry_non weighted'!$C16:$Q16)</f>
        <v>0</v>
      </c>
      <c r="F15" s="19">
        <f>'HAZUS2Industry_non weighted'!F16/SUM('HAZUS2Industry_non weighted'!$C16:$Q16)</f>
        <v>0</v>
      </c>
      <c r="G15" s="19">
        <f>'HAZUS2Industry_non weighted'!G16/SUM('HAZUS2Industry_non weighted'!$C16:$Q16)</f>
        <v>0</v>
      </c>
      <c r="H15" s="19">
        <f>'HAZUS2Industry_non weighted'!H16/SUM('HAZUS2Industry_non weighted'!$C16:$Q16)</f>
        <v>0</v>
      </c>
      <c r="I15" s="19">
        <f>'HAZUS2Industry_non weighted'!I16/SUM('HAZUS2Industry_non weighted'!$C16:$Q16)</f>
        <v>0</v>
      </c>
      <c r="J15" s="19">
        <f>'HAZUS2Industry_non weighted'!J16/SUM('HAZUS2Industry_non weighted'!$C16:$Q16)</f>
        <v>0</v>
      </c>
      <c r="K15" s="19">
        <f>'HAZUS2Industry_non weighted'!K16/SUM('HAZUS2Industry_non weighted'!$C16:$Q16)</f>
        <v>0.5</v>
      </c>
      <c r="L15" s="19">
        <f>'HAZUS2Industry_non weighted'!L16/SUM('HAZUS2Industry_non weighted'!$C16:$Q16)</f>
        <v>0</v>
      </c>
      <c r="M15" s="19">
        <f>'HAZUS2Industry_non weighted'!M16/SUM('HAZUS2Industry_non weighted'!$C16:$Q16)</f>
        <v>0</v>
      </c>
      <c r="N15" s="19">
        <f>'HAZUS2Industry_non weighted'!N16/SUM('HAZUS2Industry_non weighted'!$C16:$Q16)</f>
        <v>0</v>
      </c>
      <c r="O15" s="19">
        <f>'HAZUS2Industry_non weighted'!O16/SUM('HAZUS2Industry_non weighted'!$C16:$Q16)</f>
        <v>0.5</v>
      </c>
      <c r="P15" s="19">
        <f>'HAZUS2Industry_non weighted'!P16/SUM('HAZUS2Industry_non weighted'!$C16:$Q16)</f>
        <v>0</v>
      </c>
      <c r="Q15" s="19">
        <f>'HAZUS2Industry_non weighted'!Q16/SUM('HAZUS2Industry_non weighted'!$C16:$Q16)</f>
        <v>0</v>
      </c>
    </row>
    <row r="16" spans="1:18" x14ac:dyDescent="0.35">
      <c r="A16" s="26" t="s">
        <v>155</v>
      </c>
      <c r="B16" s="19" t="s">
        <v>109</v>
      </c>
      <c r="C16" s="19">
        <f>'HAZUS2Industry_non weighted'!C17/SUM('HAZUS2Industry_non weighted'!$C17:$Q17)</f>
        <v>0</v>
      </c>
      <c r="D16" s="19">
        <f>'HAZUS2Industry_non weighted'!D17/SUM('HAZUS2Industry_non weighted'!$C17:$Q17)</f>
        <v>0</v>
      </c>
      <c r="E16" s="19">
        <f>'HAZUS2Industry_non weighted'!E17/SUM('HAZUS2Industry_non weighted'!$C17:$Q17)</f>
        <v>0</v>
      </c>
      <c r="F16" s="19">
        <f>'HAZUS2Industry_non weighted'!F17/SUM('HAZUS2Industry_non weighted'!$C17:$Q17)</f>
        <v>0</v>
      </c>
      <c r="G16" s="19">
        <f>'HAZUS2Industry_non weighted'!G17/SUM('HAZUS2Industry_non weighted'!$C17:$Q17)</f>
        <v>0</v>
      </c>
      <c r="H16" s="19">
        <f>'HAZUS2Industry_non weighted'!H17/SUM('HAZUS2Industry_non weighted'!$C17:$Q17)</f>
        <v>0</v>
      </c>
      <c r="I16" s="19">
        <f>'HAZUS2Industry_non weighted'!I17/SUM('HAZUS2Industry_non weighted'!$C17:$Q17)</f>
        <v>0</v>
      </c>
      <c r="J16" s="19">
        <f>'HAZUS2Industry_non weighted'!J17/SUM('HAZUS2Industry_non weighted'!$C17:$Q17)</f>
        <v>0</v>
      </c>
      <c r="K16" s="19">
        <f>'HAZUS2Industry_non weighted'!K17/SUM('HAZUS2Industry_non weighted'!$C17:$Q17)</f>
        <v>0</v>
      </c>
      <c r="L16" s="19">
        <f>'HAZUS2Industry_non weighted'!L17/SUM('HAZUS2Industry_non weighted'!$C17:$Q17)</f>
        <v>0</v>
      </c>
      <c r="M16" s="19">
        <f>'HAZUS2Industry_non weighted'!M17/SUM('HAZUS2Industry_non weighted'!$C17:$Q17)</f>
        <v>0</v>
      </c>
      <c r="N16" s="19">
        <f>'HAZUS2Industry_non weighted'!N17/SUM('HAZUS2Industry_non weighted'!$C17:$Q17)</f>
        <v>0</v>
      </c>
      <c r="O16" s="19">
        <f>'HAZUS2Industry_non weighted'!O17/SUM('HAZUS2Industry_non weighted'!$C17:$Q17)</f>
        <v>1</v>
      </c>
      <c r="P16" s="19">
        <f>'HAZUS2Industry_non weighted'!P17/SUM('HAZUS2Industry_non weighted'!$C17:$Q17)</f>
        <v>0</v>
      </c>
      <c r="Q16" s="19">
        <f>'HAZUS2Industry_non weighted'!Q17/SUM('HAZUS2Industry_non weighted'!$C17:$Q17)</f>
        <v>0</v>
      </c>
    </row>
    <row r="17" spans="1:17" x14ac:dyDescent="0.35">
      <c r="A17" s="26" t="s">
        <v>156</v>
      </c>
      <c r="B17" s="19" t="s">
        <v>113</v>
      </c>
      <c r="C17" s="19">
        <f>'HAZUS2Industry_non weighted'!C18/SUM('HAZUS2Industry_non weighted'!$C18:$Q18)</f>
        <v>0</v>
      </c>
      <c r="D17" s="19">
        <f>'HAZUS2Industry_non weighted'!D18/SUM('HAZUS2Industry_non weighted'!$C18:$Q18)</f>
        <v>0</v>
      </c>
      <c r="E17" s="19">
        <f>'HAZUS2Industry_non weighted'!E18/SUM('HAZUS2Industry_non weighted'!$C18:$Q18)</f>
        <v>0</v>
      </c>
      <c r="F17" s="19">
        <f>'HAZUS2Industry_non weighted'!F18/SUM('HAZUS2Industry_non weighted'!$C18:$Q18)</f>
        <v>0</v>
      </c>
      <c r="G17" s="19">
        <f>'HAZUS2Industry_non weighted'!G18/SUM('HAZUS2Industry_non weighted'!$C18:$Q18)</f>
        <v>0</v>
      </c>
      <c r="H17" s="19">
        <f>'HAZUS2Industry_non weighted'!H18/SUM('HAZUS2Industry_non weighted'!$C18:$Q18)</f>
        <v>0</v>
      </c>
      <c r="I17" s="19">
        <f>'HAZUS2Industry_non weighted'!I18/SUM('HAZUS2Industry_non weighted'!$C18:$Q18)</f>
        <v>0</v>
      </c>
      <c r="J17" s="19">
        <f>'HAZUS2Industry_non weighted'!J18/SUM('HAZUS2Industry_non weighted'!$C18:$Q18)</f>
        <v>1</v>
      </c>
      <c r="K17" s="19">
        <f>'HAZUS2Industry_non weighted'!K18/SUM('HAZUS2Industry_non weighted'!$C18:$Q18)</f>
        <v>0</v>
      </c>
      <c r="L17" s="19">
        <f>'HAZUS2Industry_non weighted'!L18/SUM('HAZUS2Industry_non weighted'!$C18:$Q18)</f>
        <v>0</v>
      </c>
      <c r="M17" s="19">
        <f>'HAZUS2Industry_non weighted'!M18/SUM('HAZUS2Industry_non weighted'!$C18:$Q18)</f>
        <v>0</v>
      </c>
      <c r="N17" s="19">
        <f>'HAZUS2Industry_non weighted'!N18/SUM('HAZUS2Industry_non weighted'!$C18:$Q18)</f>
        <v>0</v>
      </c>
      <c r="O17" s="19">
        <f>'HAZUS2Industry_non weighted'!O18/SUM('HAZUS2Industry_non weighted'!$C18:$Q18)</f>
        <v>0</v>
      </c>
      <c r="P17" s="19">
        <f>'HAZUS2Industry_non weighted'!P18/SUM('HAZUS2Industry_non weighted'!$C18:$Q18)</f>
        <v>0</v>
      </c>
      <c r="Q17" s="19">
        <f>'HAZUS2Industry_non weighted'!Q18/SUM('HAZUS2Industry_non weighted'!$C18:$Q18)</f>
        <v>0</v>
      </c>
    </row>
    <row r="18" spans="1:17" x14ac:dyDescent="0.35">
      <c r="A18" s="26" t="s">
        <v>157</v>
      </c>
      <c r="B18" s="19" t="s">
        <v>117</v>
      </c>
      <c r="C18" s="19">
        <f>'HAZUS2Industry_non weighted'!C19/SUM('HAZUS2Industry_non weighted'!$C19:$Q19)</f>
        <v>0</v>
      </c>
      <c r="D18" s="19">
        <f>'HAZUS2Industry_non weighted'!D19/SUM('HAZUS2Industry_non weighted'!$C19:$Q19)</f>
        <v>0</v>
      </c>
      <c r="E18" s="19">
        <f>'HAZUS2Industry_non weighted'!E19/SUM('HAZUS2Industry_non weighted'!$C19:$Q19)</f>
        <v>0</v>
      </c>
      <c r="F18" s="19">
        <f>'HAZUS2Industry_non weighted'!F19/SUM('HAZUS2Industry_non weighted'!$C19:$Q19)</f>
        <v>0</v>
      </c>
      <c r="G18" s="19">
        <f>'HAZUS2Industry_non weighted'!G19/SUM('HAZUS2Industry_non weighted'!$C19:$Q19)</f>
        <v>1</v>
      </c>
      <c r="H18" s="19">
        <f>'HAZUS2Industry_non weighted'!H19/SUM('HAZUS2Industry_non weighted'!$C19:$Q19)</f>
        <v>0</v>
      </c>
      <c r="I18" s="19">
        <f>'HAZUS2Industry_non weighted'!I19/SUM('HAZUS2Industry_non weighted'!$C19:$Q19)</f>
        <v>0</v>
      </c>
      <c r="J18" s="19">
        <f>'HAZUS2Industry_non weighted'!J19/SUM('HAZUS2Industry_non weighted'!$C19:$Q19)</f>
        <v>0</v>
      </c>
      <c r="K18" s="19">
        <f>'HAZUS2Industry_non weighted'!K19/SUM('HAZUS2Industry_non weighted'!$C19:$Q19)</f>
        <v>0</v>
      </c>
      <c r="L18" s="19">
        <f>'HAZUS2Industry_non weighted'!L19/SUM('HAZUS2Industry_non weighted'!$C19:$Q19)</f>
        <v>0</v>
      </c>
      <c r="M18" s="19">
        <f>'HAZUS2Industry_non weighted'!M19/SUM('HAZUS2Industry_non weighted'!$C19:$Q19)</f>
        <v>0</v>
      </c>
      <c r="N18" s="19">
        <f>'HAZUS2Industry_non weighted'!N19/SUM('HAZUS2Industry_non weighted'!$C19:$Q19)</f>
        <v>0</v>
      </c>
      <c r="O18" s="19">
        <f>'HAZUS2Industry_non weighted'!O19/SUM('HAZUS2Industry_non weighted'!$C19:$Q19)</f>
        <v>0</v>
      </c>
      <c r="P18" s="19">
        <f>'HAZUS2Industry_non weighted'!P19/SUM('HAZUS2Industry_non weighted'!$C19:$Q19)</f>
        <v>0</v>
      </c>
      <c r="Q18" s="19">
        <f>'HAZUS2Industry_non weighted'!Q19/SUM('HAZUS2Industry_non weighted'!$C19:$Q19)</f>
        <v>0</v>
      </c>
    </row>
    <row r="19" spans="1:17" x14ac:dyDescent="0.35">
      <c r="A19" s="26" t="s">
        <v>158</v>
      </c>
      <c r="B19" s="19" t="s">
        <v>121</v>
      </c>
      <c r="C19" s="19">
        <f>'HAZUS2Industry_non weighted'!C20/SUM('HAZUS2Industry_non weighted'!$C20:$Q20)</f>
        <v>0</v>
      </c>
      <c r="D19" s="19">
        <f>'HAZUS2Industry_non weighted'!D20/SUM('HAZUS2Industry_non weighted'!$C20:$Q20)</f>
        <v>0</v>
      </c>
      <c r="E19" s="19">
        <f>'HAZUS2Industry_non weighted'!E20/SUM('HAZUS2Industry_non weighted'!$C20:$Q20)</f>
        <v>0</v>
      </c>
      <c r="F19" s="19">
        <f>'HAZUS2Industry_non weighted'!F20/SUM('HAZUS2Industry_non weighted'!$C20:$Q20)</f>
        <v>0</v>
      </c>
      <c r="G19" s="19">
        <f>'HAZUS2Industry_non weighted'!G20/SUM('HAZUS2Industry_non weighted'!$C20:$Q20)</f>
        <v>0.5</v>
      </c>
      <c r="H19" s="19">
        <f>'HAZUS2Industry_non weighted'!H20/SUM('HAZUS2Industry_non weighted'!$C20:$Q20)</f>
        <v>0</v>
      </c>
      <c r="I19" s="19">
        <f>'HAZUS2Industry_non weighted'!I20/SUM('HAZUS2Industry_non weighted'!$C20:$Q20)</f>
        <v>0</v>
      </c>
      <c r="J19" s="19">
        <f>'HAZUS2Industry_non weighted'!J20/SUM('HAZUS2Industry_non weighted'!$C20:$Q20)</f>
        <v>0</v>
      </c>
      <c r="K19" s="19">
        <f>'HAZUS2Industry_non weighted'!K20/SUM('HAZUS2Industry_non weighted'!$C20:$Q20)</f>
        <v>0.5</v>
      </c>
      <c r="L19" s="19">
        <f>'HAZUS2Industry_non weighted'!L20/SUM('HAZUS2Industry_non weighted'!$C20:$Q20)</f>
        <v>0</v>
      </c>
      <c r="M19" s="19">
        <f>'HAZUS2Industry_non weighted'!M20/SUM('HAZUS2Industry_non weighted'!$C20:$Q20)</f>
        <v>0</v>
      </c>
      <c r="N19" s="19">
        <f>'HAZUS2Industry_non weighted'!N20/SUM('HAZUS2Industry_non weighted'!$C20:$Q20)</f>
        <v>0</v>
      </c>
      <c r="O19" s="19">
        <f>'HAZUS2Industry_non weighted'!O20/SUM('HAZUS2Industry_non weighted'!$C20:$Q20)</f>
        <v>0</v>
      </c>
      <c r="P19" s="19">
        <f>'HAZUS2Industry_non weighted'!P20/SUM('HAZUS2Industry_non weighted'!$C20:$Q20)</f>
        <v>0</v>
      </c>
      <c r="Q19" s="19">
        <f>'HAZUS2Industry_non weighted'!Q20/SUM('HAZUS2Industry_non weighted'!$C20:$Q20)</f>
        <v>0</v>
      </c>
    </row>
    <row r="20" spans="1:17" x14ac:dyDescent="0.35">
      <c r="A20" s="26" t="s">
        <v>159</v>
      </c>
      <c r="B20" s="19" t="s">
        <v>123</v>
      </c>
      <c r="C20" s="19">
        <f>'HAZUS2Industry_non weighted'!C21/SUM('HAZUS2Industry_non weighted'!$C21:$Q21)</f>
        <v>0</v>
      </c>
      <c r="D20" s="19">
        <f>'HAZUS2Industry_non weighted'!D21/SUM('HAZUS2Industry_non weighted'!$C21:$Q21)</f>
        <v>0</v>
      </c>
      <c r="E20" s="19">
        <f>'HAZUS2Industry_non weighted'!E21/SUM('HAZUS2Industry_non weighted'!$C21:$Q21)</f>
        <v>0</v>
      </c>
      <c r="F20" s="19">
        <f>'HAZUS2Industry_non weighted'!F21/SUM('HAZUS2Industry_non weighted'!$C21:$Q21)</f>
        <v>0</v>
      </c>
      <c r="G20" s="19">
        <f>'HAZUS2Industry_non weighted'!G21/SUM('HAZUS2Industry_non weighted'!$C21:$Q21)</f>
        <v>1</v>
      </c>
      <c r="H20" s="19">
        <f>'HAZUS2Industry_non weighted'!H21/SUM('HAZUS2Industry_non weighted'!$C21:$Q21)</f>
        <v>0</v>
      </c>
      <c r="I20" s="19">
        <f>'HAZUS2Industry_non weighted'!I21/SUM('HAZUS2Industry_non weighted'!$C21:$Q21)</f>
        <v>0</v>
      </c>
      <c r="J20" s="19">
        <f>'HAZUS2Industry_non weighted'!J21/SUM('HAZUS2Industry_non weighted'!$C21:$Q21)</f>
        <v>0</v>
      </c>
      <c r="K20" s="19">
        <f>'HAZUS2Industry_non weighted'!K21/SUM('HAZUS2Industry_non weighted'!$C21:$Q21)</f>
        <v>0</v>
      </c>
      <c r="L20" s="19">
        <f>'HAZUS2Industry_non weighted'!L21/SUM('HAZUS2Industry_non weighted'!$C21:$Q21)</f>
        <v>0</v>
      </c>
      <c r="M20" s="19">
        <f>'HAZUS2Industry_non weighted'!M21/SUM('HAZUS2Industry_non weighted'!$C21:$Q21)</f>
        <v>0</v>
      </c>
      <c r="N20" s="19">
        <f>'HAZUS2Industry_non weighted'!N21/SUM('HAZUS2Industry_non weighted'!$C21:$Q21)</f>
        <v>0</v>
      </c>
      <c r="O20" s="19">
        <f>'HAZUS2Industry_non weighted'!O21/SUM('HAZUS2Industry_non weighted'!$C21:$Q21)</f>
        <v>0</v>
      </c>
      <c r="P20" s="19">
        <f>'HAZUS2Industry_non weighted'!P21/SUM('HAZUS2Industry_non weighted'!$C21:$Q21)</f>
        <v>0</v>
      </c>
      <c r="Q20" s="19">
        <f>'HAZUS2Industry_non weighted'!Q21/SUM('HAZUS2Industry_non weighted'!$C21:$Q21)</f>
        <v>0</v>
      </c>
    </row>
    <row r="21" spans="1:17" x14ac:dyDescent="0.35">
      <c r="A21" s="26" t="s">
        <v>160</v>
      </c>
      <c r="B21" s="19" t="s">
        <v>125</v>
      </c>
      <c r="C21" s="19">
        <f>'HAZUS2Industry_non weighted'!C22/SUM('HAZUS2Industry_non weighted'!$C22:$Q22)</f>
        <v>0</v>
      </c>
      <c r="D21" s="19">
        <f>'HAZUS2Industry_non weighted'!D22/SUM('HAZUS2Industry_non weighted'!$C22:$Q22)</f>
        <v>0.5</v>
      </c>
      <c r="E21" s="19">
        <f>'HAZUS2Industry_non weighted'!E22/SUM('HAZUS2Industry_non weighted'!$C22:$Q22)</f>
        <v>0</v>
      </c>
      <c r="F21" s="19">
        <f>'HAZUS2Industry_non weighted'!F22/SUM('HAZUS2Industry_non weighted'!$C22:$Q22)</f>
        <v>0</v>
      </c>
      <c r="G21" s="19">
        <f>'HAZUS2Industry_non weighted'!G22/SUM('HAZUS2Industry_non weighted'!$C22:$Q22)</f>
        <v>0.5</v>
      </c>
      <c r="H21" s="19">
        <f>'HAZUS2Industry_non weighted'!H22/SUM('HAZUS2Industry_non weighted'!$C22:$Q22)</f>
        <v>0</v>
      </c>
      <c r="I21" s="19">
        <f>'HAZUS2Industry_non weighted'!I22/SUM('HAZUS2Industry_non weighted'!$C22:$Q22)</f>
        <v>0</v>
      </c>
      <c r="J21" s="19">
        <f>'HAZUS2Industry_non weighted'!J22/SUM('HAZUS2Industry_non weighted'!$C22:$Q22)</f>
        <v>0</v>
      </c>
      <c r="K21" s="19">
        <f>'HAZUS2Industry_non weighted'!K22/SUM('HAZUS2Industry_non weighted'!$C22:$Q22)</f>
        <v>0</v>
      </c>
      <c r="L21" s="19">
        <f>'HAZUS2Industry_non weighted'!L22/SUM('HAZUS2Industry_non weighted'!$C22:$Q22)</f>
        <v>0</v>
      </c>
      <c r="M21" s="19">
        <f>'HAZUS2Industry_non weighted'!M22/SUM('HAZUS2Industry_non weighted'!$C22:$Q22)</f>
        <v>0</v>
      </c>
      <c r="N21" s="19">
        <f>'HAZUS2Industry_non weighted'!N22/SUM('HAZUS2Industry_non weighted'!$C22:$Q22)</f>
        <v>0</v>
      </c>
      <c r="O21" s="19">
        <f>'HAZUS2Industry_non weighted'!O22/SUM('HAZUS2Industry_non weighted'!$C22:$Q22)</f>
        <v>0</v>
      </c>
      <c r="P21" s="19">
        <f>'HAZUS2Industry_non weighted'!P22/SUM('HAZUS2Industry_non weighted'!$C22:$Q22)</f>
        <v>0</v>
      </c>
      <c r="Q21" s="19">
        <f>'HAZUS2Industry_non weighted'!Q22/SUM('HAZUS2Industry_non weighted'!$C22:$Q22)</f>
        <v>0</v>
      </c>
    </row>
    <row r="22" spans="1:17" x14ac:dyDescent="0.35">
      <c r="A22" s="26" t="s">
        <v>69</v>
      </c>
      <c r="B22" s="19" t="s">
        <v>127</v>
      </c>
      <c r="C22" s="19">
        <f>'HAZUS2Industry_non weighted'!C23/SUM('HAZUS2Industry_non weighted'!$C23:$Q23)</f>
        <v>0</v>
      </c>
      <c r="D22" s="19">
        <f>'HAZUS2Industry_non weighted'!D23/SUM('HAZUS2Industry_non weighted'!$C23:$Q23)</f>
        <v>0</v>
      </c>
      <c r="E22" s="19">
        <f>'HAZUS2Industry_non weighted'!E23/SUM('HAZUS2Industry_non weighted'!$C23:$Q23)</f>
        <v>0</v>
      </c>
      <c r="F22" s="19">
        <f>'HAZUS2Industry_non weighted'!F23/SUM('HAZUS2Industry_non weighted'!$C23:$Q23)</f>
        <v>0</v>
      </c>
      <c r="G22" s="19">
        <f>'HAZUS2Industry_non weighted'!G23/SUM('HAZUS2Industry_non weighted'!$C23:$Q23)</f>
        <v>1</v>
      </c>
      <c r="H22" s="19">
        <f>'HAZUS2Industry_non weighted'!H23/SUM('HAZUS2Industry_non weighted'!$C23:$Q23)</f>
        <v>0</v>
      </c>
      <c r="I22" s="19">
        <f>'HAZUS2Industry_non weighted'!I23/SUM('HAZUS2Industry_non weighted'!$C23:$Q23)</f>
        <v>0</v>
      </c>
      <c r="J22" s="19">
        <f>'HAZUS2Industry_non weighted'!J23/SUM('HAZUS2Industry_non weighted'!$C23:$Q23)</f>
        <v>0</v>
      </c>
      <c r="K22" s="19">
        <f>'HAZUS2Industry_non weighted'!K23/SUM('HAZUS2Industry_non weighted'!$C23:$Q23)</f>
        <v>0</v>
      </c>
      <c r="L22" s="19">
        <f>'HAZUS2Industry_non weighted'!L23/SUM('HAZUS2Industry_non weighted'!$C23:$Q23)</f>
        <v>0</v>
      </c>
      <c r="M22" s="19">
        <f>'HAZUS2Industry_non weighted'!M23/SUM('HAZUS2Industry_non weighted'!$C23:$Q23)</f>
        <v>0</v>
      </c>
      <c r="N22" s="19">
        <f>'HAZUS2Industry_non weighted'!N23/SUM('HAZUS2Industry_non weighted'!$C23:$Q23)</f>
        <v>0</v>
      </c>
      <c r="O22" s="19">
        <f>'HAZUS2Industry_non weighted'!O23/SUM('HAZUS2Industry_non weighted'!$C23:$Q23)</f>
        <v>0</v>
      </c>
      <c r="P22" s="19">
        <f>'HAZUS2Industry_non weighted'!P23/SUM('HAZUS2Industry_non weighted'!$C23:$Q23)</f>
        <v>0</v>
      </c>
      <c r="Q22" s="19">
        <f>'HAZUS2Industry_non weighted'!Q23/SUM('HAZUS2Industry_non weighted'!$C23:$Q23)</f>
        <v>0</v>
      </c>
    </row>
    <row r="23" spans="1:17" x14ac:dyDescent="0.35">
      <c r="A23" s="26" t="s">
        <v>45</v>
      </c>
      <c r="B23" s="19" t="s">
        <v>130</v>
      </c>
      <c r="C23" s="19">
        <f>'HAZUS2Industry_non weighted'!C24/SUM('HAZUS2Industry_non weighted'!$C24:$Q24)</f>
        <v>0</v>
      </c>
      <c r="D23" s="19">
        <f>'HAZUS2Industry_non weighted'!D24/SUM('HAZUS2Industry_non weighted'!$C24:$Q24)</f>
        <v>0</v>
      </c>
      <c r="E23" s="19">
        <f>'HAZUS2Industry_non weighted'!E24/SUM('HAZUS2Industry_non weighted'!$C24:$Q24)</f>
        <v>0</v>
      </c>
      <c r="F23" s="19">
        <f>'HAZUS2Industry_non weighted'!F24/SUM('HAZUS2Industry_non weighted'!$C24:$Q24)</f>
        <v>1</v>
      </c>
      <c r="G23" s="19">
        <f>'HAZUS2Industry_non weighted'!G24/SUM('HAZUS2Industry_non weighted'!$C24:$Q24)</f>
        <v>0</v>
      </c>
      <c r="H23" s="19">
        <f>'HAZUS2Industry_non weighted'!H24/SUM('HAZUS2Industry_non weighted'!$C24:$Q24)</f>
        <v>0</v>
      </c>
      <c r="I23" s="19">
        <f>'HAZUS2Industry_non weighted'!I24/SUM('HAZUS2Industry_non weighted'!$C24:$Q24)</f>
        <v>0</v>
      </c>
      <c r="J23" s="19">
        <f>'HAZUS2Industry_non weighted'!J24/SUM('HAZUS2Industry_non weighted'!$C24:$Q24)</f>
        <v>0</v>
      </c>
      <c r="K23" s="19">
        <f>'HAZUS2Industry_non weighted'!K24/SUM('HAZUS2Industry_non weighted'!$C24:$Q24)</f>
        <v>0</v>
      </c>
      <c r="L23" s="19">
        <f>'HAZUS2Industry_non weighted'!L24/SUM('HAZUS2Industry_non weighted'!$C24:$Q24)</f>
        <v>0</v>
      </c>
      <c r="M23" s="19">
        <f>'HAZUS2Industry_non weighted'!M24/SUM('HAZUS2Industry_non weighted'!$C24:$Q24)</f>
        <v>0</v>
      </c>
      <c r="N23" s="19">
        <f>'HAZUS2Industry_non weighted'!N24/SUM('HAZUS2Industry_non weighted'!$C24:$Q24)</f>
        <v>0</v>
      </c>
      <c r="O23" s="19">
        <f>'HAZUS2Industry_non weighted'!O24/SUM('HAZUS2Industry_non weighted'!$C24:$Q24)</f>
        <v>0</v>
      </c>
      <c r="P23" s="19">
        <f>'HAZUS2Industry_non weighted'!P24/SUM('HAZUS2Industry_non weighted'!$C24:$Q24)</f>
        <v>0</v>
      </c>
      <c r="Q23" s="19">
        <f>'HAZUS2Industry_non weighted'!Q24/SUM('HAZUS2Industry_non weighted'!$C24:$Q24)</f>
        <v>0</v>
      </c>
    </row>
    <row r="24" spans="1:17" x14ac:dyDescent="0.35">
      <c r="A24" s="26" t="s">
        <v>31</v>
      </c>
      <c r="B24" s="19" t="s">
        <v>132</v>
      </c>
      <c r="C24" s="19">
        <f>'HAZUS2Industry_non weighted'!C25/SUM('HAZUS2Industry_non weighted'!$C25:$Q25)</f>
        <v>1</v>
      </c>
      <c r="D24" s="19">
        <f>'HAZUS2Industry_non weighted'!D25/SUM('HAZUS2Industry_non weighted'!$C25:$Q25)</f>
        <v>0</v>
      </c>
      <c r="E24" s="19">
        <f>'HAZUS2Industry_non weighted'!E25/SUM('HAZUS2Industry_non weighted'!$C25:$Q25)</f>
        <v>0</v>
      </c>
      <c r="F24" s="19">
        <f>'HAZUS2Industry_non weighted'!F25/SUM('HAZUS2Industry_non weighted'!$C25:$Q25)</f>
        <v>0</v>
      </c>
      <c r="G24" s="19">
        <f>'HAZUS2Industry_non weighted'!G25/SUM('HAZUS2Industry_non weighted'!$C25:$Q25)</f>
        <v>0</v>
      </c>
      <c r="H24" s="19">
        <f>'HAZUS2Industry_non weighted'!H25/SUM('HAZUS2Industry_non weighted'!$C25:$Q25)</f>
        <v>0</v>
      </c>
      <c r="I24" s="19">
        <f>'HAZUS2Industry_non weighted'!I25/SUM('HAZUS2Industry_non weighted'!$C25:$Q25)</f>
        <v>0</v>
      </c>
      <c r="J24" s="19">
        <f>'HAZUS2Industry_non weighted'!J25/SUM('HAZUS2Industry_non weighted'!$C25:$Q25)</f>
        <v>0</v>
      </c>
      <c r="K24" s="19">
        <f>'HAZUS2Industry_non weighted'!K25/SUM('HAZUS2Industry_non weighted'!$C25:$Q25)</f>
        <v>0</v>
      </c>
      <c r="L24" s="19">
        <f>'HAZUS2Industry_non weighted'!L25/SUM('HAZUS2Industry_non weighted'!$C25:$Q25)</f>
        <v>0</v>
      </c>
      <c r="M24" s="19">
        <f>'HAZUS2Industry_non weighted'!M25/SUM('HAZUS2Industry_non weighted'!$C25:$Q25)</f>
        <v>0</v>
      </c>
      <c r="N24" s="19">
        <f>'HAZUS2Industry_non weighted'!N25/SUM('HAZUS2Industry_non weighted'!$C25:$Q25)</f>
        <v>0</v>
      </c>
      <c r="O24" s="19">
        <f>'HAZUS2Industry_non weighted'!O25/SUM('HAZUS2Industry_non weighted'!$C25:$Q25)</f>
        <v>0</v>
      </c>
      <c r="P24" s="19">
        <f>'HAZUS2Industry_non weighted'!P25/SUM('HAZUS2Industry_non weighted'!$C25:$Q25)</f>
        <v>0</v>
      </c>
      <c r="Q24" s="19">
        <f>'HAZUS2Industry_non weighted'!Q25/SUM('HAZUS2Industry_non weighted'!$C25:$Q25)</f>
        <v>0</v>
      </c>
    </row>
    <row r="25" spans="1:17" x14ac:dyDescent="0.35">
      <c r="A25" s="26" t="s">
        <v>161</v>
      </c>
      <c r="B25" s="19" t="s">
        <v>134</v>
      </c>
      <c r="C25" s="19">
        <f>'HAZUS2Industry_non weighted'!C26/SUM('HAZUS2Industry_non weighted'!$C26:$Q26)</f>
        <v>0</v>
      </c>
      <c r="D25" s="19">
        <f>'HAZUS2Industry_non weighted'!D26/SUM('HAZUS2Industry_non weighted'!$C26:$Q26)</f>
        <v>0</v>
      </c>
      <c r="E25" s="19">
        <f>'HAZUS2Industry_non weighted'!E26/SUM('HAZUS2Industry_non weighted'!$C26:$Q26)</f>
        <v>0</v>
      </c>
      <c r="F25" s="19">
        <f>'HAZUS2Industry_non weighted'!F26/SUM('HAZUS2Industry_non weighted'!$C26:$Q26)</f>
        <v>0</v>
      </c>
      <c r="G25" s="19">
        <f>'HAZUS2Industry_non weighted'!G26/SUM('HAZUS2Industry_non weighted'!$C26:$Q26)</f>
        <v>0</v>
      </c>
      <c r="H25" s="19">
        <f>'HAZUS2Industry_non weighted'!H26/SUM('HAZUS2Industry_non weighted'!$C26:$Q26)</f>
        <v>0</v>
      </c>
      <c r="I25" s="19">
        <f>'HAZUS2Industry_non weighted'!I26/SUM('HAZUS2Industry_non weighted'!$C26:$Q26)</f>
        <v>0</v>
      </c>
      <c r="J25" s="19">
        <f>'HAZUS2Industry_non weighted'!J26/SUM('HAZUS2Industry_non weighted'!$C26:$Q26)</f>
        <v>0</v>
      </c>
      <c r="K25" s="19">
        <f>'HAZUS2Industry_non weighted'!K26/SUM('HAZUS2Industry_non weighted'!$C26:$Q26)</f>
        <v>0</v>
      </c>
      <c r="L25" s="19">
        <f>'HAZUS2Industry_non weighted'!L26/SUM('HAZUS2Industry_non weighted'!$C26:$Q26)</f>
        <v>0</v>
      </c>
      <c r="M25" s="19">
        <f>'HAZUS2Industry_non weighted'!M26/SUM('HAZUS2Industry_non weighted'!$C26:$Q26)</f>
        <v>0</v>
      </c>
      <c r="N25" s="19">
        <f>'HAZUS2Industry_non weighted'!N26/SUM('HAZUS2Industry_non weighted'!$C26:$Q26)</f>
        <v>0</v>
      </c>
      <c r="O25" s="19">
        <f>'HAZUS2Industry_non weighted'!O26/SUM('HAZUS2Industry_non weighted'!$C26:$Q26)</f>
        <v>0</v>
      </c>
      <c r="P25" s="19">
        <f>'HAZUS2Industry_non weighted'!P26/SUM('HAZUS2Industry_non weighted'!$C26:$Q26)</f>
        <v>1</v>
      </c>
      <c r="Q25" s="19">
        <f>'HAZUS2Industry_non weighted'!Q26/SUM('HAZUS2Industry_non weighted'!$C26:$Q26)</f>
        <v>0</v>
      </c>
    </row>
    <row r="26" spans="1:17" x14ac:dyDescent="0.35">
      <c r="A26" s="26" t="s">
        <v>162</v>
      </c>
      <c r="B26" s="19" t="s">
        <v>136</v>
      </c>
      <c r="C26" s="19">
        <f>'HAZUS2Industry_non weighted'!C27/SUM('HAZUS2Industry_non weighted'!$C27:$Q27)</f>
        <v>0</v>
      </c>
      <c r="D26" s="19">
        <f>'HAZUS2Industry_non weighted'!D27/SUM('HAZUS2Industry_non weighted'!$C27:$Q27)</f>
        <v>0</v>
      </c>
      <c r="E26" s="19">
        <f>'HAZUS2Industry_non weighted'!E27/SUM('HAZUS2Industry_non weighted'!$C27:$Q27)</f>
        <v>0</v>
      </c>
      <c r="F26" s="19">
        <f>'HAZUS2Industry_non weighted'!F27/SUM('HAZUS2Industry_non weighted'!$C27:$Q27)</f>
        <v>0</v>
      </c>
      <c r="G26" s="19">
        <f>'HAZUS2Industry_non weighted'!G27/SUM('HAZUS2Industry_non weighted'!$C27:$Q27)</f>
        <v>0</v>
      </c>
      <c r="H26" s="19">
        <f>'HAZUS2Industry_non weighted'!H27/SUM('HAZUS2Industry_non weighted'!$C27:$Q27)</f>
        <v>0</v>
      </c>
      <c r="I26" s="19">
        <f>'HAZUS2Industry_non weighted'!I27/SUM('HAZUS2Industry_non weighted'!$C27:$Q27)</f>
        <v>0</v>
      </c>
      <c r="J26" s="19">
        <f>'HAZUS2Industry_non weighted'!J27/SUM('HAZUS2Industry_non weighted'!$C27:$Q27)</f>
        <v>0</v>
      </c>
      <c r="K26" s="19">
        <f>'HAZUS2Industry_non weighted'!K27/SUM('HAZUS2Industry_non weighted'!$C27:$Q27)</f>
        <v>0</v>
      </c>
      <c r="L26" s="19">
        <f>'HAZUS2Industry_non weighted'!L27/SUM('HAZUS2Industry_non weighted'!$C27:$Q27)</f>
        <v>0</v>
      </c>
      <c r="M26" s="19">
        <f>'HAZUS2Industry_non weighted'!M27/SUM('HAZUS2Industry_non weighted'!$C27:$Q27)</f>
        <v>0</v>
      </c>
      <c r="N26" s="19">
        <f>'HAZUS2Industry_non weighted'!N27/SUM('HAZUS2Industry_non weighted'!$C27:$Q27)</f>
        <v>0</v>
      </c>
      <c r="O26" s="19">
        <f>'HAZUS2Industry_non weighted'!O27/SUM('HAZUS2Industry_non weighted'!$C27:$Q27)</f>
        <v>0</v>
      </c>
      <c r="P26" s="19">
        <f>'HAZUS2Industry_non weighted'!P27/SUM('HAZUS2Industry_non weighted'!$C27:$Q27)</f>
        <v>0</v>
      </c>
      <c r="Q26" s="19">
        <f>'HAZUS2Industry_non weighted'!Q27/SUM('HAZUS2Industry_non weighted'!$C27:$Q27)</f>
        <v>1</v>
      </c>
    </row>
    <row r="27" spans="1:17" x14ac:dyDescent="0.35">
      <c r="A27" s="26" t="s">
        <v>163</v>
      </c>
      <c r="B27" s="19" t="s">
        <v>138</v>
      </c>
      <c r="C27" s="19">
        <f>'HAZUS2Industry_non weighted'!C28/SUM('HAZUS2Industry_non weighted'!$C28:$Q28)</f>
        <v>0</v>
      </c>
      <c r="D27" s="19">
        <f>'HAZUS2Industry_non weighted'!D28/SUM('HAZUS2Industry_non weighted'!$C28:$Q28)</f>
        <v>0</v>
      </c>
      <c r="E27" s="19">
        <f>'HAZUS2Industry_non weighted'!E28/SUM('HAZUS2Industry_non weighted'!$C28:$Q28)</f>
        <v>0</v>
      </c>
      <c r="F27" s="19">
        <f>'HAZUS2Industry_non weighted'!F28/SUM('HAZUS2Industry_non weighted'!$C28:$Q28)</f>
        <v>0</v>
      </c>
      <c r="G27" s="19">
        <f>'HAZUS2Industry_non weighted'!G28/SUM('HAZUS2Industry_non weighted'!$C28:$Q28)</f>
        <v>0</v>
      </c>
      <c r="H27" s="19">
        <f>'HAZUS2Industry_non weighted'!H28/SUM('HAZUS2Industry_non weighted'!$C28:$Q28)</f>
        <v>0</v>
      </c>
      <c r="I27" s="19">
        <f>'HAZUS2Industry_non weighted'!I28/SUM('HAZUS2Industry_non weighted'!$C28:$Q28)</f>
        <v>0</v>
      </c>
      <c r="J27" s="19">
        <f>'HAZUS2Industry_non weighted'!J28/SUM('HAZUS2Industry_non weighted'!$C28:$Q28)</f>
        <v>0</v>
      </c>
      <c r="K27" s="19">
        <f>'HAZUS2Industry_non weighted'!K28/SUM('HAZUS2Industry_non weighted'!$C28:$Q28)</f>
        <v>0</v>
      </c>
      <c r="L27" s="19">
        <f>'HAZUS2Industry_non weighted'!L28/SUM('HAZUS2Industry_non weighted'!$C28:$Q28)</f>
        <v>0</v>
      </c>
      <c r="M27" s="19">
        <f>'HAZUS2Industry_non weighted'!M28/SUM('HAZUS2Industry_non weighted'!$C28:$Q28)</f>
        <v>0</v>
      </c>
      <c r="N27" s="19">
        <f>'HAZUS2Industry_non weighted'!N28/SUM('HAZUS2Industry_non weighted'!$C28:$Q28)</f>
        <v>0</v>
      </c>
      <c r="O27" s="19">
        <f>'HAZUS2Industry_non weighted'!O28/SUM('HAZUS2Industry_non weighted'!$C28:$Q28)</f>
        <v>0</v>
      </c>
      <c r="P27" s="19">
        <f>'HAZUS2Industry_non weighted'!P28/SUM('HAZUS2Industry_non weighted'!$C28:$Q28)</f>
        <v>0</v>
      </c>
      <c r="Q27" s="19">
        <f>'HAZUS2Industry_non weighted'!Q28/SUM('HAZUS2Industry_non weighted'!$C28:$Q28)</f>
        <v>1</v>
      </c>
    </row>
    <row r="28" spans="1:17" x14ac:dyDescent="0.35">
      <c r="A28" s="26" t="s">
        <v>164</v>
      </c>
      <c r="B28" s="19" t="s">
        <v>140</v>
      </c>
      <c r="C28" s="19">
        <f>'HAZUS2Industry_non weighted'!C29/SUM('HAZUS2Industry_non weighted'!$C29:$Q29)</f>
        <v>0</v>
      </c>
      <c r="D28" s="19">
        <f>'HAZUS2Industry_non weighted'!D29/SUM('HAZUS2Industry_non weighted'!$C29:$Q29)</f>
        <v>0</v>
      </c>
      <c r="E28" s="19">
        <f>'HAZUS2Industry_non weighted'!E29/SUM('HAZUS2Industry_non weighted'!$C29:$Q29)</f>
        <v>0</v>
      </c>
      <c r="F28" s="19">
        <f>'HAZUS2Industry_non weighted'!F29/SUM('HAZUS2Industry_non weighted'!$C29:$Q29)</f>
        <v>0</v>
      </c>
      <c r="G28" s="19">
        <f>'HAZUS2Industry_non weighted'!G29/SUM('HAZUS2Industry_non weighted'!$C29:$Q29)</f>
        <v>0</v>
      </c>
      <c r="H28" s="19">
        <f>'HAZUS2Industry_non weighted'!H29/SUM('HAZUS2Industry_non weighted'!$C29:$Q29)</f>
        <v>0</v>
      </c>
      <c r="I28" s="19">
        <f>'HAZUS2Industry_non weighted'!I29/SUM('HAZUS2Industry_non weighted'!$C29:$Q29)</f>
        <v>0</v>
      </c>
      <c r="J28" s="19">
        <f>'HAZUS2Industry_non weighted'!J29/SUM('HAZUS2Industry_non weighted'!$C29:$Q29)</f>
        <v>0</v>
      </c>
      <c r="K28" s="19">
        <f>'HAZUS2Industry_non weighted'!K29/SUM('HAZUS2Industry_non weighted'!$C29:$Q29)</f>
        <v>0</v>
      </c>
      <c r="L28" s="19">
        <f>'HAZUS2Industry_non weighted'!L29/SUM('HAZUS2Industry_non weighted'!$C29:$Q29)</f>
        <v>0</v>
      </c>
      <c r="M28" s="19">
        <f>'HAZUS2Industry_non weighted'!M29/SUM('HAZUS2Industry_non weighted'!$C29:$Q29)</f>
        <v>0</v>
      </c>
      <c r="N28" s="19">
        <f>'HAZUS2Industry_non weighted'!N29/SUM('HAZUS2Industry_non weighted'!$C29:$Q29)</f>
        <v>1</v>
      </c>
      <c r="O28" s="19">
        <f>'HAZUS2Industry_non weighted'!O29/SUM('HAZUS2Industry_non weighted'!$C29:$Q29)</f>
        <v>0</v>
      </c>
      <c r="P28" s="19">
        <f>'HAZUS2Industry_non weighted'!P29/SUM('HAZUS2Industry_non weighted'!$C29:$Q29)</f>
        <v>0</v>
      </c>
      <c r="Q28" s="19">
        <f>'HAZUS2Industry_non weighted'!Q29/SUM('HAZUS2Industry_non weighted'!$C29:$Q29)</f>
        <v>0</v>
      </c>
    </row>
    <row r="29" spans="1:17" x14ac:dyDescent="0.35">
      <c r="A29" s="26" t="s">
        <v>165</v>
      </c>
      <c r="B29" s="19" t="s">
        <v>142</v>
      </c>
      <c r="C29" s="19">
        <f>'HAZUS2Industry_non weighted'!C30/SUM('HAZUS2Industry_non weighted'!$C30:$Q30)</f>
        <v>0</v>
      </c>
      <c r="D29" s="19">
        <f>'HAZUS2Industry_non weighted'!D30/SUM('HAZUS2Industry_non weighted'!$C30:$Q30)</f>
        <v>0</v>
      </c>
      <c r="E29" s="19">
        <f>'HAZUS2Industry_non weighted'!E30/SUM('HAZUS2Industry_non weighted'!$C30:$Q30)</f>
        <v>0</v>
      </c>
      <c r="F29" s="19">
        <f>'HAZUS2Industry_non weighted'!F30/SUM('HAZUS2Industry_non weighted'!$C30:$Q30)</f>
        <v>0</v>
      </c>
      <c r="G29" s="19">
        <f>'HAZUS2Industry_non weighted'!G30/SUM('HAZUS2Industry_non weighted'!$C30:$Q30)</f>
        <v>0</v>
      </c>
      <c r="H29" s="19">
        <f>'HAZUS2Industry_non weighted'!H30/SUM('HAZUS2Industry_non weighted'!$C30:$Q30)</f>
        <v>0</v>
      </c>
      <c r="I29" s="19">
        <f>'HAZUS2Industry_non weighted'!I30/SUM('HAZUS2Industry_non weighted'!$C30:$Q30)</f>
        <v>0</v>
      </c>
      <c r="J29" s="19">
        <f>'HAZUS2Industry_non weighted'!J30/SUM('HAZUS2Industry_non weighted'!$C30:$Q30)</f>
        <v>0</v>
      </c>
      <c r="K29" s="19">
        <f>'HAZUS2Industry_non weighted'!K30/SUM('HAZUS2Industry_non weighted'!$C30:$Q30)</f>
        <v>0</v>
      </c>
      <c r="L29" s="19">
        <f>'HAZUS2Industry_non weighted'!L30/SUM('HAZUS2Industry_non weighted'!$C30:$Q30)</f>
        <v>0</v>
      </c>
      <c r="M29" s="19">
        <f>'HAZUS2Industry_non weighted'!M30/SUM('HAZUS2Industry_non weighted'!$C30:$Q30)</f>
        <v>0</v>
      </c>
      <c r="N29" s="19">
        <f>'HAZUS2Industry_non weighted'!N30/SUM('HAZUS2Industry_non weighted'!$C30:$Q30)</f>
        <v>1</v>
      </c>
      <c r="O29" s="19">
        <f>'HAZUS2Industry_non weighted'!O30/SUM('HAZUS2Industry_non weighted'!$C30:$Q30)</f>
        <v>0</v>
      </c>
      <c r="P29" s="19">
        <f>'HAZUS2Industry_non weighted'!P30/SUM('HAZUS2Industry_non weighted'!$C30:$Q30)</f>
        <v>0</v>
      </c>
      <c r="Q29" s="19">
        <f>'HAZUS2Industry_non weighted'!Q30/SUM('HAZUS2Industry_non weighted'!$C30:$Q30)</f>
        <v>0</v>
      </c>
    </row>
  </sheetData>
  <conditionalFormatting sqref="C2:Q29">
    <cfRule type="cellIs" dxfId="1" priority="2" operator="equal">
      <formula>0.5</formula>
    </cfRule>
    <cfRule type="cellIs" dxfId="0" priority="3" operator="equal">
      <formula>1</formula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624-DEB8-4E23-85F2-A11100EFDF3D}">
  <dimension ref="A1:V30"/>
  <sheetViews>
    <sheetView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H10" sqref="H10"/>
    </sheetView>
  </sheetViews>
  <sheetFormatPr defaultRowHeight="14.5" x14ac:dyDescent="0.35"/>
  <cols>
    <col min="2" max="2" width="28" customWidth="1"/>
    <col min="4" max="5" width="8.7265625" style="39"/>
  </cols>
  <sheetData>
    <row r="1" spans="1:22" ht="91" customHeight="1" thickBot="1" x14ac:dyDescent="0.4">
      <c r="B1" s="19" t="s">
        <v>1</v>
      </c>
      <c r="C1" s="20" t="s">
        <v>168</v>
      </c>
      <c r="D1" s="35" t="s">
        <v>35</v>
      </c>
      <c r="E1" s="35" t="s">
        <v>40</v>
      </c>
      <c r="F1" s="20" t="s">
        <v>44</v>
      </c>
      <c r="G1" s="20" t="s">
        <v>49</v>
      </c>
      <c r="H1" s="20" t="s">
        <v>54</v>
      </c>
      <c r="I1" s="20" t="s">
        <v>59</v>
      </c>
      <c r="J1" s="25" t="s">
        <v>64</v>
      </c>
      <c r="K1" s="20" t="s">
        <v>68</v>
      </c>
      <c r="L1" s="20" t="s">
        <v>169</v>
      </c>
      <c r="M1" s="20" t="s">
        <v>78</v>
      </c>
      <c r="N1" s="20" t="s">
        <v>170</v>
      </c>
      <c r="O1" s="20" t="s">
        <v>171</v>
      </c>
      <c r="P1" s="20" t="s">
        <v>93</v>
      </c>
      <c r="Q1" s="20" t="s">
        <v>98</v>
      </c>
    </row>
    <row r="2" spans="1:22" s="34" customFormat="1" ht="15" thickBot="1" x14ac:dyDescent="0.4">
      <c r="A2" s="30" t="s">
        <v>0</v>
      </c>
      <c r="B2" s="30" t="s">
        <v>172</v>
      </c>
      <c r="C2" s="30">
        <v>11</v>
      </c>
      <c r="D2" s="36">
        <v>21</v>
      </c>
      <c r="E2" s="36">
        <v>22</v>
      </c>
      <c r="F2" s="30">
        <v>23</v>
      </c>
      <c r="G2" s="30" t="s">
        <v>176</v>
      </c>
      <c r="H2" s="30">
        <v>42</v>
      </c>
      <c r="I2" s="30" t="s">
        <v>175</v>
      </c>
      <c r="J2" s="30" t="s">
        <v>174</v>
      </c>
      <c r="K2" s="30">
        <v>51</v>
      </c>
      <c r="L2" s="30" t="s">
        <v>177</v>
      </c>
      <c r="M2" s="30" t="s">
        <v>178</v>
      </c>
      <c r="N2" s="30" t="s">
        <v>179</v>
      </c>
      <c r="O2" s="30" t="s">
        <v>173</v>
      </c>
      <c r="P2" s="30">
        <v>81</v>
      </c>
      <c r="Q2" s="30">
        <v>99</v>
      </c>
      <c r="R2" s="31"/>
      <c r="S2" s="32"/>
      <c r="T2" s="33"/>
      <c r="U2" s="32"/>
      <c r="V2" s="33"/>
    </row>
    <row r="3" spans="1:22" x14ac:dyDescent="0.35">
      <c r="A3" s="27" t="s">
        <v>144</v>
      </c>
      <c r="B3" s="28" t="s">
        <v>18</v>
      </c>
      <c r="C3" s="28"/>
      <c r="D3" s="37"/>
      <c r="E3" s="37"/>
      <c r="F3" s="28"/>
      <c r="G3" s="28"/>
      <c r="H3" s="28"/>
      <c r="I3" s="28"/>
      <c r="J3" s="29"/>
      <c r="K3" s="28"/>
      <c r="L3" s="12">
        <v>1</v>
      </c>
      <c r="M3" s="28"/>
      <c r="N3" s="28"/>
      <c r="O3" s="28"/>
      <c r="P3" s="28"/>
      <c r="Q3" s="28"/>
    </row>
    <row r="4" spans="1:22" x14ac:dyDescent="0.35">
      <c r="A4" s="26" t="s">
        <v>145</v>
      </c>
      <c r="B4" s="19" t="s">
        <v>24</v>
      </c>
      <c r="C4" s="19"/>
      <c r="D4" s="38"/>
      <c r="E4" s="38"/>
      <c r="F4" s="19"/>
      <c r="G4" s="19"/>
      <c r="H4" s="19"/>
      <c r="I4" s="19"/>
      <c r="J4" s="23"/>
      <c r="K4" s="19"/>
      <c r="L4" s="12">
        <v>1</v>
      </c>
      <c r="M4" s="19"/>
      <c r="N4" s="19"/>
      <c r="O4" s="19"/>
      <c r="P4" s="19"/>
      <c r="Q4" s="19"/>
    </row>
    <row r="5" spans="1:22" x14ac:dyDescent="0.35">
      <c r="A5" s="26" t="s">
        <v>143</v>
      </c>
      <c r="B5" s="19" t="s">
        <v>166</v>
      </c>
      <c r="C5" s="19"/>
      <c r="D5" s="38"/>
      <c r="E5" s="38"/>
      <c r="F5" s="19"/>
      <c r="G5" s="19"/>
      <c r="H5" s="19"/>
      <c r="I5" s="19"/>
      <c r="J5" s="23"/>
      <c r="K5" s="19"/>
      <c r="L5" s="12">
        <v>1</v>
      </c>
      <c r="M5" s="19"/>
      <c r="N5" s="19"/>
      <c r="O5" s="19"/>
      <c r="P5" s="19"/>
      <c r="Q5" s="19"/>
    </row>
    <row r="6" spans="1:22" x14ac:dyDescent="0.35">
      <c r="A6" s="26" t="s">
        <v>146</v>
      </c>
      <c r="B6" s="19" t="s">
        <v>167</v>
      </c>
      <c r="C6" s="19"/>
      <c r="D6" s="38"/>
      <c r="E6" s="38"/>
      <c r="F6" s="19"/>
      <c r="G6" s="19"/>
      <c r="H6" s="19"/>
      <c r="I6" s="19"/>
      <c r="J6" s="23"/>
      <c r="K6" s="19"/>
      <c r="L6" s="19"/>
      <c r="M6" s="19"/>
      <c r="N6" s="19"/>
      <c r="O6" s="19">
        <v>1</v>
      </c>
      <c r="P6" s="19"/>
      <c r="Q6" s="19"/>
    </row>
    <row r="7" spans="1:22" x14ac:dyDescent="0.35">
      <c r="A7" s="26" t="s">
        <v>147</v>
      </c>
      <c r="B7" s="19" t="s">
        <v>62</v>
      </c>
      <c r="C7" s="19"/>
      <c r="D7" s="38"/>
      <c r="E7" s="38"/>
      <c r="F7" s="19"/>
      <c r="G7" s="19"/>
      <c r="H7" s="19"/>
      <c r="I7" s="19"/>
      <c r="J7" s="23"/>
      <c r="K7" s="19"/>
      <c r="L7" s="19"/>
      <c r="M7" s="19"/>
      <c r="N7" s="19">
        <v>1</v>
      </c>
      <c r="O7" s="19"/>
      <c r="P7" s="19"/>
      <c r="Q7" s="19"/>
    </row>
    <row r="8" spans="1:22" x14ac:dyDescent="0.35">
      <c r="A8" s="26" t="s">
        <v>148</v>
      </c>
      <c r="B8" s="19" t="s">
        <v>66</v>
      </c>
      <c r="C8" s="19"/>
      <c r="D8" s="38"/>
      <c r="E8" s="38"/>
      <c r="F8" s="19"/>
      <c r="G8" s="19"/>
      <c r="H8" s="19"/>
      <c r="I8" s="19"/>
      <c r="J8" s="23"/>
      <c r="K8" s="19"/>
      <c r="L8" s="19"/>
      <c r="M8" s="19"/>
      <c r="N8" s="19">
        <v>1</v>
      </c>
      <c r="O8" s="19"/>
      <c r="P8" s="19"/>
      <c r="Q8" s="19"/>
    </row>
    <row r="9" spans="1:22" x14ac:dyDescent="0.35">
      <c r="A9" s="26" t="s">
        <v>60</v>
      </c>
      <c r="B9" s="19" t="s">
        <v>71</v>
      </c>
      <c r="C9" s="19"/>
      <c r="D9" s="38"/>
      <c r="E9" s="38"/>
      <c r="F9" s="19"/>
      <c r="G9" s="19"/>
      <c r="H9" s="19"/>
      <c r="I9" s="19">
        <v>1</v>
      </c>
      <c r="J9" s="23"/>
      <c r="K9" s="19"/>
      <c r="L9" s="19"/>
      <c r="M9" s="19"/>
      <c r="N9" s="19"/>
      <c r="O9" s="19"/>
      <c r="P9" s="19"/>
      <c r="Q9" s="19"/>
    </row>
    <row r="10" spans="1:22" x14ac:dyDescent="0.35">
      <c r="A10" s="26" t="s">
        <v>55</v>
      </c>
      <c r="B10" s="19" t="s">
        <v>76</v>
      </c>
      <c r="C10" s="19"/>
      <c r="D10" s="38"/>
      <c r="E10" s="38"/>
      <c r="F10" s="19"/>
      <c r="G10" s="19"/>
      <c r="H10" s="19">
        <v>3</v>
      </c>
      <c r="I10" s="19"/>
      <c r="J10" s="23">
        <v>1</v>
      </c>
      <c r="K10" s="19"/>
      <c r="L10" s="19"/>
      <c r="M10" s="19"/>
      <c r="N10" s="19"/>
      <c r="O10" s="19"/>
      <c r="P10" s="19"/>
      <c r="Q10" s="19"/>
    </row>
    <row r="11" spans="1:22" x14ac:dyDescent="0.35">
      <c r="A11" s="26" t="s">
        <v>149</v>
      </c>
      <c r="B11" s="19" t="s">
        <v>81</v>
      </c>
      <c r="C11" s="19"/>
      <c r="D11" s="38"/>
      <c r="E11" s="38"/>
      <c r="F11" s="19"/>
      <c r="G11" s="19"/>
      <c r="H11" s="19"/>
      <c r="I11" s="19"/>
      <c r="J11" s="23"/>
      <c r="K11" s="19"/>
      <c r="L11" s="19"/>
      <c r="M11" s="19"/>
      <c r="N11" s="19"/>
      <c r="O11" s="19"/>
      <c r="P11" s="19">
        <v>1</v>
      </c>
      <c r="Q11" s="19"/>
    </row>
    <row r="12" spans="1:22" x14ac:dyDescent="0.35">
      <c r="A12" s="26" t="s">
        <v>150</v>
      </c>
      <c r="B12" s="19" t="s">
        <v>86</v>
      </c>
      <c r="C12" s="19"/>
      <c r="D12" s="38"/>
      <c r="E12" s="38">
        <v>1</v>
      </c>
      <c r="F12" s="19"/>
      <c r="G12" s="19"/>
      <c r="H12" s="19"/>
      <c r="I12" s="19"/>
      <c r="J12" s="23">
        <v>1</v>
      </c>
      <c r="K12" s="19">
        <v>1</v>
      </c>
      <c r="L12" s="19">
        <v>1</v>
      </c>
      <c r="M12" s="19">
        <v>4</v>
      </c>
      <c r="N12" s="19"/>
      <c r="O12" s="19"/>
      <c r="P12" s="19"/>
      <c r="Q12" s="19"/>
    </row>
    <row r="13" spans="1:22" x14ac:dyDescent="0.35">
      <c r="A13" s="26" t="s">
        <v>151</v>
      </c>
      <c r="B13" s="19" t="s">
        <v>91</v>
      </c>
      <c r="C13" s="19"/>
      <c r="D13" s="38"/>
      <c r="E13" s="38"/>
      <c r="F13" s="19"/>
      <c r="G13" s="19"/>
      <c r="H13" s="19"/>
      <c r="I13" s="19"/>
      <c r="J13" s="23"/>
      <c r="K13" s="19"/>
      <c r="L13" s="19">
        <v>1</v>
      </c>
      <c r="M13" s="19"/>
      <c r="N13" s="19"/>
      <c r="O13" s="19"/>
      <c r="P13" s="19"/>
      <c r="Q13" s="19"/>
    </row>
    <row r="14" spans="1:22" x14ac:dyDescent="0.35">
      <c r="A14" s="26" t="s">
        <v>152</v>
      </c>
      <c r="B14" s="19" t="s">
        <v>96</v>
      </c>
      <c r="C14" s="19"/>
      <c r="D14" s="38"/>
      <c r="E14" s="38"/>
      <c r="F14" s="19"/>
      <c r="G14" s="19"/>
      <c r="H14" s="19"/>
      <c r="I14" s="19"/>
      <c r="J14" s="23"/>
      <c r="K14" s="19"/>
      <c r="L14" s="19"/>
      <c r="M14" s="19"/>
      <c r="N14" s="19">
        <v>1</v>
      </c>
      <c r="O14" s="19"/>
      <c r="P14" s="19"/>
      <c r="Q14" s="19"/>
    </row>
    <row r="15" spans="1:22" x14ac:dyDescent="0.35">
      <c r="A15" s="26" t="s">
        <v>153</v>
      </c>
      <c r="B15" s="19" t="s">
        <v>101</v>
      </c>
      <c r="C15" s="19"/>
      <c r="D15" s="38"/>
      <c r="E15" s="38"/>
      <c r="F15" s="19"/>
      <c r="G15" s="19"/>
      <c r="H15" s="19"/>
      <c r="I15" s="19"/>
      <c r="J15" s="23"/>
      <c r="K15" s="19"/>
      <c r="L15" s="19"/>
      <c r="M15" s="19"/>
      <c r="N15" s="19">
        <v>1</v>
      </c>
      <c r="O15" s="19"/>
      <c r="P15" s="19"/>
      <c r="Q15" s="19"/>
    </row>
    <row r="16" spans="1:22" x14ac:dyDescent="0.35">
      <c r="A16" s="26" t="s">
        <v>154</v>
      </c>
      <c r="B16" s="19" t="s">
        <v>105</v>
      </c>
      <c r="C16" s="19"/>
      <c r="D16" s="38"/>
      <c r="E16" s="38"/>
      <c r="F16" s="19"/>
      <c r="G16" s="19"/>
      <c r="H16" s="19"/>
      <c r="I16" s="19"/>
      <c r="J16" s="23"/>
      <c r="K16" s="12">
        <v>1</v>
      </c>
      <c r="L16" s="19"/>
      <c r="M16" s="19"/>
      <c r="N16" s="19"/>
      <c r="O16" s="19">
        <v>1</v>
      </c>
      <c r="P16" s="19"/>
      <c r="Q16" s="19"/>
    </row>
    <row r="17" spans="1:17" x14ac:dyDescent="0.35">
      <c r="A17" s="26" t="s">
        <v>155</v>
      </c>
      <c r="B17" s="19" t="s">
        <v>109</v>
      </c>
      <c r="C17" s="19"/>
      <c r="D17" s="38"/>
      <c r="E17" s="38"/>
      <c r="F17" s="19"/>
      <c r="G17" s="19"/>
      <c r="H17" s="19"/>
      <c r="I17" s="19"/>
      <c r="J17" s="23"/>
      <c r="K17" s="19"/>
      <c r="L17" s="19"/>
      <c r="M17" s="19"/>
      <c r="N17" s="19"/>
      <c r="O17" s="19">
        <v>1</v>
      </c>
      <c r="P17" s="19"/>
      <c r="Q17" s="19"/>
    </row>
    <row r="18" spans="1:17" x14ac:dyDescent="0.35">
      <c r="A18" s="26" t="s">
        <v>156</v>
      </c>
      <c r="B18" s="19" t="s">
        <v>113</v>
      </c>
      <c r="C18" s="19"/>
      <c r="D18" s="38"/>
      <c r="E18" s="38"/>
      <c r="F18" s="19"/>
      <c r="G18" s="19"/>
      <c r="H18" s="19"/>
      <c r="I18" s="19"/>
      <c r="J18" s="23">
        <v>1</v>
      </c>
      <c r="K18" s="19"/>
      <c r="L18" s="19"/>
      <c r="M18" s="19"/>
      <c r="N18" s="19"/>
      <c r="O18" s="19"/>
      <c r="P18" s="19"/>
      <c r="Q18" s="19"/>
    </row>
    <row r="19" spans="1:17" x14ac:dyDescent="0.35">
      <c r="A19" s="26" t="s">
        <v>157</v>
      </c>
      <c r="B19" s="19" t="s">
        <v>117</v>
      </c>
      <c r="C19" s="19"/>
      <c r="D19" s="38"/>
      <c r="E19" s="38"/>
      <c r="F19" s="19"/>
      <c r="G19" s="21">
        <v>1</v>
      </c>
      <c r="H19" s="19"/>
      <c r="I19" s="19"/>
      <c r="J19" s="23"/>
      <c r="K19" s="19"/>
      <c r="L19" s="19"/>
      <c r="M19" s="19"/>
      <c r="N19" s="19"/>
      <c r="O19" s="19"/>
      <c r="P19" s="19"/>
      <c r="Q19" s="19"/>
    </row>
    <row r="20" spans="1:17" x14ac:dyDescent="0.35">
      <c r="A20" s="26" t="s">
        <v>158</v>
      </c>
      <c r="B20" s="19" t="s">
        <v>121</v>
      </c>
      <c r="C20" s="19"/>
      <c r="D20" s="38"/>
      <c r="E20" s="38"/>
      <c r="F20" s="19"/>
      <c r="G20" s="21">
        <v>1</v>
      </c>
      <c r="H20" s="19"/>
      <c r="I20" s="19"/>
      <c r="J20" s="23"/>
      <c r="K20" s="12">
        <v>1</v>
      </c>
      <c r="L20" s="19"/>
      <c r="M20" s="19"/>
      <c r="N20" s="19"/>
      <c r="O20" s="19"/>
      <c r="P20" s="19"/>
      <c r="Q20" s="19"/>
    </row>
    <row r="21" spans="1:17" x14ac:dyDescent="0.35">
      <c r="A21" s="26" t="s">
        <v>159</v>
      </c>
      <c r="B21" s="19" t="s">
        <v>123</v>
      </c>
      <c r="C21" s="19"/>
      <c r="D21" s="38"/>
      <c r="E21" s="38"/>
      <c r="F21" s="19"/>
      <c r="G21" s="21">
        <v>1</v>
      </c>
      <c r="H21" s="19"/>
      <c r="I21" s="19"/>
      <c r="J21" s="23"/>
      <c r="L21" s="19"/>
      <c r="M21" s="19"/>
      <c r="N21" s="19"/>
      <c r="O21" s="19"/>
      <c r="P21" s="19"/>
      <c r="Q21" s="19"/>
    </row>
    <row r="22" spans="1:17" x14ac:dyDescent="0.35">
      <c r="A22" s="26" t="s">
        <v>160</v>
      </c>
      <c r="B22" s="19" t="s">
        <v>125</v>
      </c>
      <c r="C22" s="19"/>
      <c r="D22" s="38">
        <v>1</v>
      </c>
      <c r="E22" s="38"/>
      <c r="F22" s="19"/>
      <c r="G22" s="21">
        <v>1</v>
      </c>
      <c r="H22" s="19"/>
      <c r="I22" s="19"/>
      <c r="J22" s="23"/>
      <c r="K22" s="19"/>
      <c r="L22" s="19"/>
      <c r="M22" s="19"/>
      <c r="N22" s="19"/>
      <c r="O22" s="19"/>
      <c r="P22" s="19"/>
      <c r="Q22" s="19"/>
    </row>
    <row r="23" spans="1:17" x14ac:dyDescent="0.35">
      <c r="A23" s="26" t="s">
        <v>69</v>
      </c>
      <c r="B23" s="19" t="s">
        <v>127</v>
      </c>
      <c r="C23" s="19"/>
      <c r="D23" s="38"/>
      <c r="E23" s="38"/>
      <c r="F23" s="19"/>
      <c r="G23" s="19">
        <v>1</v>
      </c>
      <c r="H23" s="19"/>
      <c r="I23" s="19"/>
      <c r="J23" s="23"/>
      <c r="K23" s="19"/>
      <c r="L23" s="19"/>
      <c r="M23" s="19"/>
      <c r="N23" s="19"/>
      <c r="O23" s="19"/>
      <c r="P23" s="19"/>
      <c r="Q23" s="19"/>
    </row>
    <row r="24" spans="1:17" x14ac:dyDescent="0.35">
      <c r="A24" s="26" t="s">
        <v>45</v>
      </c>
      <c r="B24" s="19" t="s">
        <v>130</v>
      </c>
      <c r="C24" s="19"/>
      <c r="D24" s="38"/>
      <c r="E24" s="38"/>
      <c r="F24" s="21">
        <v>1</v>
      </c>
      <c r="G24" s="19"/>
      <c r="H24" s="19"/>
      <c r="I24" s="19"/>
      <c r="J24" s="23"/>
      <c r="K24" s="19"/>
      <c r="L24" s="19"/>
      <c r="M24" s="19"/>
      <c r="N24" s="19"/>
      <c r="O24" s="19"/>
      <c r="P24" s="19"/>
      <c r="Q24" s="19"/>
    </row>
    <row r="25" spans="1:17" x14ac:dyDescent="0.35">
      <c r="A25" s="26" t="s">
        <v>31</v>
      </c>
      <c r="B25" s="19" t="s">
        <v>132</v>
      </c>
      <c r="C25" s="21">
        <v>1</v>
      </c>
      <c r="D25" s="38"/>
      <c r="E25" s="38"/>
      <c r="F25" s="19"/>
      <c r="G25" s="19"/>
      <c r="H25" s="19"/>
      <c r="I25" s="19"/>
      <c r="J25" s="23"/>
      <c r="K25" s="19"/>
      <c r="L25" s="19"/>
      <c r="M25" s="19"/>
      <c r="N25" s="19"/>
      <c r="O25" s="19"/>
      <c r="P25" s="19"/>
      <c r="Q25" s="19"/>
    </row>
    <row r="26" spans="1:17" x14ac:dyDescent="0.35">
      <c r="A26" s="26" t="s">
        <v>161</v>
      </c>
      <c r="B26" s="19" t="s">
        <v>134</v>
      </c>
      <c r="C26" s="19"/>
      <c r="D26" s="38"/>
      <c r="E26" s="38"/>
      <c r="F26" s="19"/>
      <c r="G26" s="19"/>
      <c r="H26" s="19"/>
      <c r="I26" s="19"/>
      <c r="J26" s="23"/>
      <c r="K26" s="19"/>
      <c r="L26" s="19"/>
      <c r="M26" s="19"/>
      <c r="N26" s="19"/>
      <c r="O26" s="19"/>
      <c r="P26" s="19">
        <v>1</v>
      </c>
      <c r="Q26" s="19"/>
    </row>
    <row r="27" spans="1:17" x14ac:dyDescent="0.35">
      <c r="A27" s="26" t="s">
        <v>162</v>
      </c>
      <c r="B27" s="19" t="s">
        <v>136</v>
      </c>
      <c r="C27" s="19"/>
      <c r="D27" s="38"/>
      <c r="E27" s="38"/>
      <c r="F27" s="19"/>
      <c r="G27" s="19"/>
      <c r="H27" s="19"/>
      <c r="I27" s="19"/>
      <c r="J27" s="23"/>
      <c r="K27" s="19"/>
      <c r="L27" s="19"/>
      <c r="M27" s="19"/>
      <c r="N27" s="19"/>
      <c r="O27" s="19"/>
      <c r="P27" s="19"/>
      <c r="Q27" s="19">
        <v>1</v>
      </c>
    </row>
    <row r="28" spans="1:17" x14ac:dyDescent="0.35">
      <c r="A28" s="26" t="s">
        <v>163</v>
      </c>
      <c r="B28" s="19" t="s">
        <v>138</v>
      </c>
      <c r="C28" s="19"/>
      <c r="D28" s="38"/>
      <c r="E28" s="38"/>
      <c r="F28" s="19"/>
      <c r="G28" s="19"/>
      <c r="H28" s="19"/>
      <c r="I28" s="19"/>
      <c r="J28" s="23"/>
      <c r="K28" s="19"/>
      <c r="L28" s="19"/>
      <c r="M28" s="19"/>
      <c r="N28" s="19"/>
      <c r="O28" s="19"/>
      <c r="P28" s="19"/>
      <c r="Q28" s="19">
        <v>1</v>
      </c>
    </row>
    <row r="29" spans="1:17" x14ac:dyDescent="0.35">
      <c r="A29" s="26" t="s">
        <v>164</v>
      </c>
      <c r="B29" s="19" t="s">
        <v>140</v>
      </c>
      <c r="C29" s="19"/>
      <c r="D29" s="38"/>
      <c r="E29" s="38"/>
      <c r="F29" s="19"/>
      <c r="G29" s="19"/>
      <c r="H29" s="19"/>
      <c r="I29" s="19"/>
      <c r="J29" s="23"/>
      <c r="K29" s="19"/>
      <c r="L29" s="19"/>
      <c r="M29" s="19"/>
      <c r="N29" s="19">
        <v>1</v>
      </c>
      <c r="O29" s="19"/>
      <c r="P29" s="19"/>
      <c r="Q29" s="19"/>
    </row>
    <row r="30" spans="1:17" x14ac:dyDescent="0.35">
      <c r="A30" s="26" t="s">
        <v>165</v>
      </c>
      <c r="B30" s="19" t="s">
        <v>142</v>
      </c>
      <c r="C30" s="19"/>
      <c r="D30" s="38"/>
      <c r="E30" s="38"/>
      <c r="F30" s="19"/>
      <c r="G30" s="19"/>
      <c r="H30" s="19"/>
      <c r="I30" s="19"/>
      <c r="J30" s="23"/>
      <c r="K30" s="19"/>
      <c r="L30" s="19"/>
      <c r="M30" s="19"/>
      <c r="N30" s="19">
        <v>1</v>
      </c>
      <c r="O30" s="19"/>
      <c r="P30" s="19"/>
      <c r="Q30" s="19"/>
    </row>
  </sheetData>
  <conditionalFormatting sqref="C6:Q15 C22:Q30 C16:J21 L16:Q21 C3:K5 M3:Q5">
    <cfRule type="cellIs" dxfId="7" priority="3" operator="equal">
      <formula>0.5</formula>
    </cfRule>
    <cfRule type="cellIs" dxfId="6" priority="4" operator="equal">
      <formula>1</formula>
    </cfRule>
  </conditionalFormatting>
  <conditionalFormatting sqref="K17:K19">
    <cfRule type="cellIs" dxfId="5" priority="1" operator="equal">
      <formula>0.5</formula>
    </cfRule>
    <cfRule type="cellIs" dxfId="4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HAZUS2Industry mapping</vt:lpstr>
      <vt:lpstr>HAZUS2Industry_non weighted</vt:lpstr>
      <vt:lpstr>'HAZUS2Industry mapping'!Print_Area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Mark</dc:creator>
  <cp:lastModifiedBy>Mary</cp:lastModifiedBy>
  <cp:lastPrinted>2018-11-13T20:33:47Z</cp:lastPrinted>
  <dcterms:created xsi:type="dcterms:W3CDTF">2018-02-01T03:13:36Z</dcterms:created>
  <dcterms:modified xsi:type="dcterms:W3CDTF">2018-12-04T23:43:03Z</dcterms:modified>
</cp:coreProperties>
</file>