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am/Desktop/"/>
    </mc:Choice>
  </mc:AlternateContent>
  <xr:revisionPtr revIDLastSave="0" documentId="13_ncr:1_{EA007E1B-D32E-0049-9BFE-795EE131CF65}" xr6:coauthVersionLast="47" xr6:coauthVersionMax="47" xr10:uidLastSave="{00000000-0000-0000-0000-000000000000}"/>
  <bookViews>
    <workbookView xWindow="560" yWindow="1140" windowWidth="28240" windowHeight="15780" xr2:uid="{31A1A702-A53A-6D47-AB0C-4258683A9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50" i="1"/>
  <c r="M51" i="1"/>
  <c r="M2" i="1"/>
  <c r="C49" i="1" l="1"/>
  <c r="M49" i="1"/>
  <c r="C48" i="1"/>
  <c r="M48" i="1"/>
  <c r="C47" i="1"/>
  <c r="M47" i="1"/>
  <c r="C46" i="1"/>
  <c r="M46" i="1"/>
  <c r="C45" i="1"/>
  <c r="M45" i="1"/>
  <c r="C44" i="1"/>
  <c r="M44" i="1"/>
  <c r="C43" i="1"/>
  <c r="M43" i="1"/>
  <c r="C42" i="1"/>
  <c r="M42" i="1"/>
  <c r="C41" i="1"/>
  <c r="M41" i="1"/>
  <c r="C40" i="1"/>
  <c r="M40" i="1"/>
  <c r="C39" i="1"/>
  <c r="M39" i="1"/>
  <c r="C38" i="1"/>
  <c r="M38" i="1"/>
  <c r="C37" i="1"/>
  <c r="M37" i="1"/>
  <c r="C36" i="1"/>
  <c r="M36" i="1"/>
  <c r="C35" i="1"/>
  <c r="M35" i="1"/>
</calcChain>
</file>

<file path=xl/sharedStrings.xml><?xml version="1.0" encoding="utf-8"?>
<sst xmlns="http://schemas.openxmlformats.org/spreadsheetml/2006/main" count="13" uniqueCount="13">
  <si>
    <t>Year</t>
  </si>
  <si>
    <t>Steam</t>
  </si>
  <si>
    <t>Gas</t>
  </si>
  <si>
    <t>Combined Cycle</t>
  </si>
  <si>
    <t>Dizel</t>
  </si>
  <si>
    <t>Hydro</t>
  </si>
  <si>
    <t>Nuclear</t>
  </si>
  <si>
    <t>Solar</t>
  </si>
  <si>
    <t>Wind</t>
  </si>
  <si>
    <t>Bio</t>
  </si>
  <si>
    <t>Geo</t>
  </si>
  <si>
    <t>Tidal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</si>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</sst>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/>
    <xf numFmtId="2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8AE1-69F7-A446-B243-499E35C89FCC}">
  <dimension ref="A1:M51"/>
  <sheetViews>
    <sheetView tabSelected="1" zoomScale="125" zoomScaleNormal="125" workbookViewId="0">
      <selection activeCell="Q4" sqref="Q4"/>
    </sheetView>
  </sheetViews>
  <sheetFormatPr baseColWidth="10" defaultColWidth="8.83203125" defaultRowHeight="16" x14ac:dyDescent="0.2"/>
  <cols>
    <col min="4" max="4" width="20.83203125" customWidth="1"/>
    <col min="5" max="5" width="15.5" bestFit="1" customWidth="1"/>
    <col min="13" max="13" width="10" style="17" bestFit="1" customWidth="1"/>
  </cols>
  <sheetData>
    <row r="1" spans="1:13" ht="17" thickBot="1" x14ac:dyDescent="0.25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5" t="s">
        <v>12</v>
      </c>
    </row>
    <row r="2" spans="1:13" x14ac:dyDescent="0.2">
      <c r="A2" s="2">
        <v>1346</v>
      </c>
      <c r="B2" s="3">
        <v>732</v>
      </c>
      <c r="C2" s="4">
        <v>556</v>
      </c>
      <c r="D2" s="4"/>
      <c r="E2" s="4">
        <v>396</v>
      </c>
      <c r="F2" s="4">
        <v>658</v>
      </c>
      <c r="G2" s="4"/>
      <c r="H2" s="4"/>
      <c r="I2" s="4"/>
      <c r="J2" s="4"/>
      <c r="K2" s="4"/>
      <c r="L2" s="5"/>
      <c r="M2" s="16">
        <f>SUM(B2:L2)</f>
        <v>2342</v>
      </c>
    </row>
    <row r="3" spans="1:13" x14ac:dyDescent="0.2">
      <c r="A3" s="6">
        <v>1347</v>
      </c>
      <c r="B3" s="7">
        <v>1088</v>
      </c>
      <c r="C3" s="8">
        <v>77</v>
      </c>
      <c r="D3" s="8"/>
      <c r="E3" s="8">
        <v>411</v>
      </c>
      <c r="F3" s="8">
        <v>855</v>
      </c>
      <c r="G3" s="8"/>
      <c r="H3" s="8"/>
      <c r="I3" s="8"/>
      <c r="J3" s="8"/>
      <c r="K3" s="8"/>
      <c r="L3" s="9"/>
      <c r="M3" s="16">
        <f>SUM(B3:L3)</f>
        <v>2431</v>
      </c>
    </row>
    <row r="4" spans="1:13" x14ac:dyDescent="0.2">
      <c r="A4" s="6">
        <v>1348</v>
      </c>
      <c r="B4" s="7">
        <v>1336</v>
      </c>
      <c r="C4" s="8">
        <v>85</v>
      </c>
      <c r="D4" s="8"/>
      <c r="E4" s="8">
        <v>440</v>
      </c>
      <c r="F4" s="8">
        <v>1336</v>
      </c>
      <c r="G4" s="8"/>
      <c r="H4" s="8"/>
      <c r="I4" s="8"/>
      <c r="J4" s="8"/>
      <c r="K4" s="8"/>
      <c r="L4" s="9"/>
      <c r="M4" s="16">
        <f>SUM(B4:L4)</f>
        <v>3197</v>
      </c>
    </row>
    <row r="5" spans="1:13" x14ac:dyDescent="0.2">
      <c r="A5" s="6">
        <v>1349</v>
      </c>
      <c r="B5" s="7">
        <v>1978</v>
      </c>
      <c r="C5" s="8">
        <v>155</v>
      </c>
      <c r="D5" s="8"/>
      <c r="E5" s="8">
        <v>452</v>
      </c>
      <c r="F5" s="8">
        <v>1671</v>
      </c>
      <c r="G5" s="8"/>
      <c r="H5" s="8"/>
      <c r="I5" s="8"/>
      <c r="J5" s="8"/>
      <c r="K5" s="8"/>
      <c r="L5" s="9"/>
      <c r="M5" s="16">
        <f>SUM(B5:L5)</f>
        <v>4256</v>
      </c>
    </row>
    <row r="6" spans="1:13" x14ac:dyDescent="0.2">
      <c r="A6" s="6">
        <v>1350</v>
      </c>
      <c r="B6" s="7">
        <v>2097</v>
      </c>
      <c r="C6" s="8">
        <v>194</v>
      </c>
      <c r="D6" s="8"/>
      <c r="E6" s="8">
        <v>520</v>
      </c>
      <c r="F6" s="8">
        <v>2679</v>
      </c>
      <c r="G6" s="8"/>
      <c r="H6" s="8"/>
      <c r="I6" s="8"/>
      <c r="J6" s="8"/>
      <c r="K6" s="8"/>
      <c r="L6" s="9"/>
      <c r="M6" s="16">
        <f>SUM(B6:L6)</f>
        <v>5490</v>
      </c>
    </row>
    <row r="7" spans="1:13" x14ac:dyDescent="0.2">
      <c r="A7" s="6">
        <v>1351</v>
      </c>
      <c r="B7" s="7">
        <v>2513</v>
      </c>
      <c r="C7" s="8">
        <v>265</v>
      </c>
      <c r="D7" s="8"/>
      <c r="E7" s="8">
        <v>564</v>
      </c>
      <c r="F7" s="8">
        <v>3528</v>
      </c>
      <c r="G7" s="8"/>
      <c r="H7" s="8"/>
      <c r="I7" s="8"/>
      <c r="J7" s="8"/>
      <c r="K7" s="8"/>
      <c r="L7" s="9"/>
      <c r="M7" s="16">
        <f>SUM(B7:L7)</f>
        <v>6870</v>
      </c>
    </row>
    <row r="8" spans="1:13" x14ac:dyDescent="0.2">
      <c r="A8" s="6">
        <v>1352</v>
      </c>
      <c r="B8" s="7">
        <v>5374</v>
      </c>
      <c r="C8" s="8">
        <v>541</v>
      </c>
      <c r="D8" s="8"/>
      <c r="E8" s="8">
        <v>567</v>
      </c>
      <c r="F8" s="8">
        <v>2842</v>
      </c>
      <c r="G8" s="8"/>
      <c r="H8" s="8"/>
      <c r="I8" s="8"/>
      <c r="J8" s="8"/>
      <c r="K8" s="8"/>
      <c r="L8" s="9"/>
      <c r="M8" s="16">
        <f>SUM(B8:L8)</f>
        <v>9324</v>
      </c>
    </row>
    <row r="9" spans="1:13" x14ac:dyDescent="0.2">
      <c r="A9" s="6">
        <v>1353</v>
      </c>
      <c r="B9" s="7">
        <v>6545</v>
      </c>
      <c r="C9" s="8">
        <v>688</v>
      </c>
      <c r="D9" s="8"/>
      <c r="E9" s="8">
        <v>511</v>
      </c>
      <c r="F9" s="8">
        <v>3421</v>
      </c>
      <c r="G9" s="8"/>
      <c r="H9" s="8"/>
      <c r="I9" s="8"/>
      <c r="J9" s="8"/>
      <c r="K9" s="8"/>
      <c r="L9" s="9"/>
      <c r="M9" s="16">
        <f>SUM(B9:L9)</f>
        <v>11165</v>
      </c>
    </row>
    <row r="10" spans="1:13" x14ac:dyDescent="0.2">
      <c r="A10" s="6">
        <v>1354</v>
      </c>
      <c r="B10" s="7">
        <v>7785</v>
      </c>
      <c r="C10" s="8">
        <v>955</v>
      </c>
      <c r="D10" s="8"/>
      <c r="E10" s="8">
        <v>593</v>
      </c>
      <c r="F10" s="8">
        <v>3445</v>
      </c>
      <c r="G10" s="8"/>
      <c r="H10" s="8"/>
      <c r="I10" s="8"/>
      <c r="J10" s="8"/>
      <c r="K10" s="8"/>
      <c r="L10" s="9"/>
      <c r="M10" s="16">
        <f>SUM(B10:L10)</f>
        <v>12778</v>
      </c>
    </row>
    <row r="11" spans="1:13" x14ac:dyDescent="0.2">
      <c r="A11" s="6">
        <v>1355</v>
      </c>
      <c r="B11" s="7">
        <v>8455</v>
      </c>
      <c r="C11" s="8">
        <v>1112</v>
      </c>
      <c r="D11" s="8"/>
      <c r="E11" s="8">
        <v>659</v>
      </c>
      <c r="F11" s="8">
        <v>3975</v>
      </c>
      <c r="G11" s="8"/>
      <c r="H11" s="8"/>
      <c r="I11" s="8"/>
      <c r="J11" s="8"/>
      <c r="K11" s="8"/>
      <c r="L11" s="9"/>
      <c r="M11" s="16">
        <f>SUM(B11:L11)</f>
        <v>14201</v>
      </c>
    </row>
    <row r="12" spans="1:13" x14ac:dyDescent="0.2">
      <c r="A12" s="6">
        <v>1356</v>
      </c>
      <c r="B12" s="7">
        <v>8203</v>
      </c>
      <c r="C12" s="8">
        <v>2558</v>
      </c>
      <c r="D12" s="8"/>
      <c r="E12" s="8">
        <v>781</v>
      </c>
      <c r="F12" s="8">
        <v>4213</v>
      </c>
      <c r="G12" s="8"/>
      <c r="H12" s="8"/>
      <c r="I12" s="8"/>
      <c r="J12" s="8"/>
      <c r="K12" s="8"/>
      <c r="L12" s="9"/>
      <c r="M12" s="16">
        <f>SUM(B12:L12)</f>
        <v>15755</v>
      </c>
    </row>
    <row r="13" spans="1:13" x14ac:dyDescent="0.2">
      <c r="A13" s="6">
        <v>1357</v>
      </c>
      <c r="B13" s="7">
        <v>6316</v>
      </c>
      <c r="C13" s="8">
        <v>3928</v>
      </c>
      <c r="D13" s="8"/>
      <c r="E13" s="8">
        <v>893</v>
      </c>
      <c r="F13" s="8">
        <v>6249</v>
      </c>
      <c r="G13" s="8"/>
      <c r="H13" s="8"/>
      <c r="I13" s="8"/>
      <c r="J13" s="8"/>
      <c r="K13" s="8"/>
      <c r="L13" s="9"/>
      <c r="M13" s="16">
        <f>SUM(B13:L13)</f>
        <v>17386</v>
      </c>
    </row>
    <row r="14" spans="1:13" x14ac:dyDescent="0.2">
      <c r="A14" s="6">
        <v>1358</v>
      </c>
      <c r="B14" s="7">
        <v>7769</v>
      </c>
      <c r="C14" s="8">
        <v>5327</v>
      </c>
      <c r="D14" s="8"/>
      <c r="E14" s="8">
        <v>926</v>
      </c>
      <c r="F14" s="8">
        <v>5419</v>
      </c>
      <c r="G14" s="8"/>
      <c r="H14" s="8"/>
      <c r="I14" s="8"/>
      <c r="J14" s="8"/>
      <c r="K14" s="8"/>
      <c r="L14" s="9"/>
      <c r="M14" s="16">
        <f>SUM(B14:L14)</f>
        <v>19441</v>
      </c>
    </row>
    <row r="15" spans="1:13" x14ac:dyDescent="0.2">
      <c r="A15" s="6">
        <v>1359</v>
      </c>
      <c r="B15" s="7">
        <v>8197</v>
      </c>
      <c r="C15" s="8">
        <v>5088</v>
      </c>
      <c r="D15" s="8"/>
      <c r="E15" s="8">
        <v>976</v>
      </c>
      <c r="F15" s="8">
        <v>5620</v>
      </c>
      <c r="G15" s="8"/>
      <c r="H15" s="8"/>
      <c r="I15" s="8"/>
      <c r="J15" s="8"/>
      <c r="K15" s="8"/>
      <c r="L15" s="9"/>
      <c r="M15" s="16">
        <f>SUM(B15:L15)</f>
        <v>19881</v>
      </c>
    </row>
    <row r="16" spans="1:13" x14ac:dyDescent="0.2">
      <c r="A16" s="6">
        <v>1360</v>
      </c>
      <c r="B16" s="7">
        <v>9174</v>
      </c>
      <c r="C16" s="8">
        <v>5883</v>
      </c>
      <c r="D16" s="8"/>
      <c r="E16" s="8">
        <v>1120</v>
      </c>
      <c r="F16" s="8">
        <v>6229</v>
      </c>
      <c r="G16" s="8"/>
      <c r="H16" s="8"/>
      <c r="I16" s="8"/>
      <c r="J16" s="8"/>
      <c r="K16" s="8"/>
      <c r="L16" s="9"/>
      <c r="M16" s="16">
        <f>SUM(B16:L16)</f>
        <v>22406</v>
      </c>
    </row>
    <row r="17" spans="1:13" x14ac:dyDescent="0.2">
      <c r="A17" s="6">
        <v>1361</v>
      </c>
      <c r="B17" s="7">
        <v>12562</v>
      </c>
      <c r="C17" s="8">
        <v>6141</v>
      </c>
      <c r="D17" s="8"/>
      <c r="E17" s="8">
        <v>1173</v>
      </c>
      <c r="F17" s="8">
        <v>6447</v>
      </c>
      <c r="G17" s="8"/>
      <c r="H17" s="8"/>
      <c r="I17" s="8"/>
      <c r="J17" s="8"/>
      <c r="K17" s="8"/>
      <c r="L17" s="9"/>
      <c r="M17" s="16">
        <f>SUM(B17:L17)</f>
        <v>26323</v>
      </c>
    </row>
    <row r="18" spans="1:13" x14ac:dyDescent="0.2">
      <c r="A18" s="6">
        <v>1362</v>
      </c>
      <c r="B18" s="7">
        <v>16296</v>
      </c>
      <c r="C18" s="8">
        <v>6826</v>
      </c>
      <c r="D18" s="8"/>
      <c r="E18" s="8">
        <v>1184</v>
      </c>
      <c r="F18" s="8">
        <v>6203</v>
      </c>
      <c r="G18" s="8"/>
      <c r="H18" s="8"/>
      <c r="I18" s="8"/>
      <c r="J18" s="8"/>
      <c r="K18" s="8"/>
      <c r="L18" s="9"/>
      <c r="M18" s="16">
        <f>SUM(B18:L18)</f>
        <v>30509</v>
      </c>
    </row>
    <row r="19" spans="1:13" x14ac:dyDescent="0.2">
      <c r="A19" s="6">
        <v>1363</v>
      </c>
      <c r="B19" s="7">
        <v>18309</v>
      </c>
      <c r="C19" s="8">
        <v>8780</v>
      </c>
      <c r="D19" s="8"/>
      <c r="E19" s="8">
        <v>1255</v>
      </c>
      <c r="F19" s="8">
        <v>5750</v>
      </c>
      <c r="G19" s="8"/>
      <c r="H19" s="8"/>
      <c r="I19" s="8"/>
      <c r="J19" s="8"/>
      <c r="K19" s="8"/>
      <c r="L19" s="9"/>
      <c r="M19" s="16">
        <f>SUM(B19:L19)</f>
        <v>34094</v>
      </c>
    </row>
    <row r="20" spans="1:13" x14ac:dyDescent="0.2">
      <c r="A20" s="6">
        <v>1364</v>
      </c>
      <c r="B20" s="7">
        <v>20200</v>
      </c>
      <c r="C20" s="8">
        <v>9570</v>
      </c>
      <c r="D20" s="8"/>
      <c r="E20" s="8">
        <v>1400</v>
      </c>
      <c r="F20" s="8">
        <v>5550</v>
      </c>
      <c r="G20" s="8"/>
      <c r="H20" s="8"/>
      <c r="I20" s="8"/>
      <c r="J20" s="8"/>
      <c r="K20" s="8"/>
      <c r="L20" s="9"/>
      <c r="M20" s="16">
        <f>SUM(B20:L20)</f>
        <v>36720</v>
      </c>
    </row>
    <row r="21" spans="1:13" x14ac:dyDescent="0.2">
      <c r="A21" s="6">
        <v>1365</v>
      </c>
      <c r="B21" s="7">
        <v>22860</v>
      </c>
      <c r="C21" s="8">
        <v>7160</v>
      </c>
      <c r="D21" s="8"/>
      <c r="E21" s="8">
        <v>1508</v>
      </c>
      <c r="F21" s="8">
        <v>7517</v>
      </c>
      <c r="G21" s="8"/>
      <c r="H21" s="8"/>
      <c r="I21" s="8"/>
      <c r="J21" s="8"/>
      <c r="K21" s="8"/>
      <c r="L21" s="9"/>
      <c r="M21" s="16">
        <f>SUM(B21:L21)</f>
        <v>39045</v>
      </c>
    </row>
    <row r="22" spans="1:13" x14ac:dyDescent="0.2">
      <c r="A22" s="6">
        <v>1366</v>
      </c>
      <c r="B22" s="7">
        <v>25360</v>
      </c>
      <c r="C22" s="8">
        <v>7305</v>
      </c>
      <c r="D22" s="8"/>
      <c r="E22" s="8">
        <v>1499</v>
      </c>
      <c r="F22" s="8">
        <v>8390</v>
      </c>
      <c r="G22" s="8"/>
      <c r="H22" s="8"/>
      <c r="I22" s="8"/>
      <c r="J22" s="8"/>
      <c r="K22" s="8"/>
      <c r="L22" s="9"/>
      <c r="M22" s="16">
        <f>SUM(B22:L22)</f>
        <v>42554</v>
      </c>
    </row>
    <row r="23" spans="1:13" x14ac:dyDescent="0.2">
      <c r="A23" s="6">
        <v>1367</v>
      </c>
      <c r="B23" s="7">
        <v>26968</v>
      </c>
      <c r="C23" s="8">
        <v>8146</v>
      </c>
      <c r="D23" s="8"/>
      <c r="E23" s="8">
        <v>1350</v>
      </c>
      <c r="F23" s="8">
        <v>7311</v>
      </c>
      <c r="G23" s="8"/>
      <c r="H23" s="8"/>
      <c r="I23" s="8"/>
      <c r="J23" s="8"/>
      <c r="K23" s="8"/>
      <c r="L23" s="9"/>
      <c r="M23" s="16">
        <f>SUM(B23:L23)</f>
        <v>43775</v>
      </c>
    </row>
    <row r="24" spans="1:13" x14ac:dyDescent="0.2">
      <c r="A24" s="6">
        <v>1368</v>
      </c>
      <c r="B24" s="7">
        <v>33056</v>
      </c>
      <c r="C24" s="8">
        <v>6974</v>
      </c>
      <c r="D24" s="8"/>
      <c r="E24" s="8">
        <v>1173</v>
      </c>
      <c r="F24" s="8">
        <v>7522</v>
      </c>
      <c r="G24" s="8"/>
      <c r="H24" s="8"/>
      <c r="I24" s="8"/>
      <c r="J24" s="8"/>
      <c r="K24" s="8"/>
      <c r="L24" s="9"/>
      <c r="M24" s="16">
        <f>SUM(B24:L24)</f>
        <v>48725</v>
      </c>
    </row>
    <row r="25" spans="1:13" x14ac:dyDescent="0.2">
      <c r="A25" s="6">
        <v>1369</v>
      </c>
      <c r="B25" s="7">
        <v>38836</v>
      </c>
      <c r="C25" s="8">
        <v>8723</v>
      </c>
      <c r="D25" s="8"/>
      <c r="E25" s="8">
        <v>1254</v>
      </c>
      <c r="F25" s="8">
        <v>6083</v>
      </c>
      <c r="G25" s="8"/>
      <c r="H25" s="8"/>
      <c r="I25" s="8"/>
      <c r="J25" s="8"/>
      <c r="K25" s="8"/>
      <c r="L25" s="9"/>
      <c r="M25" s="16">
        <f>SUM(B25:L25)</f>
        <v>54896</v>
      </c>
    </row>
    <row r="26" spans="1:13" x14ac:dyDescent="0.2">
      <c r="A26" s="6">
        <v>1370</v>
      </c>
      <c r="B26" s="7">
        <v>41947</v>
      </c>
      <c r="C26" s="8">
        <v>9463</v>
      </c>
      <c r="D26" s="8"/>
      <c r="E26" s="8">
        <v>1244</v>
      </c>
      <c r="F26" s="8">
        <v>7056</v>
      </c>
      <c r="G26" s="8"/>
      <c r="H26" s="8"/>
      <c r="I26" s="8"/>
      <c r="J26" s="8"/>
      <c r="K26" s="8"/>
      <c r="L26" s="9"/>
      <c r="M26" s="16">
        <f>SUM(B26:L26)</f>
        <v>59710</v>
      </c>
    </row>
    <row r="27" spans="1:13" x14ac:dyDescent="0.2">
      <c r="A27" s="6">
        <v>1371</v>
      </c>
      <c r="B27" s="7">
        <v>42362</v>
      </c>
      <c r="C27" s="8">
        <v>10866</v>
      </c>
      <c r="D27" s="8"/>
      <c r="E27" s="8">
        <v>1224</v>
      </c>
      <c r="F27" s="8">
        <v>9530</v>
      </c>
      <c r="G27" s="8"/>
      <c r="H27" s="8"/>
      <c r="I27" s="8"/>
      <c r="J27" s="8"/>
      <c r="K27" s="8"/>
      <c r="L27" s="9"/>
      <c r="M27" s="16">
        <f>SUM(B27:L27)</f>
        <v>63982</v>
      </c>
    </row>
    <row r="28" spans="1:13" x14ac:dyDescent="0.2">
      <c r="A28" s="6">
        <v>1372</v>
      </c>
      <c r="B28" s="7">
        <v>48166</v>
      </c>
      <c r="C28" s="8">
        <v>12419</v>
      </c>
      <c r="D28" s="8"/>
      <c r="E28" s="8">
        <v>927</v>
      </c>
      <c r="F28" s="8">
        <v>9823</v>
      </c>
      <c r="G28" s="8"/>
      <c r="H28" s="8"/>
      <c r="I28" s="8"/>
      <c r="J28" s="8"/>
      <c r="K28" s="8"/>
      <c r="L28" s="9"/>
      <c r="M28" s="16">
        <f>SUM(B28:L28)</f>
        <v>71335</v>
      </c>
    </row>
    <row r="29" spans="1:13" x14ac:dyDescent="0.2">
      <c r="A29" s="6">
        <v>1373</v>
      </c>
      <c r="B29" s="7">
        <v>53376</v>
      </c>
      <c r="C29" s="8">
        <v>15402</v>
      </c>
      <c r="D29" s="8"/>
      <c r="E29" s="8">
        <v>863</v>
      </c>
      <c r="F29" s="8">
        <v>7445</v>
      </c>
      <c r="G29" s="8"/>
      <c r="H29" s="8"/>
      <c r="I29" s="8">
        <v>0.3</v>
      </c>
      <c r="J29" s="8"/>
      <c r="K29" s="8"/>
      <c r="L29" s="9"/>
      <c r="M29" s="16">
        <f>SUM(B29:L29)</f>
        <v>77086.3</v>
      </c>
    </row>
    <row r="30" spans="1:13" x14ac:dyDescent="0.2">
      <c r="A30" s="6">
        <v>1374</v>
      </c>
      <c r="B30" s="7">
        <v>55901</v>
      </c>
      <c r="C30" s="8">
        <v>16145</v>
      </c>
      <c r="D30" s="8"/>
      <c r="E30" s="8">
        <v>723</v>
      </c>
      <c r="F30" s="8">
        <v>7275</v>
      </c>
      <c r="G30" s="8"/>
      <c r="H30" s="8"/>
      <c r="I30" s="8">
        <v>3.9</v>
      </c>
      <c r="J30" s="8"/>
      <c r="K30" s="8"/>
      <c r="L30" s="9"/>
      <c r="M30" s="16">
        <f>SUM(B30:L30)</f>
        <v>80047.899999999994</v>
      </c>
    </row>
    <row r="31" spans="1:13" x14ac:dyDescent="0.2">
      <c r="A31" s="6">
        <v>1375</v>
      </c>
      <c r="B31" s="7">
        <v>62364</v>
      </c>
      <c r="C31" s="8">
        <v>15475</v>
      </c>
      <c r="D31" s="8"/>
      <c r="E31" s="8">
        <v>410</v>
      </c>
      <c r="F31" s="8">
        <v>7376</v>
      </c>
      <c r="G31" s="8"/>
      <c r="H31" s="8"/>
      <c r="I31" s="8">
        <v>4.2</v>
      </c>
      <c r="J31" s="8"/>
      <c r="K31" s="8"/>
      <c r="L31" s="9"/>
      <c r="M31" s="16">
        <f>SUM(B31:L31)</f>
        <v>85629.2</v>
      </c>
    </row>
    <row r="32" spans="1:13" x14ac:dyDescent="0.2">
      <c r="A32" s="6">
        <v>1376</v>
      </c>
      <c r="B32" s="7">
        <v>65628</v>
      </c>
      <c r="C32" s="8">
        <v>19298</v>
      </c>
      <c r="D32" s="8"/>
      <c r="E32" s="8">
        <v>476</v>
      </c>
      <c r="F32" s="8">
        <v>6908</v>
      </c>
      <c r="G32" s="8"/>
      <c r="H32" s="8">
        <v>0.01</v>
      </c>
      <c r="I32" s="8">
        <v>6.8</v>
      </c>
      <c r="J32" s="8"/>
      <c r="K32" s="8"/>
      <c r="L32" s="9"/>
      <c r="M32" s="16">
        <f>SUM(B32:L32)</f>
        <v>92316.81</v>
      </c>
    </row>
    <row r="33" spans="1:13" x14ac:dyDescent="0.2">
      <c r="A33" s="6">
        <v>1377</v>
      </c>
      <c r="B33" s="7">
        <v>63988</v>
      </c>
      <c r="C33" s="8">
        <v>26486</v>
      </c>
      <c r="D33" s="8"/>
      <c r="E33" s="8">
        <v>373</v>
      </c>
      <c r="F33" s="8">
        <v>7015</v>
      </c>
      <c r="G33" s="8"/>
      <c r="H33" s="8">
        <v>0.02</v>
      </c>
      <c r="I33" s="8">
        <v>17.600000000000001</v>
      </c>
      <c r="J33" s="8"/>
      <c r="K33" s="8"/>
      <c r="L33" s="9"/>
      <c r="M33" s="16">
        <f>SUM(B33:L33)</f>
        <v>97879.62000000001</v>
      </c>
    </row>
    <row r="34" spans="1:13" x14ac:dyDescent="0.2">
      <c r="A34" s="6">
        <v>1378</v>
      </c>
      <c r="B34" s="7">
        <v>70689</v>
      </c>
      <c r="C34" s="8">
        <v>31156</v>
      </c>
      <c r="D34" s="8"/>
      <c r="E34" s="8">
        <v>419</v>
      </c>
      <c r="F34" s="8">
        <v>4943</v>
      </c>
      <c r="G34" s="8"/>
      <c r="H34" s="8">
        <v>0.02</v>
      </c>
      <c r="I34" s="8">
        <v>35</v>
      </c>
      <c r="J34" s="8"/>
      <c r="K34" s="8"/>
      <c r="L34" s="9"/>
      <c r="M34" s="16">
        <f>SUM(B34:L34)</f>
        <v>107242.02</v>
      </c>
    </row>
    <row r="35" spans="1:13" x14ac:dyDescent="0.2">
      <c r="A35" s="6">
        <v>1379</v>
      </c>
      <c r="B35" s="7">
        <f>78332+2378</f>
        <v>80710</v>
      </c>
      <c r="C35" s="8">
        <f>20510+355</f>
        <v>20865</v>
      </c>
      <c r="D35" s="8">
        <v>12855</v>
      </c>
      <c r="E35" s="8">
        <v>361</v>
      </c>
      <c r="F35" s="8">
        <v>3650</v>
      </c>
      <c r="G35" s="8"/>
      <c r="H35" s="8">
        <v>0.09</v>
      </c>
      <c r="I35" s="8">
        <v>36.5</v>
      </c>
      <c r="J35" s="8"/>
      <c r="K35" s="8"/>
      <c r="L35" s="9"/>
      <c r="M35" s="16">
        <f>SUM(B35:L35)</f>
        <v>118477.59</v>
      </c>
    </row>
    <row r="36" spans="1:13" x14ac:dyDescent="0.2">
      <c r="A36" s="6">
        <v>1380</v>
      </c>
      <c r="B36" s="7">
        <f>81103+2407</f>
        <v>83510</v>
      </c>
      <c r="C36" s="8">
        <f>19888+456</f>
        <v>20344</v>
      </c>
      <c r="D36" s="8">
        <v>17899</v>
      </c>
      <c r="E36" s="8">
        <v>328</v>
      </c>
      <c r="F36" s="8">
        <v>5057</v>
      </c>
      <c r="G36" s="8"/>
      <c r="H36" s="8">
        <v>0.11</v>
      </c>
      <c r="I36" s="8">
        <v>33.700000000000003</v>
      </c>
      <c r="J36" s="8"/>
      <c r="K36" s="8"/>
      <c r="L36" s="9"/>
      <c r="M36" s="16">
        <f>SUM(B36:L36)</f>
        <v>127171.81</v>
      </c>
    </row>
    <row r="37" spans="1:13" x14ac:dyDescent="0.2">
      <c r="A37" s="6">
        <v>1381</v>
      </c>
      <c r="B37" s="7">
        <f>81983+2277</f>
        <v>84260</v>
      </c>
      <c r="C37" s="8">
        <f>17171+360</f>
        <v>17531</v>
      </c>
      <c r="D37" s="8">
        <v>27586</v>
      </c>
      <c r="E37" s="8">
        <v>356</v>
      </c>
      <c r="F37" s="8">
        <v>8050</v>
      </c>
      <c r="G37" s="8"/>
      <c r="H37" s="8">
        <v>0.05</v>
      </c>
      <c r="I37" s="8">
        <v>30.3</v>
      </c>
      <c r="J37" s="8"/>
      <c r="K37" s="8"/>
      <c r="L37" s="9"/>
      <c r="M37" s="16">
        <f>SUM(B37:L37)</f>
        <v>137813.34999999998</v>
      </c>
    </row>
    <row r="38" spans="1:13" x14ac:dyDescent="0.2">
      <c r="A38" s="6">
        <v>1382</v>
      </c>
      <c r="B38" s="7">
        <f>85403+2267</f>
        <v>87670</v>
      </c>
      <c r="C38" s="8">
        <f>17276+421</f>
        <v>17697</v>
      </c>
      <c r="D38" s="8">
        <v>32895</v>
      </c>
      <c r="E38" s="8">
        <v>290</v>
      </c>
      <c r="F38" s="8">
        <v>11094</v>
      </c>
      <c r="G38" s="8"/>
      <c r="H38" s="8">
        <v>0.12</v>
      </c>
      <c r="I38" s="8">
        <v>27.6</v>
      </c>
      <c r="J38" s="8"/>
      <c r="K38" s="8"/>
      <c r="L38" s="9"/>
      <c r="M38" s="16">
        <f>SUM(B38:L38)</f>
        <v>149673.72</v>
      </c>
    </row>
    <row r="39" spans="1:13" x14ac:dyDescent="0.2">
      <c r="A39" s="6">
        <v>1383</v>
      </c>
      <c r="B39" s="7">
        <f>88644+2072</f>
        <v>90716</v>
      </c>
      <c r="C39" s="8">
        <f>24210+769</f>
        <v>24979</v>
      </c>
      <c r="D39" s="8">
        <v>36250</v>
      </c>
      <c r="E39" s="8">
        <v>252</v>
      </c>
      <c r="F39" s="8">
        <v>10627</v>
      </c>
      <c r="G39" s="8"/>
      <c r="H39" s="8">
        <v>0.14000000000000001</v>
      </c>
      <c r="I39" s="8">
        <v>46.3</v>
      </c>
      <c r="J39" s="8"/>
      <c r="K39" s="8"/>
      <c r="L39" s="9"/>
      <c r="M39" s="16">
        <f>SUM(B39:L39)</f>
        <v>162870.44</v>
      </c>
    </row>
    <row r="40" spans="1:13" x14ac:dyDescent="0.2">
      <c r="A40" s="6">
        <v>1384</v>
      </c>
      <c r="B40" s="7">
        <f>89574+3809</f>
        <v>93383</v>
      </c>
      <c r="C40" s="8">
        <f>29023+3106</f>
        <v>32129</v>
      </c>
      <c r="D40" s="8">
        <v>36194</v>
      </c>
      <c r="E40" s="8">
        <v>212</v>
      </c>
      <c r="F40" s="8">
        <v>16085</v>
      </c>
      <c r="G40" s="8"/>
      <c r="H40" s="8">
        <v>0.05</v>
      </c>
      <c r="I40" s="8">
        <v>70.900000000000006</v>
      </c>
      <c r="J40" s="8"/>
      <c r="K40" s="8"/>
      <c r="L40" s="9"/>
      <c r="M40" s="16">
        <f>SUM(B40:L40)</f>
        <v>178073.94999999998</v>
      </c>
    </row>
    <row r="41" spans="1:13" x14ac:dyDescent="0.2">
      <c r="A41" s="6">
        <v>1385</v>
      </c>
      <c r="B41" s="7">
        <f>88962+3519</f>
        <v>92481</v>
      </c>
      <c r="C41" s="8">
        <f>33758+7477</f>
        <v>41235</v>
      </c>
      <c r="D41" s="8">
        <v>40343</v>
      </c>
      <c r="E41" s="8">
        <v>220</v>
      </c>
      <c r="F41" s="8">
        <v>18169</v>
      </c>
      <c r="G41" s="8"/>
      <c r="H41" s="8">
        <v>0.08</v>
      </c>
      <c r="I41" s="8">
        <v>125.3</v>
      </c>
      <c r="J41" s="8"/>
      <c r="K41" s="8"/>
      <c r="L41" s="9"/>
      <c r="M41" s="16">
        <f>SUM(B41:L41)</f>
        <v>192573.37999999998</v>
      </c>
    </row>
    <row r="42" spans="1:13" x14ac:dyDescent="0.2">
      <c r="A42" s="6">
        <v>1386</v>
      </c>
      <c r="B42" s="7">
        <f>90900+3328</f>
        <v>94228</v>
      </c>
      <c r="C42" s="8">
        <f>26979+10625</f>
        <v>37604</v>
      </c>
      <c r="D42" s="8">
        <v>53796</v>
      </c>
      <c r="E42" s="8">
        <v>225</v>
      </c>
      <c r="F42" s="8">
        <v>17987</v>
      </c>
      <c r="G42" s="8"/>
      <c r="H42" s="8">
        <v>7.0000000000000007E-2</v>
      </c>
      <c r="I42" s="8">
        <v>143.4</v>
      </c>
      <c r="J42" s="8"/>
      <c r="K42" s="8"/>
      <c r="L42" s="9"/>
      <c r="M42" s="16">
        <f>SUM(B42:L42)</f>
        <v>203983.47</v>
      </c>
    </row>
    <row r="43" spans="1:13" x14ac:dyDescent="0.2">
      <c r="A43" s="6">
        <v>1387</v>
      </c>
      <c r="B43" s="7">
        <f>94012+3189</f>
        <v>97201</v>
      </c>
      <c r="C43" s="8">
        <f>36521+18390</f>
        <v>54911</v>
      </c>
      <c r="D43" s="8">
        <v>57015</v>
      </c>
      <c r="E43" s="8">
        <v>204</v>
      </c>
      <c r="F43" s="8">
        <v>4753</v>
      </c>
      <c r="G43" s="8"/>
      <c r="H43" s="8">
        <v>0.08</v>
      </c>
      <c r="I43" s="8">
        <v>196.3</v>
      </c>
      <c r="J43" s="8"/>
      <c r="K43" s="8"/>
      <c r="L43" s="9"/>
      <c r="M43" s="16">
        <f>SUM(B43:L43)</f>
        <v>214280.37999999998</v>
      </c>
    </row>
    <row r="44" spans="1:13" x14ac:dyDescent="0.2">
      <c r="A44" s="6">
        <v>1388</v>
      </c>
      <c r="B44" s="7">
        <f>92252+3519</f>
        <v>95771</v>
      </c>
      <c r="C44" s="8">
        <f>31629+22217</f>
        <v>53846</v>
      </c>
      <c r="D44" s="8">
        <v>64142</v>
      </c>
      <c r="E44" s="8">
        <v>124</v>
      </c>
      <c r="F44" s="8">
        <v>7207</v>
      </c>
      <c r="G44" s="8"/>
      <c r="H44" s="8">
        <v>7.0000000000000007E-2</v>
      </c>
      <c r="I44" s="8">
        <v>224.6</v>
      </c>
      <c r="J44" s="8">
        <v>1.8</v>
      </c>
      <c r="K44" s="8"/>
      <c r="L44" s="9"/>
      <c r="M44" s="16">
        <f>SUM(B44:L44)</f>
        <v>221316.47</v>
      </c>
    </row>
    <row r="45" spans="1:13" x14ac:dyDescent="0.2">
      <c r="A45" s="6">
        <v>1389</v>
      </c>
      <c r="B45" s="7">
        <f>90438+3725</f>
        <v>94163</v>
      </c>
      <c r="C45" s="8">
        <f>33646+24754</f>
        <v>58400</v>
      </c>
      <c r="D45" s="8">
        <v>70658</v>
      </c>
      <c r="E45" s="8">
        <v>128</v>
      </c>
      <c r="F45" s="8">
        <v>9523</v>
      </c>
      <c r="G45" s="8"/>
      <c r="H45" s="8">
        <v>0.09</v>
      </c>
      <c r="I45" s="8">
        <v>162.6</v>
      </c>
      <c r="J45" s="8">
        <v>10.1</v>
      </c>
      <c r="K45" s="8"/>
      <c r="L45" s="9"/>
      <c r="M45" s="16">
        <f>SUM(B45:L45)</f>
        <v>233044.79</v>
      </c>
    </row>
    <row r="46" spans="1:13" x14ac:dyDescent="0.2">
      <c r="A46" s="6">
        <v>1390</v>
      </c>
      <c r="B46" s="7">
        <f>92554+3347</f>
        <v>95901</v>
      </c>
      <c r="C46" s="8">
        <f>30413+28303</f>
        <v>58716</v>
      </c>
      <c r="D46" s="8">
        <v>72749</v>
      </c>
      <c r="E46" s="8">
        <v>62</v>
      </c>
      <c r="F46" s="8">
        <v>12058</v>
      </c>
      <c r="G46" s="8">
        <v>327</v>
      </c>
      <c r="H46" s="8">
        <v>0.05</v>
      </c>
      <c r="I46" s="8">
        <v>217</v>
      </c>
      <c r="J46" s="8">
        <v>21.9</v>
      </c>
      <c r="K46" s="8"/>
      <c r="L46" s="9"/>
      <c r="M46" s="16">
        <f>SUM(B46:L46)</f>
        <v>240051.94999999998</v>
      </c>
    </row>
    <row r="47" spans="1:13" x14ac:dyDescent="0.2">
      <c r="A47" s="6">
        <v>1391</v>
      </c>
      <c r="B47" s="7">
        <f>88475+3313</f>
        <v>91788</v>
      </c>
      <c r="C47" s="8">
        <f>34249+33115</f>
        <v>67364</v>
      </c>
      <c r="D47" s="8">
        <v>80534</v>
      </c>
      <c r="E47" s="8">
        <v>66</v>
      </c>
      <c r="F47" s="8">
        <v>12447</v>
      </c>
      <c r="G47" s="8">
        <v>1847.3</v>
      </c>
      <c r="H47" s="8">
        <v>0.06</v>
      </c>
      <c r="I47" s="8">
        <v>206</v>
      </c>
      <c r="J47" s="8">
        <v>22.6</v>
      </c>
      <c r="K47" s="8"/>
      <c r="L47" s="9"/>
      <c r="M47" s="16">
        <f>SUM(B47:L47)</f>
        <v>254274.96</v>
      </c>
    </row>
    <row r="48" spans="1:13" x14ac:dyDescent="0.2">
      <c r="A48" s="6">
        <v>1392</v>
      </c>
      <c r="B48" s="7">
        <f>65266+24398</f>
        <v>89664</v>
      </c>
      <c r="C48" s="8">
        <f>23471+42568</f>
        <v>66039</v>
      </c>
      <c r="D48" s="8">
        <v>87135</v>
      </c>
      <c r="E48" s="8">
        <v>71</v>
      </c>
      <c r="F48" s="8">
        <v>14470</v>
      </c>
      <c r="G48" s="8">
        <v>4545.8</v>
      </c>
      <c r="H48" s="8">
        <v>7.0000000000000007E-2</v>
      </c>
      <c r="I48" s="8">
        <v>375.6</v>
      </c>
      <c r="J48" s="8">
        <v>20.8</v>
      </c>
      <c r="K48" s="8"/>
      <c r="L48" s="9"/>
      <c r="M48" s="16">
        <f>SUM(B48:L48)</f>
        <v>262321.26999999996</v>
      </c>
    </row>
    <row r="49" spans="1:13" x14ac:dyDescent="0.2">
      <c r="A49" s="6">
        <v>1393</v>
      </c>
      <c r="B49" s="7">
        <f>60036+25587</f>
        <v>85623</v>
      </c>
      <c r="C49" s="8">
        <f>21617+51723</f>
        <v>73340</v>
      </c>
      <c r="D49" s="8">
        <v>96823</v>
      </c>
      <c r="E49" s="8">
        <v>83</v>
      </c>
      <c r="F49" s="8">
        <v>13862</v>
      </c>
      <c r="G49" s="8">
        <v>4472</v>
      </c>
      <c r="H49" s="8">
        <v>0.08</v>
      </c>
      <c r="I49" s="8">
        <v>185.7</v>
      </c>
      <c r="J49" s="8">
        <v>47</v>
      </c>
      <c r="K49" s="8"/>
      <c r="L49" s="9"/>
      <c r="M49" s="16">
        <f>SUM(B49:L49)</f>
        <v>274435.78000000003</v>
      </c>
    </row>
    <row r="50" spans="1:13" x14ac:dyDescent="0.2">
      <c r="A50" s="6">
        <v>1394</v>
      </c>
      <c r="B50" s="7">
        <v>86968</v>
      </c>
      <c r="C50" s="8">
        <v>75423.8</v>
      </c>
      <c r="D50" s="8">
        <v>100935</v>
      </c>
      <c r="E50" s="8">
        <v>65</v>
      </c>
      <c r="F50" s="8">
        <v>14092.7</v>
      </c>
      <c r="G50" s="8">
        <v>2913</v>
      </c>
      <c r="H50" s="8">
        <v>0.86</v>
      </c>
      <c r="I50" s="8">
        <v>221</v>
      </c>
      <c r="J50" s="8">
        <v>14.4</v>
      </c>
      <c r="K50" s="8"/>
      <c r="L50" s="9"/>
      <c r="M50" s="16">
        <f>SUM(B50:L50)</f>
        <v>280633.76</v>
      </c>
    </row>
    <row r="51" spans="1:13" ht="17" thickBot="1" x14ac:dyDescent="0.25">
      <c r="A51" s="10">
        <v>1395</v>
      </c>
      <c r="B51" s="11">
        <v>85092</v>
      </c>
      <c r="C51" s="12">
        <v>76778</v>
      </c>
      <c r="D51" s="12">
        <v>103859</v>
      </c>
      <c r="E51" s="12">
        <v>46</v>
      </c>
      <c r="F51" s="12">
        <v>16421.099999999999</v>
      </c>
      <c r="G51" s="12">
        <v>6620</v>
      </c>
      <c r="H51" s="12">
        <v>4.42</v>
      </c>
      <c r="I51" s="12">
        <v>250.4</v>
      </c>
      <c r="J51" s="12">
        <v>23.6</v>
      </c>
      <c r="K51" s="12"/>
      <c r="L51" s="13"/>
      <c r="M51" s="18">
        <f>SUM(B51:L51)</f>
        <v>289094.51999999996</v>
      </c>
    </row>
  </sheetData>
  <pageMargins left="0.7" right="0.7" top="0.75" bottom="0.75" header="0.3" footer="0.3"/>
  <pageSetup orientation="portrait" horizontalDpi="0" verticalDpi="0"/>
  <ignoredErrors>
    <ignoredError sqref="M2:M7 M8:M10 M11:M26 M27:M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</dc:creator>
  <cp:lastModifiedBy>Maryam</cp:lastModifiedBy>
  <dcterms:created xsi:type="dcterms:W3CDTF">2025-03-09T09:48:29Z</dcterms:created>
  <dcterms:modified xsi:type="dcterms:W3CDTF">2025-04-08T07:16:35Z</dcterms:modified>
</cp:coreProperties>
</file>