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Maryam's Master Thesis/to git/"/>
    </mc:Choice>
  </mc:AlternateContent>
  <xr:revisionPtr revIDLastSave="0" documentId="13_ncr:1_{54563927-6BAB-C74B-838F-13CBAC7E02EA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  <c r="T5" i="1" a="1"/>
  <c r="T5" i="1" s="1"/>
  <c r="V5" i="1" a="1"/>
  <c r="V5" i="1" s="1"/>
  <c r="X5" i="1" a="1"/>
  <c r="X5" i="1" s="1"/>
  <c r="AB5" i="1" a="1"/>
  <c r="AB5" i="1" s="1"/>
  <c r="AD5" i="1" a="1"/>
  <c r="AD5" i="1" s="1"/>
  <c r="AE5" i="1" l="1"/>
  <c r="Y5" i="1"/>
  <c r="Z5" i="1" a="1"/>
  <c r="Z5" i="1" l="1"/>
  <c r="AD3" i="1" a="1"/>
  <c r="AD3" i="1" s="1"/>
  <c r="AD6" i="1" a="1"/>
  <c r="AD6" i="1" s="1"/>
  <c r="AD9" i="1" a="1"/>
  <c r="AD9" i="1" s="1"/>
  <c r="AD11" i="1" a="1"/>
  <c r="AD11" i="1" s="1"/>
  <c r="AD12" i="1" a="1"/>
  <c r="AD12" i="1" s="1"/>
  <c r="AD18" i="1" a="1"/>
  <c r="AD18" i="1" s="1"/>
  <c r="AD14" i="1" a="1"/>
  <c r="AD14" i="1" s="1"/>
  <c r="AD19" i="1" a="1"/>
  <c r="AD19" i="1" s="1"/>
  <c r="AD20" i="1" a="1"/>
  <c r="AD20" i="1" s="1"/>
  <c r="AD21" i="1" a="1"/>
  <c r="AD21" i="1" s="1"/>
  <c r="AD2" i="1" a="1"/>
  <c r="AD2" i="1" s="1"/>
  <c r="AD4" i="1" a="1"/>
  <c r="AD4" i="1" s="1"/>
  <c r="AD7" i="1" a="1"/>
  <c r="AD7" i="1" s="1"/>
  <c r="AD8" i="1" a="1"/>
  <c r="AD8" i="1" s="1"/>
  <c r="AD10" i="1" a="1"/>
  <c r="AD10" i="1" s="1"/>
  <c r="AD13" i="1" a="1"/>
  <c r="AD13" i="1" s="1"/>
  <c r="AD15" i="1" a="1"/>
  <c r="AD15" i="1" s="1"/>
  <c r="AD16" i="1" a="1"/>
  <c r="AD16" i="1" s="1"/>
  <c r="AD17" i="1" a="1"/>
  <c r="AD17" i="1" s="1"/>
  <c r="AD22" i="1" a="1"/>
  <c r="AD22" i="1" s="1"/>
  <c r="AD23" i="1" a="1"/>
  <c r="AD23" i="1" s="1"/>
  <c r="AB3" i="1" a="1"/>
  <c r="AB3" i="1" s="1"/>
  <c r="AB6" i="1" a="1"/>
  <c r="AB6" i="1" s="1"/>
  <c r="AB9" i="1" a="1"/>
  <c r="AB9" i="1" s="1"/>
  <c r="AB11" i="1" a="1"/>
  <c r="AB11" i="1" s="1"/>
  <c r="AB12" i="1" a="1"/>
  <c r="AB12" i="1" s="1"/>
  <c r="AB18" i="1" a="1"/>
  <c r="AB18" i="1" s="1"/>
  <c r="AB14" i="1" a="1"/>
  <c r="AB14" i="1" s="1"/>
  <c r="AB19" i="1" a="1"/>
  <c r="AB19" i="1" s="1"/>
  <c r="AB20" i="1" a="1"/>
  <c r="AB20" i="1" s="1"/>
  <c r="AB21" i="1" a="1"/>
  <c r="AB21" i="1" s="1"/>
  <c r="AB2" i="1" a="1"/>
  <c r="AB2" i="1" s="1"/>
  <c r="AB4" i="1" a="1"/>
  <c r="AB4" i="1" s="1"/>
  <c r="AB7" i="1" a="1"/>
  <c r="AB7" i="1" s="1"/>
  <c r="AB8" i="1" a="1"/>
  <c r="AB8" i="1" s="1"/>
  <c r="AB10" i="1" a="1"/>
  <c r="AB10" i="1" s="1"/>
  <c r="AB13" i="1" a="1"/>
  <c r="AB13" i="1" s="1"/>
  <c r="AB15" i="1" a="1"/>
  <c r="AB15" i="1" s="1"/>
  <c r="AB16" i="1" a="1"/>
  <c r="AB16" i="1" s="1"/>
  <c r="AB17" i="1" a="1"/>
  <c r="AB17" i="1" s="1"/>
  <c r="AB22" i="1" a="1"/>
  <c r="AB22" i="1" s="1"/>
  <c r="AB23" i="1" a="1"/>
  <c r="AB23" i="1" s="1"/>
  <c r="V3" i="1" a="1"/>
  <c r="V3" i="1" s="1"/>
  <c r="V6" i="1" a="1"/>
  <c r="V6" i="1" s="1"/>
  <c r="V9" i="1" a="1"/>
  <c r="V9" i="1" s="1"/>
  <c r="V11" i="1" a="1"/>
  <c r="V11" i="1" s="1"/>
  <c r="V12" i="1" a="1"/>
  <c r="V12" i="1" s="1"/>
  <c r="V18" i="1" a="1"/>
  <c r="V18" i="1" s="1"/>
  <c r="V14" i="1" a="1"/>
  <c r="V14" i="1" s="1"/>
  <c r="V19" i="1" a="1"/>
  <c r="V19" i="1" s="1"/>
  <c r="V20" i="1" a="1"/>
  <c r="V20" i="1" s="1"/>
  <c r="V21" i="1" a="1"/>
  <c r="V21" i="1" s="1"/>
  <c r="V2" i="1" a="1"/>
  <c r="V2" i="1" s="1"/>
  <c r="V4" i="1" a="1"/>
  <c r="V4" i="1" s="1"/>
  <c r="V7" i="1" a="1"/>
  <c r="V7" i="1" s="1"/>
  <c r="V8" i="1" a="1"/>
  <c r="V8" i="1" s="1"/>
  <c r="V10" i="1" a="1"/>
  <c r="V10" i="1" s="1"/>
  <c r="V13" i="1" a="1"/>
  <c r="V13" i="1" s="1"/>
  <c r="V15" i="1" a="1"/>
  <c r="V15" i="1" s="1"/>
  <c r="V16" i="1" a="1"/>
  <c r="V16" i="1" s="1"/>
  <c r="V17" i="1" a="1"/>
  <c r="V17" i="1" s="1"/>
  <c r="V22" i="1" a="1"/>
  <c r="V22" i="1" s="1"/>
  <c r="V23" i="1" a="1"/>
  <c r="V23" i="1" s="1"/>
  <c r="X3" i="1" a="1"/>
  <c r="X3" i="1" s="1"/>
  <c r="X6" i="1" a="1"/>
  <c r="X6" i="1" s="1"/>
  <c r="X9" i="1" a="1"/>
  <c r="X9" i="1" s="1"/>
  <c r="X11" i="1" a="1"/>
  <c r="X11" i="1" s="1"/>
  <c r="X12" i="1" a="1"/>
  <c r="X12" i="1" s="1"/>
  <c r="X18" i="1" a="1"/>
  <c r="X18" i="1" s="1"/>
  <c r="X14" i="1" a="1"/>
  <c r="X14" i="1" s="1"/>
  <c r="X19" i="1" a="1"/>
  <c r="X19" i="1" s="1"/>
  <c r="X20" i="1" a="1"/>
  <c r="X20" i="1" s="1"/>
  <c r="X21" i="1" a="1"/>
  <c r="X21" i="1" s="1"/>
  <c r="X2" i="1" a="1"/>
  <c r="X2" i="1" s="1"/>
  <c r="X4" i="1" a="1"/>
  <c r="X4" i="1" s="1"/>
  <c r="X7" i="1" a="1"/>
  <c r="X7" i="1" s="1"/>
  <c r="X8" i="1" a="1"/>
  <c r="X8" i="1" s="1"/>
  <c r="X10" i="1" a="1"/>
  <c r="X10" i="1" s="1"/>
  <c r="X13" i="1" a="1"/>
  <c r="X13" i="1" s="1"/>
  <c r="X15" i="1" a="1"/>
  <c r="X15" i="1" s="1"/>
  <c r="X16" i="1" a="1"/>
  <c r="X16" i="1" s="1"/>
  <c r="X17" i="1" a="1"/>
  <c r="X17" i="1" s="1"/>
  <c r="X22" i="1" a="1"/>
  <c r="X22" i="1" s="1"/>
  <c r="X23" i="1" a="1"/>
  <c r="X23" i="1" s="1"/>
  <c r="T3" i="1" a="1"/>
  <c r="T3" i="1" s="1"/>
  <c r="T6" i="1" a="1"/>
  <c r="T6" i="1" s="1"/>
  <c r="T9" i="1" a="1"/>
  <c r="T9" i="1" s="1"/>
  <c r="T11" i="1" a="1"/>
  <c r="T11" i="1" s="1"/>
  <c r="T12" i="1" a="1"/>
  <c r="T12" i="1" s="1"/>
  <c r="T18" i="1" a="1"/>
  <c r="T18" i="1" s="1"/>
  <c r="T14" i="1" a="1"/>
  <c r="T14" i="1" s="1"/>
  <c r="T19" i="1" a="1"/>
  <c r="T19" i="1" s="1"/>
  <c r="T20" i="1" a="1"/>
  <c r="T20" i="1" s="1"/>
  <c r="T21" i="1" a="1"/>
  <c r="T21" i="1" s="1"/>
  <c r="T2" i="1" a="1"/>
  <c r="T2" i="1" s="1"/>
  <c r="T4" i="1" a="1"/>
  <c r="T4" i="1" s="1"/>
  <c r="T7" i="1" a="1"/>
  <c r="T7" i="1" s="1"/>
  <c r="T8" i="1" a="1"/>
  <c r="T8" i="1" s="1"/>
  <c r="T10" i="1" a="1"/>
  <c r="T10" i="1" s="1"/>
  <c r="T13" i="1" a="1"/>
  <c r="T13" i="1" s="1"/>
  <c r="T15" i="1" a="1"/>
  <c r="T15" i="1" s="1"/>
  <c r="T16" i="1" a="1"/>
  <c r="T16" i="1" s="1"/>
  <c r="T17" i="1" a="1"/>
  <c r="T17" i="1" s="1"/>
  <c r="T22" i="1" a="1"/>
  <c r="T22" i="1" s="1"/>
  <c r="T23" i="1" a="1"/>
  <c r="T23" i="1" s="1"/>
  <c r="R2" i="1" a="1"/>
  <c r="R2" i="1" s="1"/>
  <c r="R3" i="1" a="1"/>
  <c r="R3" i="1" s="1"/>
  <c r="R4" i="1" a="1"/>
  <c r="R4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5" i="1" a="1"/>
  <c r="R15" i="1" s="1"/>
  <c r="R16" i="1" a="1"/>
  <c r="R16" i="1" s="1"/>
  <c r="R18" i="1" a="1"/>
  <c r="R18" i="1" s="1"/>
  <c r="R17" i="1" a="1"/>
  <c r="R17" i="1" s="1"/>
  <c r="R14" i="1" a="1"/>
  <c r="R14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AE8" i="1" l="1"/>
  <c r="AE7" i="1"/>
  <c r="AE2" i="1"/>
  <c r="AE13" i="1"/>
  <c r="AE21" i="1"/>
  <c r="AE20" i="1"/>
  <c r="AE10" i="1"/>
  <c r="AE4" i="1"/>
  <c r="AE9" i="1"/>
  <c r="AE19" i="1"/>
  <c r="AE14" i="1"/>
  <c r="AE18" i="1"/>
  <c r="AE12" i="1"/>
  <c r="AE11" i="1"/>
  <c r="AE6" i="1"/>
  <c r="AE3" i="1"/>
  <c r="AE23" i="1"/>
  <c r="AE22" i="1"/>
  <c r="AE17" i="1"/>
  <c r="AE16" i="1"/>
  <c r="AE15" i="1"/>
  <c r="Y13" i="1"/>
  <c r="Y4" i="1"/>
  <c r="Y19" i="1"/>
  <c r="Y16" i="1"/>
  <c r="Y22" i="1"/>
  <c r="Y21" i="1"/>
  <c r="Y20" i="1"/>
  <c r="Y18" i="1"/>
  <c r="Y23" i="1"/>
  <c r="Y15" i="1"/>
  <c r="Y9" i="1"/>
  <c r="Y8" i="1"/>
  <c r="Y7" i="1"/>
  <c r="Y14" i="1"/>
  <c r="Y3" i="1"/>
  <c r="Y2" i="1"/>
  <c r="Y12" i="1"/>
  <c r="Y11" i="1"/>
  <c r="Y17" i="1"/>
  <c r="Y6" i="1"/>
  <c r="Y10" i="1"/>
  <c r="Z2" i="1" a="1"/>
  <c r="Z6" i="1" a="1"/>
  <c r="Z18" i="1" a="1"/>
  <c r="Z20" i="1" a="1"/>
  <c r="Z23" i="1" a="1"/>
  <c r="Z9" i="1" a="1"/>
  <c r="Z19" i="1" a="1"/>
  <c r="Z21" i="1" a="1"/>
  <c r="Z16" i="1" a="1"/>
  <c r="Z13" i="1" a="1"/>
  <c r="Z17" i="1" a="1"/>
  <c r="Z10" i="1" a="1"/>
  <c r="Z7" i="1" a="1"/>
  <c r="Z14" i="1" a="1"/>
  <c r="Z15" i="1" a="1"/>
  <c r="Z11" i="1" a="1"/>
  <c r="Z22" i="1" a="1"/>
  <c r="Z3" i="1" a="1"/>
  <c r="Z8" i="1" a="1"/>
  <c r="Z4" i="1" a="1"/>
  <c r="Z12" i="1" a="1"/>
  <c r="Z3" i="1" l="1"/>
  <c r="Z21" i="1"/>
  <c r="Z15" i="1"/>
  <c r="Z20" i="1"/>
  <c r="Z19" i="1"/>
  <c r="Z23" i="1"/>
  <c r="Z4" i="1"/>
  <c r="Z12" i="1"/>
  <c r="Z9" i="1"/>
  <c r="Z18" i="1"/>
  <c r="Z16" i="1"/>
  <c r="Z10" i="1"/>
  <c r="Z6" i="1"/>
  <c r="Z2" i="1"/>
  <c r="Z7" i="1"/>
  <c r="Z22" i="1"/>
  <c r="Z13" i="1"/>
  <c r="Z17" i="1"/>
  <c r="Z11" i="1"/>
  <c r="Z14" i="1"/>
  <c r="Z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<sst xmlns="http://schemas.openxmlformats.org/spreadsheetml/2006/main" count="320" uniqueCount="160">
  <si>
    <t>ID</t>
  </si>
  <si>
    <t>Start time</t>
  </si>
  <si>
    <t>Completion time</t>
  </si>
  <si>
    <t>Email</t>
  </si>
  <si>
    <t>Study Group</t>
  </si>
  <si>
    <t>Participant ID</t>
  </si>
  <si>
    <t>Age</t>
  </si>
  <si>
    <t>Gender</t>
  </si>
  <si>
    <t>Field of Study</t>
  </si>
  <si>
    <t>anonymous</t>
  </si>
  <si>
    <t>Route Knowledge Only</t>
  </si>
  <si>
    <t>26</t>
  </si>
  <si>
    <t>Female</t>
  </si>
  <si>
    <t>Geoinformatics</t>
  </si>
  <si>
    <t>11</t>
  </si>
  <si>
    <t>17</t>
  </si>
  <si>
    <t>19</t>
  </si>
  <si>
    <t>Left</t>
  </si>
  <si>
    <t>Survey Knowledge</t>
  </si>
  <si>
    <t>34</t>
  </si>
  <si>
    <t>Parking;Art Piece;Town Hall;Bridge;Church;Trees and colorful chairs;Apolle;</t>
  </si>
  <si>
    <t>10</t>
  </si>
  <si>
    <t>12</t>
  </si>
  <si>
    <t>18</t>
  </si>
  <si>
    <t>Straight</t>
  </si>
  <si>
    <t>Male</t>
  </si>
  <si>
    <t>geoinformatics</t>
  </si>
  <si>
    <t>Bridge;Town Hall;H&amp;M Store;Art Piece;Trees and colorful chairs;Playground;Parking;</t>
  </si>
  <si>
    <t>Bridge;Town Hall;Playground;H&amp;M Store;Trees and colorful chairs;Art Piece;Parking;</t>
  </si>
  <si>
    <t>13</t>
  </si>
  <si>
    <t>Bus Stop;Town Hall;Hairsalon;Tedi;Large Tree;Commerzbank;C&amp;A;Parking;Icecream Shop;Kanne Coffee Place;</t>
  </si>
  <si>
    <t>03</t>
  </si>
  <si>
    <t>Bridge;Playground;Town Hall;Art Piece;Parking;Huk;Trees and colorful chairs;</t>
  </si>
  <si>
    <t>Bridge;Playground;Town Hall;H&amp;M Store;Trees and colorful chairs;Art Piece;Parking;</t>
  </si>
  <si>
    <t>Bus Stop;Town Hall;Icecream Shop;Tedi;Large Tree;Commerzbank;Hairsalon;C&amp;A;Kanne Coffee Place;Parking;</t>
  </si>
  <si>
    <t>04</t>
  </si>
  <si>
    <t>50</t>
  </si>
  <si>
    <t>mechanic</t>
  </si>
  <si>
    <t>Bridge;Town Hall;Parking;Art Piece;Trees and colorful chairs;Playground;H&amp;M Store;</t>
  </si>
  <si>
    <t>Town Hall;Playground;H&amp;M Store;Trees and colorful chairs;Art Piece;Parking;Bridge;</t>
  </si>
  <si>
    <t>Bus Stop;Town Hall;Hairsalon;C&amp;A;Large Tree;Commerzbank;Kanne Coffee Place;Icecream Shop;Tedi;Parking;</t>
  </si>
  <si>
    <t>05</t>
  </si>
  <si>
    <t>24</t>
  </si>
  <si>
    <t>Playground;Trees and colorful chairs;Art Piece;Bridge;Town Hall;H&amp;M Store;</t>
  </si>
  <si>
    <t>Playground;Town Hall;Trees and colorful chairs;Art Piece;Parking;H&amp;M Store;Bridge;</t>
  </si>
  <si>
    <t>Bus Stop;Town Hall;C&amp;A;Tedi;Large Tree;Commerzbank;Icecream Shop;Kanne Coffee Place;Hairsalon;Parking;</t>
  </si>
  <si>
    <t>06</t>
  </si>
  <si>
    <t>27</t>
  </si>
  <si>
    <t>Playground;H&amp;M Store;Church;Town Hall;Trees and colorful chairs;Art Piece;Parking;Bridge;</t>
  </si>
  <si>
    <t>14</t>
  </si>
  <si>
    <t>15</t>
  </si>
  <si>
    <t>Bus Stop;Town Hall;C&amp;A;Tedi;Large Tree;Commerzbank;Icecream Shop;Hairsalon;Kanne Coffee Place;Parking;</t>
  </si>
  <si>
    <t>07</t>
  </si>
  <si>
    <t>Informatics</t>
  </si>
  <si>
    <t>Playground;Art Piece;Trees and colorful chairs;Parking;Bridge;H&amp;M Store;Town Hall;</t>
  </si>
  <si>
    <t>Bridge;Playground;Town Hall;Trees and colorful chairs;H&amp;M Store;Art Piece;Parking;</t>
  </si>
  <si>
    <t>Bus Stop;Town Hall;Icecream Shop;C&amp;A;Large Tree;Commerzbank;Tedi;Kanne Coffee Place;Hairsalon;Parking;</t>
  </si>
  <si>
    <t>08</t>
  </si>
  <si>
    <t>landscape ecology</t>
  </si>
  <si>
    <t>Church;Town Hall;Parking;Playground;Art Piece;H&amp;M Store;Huk;Bridge;</t>
  </si>
  <si>
    <t>Town Hall;Playground;H&amp;M Store;Trees and colorful chairs;Parking;Art Piece;Bridge;</t>
  </si>
  <si>
    <t>Right</t>
  </si>
  <si>
    <t>Tedi;Town Hall;Hairsalon;Icecream Shop;Bus Stop;Parking;Kanne Coffee Place;Commerzbank;C&amp;A;Large Tree;</t>
  </si>
  <si>
    <t>09</t>
  </si>
  <si>
    <t>water science</t>
  </si>
  <si>
    <t>Art Piece;Trees and colorful chairs;Town Hall;Bridge;Parking;</t>
  </si>
  <si>
    <t>Bus Stop;Town Hall;Icecream Shop;Tedi;Hairsalon;Large Tree;Kanne Coffee Place;Commerzbank;C&amp;A;Parking;</t>
  </si>
  <si>
    <t>British and American Studies</t>
  </si>
  <si>
    <t>Bridge;Art Piece;H&amp;M Store;Town Hall;Playground;Parking;Trees and colorful chairs;</t>
  </si>
  <si>
    <t>Bridge;Town Hall;Playground;Trees and colorful chairs;H&amp;M Store;Art Piece;Parking;</t>
  </si>
  <si>
    <t>Town Hall;Bus Stop;Hairsalon;Tedi;Large Tree;Commerzbank;Icecream Shop;Parking;Kanne Coffee Place;C&amp;A;</t>
  </si>
  <si>
    <t>20</t>
  </si>
  <si>
    <t xml:space="preserve">geographie bachelor of science </t>
  </si>
  <si>
    <t>H&amp;M Store;Playground;Town Hall;Trees and colorful chairs;Parking;Art Piece;Bridge;</t>
  </si>
  <si>
    <t>Bus Stop;Town Hall;Icecream Shop;Tedi;Large Tree;Commerzbank;Kanne Coffee Place;Parking;C&amp;A;Hairsalon;</t>
  </si>
  <si>
    <t>25</t>
  </si>
  <si>
    <t>Bridge;Town Hall;Trees and colorful chairs;Playground;Parking;Art Piece;H&amp;M Store;</t>
  </si>
  <si>
    <t>Bridge;Town Hall;Playground;Trees and colorful chairs;Art Piece;H&amp;M Store;Parking;</t>
  </si>
  <si>
    <t>Large Tree;Town Hall;Hairsalon;Tedi;Parking;Bus Stop;Icecream Shop;Kanne Coffee Place;Commerzbank;C&amp;A;</t>
  </si>
  <si>
    <t>31</t>
  </si>
  <si>
    <t xml:space="preserve">Civil Engineering </t>
  </si>
  <si>
    <t>Art Piece;Parking;Playground;H&amp;M Store;Bridge;Town Hall;Trees and colorful chairs;</t>
  </si>
  <si>
    <t>Bus Stop;Town Hall;Icecream Shop;Tedi;Large Tree;Commerzbank;Hairsalon;Parking;Kanne Coffee Place;C&amp;A;</t>
  </si>
  <si>
    <t>36</t>
  </si>
  <si>
    <t>Linguistics</t>
  </si>
  <si>
    <t>Art Piece;H&amp;M Store;Town Hall;Playground;Bridge;Parking;Trees and colorful chairs;</t>
  </si>
  <si>
    <t>Bridge;Playground;Town Hall;Trees and colorful chairs;Art Piece;H&amp;M Store;Parking;</t>
  </si>
  <si>
    <t>Town Hall;Hairsalon;C&amp;A;Commerzbank;Large Tree;Parking;Bus Stop;Tedi;Kanne Coffee Place;Icecream Shop;</t>
  </si>
  <si>
    <t>practical geology</t>
  </si>
  <si>
    <t>Art Piece;H&amp;M Store;Bridge;Playground;Town Hall;Parking;</t>
  </si>
  <si>
    <t>Bridge;Town Hall;Playground;Art Piece;Trees and colorful chairs;H&amp;M Store;Parking;</t>
  </si>
  <si>
    <t>Bus Stop;Town Hall;Tedi;C&amp;A;Large Tree;Parking;Kanne Coffee Place;Hairsalon;Commerzbank;Icecream Shop;</t>
  </si>
  <si>
    <t>16</t>
  </si>
  <si>
    <t>30</t>
  </si>
  <si>
    <t>Business</t>
  </si>
  <si>
    <t>Parking;Playground;Town Hall;H&amp;M Store;Bridge;Art Piece;Trees and colorful chairs;</t>
  </si>
  <si>
    <t>Bus Stop;Town Hall;Icecream Shop;Tedi;Large Tree;Commerzbank;Hairsalon;C&amp;A;Parking;Kanne Coffee Place;</t>
  </si>
  <si>
    <t>22</t>
  </si>
  <si>
    <t>B.Sc. Geoinformatik</t>
  </si>
  <si>
    <t>Trees and colorful chairs;H&amp;M Store;Parking;Bridge;Town Hall;Playground;Art Piece;</t>
  </si>
  <si>
    <t>Playground;Town Hall;Trees and colorful chairs;H&amp;M Store;Art Piece;Parking;Bridge;</t>
  </si>
  <si>
    <t>Bus Stop;Town Hall;C&amp;A;Tedi;Large Tree;Commerzbank;Kanne Coffee Place;Icecream Shop;Hairsalon;Parking;</t>
  </si>
  <si>
    <t>smart cities</t>
  </si>
  <si>
    <t>Playground;Town Hall;Parking;Art Piece;Bridge;H&amp;M Store;Trees and colorful chairs;</t>
  </si>
  <si>
    <t>Icecream Shop;Town Hall;Hairsalon;Tedi;Large Tree;Parking;Bus Stop;C&amp;A;Kanne Coffee Place;Commerzbank;</t>
  </si>
  <si>
    <t>32</t>
  </si>
  <si>
    <t>Trees and colorful chairs;Art Piece;Town Hall;Playground;Parking;Bridge;H&amp;M Store;</t>
  </si>
  <si>
    <t>Bridge;Town Hall;Trees and colorful chairs;H&amp;M Store;Playground;Art Piece;Parking;</t>
  </si>
  <si>
    <t>Bus Stop;Town Hall;Hairsalon;Icecream Shop;Parking;Commerzbank;Kanne Coffee Place;Large Tree;C&amp;A;Tedi;</t>
  </si>
  <si>
    <t>Parking;Bridge;Town Hall;H&amp;M Store;Playground;Trees and colorful chairs;Art Piece;</t>
  </si>
  <si>
    <t>Trees and colorful chairs;Town Hall;Art Piece;Playground;H&amp;M Store;Parking;Bridge;</t>
  </si>
  <si>
    <t>Bus Stop;Town Hall;Tedi;C&amp;A;Kanne Coffee Place;Commerzbank;Hairsalon;Icecream Shop;Parking;Large Tree;</t>
  </si>
  <si>
    <t>21</t>
  </si>
  <si>
    <t>33</t>
  </si>
  <si>
    <t>chemical engineering</t>
  </si>
  <si>
    <t>Parking;Playground;Town Hall;Art Piece;Trees and colorful chairs;Bridge;H&amp;M Store;</t>
  </si>
  <si>
    <t>Bridge;Playground;Town Hall;H&amp;M Store;Art Piece;Trees and colorful chairs;Parking;</t>
  </si>
  <si>
    <t>Bus Stop;Town Hall;Tedi;C&amp;A;Large Tree;Commerzbank;Hairsalon;Kanne Coffee Place;Parking;Icecream Shop;</t>
  </si>
  <si>
    <t>Geosciences</t>
  </si>
  <si>
    <t>Trees and colorful chairs;H&amp;M Store;Parking;Art Piece;Town Hall;Playground;Bridge;</t>
  </si>
  <si>
    <t>Bus Stop;Town Hall;Icecream Shop;C&amp;A;Large Tree;Commerzbank;Parking;Tedi;Hairsalon;Kanne Coffee Place;</t>
  </si>
  <si>
    <t>02</t>
  </si>
  <si>
    <t>01</t>
  </si>
  <si>
    <t>40</t>
  </si>
  <si>
    <t>Ordering the Landmarks</t>
  </si>
  <si>
    <t>Landmark Recognition</t>
  </si>
  <si>
    <t>Landmark Recognition - Points</t>
  </si>
  <si>
    <t>Penalized Score</t>
  </si>
  <si>
    <t>Orientation 1</t>
  </si>
  <si>
    <t>Orientation 1 - Points</t>
  </si>
  <si>
    <t>Orientation 2</t>
  </si>
  <si>
    <t>Orientation 2 - Points</t>
  </si>
  <si>
    <t>Orientation 3</t>
  </si>
  <si>
    <t>Orientation 3 - Points</t>
  </si>
  <si>
    <t>Orientation 4</t>
  </si>
  <si>
    <t>Orientation 4 - Points</t>
  </si>
  <si>
    <t>Direction 1</t>
  </si>
  <si>
    <t>Direction 1 - Point</t>
  </si>
  <si>
    <t>Direction 2</t>
  </si>
  <si>
    <t>Direction 2 - Point</t>
  </si>
  <si>
    <t>Placement</t>
  </si>
  <si>
    <t>Direction - Sum</t>
  </si>
  <si>
    <t>Placement - Points</t>
  </si>
  <si>
    <t>Bus Stop;Town Hall;Icecream Shop;Tedi;Large Tree;Commerzbank;Parking;C&amp;A;Hairsalon;Kanne Coffee Place;</t>
  </si>
  <si>
    <t>Orientation - Sum</t>
  </si>
  <si>
    <t>Orientation - Sum - Scores</t>
  </si>
  <si>
    <t>balanced_accuracy</t>
  </si>
  <si>
    <t>1.0</t>
  </si>
  <si>
    <t>0.929</t>
  </si>
  <si>
    <t>0.595</t>
  </si>
  <si>
    <t>0.524</t>
  </si>
  <si>
    <t>0.762</t>
  </si>
  <si>
    <t>0.833</t>
  </si>
  <si>
    <t>0.857</t>
  </si>
  <si>
    <t>Levenshtein</t>
  </si>
  <si>
    <t>Task 5 Score</t>
  </si>
  <si>
    <t>Experiment Order</t>
  </si>
  <si>
    <t>second</t>
  </si>
  <si>
    <t>first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</si>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</sst>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0" fontId="0" fillId="0" borderId="0" xfId="0" quotePrefix="1"/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35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23" totalsRowShown="0" headerRowDxfId="34" dataDxfId="33">
  <autoFilter ref="A1:AH23" xr:uid="{00000000-000C-0000-FFFF-FFFF00000000}"/>
  <sortState xmlns:xlrd2="http://schemas.microsoft.com/office/spreadsheetml/2017/richdata2" ref="A2:AH23">
    <sortCondition ref="F1:F23"/>
  </sortState>
  <tableColumns count="34">
    <tableColumn id="1" xr3:uid="{00000000-0010-0000-0000-000001000000}" name="ID" dataDxfId="32"/>
    <tableColumn id="2" xr3:uid="{00000000-0010-0000-0000-000002000000}" name="Start time" dataDxfId="31"/>
    <tableColumn id="3" xr3:uid="{00000000-0010-0000-0000-000003000000}" name="Completion time" dataDxfId="30"/>
    <tableColumn id="4" xr3:uid="{00000000-0010-0000-0000-000004000000}" name="Email" dataDxfId="29"/>
    <tableColumn id="9" xr3:uid="{00000000-0010-0000-0000-000009000000}" name="Study Group" dataDxfId="28"/>
    <tableColumn id="12" xr3:uid="{00000000-0010-0000-0000-00000C000000}" name="Participant ID" dataDxfId="27"/>
    <tableColumn id="15" xr3:uid="{00000000-0010-0000-0000-00000F000000}" name="Age" dataDxfId="26"/>
    <tableColumn id="18" xr3:uid="{00000000-0010-0000-0000-000012000000}" name="Gender" dataDxfId="25"/>
    <tableColumn id="21" xr3:uid="{00000000-0010-0000-0000-000015000000}" name="Field of Study" dataDxfId="24"/>
    <tableColumn id="17" xr3:uid="{5236D151-D705-5F49-9B58-060A557106DF}" name="Experiment Order"/>
    <tableColumn id="24" xr3:uid="{00000000-0010-0000-0000-000018000000}" name="Landmark Recognition" dataDxfId="23"/>
    <tableColumn id="25" xr3:uid="{00000000-0010-0000-0000-000019000000}" name="Landmark Recognition - Points" dataDxfId="22"/>
    <tableColumn id="5" xr3:uid="{75259C58-DC91-4F3E-9239-32A76CFB5E2D}" name="Penalized Score" dataDxfId="21"/>
    <tableColumn id="10" xr3:uid="{21B55F08-A0B5-244B-866F-579D7BE83177}" name="balanced_accuracy" dataDxfId="20"/>
    <tableColumn id="27" xr3:uid="{00000000-0010-0000-0000-00001B000000}" name="Ordering the Landmarks" dataDxfId="3"/>
    <tableColumn id="8" xr3:uid="{934729B6-0AA9-3940-BC07-40841745B51E}" name="Levenshtein" dataDxfId="2"/>
    <tableColumn id="36" xr3:uid="{00000000-0010-0000-0000-000024000000}" name="Orientation 1" dataDxfId="1"/>
    <tableColumn id="37" xr3:uid="{00000000-0010-0000-0000-000025000000}" name="Orientation 1 - Points" dataDxfId="0">
      <calculatedColumnFormula array="1">MIN(ABS(INDEX(2:2, COLUMN()-1)-12), 16 - ABS(INDEX(2:2, COLUMN()-1)-12))</calculatedColumnFormula>
    </tableColumn>
    <tableColumn id="45" xr3:uid="{00000000-0010-0000-0000-00002D000000}" name="Orientation 2" dataDxfId="19"/>
    <tableColumn id="46" xr3:uid="{00000000-0010-0000-0000-00002E000000}" name="Orientation 2 - Points" dataDxfId="18">
      <calculatedColumnFormula array="1">MIN(ABS(INDEX(2:2, COLUMN()-1)-11), 16 - ABS(INDEX(2:2, COLUMN()-1)-11))</calculatedColumnFormula>
    </tableColumn>
    <tableColumn id="54" xr3:uid="{00000000-0010-0000-0000-000036000000}" name="Orientation 3" dataDxfId="17"/>
    <tableColumn id="55" xr3:uid="{00000000-0010-0000-0000-000037000000}" name="Orientation 3 - Points" dataDxfId="16">
      <calculatedColumnFormula array="1">MIN(ABS(INDEX(2:2, COLUMN()-1)-10.5), 16 - ABS(INDEX(2:2, COLUMN()-1)-10.5))</calculatedColumnFormula>
    </tableColumn>
    <tableColumn id="63" xr3:uid="{00000000-0010-0000-0000-00003F000000}" name="Orientation 4" dataDxfId="15"/>
    <tableColumn id="64" xr3:uid="{00000000-0010-0000-0000-000040000000}" name="Orientation 4 - Points" dataDxfId="14">
      <calculatedColumnFormula array="1">MIN(ABS(INDEX(2:2, COLUMN()-1)-12.2), 16 - ABS(INDEX(2:2, COLUMN()-1)-12.2))</calculatedColumnFormula>
    </tableColumn>
    <tableColumn id="6" xr3:uid="{02027CFD-F4AE-488E-9728-3AC7F3C9B1A3}" name="Orientation - Sum" dataDxfId="13">
      <calculatedColumnFormula>SUM(R2,T2,V2,X2)</calculatedColumnFormula>
    </tableColumn>
    <tableColumn id="7" xr3:uid="{12E8E757-8036-4B7E-BBBD-8B9B5450EE70}" name="Orientation - Sum - Scores" dataDxfId="12">
      <calculatedColumnFormula array="1">32 - OFFSET(INDIRECT(ADDRESS(ROW(), COLUMN())), 0, -1)</calculatedColumnFormula>
    </tableColumn>
    <tableColumn id="66" xr3:uid="{00000000-0010-0000-0000-000042000000}" name="Direction 1" dataDxfId="11"/>
    <tableColumn id="67" xr3:uid="{00000000-0010-0000-0000-000043000000}" name="Direction 1 - Point" dataDxfId="10">
      <calculatedColumnFormula array="1">IF(INDEX(2:2, COLUMN()-1)="Straight", 1, 0)</calculatedColumnFormula>
    </tableColumn>
    <tableColumn id="69" xr3:uid="{00000000-0010-0000-0000-000045000000}" name="Direction 2" dataDxfId="9"/>
    <tableColumn id="70" xr3:uid="{00000000-0010-0000-0000-000046000000}" name="Direction 2 - Point" dataDxfId="8">
      <calculatedColumnFormula array="1">IF(INDEX(2:2, COLUMN()-1)="Left", 1, 0)</calculatedColumnFormula>
    </tableColumn>
    <tableColumn id="71" xr3:uid="{00000000-0010-0000-0000-000047000000}" name="Direction - Sum" dataDxfId="7">
      <calculatedColumnFormula>SUM(AB2,AD2)</calculatedColumnFormula>
    </tableColumn>
    <tableColumn id="72" xr3:uid="{00000000-0010-0000-0000-000048000000}" name="Placement" dataDxfId="6"/>
    <tableColumn id="16" xr3:uid="{69FEA44A-5040-2848-AF85-05A2492E2992}" name="Task 5 Score" dataDxfId="5"/>
    <tableColumn id="73" xr3:uid="{00000000-0010-0000-0000-000049000000}" name="Placement - Point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AE1" zoomScale="158" workbookViewId="0">
      <selection activeCell="AG1" sqref="AG1:AG1048576"/>
    </sheetView>
  </sheetViews>
  <sheetFormatPr baseColWidth="10" defaultColWidth="8.83203125" defaultRowHeight="15" x14ac:dyDescent="0.2"/>
  <cols>
    <col min="1" max="4" width="20" bestFit="1" customWidth="1"/>
    <col min="5" max="5" width="21.6640625" bestFit="1" customWidth="1"/>
    <col min="6" max="8" width="20" bestFit="1" customWidth="1"/>
    <col min="9" max="9" width="29.5" bestFit="1" customWidth="1"/>
    <col min="10" max="10" width="20" bestFit="1" customWidth="1"/>
    <col min="11" max="11" width="30.5" style="1" bestFit="1" customWidth="1"/>
    <col min="12" max="12" width="18.33203125" style="1" bestFit="1" customWidth="1"/>
    <col min="13" max="13" width="18.33203125" style="1" customWidth="1"/>
    <col min="14" max="14" width="20.6640625" style="1" bestFit="1" customWidth="1"/>
    <col min="15" max="15" width="66.1640625" bestFit="1" customWidth="1"/>
    <col min="16" max="18" width="20" style="1" bestFit="1" customWidth="1"/>
    <col min="19" max="19" width="22.5" style="1" bestFit="1" customWidth="1"/>
    <col min="20" max="20" width="20" style="1" bestFit="1" customWidth="1"/>
    <col min="21" max="21" width="26.5" style="1" bestFit="1" customWidth="1"/>
    <col min="22" max="22" width="22.5" style="1" customWidth="1"/>
    <col min="23" max="23" width="29" style="1" bestFit="1" customWidth="1"/>
    <col min="24" max="24" width="20" style="1" bestFit="1" customWidth="1"/>
    <col min="25" max="25" width="19.33203125" style="1" bestFit="1" customWidth="1"/>
    <col min="26" max="26" width="20" style="1" bestFit="1" customWidth="1"/>
    <col min="27" max="28" width="19.33203125" style="1" bestFit="1" customWidth="1"/>
    <col min="29" max="29" width="18" bestFit="1" customWidth="1"/>
    <col min="30" max="30" width="22.5" style="1" bestFit="1" customWidth="1"/>
    <col min="31" max="31" width="18" bestFit="1" customWidth="1"/>
    <col min="32" max="32" width="85.1640625" style="1" bestFit="1" customWidth="1"/>
    <col min="33" max="34" width="20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1" t="s">
        <v>156</v>
      </c>
      <c r="K1" t="s">
        <v>125</v>
      </c>
      <c r="L1" s="1" t="s">
        <v>126</v>
      </c>
      <c r="M1" s="1" t="s">
        <v>127</v>
      </c>
      <c r="N1" s="1" t="s">
        <v>146</v>
      </c>
      <c r="O1" t="s">
        <v>124</v>
      </c>
      <c r="P1" s="22" t="s">
        <v>154</v>
      </c>
      <c r="Q1" s="5" t="s">
        <v>128</v>
      </c>
      <c r="R1" s="6" t="s">
        <v>129</v>
      </c>
      <c r="S1" s="1" t="s">
        <v>130</v>
      </c>
      <c r="T1" s="1" t="s">
        <v>131</v>
      </c>
      <c r="U1" s="5" t="s">
        <v>132</v>
      </c>
      <c r="V1" s="6" t="s">
        <v>133</v>
      </c>
      <c r="W1" s="1" t="s">
        <v>134</v>
      </c>
      <c r="X1" s="1" t="s">
        <v>135</v>
      </c>
      <c r="Y1" s="1" t="s">
        <v>144</v>
      </c>
      <c r="Z1" s="1" t="s">
        <v>145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141</v>
      </c>
      <c r="AF1" t="s">
        <v>140</v>
      </c>
      <c r="AG1" s="21" t="s">
        <v>155</v>
      </c>
      <c r="AH1" s="1" t="s">
        <v>142</v>
      </c>
    </row>
    <row r="2" spans="1:34" x14ac:dyDescent="0.2">
      <c r="A2">
        <v>3</v>
      </c>
      <c r="B2" s="7">
        <v>45747.764479166697</v>
      </c>
      <c r="C2" s="7">
        <v>45747.779745370397</v>
      </c>
      <c r="D2" t="s">
        <v>9</v>
      </c>
      <c r="E2" t="s">
        <v>18</v>
      </c>
      <c r="F2" s="8" t="s">
        <v>122</v>
      </c>
      <c r="G2" s="8" t="s">
        <v>19</v>
      </c>
      <c r="H2" t="s">
        <v>12</v>
      </c>
      <c r="I2" t="s">
        <v>13</v>
      </c>
      <c r="J2" t="s">
        <v>157</v>
      </c>
      <c r="K2" t="s">
        <v>20</v>
      </c>
      <c r="L2" s="1">
        <v>5</v>
      </c>
      <c r="M2" s="1">
        <v>3</v>
      </c>
      <c r="N2" s="1" t="s">
        <v>150</v>
      </c>
      <c r="O2" t="s">
        <v>69</v>
      </c>
      <c r="P2" s="1">
        <v>1</v>
      </c>
      <c r="Q2" s="9">
        <v>10</v>
      </c>
      <c r="R2" s="10" cm="1">
        <f t="array" ref="R2">MIN(ABS(INDEX(2:2, COLUMN()-1)-12), 16 - ABS(INDEX(2:2, COLUMN()-1)-12))</f>
        <v>2</v>
      </c>
      <c r="S2" s="11">
        <v>11</v>
      </c>
      <c r="T2" s="1" cm="1">
        <f t="array" ref="T2">MIN(ABS(INDEX(2:2, COLUMN()-1)-11), 16 - ABS(INDEX(2:2, COLUMN()-1)-11))</f>
        <v>0</v>
      </c>
      <c r="U2" s="9">
        <v>12</v>
      </c>
      <c r="V2" s="10" cm="1">
        <f t="array" ref="V2">MIN(ABS(INDEX(2:2, COLUMN()-1)-10.5), 16 - ABS(INDEX(2:2, COLUMN()-1)-10.5))</f>
        <v>1.5</v>
      </c>
      <c r="W2" s="11">
        <v>14</v>
      </c>
      <c r="X2" s="1" cm="1">
        <f t="array" ref="X2">MIN(ABS(INDEX(2:2, COLUMN()-1)-12.2), 16 - ABS(INDEX(2:2, COLUMN()-1)-12.2))</f>
        <v>1.8000000000000007</v>
      </c>
      <c r="Y2" s="1">
        <f t="shared" ref="Y2:Y23" si="0">SUM(R2,T2,V2,X2)</f>
        <v>5.3000000000000007</v>
      </c>
      <c r="Z2" s="1" cm="1">
        <f t="array" aca="1" ref="Z2" ca="1">32 - OFFSET(INDIRECT(ADDRESS(ROW(), COLUMN())), 0, -1)</f>
        <v>26.7</v>
      </c>
      <c r="AA2" s="1" t="s">
        <v>17</v>
      </c>
      <c r="AB2" s="1" cm="1">
        <f t="array" ref="AB2">IF(INDEX(2:2, COLUMN()-1)="Straight", 1, 0)</f>
        <v>0</v>
      </c>
      <c r="AC2" s="1" t="s">
        <v>24</v>
      </c>
      <c r="AD2" s="1" cm="1">
        <f t="array" ref="AD2">IF(INDEX(2:2, COLUMN()-1)="Left", 1, 0)</f>
        <v>0</v>
      </c>
      <c r="AE2" s="1">
        <f t="shared" ref="AE2:AE23" si="1">SUM(AB2,AD2)</f>
        <v>0</v>
      </c>
      <c r="AF2" t="s">
        <v>143</v>
      </c>
      <c r="AG2" s="1">
        <v>12</v>
      </c>
      <c r="AH2" s="1">
        <v>6</v>
      </c>
    </row>
    <row r="3" spans="1:34" x14ac:dyDescent="0.2">
      <c r="A3">
        <v>4</v>
      </c>
      <c r="B3" s="7">
        <v>45748.65148148148</v>
      </c>
      <c r="C3" s="7">
        <v>45748.659814814797</v>
      </c>
      <c r="D3" t="s">
        <v>9</v>
      </c>
      <c r="E3" t="s">
        <v>10</v>
      </c>
      <c r="F3" s="8" t="s">
        <v>121</v>
      </c>
      <c r="G3" s="8" t="s">
        <v>11</v>
      </c>
      <c r="H3" t="s">
        <v>25</v>
      </c>
      <c r="I3" t="s">
        <v>26</v>
      </c>
      <c r="J3" t="s">
        <v>158</v>
      </c>
      <c r="K3" t="s">
        <v>27</v>
      </c>
      <c r="L3" s="1">
        <v>7</v>
      </c>
      <c r="M3" s="1">
        <v>7</v>
      </c>
      <c r="N3" s="1" t="s">
        <v>147</v>
      </c>
      <c r="O3" t="s">
        <v>28</v>
      </c>
      <c r="P3" s="1">
        <v>0.8571428571428571</v>
      </c>
      <c r="Q3" s="9">
        <v>9</v>
      </c>
      <c r="R3" s="10" cm="1">
        <f t="array" ref="R3">MIN(ABS(INDEX(3:3, COLUMN()-1)-12), 16 - ABS(INDEX(3:3, COLUMN()-1)-12))</f>
        <v>3</v>
      </c>
      <c r="S3" s="11">
        <v>5</v>
      </c>
      <c r="T3" s="1" cm="1">
        <f t="array" ref="T3">MIN(ABS(INDEX(3:3, COLUMN()-1)-11), 16 - ABS(INDEX(3:3, COLUMN()-1)-11))</f>
        <v>6</v>
      </c>
      <c r="U3" s="9">
        <v>4</v>
      </c>
      <c r="V3" s="10" cm="1">
        <f t="array" ref="V3">MIN(ABS(INDEX(3:3, COLUMN()-1)-10.5), 16 - ABS(INDEX(3:3, COLUMN()-1)-10.5))</f>
        <v>6.5</v>
      </c>
      <c r="W3" s="11">
        <v>13</v>
      </c>
      <c r="X3" s="1" cm="1">
        <f t="array" ref="X3">MIN(ABS(INDEX(3:3, COLUMN()-1)-12.2), 16 - ABS(INDEX(3:3, COLUMN()-1)-12.2))</f>
        <v>0.80000000000000071</v>
      </c>
      <c r="Y3" s="1">
        <f t="shared" si="0"/>
        <v>16.3</v>
      </c>
      <c r="Z3" s="1" cm="1">
        <f t="array" aca="1" ref="Z3" ca="1">32 - OFFSET(INDIRECT(ADDRESS(ROW(), COLUMN())), 0, -1)</f>
        <v>15.7</v>
      </c>
      <c r="AA3" s="1" t="s">
        <v>24</v>
      </c>
      <c r="AB3" s="1" cm="1">
        <f t="array" ref="AB3">IF(INDEX(3:3, COLUMN()-1)="Straight", 1, 0)</f>
        <v>1</v>
      </c>
      <c r="AC3" s="1" t="s">
        <v>17</v>
      </c>
      <c r="AD3" s="1" cm="1">
        <f t="array" ref="AD3">IF(INDEX(3:3, COLUMN()-1)="Left", 1, 0)</f>
        <v>1</v>
      </c>
      <c r="AE3" s="1">
        <f t="shared" si="1"/>
        <v>2</v>
      </c>
      <c r="AF3" t="s">
        <v>30</v>
      </c>
      <c r="AG3" s="1">
        <v>10</v>
      </c>
      <c r="AH3" s="1">
        <v>5</v>
      </c>
    </row>
    <row r="4" spans="1:34" x14ac:dyDescent="0.2">
      <c r="A4">
        <v>5</v>
      </c>
      <c r="B4" s="7">
        <v>45748.808634259301</v>
      </c>
      <c r="C4" s="7">
        <v>45748.8204513889</v>
      </c>
      <c r="D4" t="s">
        <v>9</v>
      </c>
      <c r="E4" t="s">
        <v>18</v>
      </c>
      <c r="F4" s="8" t="s">
        <v>31</v>
      </c>
      <c r="G4" s="8" t="s">
        <v>11</v>
      </c>
      <c r="H4" t="s">
        <v>25</v>
      </c>
      <c r="I4" t="s">
        <v>13</v>
      </c>
      <c r="J4" t="s">
        <v>157</v>
      </c>
      <c r="K4" t="s">
        <v>32</v>
      </c>
      <c r="L4" s="1">
        <v>6</v>
      </c>
      <c r="M4" s="1">
        <v>5</v>
      </c>
      <c r="N4" s="1" t="s">
        <v>151</v>
      </c>
      <c r="O4" t="s">
        <v>33</v>
      </c>
      <c r="P4" s="1">
        <v>0.7857142857142857</v>
      </c>
      <c r="Q4" s="9">
        <v>6</v>
      </c>
      <c r="R4" s="10" cm="1">
        <f t="array" ref="R4">MIN(ABS(INDEX(4:4, COLUMN()-1)-12), 16 - ABS(INDEX(4:4, COLUMN()-1)-12))</f>
        <v>6</v>
      </c>
      <c r="S4" s="11">
        <v>13</v>
      </c>
      <c r="T4" s="1" cm="1">
        <f t="array" ref="T4">MIN(ABS(INDEX(4:4, COLUMN()-1)-11), 16 - ABS(INDEX(4:4, COLUMN()-1)-11))</f>
        <v>2</v>
      </c>
      <c r="U4" s="9">
        <v>8</v>
      </c>
      <c r="V4" s="10" cm="1">
        <f t="array" ref="V4">MIN(ABS(INDEX(4:4, COLUMN()-1)-10.5), 16 - ABS(INDEX(4:4, COLUMN()-1)-10.5))</f>
        <v>2.5</v>
      </c>
      <c r="W4" s="11">
        <v>10</v>
      </c>
      <c r="X4" s="1" cm="1">
        <f t="array" ref="X4">MIN(ABS(INDEX(4:4, COLUMN()-1)-12.2), 16 - ABS(INDEX(4:4, COLUMN()-1)-12.2))</f>
        <v>2.1999999999999993</v>
      </c>
      <c r="Y4" s="1">
        <f t="shared" si="0"/>
        <v>12.7</v>
      </c>
      <c r="Z4" s="1" cm="1">
        <f t="array" aca="1" ref="Z4" ca="1">32 - OFFSET(INDIRECT(ADDRESS(ROW(), COLUMN())), 0, -1)</f>
        <v>19.3</v>
      </c>
      <c r="AA4" s="1" t="s">
        <v>24</v>
      </c>
      <c r="AB4" s="1" cm="1">
        <f t="array" ref="AB4">IF(INDEX(4:4, COLUMN()-1)="Straight", 1, 0)</f>
        <v>1</v>
      </c>
      <c r="AC4" s="1" t="s">
        <v>17</v>
      </c>
      <c r="AD4" s="1" cm="1">
        <f t="array" ref="AD4">IF(INDEX(4:4, COLUMN()-1)="Left", 1, 0)</f>
        <v>1</v>
      </c>
      <c r="AE4" s="1">
        <f t="shared" si="1"/>
        <v>2</v>
      </c>
      <c r="AF4" t="s">
        <v>34</v>
      </c>
      <c r="AG4" s="1">
        <v>12</v>
      </c>
      <c r="AH4" s="1">
        <v>6</v>
      </c>
    </row>
    <row r="5" spans="1:34" s="3" customFormat="1" x14ac:dyDescent="0.2">
      <c r="A5">
        <v>6</v>
      </c>
      <c r="B5" s="7">
        <v>45749.563784722202</v>
      </c>
      <c r="C5" s="7">
        <v>45749.591805555603</v>
      </c>
      <c r="D5" t="s">
        <v>9</v>
      </c>
      <c r="E5" t="s">
        <v>10</v>
      </c>
      <c r="F5" s="8" t="s">
        <v>35</v>
      </c>
      <c r="G5" s="8" t="s">
        <v>36</v>
      </c>
      <c r="H5" t="s">
        <v>25</v>
      </c>
      <c r="I5" t="s">
        <v>37</v>
      </c>
      <c r="J5" t="s">
        <v>158</v>
      </c>
      <c r="K5" t="s">
        <v>38</v>
      </c>
      <c r="L5" s="1">
        <v>7</v>
      </c>
      <c r="M5" s="1">
        <v>7</v>
      </c>
      <c r="N5" s="1" t="s">
        <v>147</v>
      </c>
      <c r="O5" t="s">
        <v>39</v>
      </c>
      <c r="P5" s="1">
        <v>0.7142857142857143</v>
      </c>
      <c r="Q5" s="9">
        <v>13</v>
      </c>
      <c r="R5" s="10" cm="1">
        <f t="array" ref="R5">MIN(ABS(INDEX(5:5, COLUMN()-1)-12), 16 - ABS(INDEX(5:5, COLUMN()-1)-12))</f>
        <v>1</v>
      </c>
      <c r="S5" s="11">
        <v>12</v>
      </c>
      <c r="T5" s="1" cm="1">
        <f t="array" ref="T5">MIN(ABS(INDEX(5:5, COLUMN()-1)-11), 16 - ABS(INDEX(5:5, COLUMN()-1)-11))</f>
        <v>1</v>
      </c>
      <c r="U5" s="9">
        <v>0</v>
      </c>
      <c r="V5" s="10" cm="1">
        <f t="array" ref="V5">MIN(ABS(INDEX(5:5, COLUMN()-1)-10.5), 16 - ABS(INDEX(5:5, COLUMN()-1)-10.5))</f>
        <v>5.5</v>
      </c>
      <c r="W5" s="11">
        <v>2</v>
      </c>
      <c r="X5" s="1" cm="1">
        <f t="array" ref="X5">MIN(ABS(INDEX(5:5, COLUMN()-1)-12.2), 16 - ABS(INDEX(5:5, COLUMN()-1)-12.2))</f>
        <v>5.8000000000000007</v>
      </c>
      <c r="Y5" s="1">
        <f t="shared" si="0"/>
        <v>13.3</v>
      </c>
      <c r="Z5" s="1" cm="1">
        <f t="array" aca="1" ref="Z5" ca="1">32 - OFFSET(INDIRECT(ADDRESS(ROW(), COLUMN())), 0, -1)</f>
        <v>18.7</v>
      </c>
      <c r="AA5" s="1" t="s">
        <v>24</v>
      </c>
      <c r="AB5" s="1" cm="1">
        <f t="array" ref="AB5">IF(INDEX(5:5, COLUMN()-1)="Straight", 1, 0)</f>
        <v>1</v>
      </c>
      <c r="AC5" s="1" t="s">
        <v>24</v>
      </c>
      <c r="AD5" s="1" cm="1">
        <f t="array" ref="AD5">IF(INDEX(5:5, COLUMN()-1)="Left", 1, 0)</f>
        <v>0</v>
      </c>
      <c r="AE5" s="1">
        <f t="shared" si="1"/>
        <v>1</v>
      </c>
      <c r="AF5" t="s">
        <v>40</v>
      </c>
      <c r="AG5" s="1">
        <v>8</v>
      </c>
      <c r="AH5" s="1">
        <v>4</v>
      </c>
    </row>
    <row r="6" spans="1:34" x14ac:dyDescent="0.2">
      <c r="A6">
        <v>7</v>
      </c>
      <c r="B6" s="7">
        <v>45749.683819444399</v>
      </c>
      <c r="C6" s="7">
        <v>45749.697025463</v>
      </c>
      <c r="D6" t="s">
        <v>9</v>
      </c>
      <c r="E6" t="s">
        <v>10</v>
      </c>
      <c r="F6" s="8" t="s">
        <v>41</v>
      </c>
      <c r="G6" s="8" t="s">
        <v>42</v>
      </c>
      <c r="H6" t="s">
        <v>25</v>
      </c>
      <c r="I6" t="s">
        <v>13</v>
      </c>
      <c r="J6" t="s">
        <v>157</v>
      </c>
      <c r="K6" t="s">
        <v>43</v>
      </c>
      <c r="L6" s="1">
        <v>6</v>
      </c>
      <c r="M6" s="1">
        <v>6</v>
      </c>
      <c r="N6" s="1" t="s">
        <v>148</v>
      </c>
      <c r="O6" t="s">
        <v>44</v>
      </c>
      <c r="P6" s="1">
        <v>0.6428571428571429</v>
      </c>
      <c r="Q6" s="9">
        <v>6</v>
      </c>
      <c r="R6" s="10" cm="1">
        <f t="array" ref="R6">MIN(ABS(INDEX(6:6, COLUMN()-1)-12), 16 - ABS(INDEX(6:6, COLUMN()-1)-12))</f>
        <v>6</v>
      </c>
      <c r="S6" s="11">
        <v>11</v>
      </c>
      <c r="T6" s="1" cm="1">
        <f t="array" ref="T6">MIN(ABS(INDEX(6:6, COLUMN()-1)-11), 16 - ABS(INDEX(6:6, COLUMN()-1)-11))</f>
        <v>0</v>
      </c>
      <c r="U6" s="9">
        <v>7</v>
      </c>
      <c r="V6" s="10" cm="1">
        <f t="array" ref="V6">MIN(ABS(INDEX(6:6, COLUMN()-1)-10.5), 16 - ABS(INDEX(6:6, COLUMN()-1)-10.5))</f>
        <v>3.5</v>
      </c>
      <c r="W6" s="11">
        <v>9</v>
      </c>
      <c r="X6" s="1" cm="1">
        <f t="array" ref="X6">MIN(ABS(INDEX(6:6, COLUMN()-1)-12.2), 16 - ABS(INDEX(6:6, COLUMN()-1)-12.2))</f>
        <v>3.1999999999999993</v>
      </c>
      <c r="Y6" s="1">
        <f t="shared" si="0"/>
        <v>12.7</v>
      </c>
      <c r="Z6" s="1" cm="1">
        <f t="array" aca="1" ref="Z6" ca="1">32 - OFFSET(INDIRECT(ADDRESS(ROW(), COLUMN())), 0, -1)</f>
        <v>19.3</v>
      </c>
      <c r="AA6" s="1" t="s">
        <v>24</v>
      </c>
      <c r="AB6" s="1" cm="1">
        <f t="array" ref="AB6">IF(INDEX(6:6, COLUMN()-1)="Straight", 1, 0)</f>
        <v>1</v>
      </c>
      <c r="AC6" s="1" t="s">
        <v>17</v>
      </c>
      <c r="AD6" s="1" cm="1">
        <f t="array" ref="AD6">IF(INDEX(6:6, COLUMN()-1)="Left", 1, 0)</f>
        <v>1</v>
      </c>
      <c r="AE6" s="1">
        <f t="shared" si="1"/>
        <v>2</v>
      </c>
      <c r="AF6" t="s">
        <v>45</v>
      </c>
      <c r="AG6" s="1">
        <v>10</v>
      </c>
      <c r="AH6" s="1">
        <v>5</v>
      </c>
    </row>
    <row r="7" spans="1:34" x14ac:dyDescent="0.2">
      <c r="A7">
        <v>8</v>
      </c>
      <c r="B7" s="7">
        <v>45749.720937500002</v>
      </c>
      <c r="C7" s="7">
        <v>45749.727997685201</v>
      </c>
      <c r="D7" t="s">
        <v>9</v>
      </c>
      <c r="E7" t="s">
        <v>18</v>
      </c>
      <c r="F7" s="8" t="s">
        <v>46</v>
      </c>
      <c r="G7" s="8" t="s">
        <v>47</v>
      </c>
      <c r="H7" t="s">
        <v>25</v>
      </c>
      <c r="I7" t="s">
        <v>13</v>
      </c>
      <c r="J7" t="s">
        <v>158</v>
      </c>
      <c r="K7" t="s">
        <v>48</v>
      </c>
      <c r="L7" s="1">
        <v>7</v>
      </c>
      <c r="M7" s="1">
        <v>6</v>
      </c>
      <c r="N7" s="1" t="s">
        <v>152</v>
      </c>
      <c r="O7" t="s">
        <v>28</v>
      </c>
      <c r="P7" s="1">
        <v>0.8571428571428571</v>
      </c>
      <c r="Q7" s="9">
        <v>14</v>
      </c>
      <c r="R7" s="10" cm="1">
        <f t="array" ref="R7">MIN(ABS(INDEX(7:7, COLUMN()-1)-12), 16 - ABS(INDEX(7:7, COLUMN()-1)-12))</f>
        <v>2</v>
      </c>
      <c r="S7" s="11">
        <v>12</v>
      </c>
      <c r="T7" s="1" cm="1">
        <f t="array" ref="T7">MIN(ABS(INDEX(7:7, COLUMN()-1)-11), 16 - ABS(INDEX(7:7, COLUMN()-1)-11))</f>
        <v>1</v>
      </c>
      <c r="U7" s="9">
        <v>15</v>
      </c>
      <c r="V7" s="10" cm="1">
        <f t="array" ref="V7">MIN(ABS(INDEX(7:7, COLUMN()-1)-10.5), 16 - ABS(INDEX(7:7, COLUMN()-1)-10.5))</f>
        <v>4.5</v>
      </c>
      <c r="W7" s="11">
        <v>1</v>
      </c>
      <c r="X7" s="1" cm="1">
        <f t="array" ref="X7">MIN(ABS(INDEX(7:7, COLUMN()-1)-12.2), 16 - ABS(INDEX(7:7, COLUMN()-1)-12.2))</f>
        <v>4.8000000000000007</v>
      </c>
      <c r="Y7" s="1">
        <f t="shared" si="0"/>
        <v>12.3</v>
      </c>
      <c r="Z7" s="1" cm="1">
        <f t="array" aca="1" ref="Z7" ca="1">32 - OFFSET(INDIRECT(ADDRESS(ROW(), COLUMN())), 0, -1)</f>
        <v>19.7</v>
      </c>
      <c r="AA7" s="1" t="s">
        <v>17</v>
      </c>
      <c r="AB7" s="1" cm="1">
        <f t="array" ref="AB7">IF(INDEX(7:7, COLUMN()-1)="Straight", 1, 0)</f>
        <v>0</v>
      </c>
      <c r="AC7" s="1" t="s">
        <v>17</v>
      </c>
      <c r="AD7" s="1" cm="1">
        <f t="array" ref="AD7">IF(INDEX(7:7, COLUMN()-1)="Left", 1, 0)</f>
        <v>1</v>
      </c>
      <c r="AE7" s="1">
        <f t="shared" si="1"/>
        <v>1</v>
      </c>
      <c r="AF7" t="s">
        <v>51</v>
      </c>
      <c r="AG7" s="1">
        <v>10</v>
      </c>
      <c r="AH7" s="1">
        <v>5</v>
      </c>
    </row>
    <row r="8" spans="1:34" x14ac:dyDescent="0.2">
      <c r="A8">
        <v>9</v>
      </c>
      <c r="B8" s="7">
        <v>45750.520983796298</v>
      </c>
      <c r="C8" s="7">
        <v>45750.535937499997</v>
      </c>
      <c r="D8" t="s">
        <v>9</v>
      </c>
      <c r="E8" t="s">
        <v>18</v>
      </c>
      <c r="F8" s="8" t="s">
        <v>52</v>
      </c>
      <c r="G8" s="8" t="s">
        <v>47</v>
      </c>
      <c r="H8" t="s">
        <v>25</v>
      </c>
      <c r="I8" t="s">
        <v>53</v>
      </c>
      <c r="J8" t="s">
        <v>157</v>
      </c>
      <c r="K8" t="s">
        <v>54</v>
      </c>
      <c r="L8" s="1">
        <v>7</v>
      </c>
      <c r="M8" s="1">
        <v>7</v>
      </c>
      <c r="N8" s="1" t="s">
        <v>147</v>
      </c>
      <c r="O8" t="s">
        <v>55</v>
      </c>
      <c r="P8" s="1">
        <v>0.8571428571428571</v>
      </c>
      <c r="Q8" s="9">
        <v>12</v>
      </c>
      <c r="R8" s="10" cm="1">
        <f t="array" ref="R8">MIN(ABS(INDEX(8:8, COLUMN()-1)-12), 16 - ABS(INDEX(8:8, COLUMN()-1)-12))</f>
        <v>0</v>
      </c>
      <c r="S8" s="11">
        <v>10</v>
      </c>
      <c r="T8" s="1" cm="1">
        <f t="array" ref="T8">MIN(ABS(INDEX(8:8, COLUMN()-1)-11), 16 - ABS(INDEX(8:8, COLUMN()-1)-11))</f>
        <v>1</v>
      </c>
      <c r="U8" s="9">
        <v>11</v>
      </c>
      <c r="V8" s="10" cm="1">
        <f t="array" ref="V8">MIN(ABS(INDEX(8:8, COLUMN()-1)-10.5), 16 - ABS(INDEX(8:8, COLUMN()-1)-10.5))</f>
        <v>0.5</v>
      </c>
      <c r="W8" s="11">
        <v>13</v>
      </c>
      <c r="X8" s="1" cm="1">
        <f t="array" ref="X8">MIN(ABS(INDEX(8:8, COLUMN()-1)-12.2), 16 - ABS(INDEX(8:8, COLUMN()-1)-12.2))</f>
        <v>0.80000000000000071</v>
      </c>
      <c r="Y8" s="1">
        <f t="shared" si="0"/>
        <v>2.3000000000000007</v>
      </c>
      <c r="Z8" s="1" cm="1">
        <f t="array" aca="1" ref="Z8" ca="1">32 - OFFSET(INDIRECT(ADDRESS(ROW(), COLUMN())), 0, -1)</f>
        <v>29.7</v>
      </c>
      <c r="AA8" s="1" t="s">
        <v>17</v>
      </c>
      <c r="AB8" s="1" cm="1">
        <f t="array" ref="AB8">IF(INDEX(8:8, COLUMN()-1)="Straight", 1, 0)</f>
        <v>0</v>
      </c>
      <c r="AC8" s="1" t="s">
        <v>24</v>
      </c>
      <c r="AD8" s="1" cm="1">
        <f t="array" ref="AD8">IF(INDEX(8:8, COLUMN()-1)="Left", 1, 0)</f>
        <v>0</v>
      </c>
      <c r="AE8" s="1">
        <f t="shared" si="1"/>
        <v>0</v>
      </c>
      <c r="AF8" t="s">
        <v>56</v>
      </c>
      <c r="AG8" s="1">
        <v>10</v>
      </c>
      <c r="AH8" s="1">
        <v>5</v>
      </c>
    </row>
    <row r="9" spans="1:34" s="4" customFormat="1" x14ac:dyDescent="0.2">
      <c r="A9" s="12">
        <v>10</v>
      </c>
      <c r="B9" s="13">
        <v>45750.606840277796</v>
      </c>
      <c r="C9" s="13">
        <v>45750.6165162037</v>
      </c>
      <c r="D9" s="12" t="s">
        <v>9</v>
      </c>
      <c r="E9" s="12" t="s">
        <v>10</v>
      </c>
      <c r="F9" s="14" t="s">
        <v>57</v>
      </c>
      <c r="G9" s="14" t="s">
        <v>159</v>
      </c>
      <c r="H9" s="12" t="s">
        <v>12</v>
      </c>
      <c r="I9" s="12" t="s">
        <v>58</v>
      </c>
      <c r="J9" t="s">
        <v>157</v>
      </c>
      <c r="K9" s="12" t="s">
        <v>59</v>
      </c>
      <c r="L9" s="15">
        <v>6</v>
      </c>
      <c r="M9" s="15">
        <v>4</v>
      </c>
      <c r="N9" s="1" t="s">
        <v>149</v>
      </c>
      <c r="O9" s="12" t="s">
        <v>60</v>
      </c>
      <c r="P9" s="1">
        <v>0.7142857142857143</v>
      </c>
      <c r="Q9" s="16">
        <v>8</v>
      </c>
      <c r="R9" s="17" cm="1">
        <f t="array" ref="R9">MIN(ABS(INDEX(9:9, COLUMN()-1)-12), 16 - ABS(INDEX(9:9, COLUMN()-1)-12))</f>
        <v>4</v>
      </c>
      <c r="S9" s="18">
        <v>5</v>
      </c>
      <c r="T9" s="15" cm="1">
        <f t="array" ref="T9">MIN(ABS(INDEX(9:9, COLUMN()-1)-11), 16 - ABS(INDEX(9:9, COLUMN()-1)-11))</f>
        <v>6</v>
      </c>
      <c r="U9" s="16">
        <v>9</v>
      </c>
      <c r="V9" s="17" cm="1">
        <f t="array" ref="V9">MIN(ABS(INDEX(9:9, COLUMN()-1)-10.5), 16 - ABS(INDEX(9:9, COLUMN()-1)-10.5))</f>
        <v>1.5</v>
      </c>
      <c r="W9" s="18">
        <v>10</v>
      </c>
      <c r="X9" s="15" cm="1">
        <f t="array" ref="X9">MIN(ABS(INDEX(9:9, COLUMN()-1)-12.2), 16 - ABS(INDEX(9:9, COLUMN()-1)-12.2))</f>
        <v>2.1999999999999993</v>
      </c>
      <c r="Y9" s="15">
        <f t="shared" si="0"/>
        <v>13.7</v>
      </c>
      <c r="Z9" s="15" cm="1">
        <f t="array" aca="1" ref="Z9" ca="1">32 - OFFSET(INDIRECT(ADDRESS(ROW(), COLUMN())), 0, -1)</f>
        <v>18.3</v>
      </c>
      <c r="AA9" s="15" t="s">
        <v>24</v>
      </c>
      <c r="AB9" s="15" cm="1">
        <f t="array" ref="AB9">IF(INDEX(9:9, COLUMN()-1)="Straight", 1, 0)</f>
        <v>1</v>
      </c>
      <c r="AC9" s="15" t="s">
        <v>61</v>
      </c>
      <c r="AD9" s="15" cm="1">
        <f t="array" ref="AD9">IF(INDEX(9:9, COLUMN()-1)="Left", 1, 0)</f>
        <v>0</v>
      </c>
      <c r="AE9" s="15">
        <f t="shared" si="1"/>
        <v>1</v>
      </c>
      <c r="AF9" s="12" t="s">
        <v>62</v>
      </c>
      <c r="AG9" s="1">
        <v>5</v>
      </c>
      <c r="AH9" s="15">
        <v>1</v>
      </c>
    </row>
    <row r="10" spans="1:34" x14ac:dyDescent="0.2">
      <c r="A10">
        <v>11</v>
      </c>
      <c r="B10" s="7">
        <v>45750.7024537037</v>
      </c>
      <c r="C10" s="7">
        <v>45750.715092592603</v>
      </c>
      <c r="D10" t="s">
        <v>9</v>
      </c>
      <c r="E10" t="s">
        <v>18</v>
      </c>
      <c r="F10" s="8" t="s">
        <v>63</v>
      </c>
      <c r="G10" s="8" t="s">
        <v>42</v>
      </c>
      <c r="H10" t="s">
        <v>12</v>
      </c>
      <c r="I10" t="s">
        <v>64</v>
      </c>
      <c r="J10" t="s">
        <v>157</v>
      </c>
      <c r="K10" t="s">
        <v>65</v>
      </c>
      <c r="L10" s="1">
        <v>5</v>
      </c>
      <c r="M10" s="1">
        <v>5</v>
      </c>
      <c r="N10" s="1" t="s">
        <v>153</v>
      </c>
      <c r="O10" t="s">
        <v>39</v>
      </c>
      <c r="P10" s="1">
        <v>0.7142857142857143</v>
      </c>
      <c r="Q10" s="9">
        <v>13</v>
      </c>
      <c r="R10" s="10" cm="1">
        <f t="array" ref="R10">MIN(ABS(INDEX(10:10, COLUMN()-1)-12), 16 - ABS(INDEX(10:10, COLUMN()-1)-12))</f>
        <v>1</v>
      </c>
      <c r="S10" s="11">
        <v>6</v>
      </c>
      <c r="T10" s="1" cm="1">
        <f t="array" ref="T10">MIN(ABS(INDEX(10:10, COLUMN()-1)-11), 16 - ABS(INDEX(10:10, COLUMN()-1)-11))</f>
        <v>5</v>
      </c>
      <c r="U10" s="9">
        <v>10</v>
      </c>
      <c r="V10" s="10" cm="1">
        <f t="array" ref="V10">MIN(ABS(INDEX(10:10, COLUMN()-1)-10.5), 16 - ABS(INDEX(10:10, COLUMN()-1)-10.5))</f>
        <v>0.5</v>
      </c>
      <c r="W10" s="11">
        <v>6</v>
      </c>
      <c r="X10" s="1" cm="1">
        <f t="array" ref="X10">MIN(ABS(INDEX(10:10, COLUMN()-1)-12.2), 16 - ABS(INDEX(10:10, COLUMN()-1)-12.2))</f>
        <v>6.1999999999999993</v>
      </c>
      <c r="Y10" s="1">
        <f t="shared" si="0"/>
        <v>12.7</v>
      </c>
      <c r="Z10" s="1" cm="1">
        <f t="array" aca="1" ref="Z10" ca="1">32 - OFFSET(INDIRECT(ADDRESS(ROW(), COLUMN())), 0, -1)</f>
        <v>19.3</v>
      </c>
      <c r="AA10" s="1" t="s">
        <v>24</v>
      </c>
      <c r="AB10" s="1" cm="1">
        <f t="array" ref="AB10">IF(INDEX(10:10, COLUMN()-1)="Straight", 1, 0)</f>
        <v>1</v>
      </c>
      <c r="AC10" s="1" t="s">
        <v>24</v>
      </c>
      <c r="AD10" s="1" cm="1">
        <f t="array" ref="AD10">IF(INDEX(10:10, COLUMN()-1)="Left", 1, 0)</f>
        <v>0</v>
      </c>
      <c r="AE10" s="1">
        <f t="shared" si="1"/>
        <v>1</v>
      </c>
      <c r="AF10" t="s">
        <v>66</v>
      </c>
      <c r="AG10" s="1">
        <v>9</v>
      </c>
      <c r="AH10" s="1">
        <v>4</v>
      </c>
    </row>
    <row r="11" spans="1:34" x14ac:dyDescent="0.2">
      <c r="A11">
        <v>12</v>
      </c>
      <c r="B11" s="7">
        <v>45754.471261574101</v>
      </c>
      <c r="C11" s="7">
        <v>45754.483645833301</v>
      </c>
      <c r="D11" t="s">
        <v>9</v>
      </c>
      <c r="E11" t="s">
        <v>10</v>
      </c>
      <c r="F11" s="8" t="s">
        <v>21</v>
      </c>
      <c r="G11" s="8" t="s">
        <v>47</v>
      </c>
      <c r="H11" t="s">
        <v>12</v>
      </c>
      <c r="I11" t="s">
        <v>67</v>
      </c>
      <c r="J11" t="s">
        <v>157</v>
      </c>
      <c r="K11" t="s">
        <v>68</v>
      </c>
      <c r="L11" s="1">
        <v>7</v>
      </c>
      <c r="M11" s="1">
        <v>7</v>
      </c>
      <c r="N11" s="1" t="s">
        <v>147</v>
      </c>
      <c r="O11" t="s">
        <v>69</v>
      </c>
      <c r="P11" s="1">
        <v>1</v>
      </c>
      <c r="Q11" s="9">
        <v>14</v>
      </c>
      <c r="R11" s="10" cm="1">
        <f t="array" ref="R11">MIN(ABS(INDEX(11:11, COLUMN()-1)-12), 16 - ABS(INDEX(11:11, COLUMN()-1)-12))</f>
        <v>2</v>
      </c>
      <c r="S11" s="11">
        <v>15</v>
      </c>
      <c r="T11" s="1" cm="1">
        <f t="array" ref="T11">MIN(ABS(INDEX(11:11, COLUMN()-1)-11), 16 - ABS(INDEX(11:11, COLUMN()-1)-11))</f>
        <v>4</v>
      </c>
      <c r="U11" s="9">
        <v>10</v>
      </c>
      <c r="V11" s="10" cm="1">
        <f t="array" ref="V11">MIN(ABS(INDEX(11:11, COLUMN()-1)-10.5), 16 - ABS(INDEX(11:11, COLUMN()-1)-10.5))</f>
        <v>0.5</v>
      </c>
      <c r="W11" s="11">
        <v>14</v>
      </c>
      <c r="X11" s="1" cm="1">
        <f t="array" ref="X11">MIN(ABS(INDEX(11:11, COLUMN()-1)-12.2), 16 - ABS(INDEX(11:11, COLUMN()-1)-12.2))</f>
        <v>1.8000000000000007</v>
      </c>
      <c r="Y11" s="1">
        <f t="shared" si="0"/>
        <v>8.3000000000000007</v>
      </c>
      <c r="Z11" s="1" cm="1">
        <f t="array" aca="1" ref="Z11" ca="1">32 - OFFSET(INDIRECT(ADDRESS(ROW(), COLUMN())), 0, -1)</f>
        <v>23.7</v>
      </c>
      <c r="AA11" s="1" t="s">
        <v>24</v>
      </c>
      <c r="AB11" s="1" cm="1">
        <f t="array" ref="AB11">IF(INDEX(11:11, COLUMN()-1)="Straight", 1, 0)</f>
        <v>1</v>
      </c>
      <c r="AC11" s="1" t="s">
        <v>17</v>
      </c>
      <c r="AD11" s="1" cm="1">
        <f t="array" ref="AD11">IF(INDEX(11:11, COLUMN()-1)="Left", 1, 0)</f>
        <v>1</v>
      </c>
      <c r="AE11" s="1">
        <f t="shared" si="1"/>
        <v>2</v>
      </c>
      <c r="AF11" t="s">
        <v>70</v>
      </c>
      <c r="AG11" s="1">
        <v>8</v>
      </c>
      <c r="AH11" s="1">
        <v>3</v>
      </c>
    </row>
    <row r="12" spans="1:34" x14ac:dyDescent="0.2">
      <c r="A12">
        <v>13</v>
      </c>
      <c r="B12" s="7">
        <v>45754.578067129602</v>
      </c>
      <c r="C12" s="7">
        <v>45754.585162037001</v>
      </c>
      <c r="D12" t="s">
        <v>9</v>
      </c>
      <c r="E12" t="s">
        <v>10</v>
      </c>
      <c r="F12" s="8" t="s">
        <v>14</v>
      </c>
      <c r="G12" s="8" t="s">
        <v>71</v>
      </c>
      <c r="H12" t="s">
        <v>25</v>
      </c>
      <c r="I12" t="s">
        <v>72</v>
      </c>
      <c r="J12" t="s">
        <v>158</v>
      </c>
      <c r="K12" t="s">
        <v>73</v>
      </c>
      <c r="L12" s="1">
        <v>7</v>
      </c>
      <c r="M12" s="1">
        <v>7</v>
      </c>
      <c r="N12" s="1" t="s">
        <v>147</v>
      </c>
      <c r="O12" t="s">
        <v>28</v>
      </c>
      <c r="P12" s="1">
        <v>0.8571428571428571</v>
      </c>
      <c r="Q12" s="9">
        <v>12</v>
      </c>
      <c r="R12" s="10" cm="1">
        <f t="array" ref="R12">MIN(ABS(INDEX(12:12, COLUMN()-1)-12), 16 - ABS(INDEX(12:12, COLUMN()-1)-12))</f>
        <v>0</v>
      </c>
      <c r="S12" s="11">
        <v>2</v>
      </c>
      <c r="T12" s="1" cm="1">
        <f t="array" ref="T12">MIN(ABS(INDEX(12:12, COLUMN()-1)-11), 16 - ABS(INDEX(12:12, COLUMN()-1)-11))</f>
        <v>7</v>
      </c>
      <c r="U12" s="9">
        <v>2</v>
      </c>
      <c r="V12" s="10" cm="1">
        <f t="array" ref="V12">MIN(ABS(INDEX(12:12, COLUMN()-1)-10.5), 16 - ABS(INDEX(12:12, COLUMN()-1)-10.5))</f>
        <v>7.5</v>
      </c>
      <c r="W12" s="11">
        <v>1</v>
      </c>
      <c r="X12" s="1" cm="1">
        <f t="array" ref="X12">MIN(ABS(INDEX(12:12, COLUMN()-1)-12.2), 16 - ABS(INDEX(12:12, COLUMN()-1)-12.2))</f>
        <v>4.8000000000000007</v>
      </c>
      <c r="Y12" s="1">
        <f t="shared" si="0"/>
        <v>19.3</v>
      </c>
      <c r="Z12" s="1" cm="1">
        <f t="array" aca="1" ref="Z12" ca="1">32 - OFFSET(INDIRECT(ADDRESS(ROW(), COLUMN())), 0, -1)</f>
        <v>12.7</v>
      </c>
      <c r="AA12" s="1" t="s">
        <v>24</v>
      </c>
      <c r="AB12" s="1" cm="1">
        <f t="array" ref="AB12">IF(INDEX(12:12, COLUMN()-1)="Straight", 1, 0)</f>
        <v>1</v>
      </c>
      <c r="AC12" s="1" t="s">
        <v>24</v>
      </c>
      <c r="AD12" s="1" cm="1">
        <f t="array" ref="AD12">IF(INDEX(12:12, COLUMN()-1)="Left", 1, 0)</f>
        <v>0</v>
      </c>
      <c r="AE12" s="1">
        <f t="shared" si="1"/>
        <v>1</v>
      </c>
      <c r="AF12" t="s">
        <v>74</v>
      </c>
      <c r="AG12" s="1">
        <v>12</v>
      </c>
      <c r="AH12" s="1">
        <v>6</v>
      </c>
    </row>
    <row r="13" spans="1:34" x14ac:dyDescent="0.2">
      <c r="A13">
        <v>14</v>
      </c>
      <c r="B13" s="7">
        <v>45754.6170486111</v>
      </c>
      <c r="C13" s="7">
        <v>45754.629814814798</v>
      </c>
      <c r="D13" t="s">
        <v>9</v>
      </c>
      <c r="E13" t="s">
        <v>18</v>
      </c>
      <c r="F13" s="8" t="s">
        <v>22</v>
      </c>
      <c r="G13" s="8" t="s">
        <v>75</v>
      </c>
      <c r="H13" t="s">
        <v>12</v>
      </c>
      <c r="I13" t="s">
        <v>13</v>
      </c>
      <c r="J13" t="s">
        <v>157</v>
      </c>
      <c r="K13" t="s">
        <v>76</v>
      </c>
      <c r="L13" s="1">
        <v>7</v>
      </c>
      <c r="M13" s="1">
        <v>7</v>
      </c>
      <c r="N13" s="1" t="s">
        <v>147</v>
      </c>
      <c r="O13" t="s">
        <v>77</v>
      </c>
      <c r="P13" s="1">
        <v>0.8571428571428571</v>
      </c>
      <c r="Q13" s="9">
        <v>2</v>
      </c>
      <c r="R13" s="10" cm="1">
        <f t="array" ref="R13">MIN(ABS(INDEX(13:13, COLUMN()-1)-12), 16 - ABS(INDEX(13:13, COLUMN()-1)-12))</f>
        <v>6</v>
      </c>
      <c r="S13" s="11">
        <v>8</v>
      </c>
      <c r="T13" s="1" cm="1">
        <f t="array" ref="T13">MIN(ABS(INDEX(13:13, COLUMN()-1)-11), 16 - ABS(INDEX(13:13, COLUMN()-1)-11))</f>
        <v>3</v>
      </c>
      <c r="U13" s="9">
        <v>12</v>
      </c>
      <c r="V13" s="10" cm="1">
        <f t="array" ref="V13">MIN(ABS(INDEX(13:13, COLUMN()-1)-10.5), 16 - ABS(INDEX(13:13, COLUMN()-1)-10.5))</f>
        <v>1.5</v>
      </c>
      <c r="W13" s="11">
        <v>5</v>
      </c>
      <c r="X13" s="1" cm="1">
        <f t="array" ref="X13">MIN(ABS(INDEX(13:13, COLUMN()-1)-12.2), 16 - ABS(INDEX(13:13, COLUMN()-1)-12.2))</f>
        <v>7.1999999999999993</v>
      </c>
      <c r="Y13" s="1">
        <f t="shared" si="0"/>
        <v>17.7</v>
      </c>
      <c r="Z13" s="1" cm="1">
        <f t="array" aca="1" ref="Z13" ca="1">32 - OFFSET(INDIRECT(ADDRESS(ROW(), COLUMN())), 0, -1)</f>
        <v>14.3</v>
      </c>
      <c r="AA13" s="1" t="s">
        <v>61</v>
      </c>
      <c r="AB13" s="1" cm="1">
        <f t="array" ref="AB13">IF(INDEX(13:13, COLUMN()-1)="Straight", 1, 0)</f>
        <v>0</v>
      </c>
      <c r="AC13" s="1" t="s">
        <v>61</v>
      </c>
      <c r="AD13" s="1" cm="1">
        <f t="array" ref="AD13">IF(INDEX(13:13, COLUMN()-1)="Left", 1, 0)</f>
        <v>0</v>
      </c>
      <c r="AE13" s="1">
        <f t="shared" si="1"/>
        <v>0</v>
      </c>
      <c r="AF13" t="s">
        <v>78</v>
      </c>
      <c r="AG13" s="1">
        <v>6</v>
      </c>
      <c r="AH13" s="1">
        <v>2</v>
      </c>
    </row>
    <row r="14" spans="1:34" x14ac:dyDescent="0.2">
      <c r="A14">
        <v>19</v>
      </c>
      <c r="B14" s="7">
        <v>45756.460636574098</v>
      </c>
      <c r="C14" s="7">
        <v>45756.471608796302</v>
      </c>
      <c r="D14" t="s">
        <v>9</v>
      </c>
      <c r="E14" t="s">
        <v>10</v>
      </c>
      <c r="F14" s="8" t="s">
        <v>29</v>
      </c>
      <c r="G14" s="8" t="s">
        <v>97</v>
      </c>
      <c r="H14" t="s">
        <v>25</v>
      </c>
      <c r="I14" t="s">
        <v>98</v>
      </c>
      <c r="J14" t="s">
        <v>157</v>
      </c>
      <c r="K14" t="s">
        <v>99</v>
      </c>
      <c r="L14" s="1">
        <v>7</v>
      </c>
      <c r="M14" s="1">
        <v>7</v>
      </c>
      <c r="N14" s="1" t="s">
        <v>147</v>
      </c>
      <c r="O14" t="s">
        <v>100</v>
      </c>
      <c r="P14" s="1">
        <v>0.7857142857142857</v>
      </c>
      <c r="Q14" s="9">
        <v>3</v>
      </c>
      <c r="R14" s="10" cm="1">
        <f t="array" ref="R14">MIN(ABS(INDEX(14:14, COLUMN()-1)-12), 16 - ABS(INDEX(14:14, COLUMN()-1)-12))</f>
        <v>7</v>
      </c>
      <c r="S14" s="11">
        <v>12</v>
      </c>
      <c r="T14" s="1" cm="1">
        <f t="array" ref="T14">MIN(ABS(INDEX(14:14, COLUMN()-1)-11), 16 - ABS(INDEX(14:14, COLUMN()-1)-11))</f>
        <v>1</v>
      </c>
      <c r="U14" s="9">
        <v>5</v>
      </c>
      <c r="V14" s="10" cm="1">
        <f t="array" ref="V14">MIN(ABS(INDEX(14:14, COLUMN()-1)-10.5), 16 - ABS(INDEX(14:14, COLUMN()-1)-10.5))</f>
        <v>5.5</v>
      </c>
      <c r="W14" s="11">
        <v>4</v>
      </c>
      <c r="X14" s="1" cm="1">
        <f t="array" ref="X14">MIN(ABS(INDEX(14:14, COLUMN()-1)-12.2), 16 - ABS(INDEX(14:14, COLUMN()-1)-12.2))</f>
        <v>7.8000000000000007</v>
      </c>
      <c r="Y14" s="1">
        <f t="shared" si="0"/>
        <v>21.3</v>
      </c>
      <c r="Z14" s="1" cm="1">
        <f t="array" aca="1" ref="Z14" ca="1">32 - OFFSET(INDIRECT(ADDRESS(ROW(), COLUMN())), 0, -1)</f>
        <v>10.7</v>
      </c>
      <c r="AA14" s="1" t="s">
        <v>24</v>
      </c>
      <c r="AB14" s="1" cm="1">
        <f t="array" ref="AB14">IF(INDEX(14:14, COLUMN()-1)="Straight", 1, 0)</f>
        <v>1</v>
      </c>
      <c r="AC14" s="1" t="s">
        <v>17</v>
      </c>
      <c r="AD14" s="1" cm="1">
        <f t="array" ref="AD14">IF(INDEX(14:14, COLUMN()-1)="Left", 1, 0)</f>
        <v>1</v>
      </c>
      <c r="AE14" s="1">
        <f t="shared" si="1"/>
        <v>2</v>
      </c>
      <c r="AF14" t="s">
        <v>101</v>
      </c>
      <c r="AG14" s="1">
        <v>10</v>
      </c>
      <c r="AH14" s="1">
        <v>5</v>
      </c>
    </row>
    <row r="15" spans="1:34" x14ac:dyDescent="0.2">
      <c r="A15">
        <v>15</v>
      </c>
      <c r="B15" s="7">
        <v>45755.556828703702</v>
      </c>
      <c r="C15" s="7">
        <v>45755.5672106481</v>
      </c>
      <c r="D15" t="s">
        <v>9</v>
      </c>
      <c r="E15" t="s">
        <v>18</v>
      </c>
      <c r="F15" s="8" t="s">
        <v>49</v>
      </c>
      <c r="G15" s="8" t="s">
        <v>79</v>
      </c>
      <c r="H15" t="s">
        <v>25</v>
      </c>
      <c r="I15" t="s">
        <v>80</v>
      </c>
      <c r="J15" t="s">
        <v>158</v>
      </c>
      <c r="K15" t="s">
        <v>81</v>
      </c>
      <c r="L15" s="1">
        <v>7</v>
      </c>
      <c r="M15" s="1">
        <v>7</v>
      </c>
      <c r="N15" s="1" t="s">
        <v>147</v>
      </c>
      <c r="O15" t="s">
        <v>69</v>
      </c>
      <c r="P15" s="1">
        <v>1</v>
      </c>
      <c r="Q15" s="9">
        <v>13</v>
      </c>
      <c r="R15" s="10" cm="1">
        <f t="array" ref="R15">MIN(ABS(INDEX(15:15, COLUMN()-1)-12), 16 - ABS(INDEX(15:15, COLUMN()-1)-12))</f>
        <v>1</v>
      </c>
      <c r="S15" s="11">
        <v>10</v>
      </c>
      <c r="T15" s="1" cm="1">
        <f t="array" ref="T15">MIN(ABS(INDEX(15:15, COLUMN()-1)-11), 16 - ABS(INDEX(15:15, COLUMN()-1)-11))</f>
        <v>1</v>
      </c>
      <c r="U15" s="9">
        <v>9</v>
      </c>
      <c r="V15" s="10" cm="1">
        <f t="array" ref="V15">MIN(ABS(INDEX(15:15, COLUMN()-1)-10.5), 16 - ABS(INDEX(15:15, COLUMN()-1)-10.5))</f>
        <v>1.5</v>
      </c>
      <c r="W15" s="11">
        <v>14</v>
      </c>
      <c r="X15" s="1" cm="1">
        <f t="array" ref="X15">MIN(ABS(INDEX(15:15, COLUMN()-1)-12.2), 16 - ABS(INDEX(15:15, COLUMN()-1)-12.2))</f>
        <v>1.8000000000000007</v>
      </c>
      <c r="Y15" s="1">
        <f t="shared" si="0"/>
        <v>5.3000000000000007</v>
      </c>
      <c r="Z15" s="1" cm="1">
        <f t="array" aca="1" ref="Z15" ca="1">32 - OFFSET(INDIRECT(ADDRESS(ROW(), COLUMN())), 0, -1)</f>
        <v>26.7</v>
      </c>
      <c r="AA15" s="1" t="s">
        <v>24</v>
      </c>
      <c r="AB15" s="1" cm="1">
        <f t="array" ref="AB15">IF(INDEX(15:15, COLUMN()-1)="Straight", 1, 0)</f>
        <v>1</v>
      </c>
      <c r="AC15" s="1" t="s">
        <v>17</v>
      </c>
      <c r="AD15" s="1" cm="1">
        <f t="array" ref="AD15">IF(INDEX(15:15, COLUMN()-1)="Left", 1, 0)</f>
        <v>1</v>
      </c>
      <c r="AE15" s="1">
        <f t="shared" si="1"/>
        <v>2</v>
      </c>
      <c r="AF15" t="s">
        <v>82</v>
      </c>
      <c r="AG15" s="1">
        <v>12</v>
      </c>
      <c r="AH15" s="1">
        <v>6</v>
      </c>
    </row>
    <row r="16" spans="1:34" x14ac:dyDescent="0.2">
      <c r="A16">
        <v>16</v>
      </c>
      <c r="B16" s="7">
        <v>45755.696145833303</v>
      </c>
      <c r="C16" s="7">
        <v>45755.708622685197</v>
      </c>
      <c r="D16" t="s">
        <v>9</v>
      </c>
      <c r="E16" t="s">
        <v>18</v>
      </c>
      <c r="F16" s="8" t="s">
        <v>50</v>
      </c>
      <c r="G16" s="8" t="s">
        <v>83</v>
      </c>
      <c r="H16" t="s">
        <v>25</v>
      </c>
      <c r="I16" t="s">
        <v>84</v>
      </c>
      <c r="J16" t="s">
        <v>157</v>
      </c>
      <c r="K16" t="s">
        <v>85</v>
      </c>
      <c r="L16" s="1">
        <v>7</v>
      </c>
      <c r="M16" s="1">
        <v>7</v>
      </c>
      <c r="N16" s="1" t="s">
        <v>147</v>
      </c>
      <c r="O16" t="s">
        <v>86</v>
      </c>
      <c r="P16" s="1">
        <v>0.7142857142857143</v>
      </c>
      <c r="Q16" s="9">
        <v>13</v>
      </c>
      <c r="R16" s="10" cm="1">
        <f t="array" ref="R16">MIN(ABS(INDEX(16:16, COLUMN()-1)-12), 16 - ABS(INDEX(16:16, COLUMN()-1)-12))</f>
        <v>1</v>
      </c>
      <c r="S16" s="11">
        <v>7</v>
      </c>
      <c r="T16" s="1" cm="1">
        <f t="array" ref="T16">MIN(ABS(INDEX(16:16, COLUMN()-1)-11), 16 - ABS(INDEX(16:16, COLUMN()-1)-11))</f>
        <v>4</v>
      </c>
      <c r="U16" s="9">
        <v>14</v>
      </c>
      <c r="V16" s="10" cm="1">
        <f t="array" ref="V16">MIN(ABS(INDEX(16:16, COLUMN()-1)-10.5), 16 - ABS(INDEX(16:16, COLUMN()-1)-10.5))</f>
        <v>3.5</v>
      </c>
      <c r="W16" s="11">
        <v>0</v>
      </c>
      <c r="X16" s="1" cm="1">
        <f t="array" ref="X16">MIN(ABS(INDEX(16:16, COLUMN()-1)-12.2), 16 - ABS(INDEX(16:16, COLUMN()-1)-12.2))</f>
        <v>3.8000000000000007</v>
      </c>
      <c r="Y16" s="1">
        <f t="shared" si="0"/>
        <v>12.3</v>
      </c>
      <c r="Z16" s="1" cm="1">
        <f t="array" aca="1" ref="Z16" ca="1">32 - OFFSET(INDIRECT(ADDRESS(ROW(), COLUMN())), 0, -1)</f>
        <v>19.7</v>
      </c>
      <c r="AA16" s="1" t="s">
        <v>61</v>
      </c>
      <c r="AB16" s="1" cm="1">
        <f t="array" ref="AB16">IF(INDEX(16:16, COLUMN()-1)="Straight", 1, 0)</f>
        <v>0</v>
      </c>
      <c r="AC16" s="1" t="s">
        <v>61</v>
      </c>
      <c r="AD16" s="1" cm="1">
        <f t="array" ref="AD16">IF(INDEX(16:16, COLUMN()-1)="Left", 1, 0)</f>
        <v>0</v>
      </c>
      <c r="AE16" s="1">
        <f t="shared" si="1"/>
        <v>0</v>
      </c>
      <c r="AF16" t="s">
        <v>87</v>
      </c>
      <c r="AG16" s="1">
        <v>4</v>
      </c>
      <c r="AH16" s="1">
        <v>1</v>
      </c>
    </row>
    <row r="17" spans="1:34" x14ac:dyDescent="0.2">
      <c r="A17">
        <v>18</v>
      </c>
      <c r="B17" s="7">
        <v>45755.733761574098</v>
      </c>
      <c r="C17" s="7">
        <v>45755.743680555599</v>
      </c>
      <c r="D17" t="s">
        <v>9</v>
      </c>
      <c r="E17" t="s">
        <v>18</v>
      </c>
      <c r="F17" s="8" t="s">
        <v>92</v>
      </c>
      <c r="G17" s="8" t="s">
        <v>93</v>
      </c>
      <c r="H17" t="s">
        <v>25</v>
      </c>
      <c r="I17" t="s">
        <v>94</v>
      </c>
      <c r="J17" t="s">
        <v>158</v>
      </c>
      <c r="K17" t="s">
        <v>95</v>
      </c>
      <c r="L17" s="1">
        <v>7</v>
      </c>
      <c r="M17" s="1">
        <v>7</v>
      </c>
      <c r="N17" s="1" t="s">
        <v>147</v>
      </c>
      <c r="O17" t="s">
        <v>69</v>
      </c>
      <c r="P17" s="1">
        <v>1</v>
      </c>
      <c r="Q17" s="9">
        <v>12</v>
      </c>
      <c r="R17" s="10" cm="1">
        <f t="array" ref="R17">MIN(ABS(INDEX(17:17, COLUMN()-1)-12), 16 - ABS(INDEX(17:17, COLUMN()-1)-12))</f>
        <v>0</v>
      </c>
      <c r="S17" s="11">
        <v>12</v>
      </c>
      <c r="T17" s="1" cm="1">
        <f t="array" ref="T17">MIN(ABS(INDEX(17:17, COLUMN()-1)-11), 16 - ABS(INDEX(17:17, COLUMN()-1)-11))</f>
        <v>1</v>
      </c>
      <c r="U17" s="9">
        <v>11</v>
      </c>
      <c r="V17" s="10" cm="1">
        <f t="array" ref="V17">MIN(ABS(INDEX(17:17, COLUMN()-1)-10.5), 16 - ABS(INDEX(17:17, COLUMN()-1)-10.5))</f>
        <v>0.5</v>
      </c>
      <c r="W17" s="11">
        <v>1</v>
      </c>
      <c r="X17" s="1" cm="1">
        <f t="array" ref="X17">MIN(ABS(INDEX(17:17, COLUMN()-1)-12.2), 16 - ABS(INDEX(17:17, COLUMN()-1)-12.2))</f>
        <v>4.8000000000000007</v>
      </c>
      <c r="Y17" s="1">
        <f t="shared" si="0"/>
        <v>6.3000000000000007</v>
      </c>
      <c r="Z17" s="1" cm="1">
        <f t="array" aca="1" ref="Z17" ca="1">32 - OFFSET(INDIRECT(ADDRESS(ROW(), COLUMN())), 0, -1)</f>
        <v>25.7</v>
      </c>
      <c r="AA17" s="1" t="s">
        <v>24</v>
      </c>
      <c r="AB17" s="1" cm="1">
        <f t="array" ref="AB17">IF(INDEX(17:17, COLUMN()-1)="Straight", 1, 0)</f>
        <v>1</v>
      </c>
      <c r="AC17" s="1" t="s">
        <v>17</v>
      </c>
      <c r="AD17" s="1" cm="1">
        <f t="array" ref="AD17">IF(INDEX(17:17, COLUMN()-1)="Left", 1, 0)</f>
        <v>1</v>
      </c>
      <c r="AE17" s="1">
        <f t="shared" si="1"/>
        <v>2</v>
      </c>
      <c r="AF17" t="s">
        <v>96</v>
      </c>
      <c r="AG17" s="1">
        <v>12</v>
      </c>
      <c r="AH17" s="1">
        <v>6</v>
      </c>
    </row>
    <row r="18" spans="1:34" x14ac:dyDescent="0.2">
      <c r="A18">
        <v>17</v>
      </c>
      <c r="B18" s="7">
        <v>45755.716782407399</v>
      </c>
      <c r="C18" s="7">
        <v>45755.733506944402</v>
      </c>
      <c r="D18" t="s">
        <v>9</v>
      </c>
      <c r="E18" t="s">
        <v>10</v>
      </c>
      <c r="F18" s="8" t="s">
        <v>15</v>
      </c>
      <c r="G18" s="8" t="s">
        <v>19</v>
      </c>
      <c r="H18" t="s">
        <v>12</v>
      </c>
      <c r="I18" t="s">
        <v>88</v>
      </c>
      <c r="J18" t="s">
        <v>158</v>
      </c>
      <c r="K18" t="s">
        <v>89</v>
      </c>
      <c r="L18" s="1">
        <v>6</v>
      </c>
      <c r="M18" s="1">
        <v>6</v>
      </c>
      <c r="N18" s="1" t="s">
        <v>148</v>
      </c>
      <c r="O18" t="s">
        <v>90</v>
      </c>
      <c r="P18" s="1">
        <v>0.8571428571428571</v>
      </c>
      <c r="Q18" s="9">
        <v>10</v>
      </c>
      <c r="R18" s="10" cm="1">
        <f t="array" ref="R18">MIN(ABS(INDEX(18:18, COLUMN()-1)-12), 16 - ABS(INDEX(18:18, COLUMN()-1)-12))</f>
        <v>2</v>
      </c>
      <c r="S18" s="11">
        <v>6</v>
      </c>
      <c r="T18" s="1" cm="1">
        <f t="array" ref="T18">MIN(ABS(INDEX(18:18, COLUMN()-1)-11), 16 - ABS(INDEX(18:18, COLUMN()-1)-11))</f>
        <v>5</v>
      </c>
      <c r="U18" s="9">
        <v>6</v>
      </c>
      <c r="V18" s="10" cm="1">
        <f t="array" ref="V18">MIN(ABS(INDEX(18:18, COLUMN()-1)-10.5), 16 - ABS(INDEX(18:18, COLUMN()-1)-10.5))</f>
        <v>4.5</v>
      </c>
      <c r="W18" s="11">
        <v>4</v>
      </c>
      <c r="X18" s="1" cm="1">
        <f t="array" ref="X18">MIN(ABS(INDEX(18:18, COLUMN()-1)-12.2), 16 - ABS(INDEX(18:18, COLUMN()-1)-12.2))</f>
        <v>7.8000000000000007</v>
      </c>
      <c r="Y18" s="1">
        <f t="shared" si="0"/>
        <v>19.3</v>
      </c>
      <c r="Z18" s="1" cm="1">
        <f t="array" aca="1" ref="Z18" ca="1">32 - OFFSET(INDIRECT(ADDRESS(ROW(), COLUMN())), 0, -1)</f>
        <v>12.7</v>
      </c>
      <c r="AA18" s="1" t="s">
        <v>17</v>
      </c>
      <c r="AB18" s="1" cm="1">
        <f t="array" ref="AB18">IF(INDEX(18:18, COLUMN()-1)="Straight", 1, 0)</f>
        <v>0</v>
      </c>
      <c r="AC18" s="1" t="s">
        <v>17</v>
      </c>
      <c r="AD18" s="1" cm="1">
        <f t="array" ref="AD18">IF(INDEX(18:18, COLUMN()-1)="Left", 1, 0)</f>
        <v>1</v>
      </c>
      <c r="AE18" s="1">
        <f t="shared" si="1"/>
        <v>1</v>
      </c>
      <c r="AF18" t="s">
        <v>91</v>
      </c>
      <c r="AG18" s="1">
        <v>7</v>
      </c>
      <c r="AH18" s="1">
        <v>3</v>
      </c>
    </row>
    <row r="19" spans="1:34" x14ac:dyDescent="0.2">
      <c r="A19">
        <v>20</v>
      </c>
      <c r="B19" s="7">
        <v>45756.510115740697</v>
      </c>
      <c r="C19" s="7">
        <v>45756.521377314799</v>
      </c>
      <c r="D19" t="s">
        <v>9</v>
      </c>
      <c r="E19" t="s">
        <v>10</v>
      </c>
      <c r="F19" s="8" t="s">
        <v>23</v>
      </c>
      <c r="G19" s="8" t="s">
        <v>123</v>
      </c>
      <c r="H19" t="s">
        <v>12</v>
      </c>
      <c r="I19" t="s">
        <v>102</v>
      </c>
      <c r="J19" t="s">
        <v>157</v>
      </c>
      <c r="K19" t="s">
        <v>103</v>
      </c>
      <c r="L19" s="1">
        <v>7</v>
      </c>
      <c r="M19" s="1">
        <v>7</v>
      </c>
      <c r="N19" s="1" t="s">
        <v>147</v>
      </c>
      <c r="O19" t="s">
        <v>28</v>
      </c>
      <c r="P19" s="1">
        <v>0.8571428571428571</v>
      </c>
      <c r="Q19" s="9">
        <v>13</v>
      </c>
      <c r="R19" s="10" cm="1">
        <f t="array" ref="R19">MIN(ABS(INDEX(19:19, COLUMN()-1)-12), 16 - ABS(INDEX(19:19, COLUMN()-1)-12))</f>
        <v>1</v>
      </c>
      <c r="S19" s="11">
        <v>9</v>
      </c>
      <c r="T19" s="1" cm="1">
        <f t="array" ref="T19">MIN(ABS(INDEX(19:19, COLUMN()-1)-11), 16 - ABS(INDEX(19:19, COLUMN()-1)-11))</f>
        <v>2</v>
      </c>
      <c r="U19" s="9">
        <v>11</v>
      </c>
      <c r="V19" s="10" cm="1">
        <f t="array" ref="V19">MIN(ABS(INDEX(19:19, COLUMN()-1)-10.5), 16 - ABS(INDEX(19:19, COLUMN()-1)-10.5))</f>
        <v>0.5</v>
      </c>
      <c r="W19" s="11">
        <v>15</v>
      </c>
      <c r="X19" s="1" cm="1">
        <f t="array" ref="X19">MIN(ABS(INDEX(19:19, COLUMN()-1)-12.2), 16 - ABS(INDEX(19:19, COLUMN()-1)-12.2))</f>
        <v>2.8000000000000007</v>
      </c>
      <c r="Y19" s="1">
        <f t="shared" si="0"/>
        <v>6.3000000000000007</v>
      </c>
      <c r="Z19" s="1" cm="1">
        <f t="array" aca="1" ref="Z19" ca="1">32 - OFFSET(INDIRECT(ADDRESS(ROW(), COLUMN())), 0, -1)</f>
        <v>25.7</v>
      </c>
      <c r="AA19" s="1" t="s">
        <v>24</v>
      </c>
      <c r="AB19" s="1" cm="1">
        <f t="array" ref="AB19">IF(INDEX(19:19, COLUMN()-1)="Straight", 1, 0)</f>
        <v>1</v>
      </c>
      <c r="AC19" s="1" t="s">
        <v>61</v>
      </c>
      <c r="AD19" s="1" cm="1">
        <f t="array" ref="AD19">IF(INDEX(19:19, COLUMN()-1)="Left", 1, 0)</f>
        <v>0</v>
      </c>
      <c r="AE19" s="1">
        <f t="shared" si="1"/>
        <v>1</v>
      </c>
      <c r="AF19" t="s">
        <v>104</v>
      </c>
      <c r="AG19" s="1">
        <v>7</v>
      </c>
      <c r="AH19" s="1">
        <v>3</v>
      </c>
    </row>
    <row r="20" spans="1:34" x14ac:dyDescent="0.2">
      <c r="A20">
        <v>21</v>
      </c>
      <c r="B20" s="7">
        <v>45756.620648148099</v>
      </c>
      <c r="C20" s="7">
        <v>45756.635358796302</v>
      </c>
      <c r="D20" t="s">
        <v>9</v>
      </c>
      <c r="E20" t="s">
        <v>10</v>
      </c>
      <c r="F20" s="8" t="s">
        <v>16</v>
      </c>
      <c r="G20" s="8" t="s">
        <v>105</v>
      </c>
      <c r="H20" t="s">
        <v>25</v>
      </c>
      <c r="I20" t="s">
        <v>13</v>
      </c>
      <c r="J20" t="s">
        <v>158</v>
      </c>
      <c r="K20" t="s">
        <v>106</v>
      </c>
      <c r="L20" s="1">
        <v>7</v>
      </c>
      <c r="M20" s="1">
        <v>7</v>
      </c>
      <c r="N20" s="1" t="s">
        <v>147</v>
      </c>
      <c r="O20" t="s">
        <v>107</v>
      </c>
      <c r="P20" s="1">
        <v>0.8571428571428571</v>
      </c>
      <c r="Q20" s="9">
        <v>8</v>
      </c>
      <c r="R20" s="10" cm="1">
        <f t="array" ref="R20">MIN(ABS(INDEX(20:20, COLUMN()-1)-12), 16 - ABS(INDEX(20:20, COLUMN()-1)-12))</f>
        <v>4</v>
      </c>
      <c r="S20" s="11">
        <v>12</v>
      </c>
      <c r="T20" s="1" cm="1">
        <f t="array" ref="T20">MIN(ABS(INDEX(20:20, COLUMN()-1)-11), 16 - ABS(INDEX(20:20, COLUMN()-1)-11))</f>
        <v>1</v>
      </c>
      <c r="U20" s="9">
        <v>8</v>
      </c>
      <c r="V20" s="10" cm="1">
        <f t="array" ref="V20">MIN(ABS(INDEX(20:20, COLUMN()-1)-10.5), 16 - ABS(INDEX(20:20, COLUMN()-1)-10.5))</f>
        <v>2.5</v>
      </c>
      <c r="W20" s="11">
        <v>4</v>
      </c>
      <c r="X20" s="1" cm="1">
        <f t="array" ref="X20">MIN(ABS(INDEX(20:20, COLUMN()-1)-12.2), 16 - ABS(INDEX(20:20, COLUMN()-1)-12.2))</f>
        <v>7.8000000000000007</v>
      </c>
      <c r="Y20" s="1">
        <f t="shared" si="0"/>
        <v>15.3</v>
      </c>
      <c r="Z20" s="1" cm="1">
        <f t="array" aca="1" ref="Z20" ca="1">32 - OFFSET(INDIRECT(ADDRESS(ROW(), COLUMN())), 0, -1)</f>
        <v>16.7</v>
      </c>
      <c r="AA20" s="1" t="s">
        <v>61</v>
      </c>
      <c r="AB20" s="1" cm="1">
        <f t="array" ref="AB20">IF(INDEX(20:20, COLUMN()-1)="Straight", 1, 0)</f>
        <v>0</v>
      </c>
      <c r="AC20" s="1" t="s">
        <v>17</v>
      </c>
      <c r="AD20" s="1" cm="1">
        <f t="array" ref="AD20">IF(INDEX(20:20, COLUMN()-1)="Left", 1, 0)</f>
        <v>1</v>
      </c>
      <c r="AE20" s="1">
        <f t="shared" si="1"/>
        <v>1</v>
      </c>
      <c r="AF20" t="s">
        <v>108</v>
      </c>
      <c r="AG20" s="1">
        <v>7</v>
      </c>
      <c r="AH20" s="1">
        <v>3</v>
      </c>
    </row>
    <row r="21" spans="1:34" x14ac:dyDescent="0.2">
      <c r="A21">
        <v>22</v>
      </c>
      <c r="B21" s="7">
        <v>45756.688032407401</v>
      </c>
      <c r="C21" s="7">
        <v>45756.695277777799</v>
      </c>
      <c r="D21" t="s">
        <v>9</v>
      </c>
      <c r="E21" t="s">
        <v>10</v>
      </c>
      <c r="F21" s="8" t="s">
        <v>71</v>
      </c>
      <c r="G21" s="8" t="s">
        <v>93</v>
      </c>
      <c r="H21" t="s">
        <v>25</v>
      </c>
      <c r="I21" t="s">
        <v>13</v>
      </c>
      <c r="J21" t="s">
        <v>157</v>
      </c>
      <c r="K21" t="s">
        <v>109</v>
      </c>
      <c r="L21" s="1">
        <v>7</v>
      </c>
      <c r="M21" s="1">
        <v>7</v>
      </c>
      <c r="N21" s="1" t="s">
        <v>147</v>
      </c>
      <c r="O21" t="s">
        <v>110</v>
      </c>
      <c r="P21" s="1">
        <v>0.6428571428571429</v>
      </c>
      <c r="Q21" s="9">
        <v>5</v>
      </c>
      <c r="R21" s="10" cm="1">
        <f t="array" ref="R21">MIN(ABS(INDEX(21:21, COLUMN()-1)-12), 16 - ABS(INDEX(21:21, COLUMN()-1)-12))</f>
        <v>7</v>
      </c>
      <c r="S21" s="11">
        <v>6</v>
      </c>
      <c r="T21" s="1" cm="1">
        <f t="array" ref="T21">MIN(ABS(INDEX(21:21, COLUMN()-1)-11), 16 - ABS(INDEX(21:21, COLUMN()-1)-11))</f>
        <v>5</v>
      </c>
      <c r="U21" s="9">
        <v>5</v>
      </c>
      <c r="V21" s="10" cm="1">
        <f t="array" ref="V21">MIN(ABS(INDEX(21:21, COLUMN()-1)-10.5), 16 - ABS(INDEX(21:21, COLUMN()-1)-10.5))</f>
        <v>5.5</v>
      </c>
      <c r="W21" s="11">
        <v>10</v>
      </c>
      <c r="X21" s="1" cm="1">
        <f t="array" ref="X21">MIN(ABS(INDEX(21:21, COLUMN()-1)-12.2), 16 - ABS(INDEX(21:21, COLUMN()-1)-12.2))</f>
        <v>2.1999999999999993</v>
      </c>
      <c r="Y21" s="1">
        <f t="shared" si="0"/>
        <v>19.7</v>
      </c>
      <c r="Z21" s="1" cm="1">
        <f t="array" aca="1" ref="Z21" ca="1">32 - OFFSET(INDIRECT(ADDRESS(ROW(), COLUMN())), 0, -1)</f>
        <v>12.3</v>
      </c>
      <c r="AA21" s="1" t="s">
        <v>24</v>
      </c>
      <c r="AB21" s="1" cm="1">
        <f t="array" ref="AB21">IF(INDEX(21:21, COLUMN()-1)="Straight", 1, 0)</f>
        <v>1</v>
      </c>
      <c r="AC21" s="1" t="s">
        <v>24</v>
      </c>
      <c r="AD21" s="1" cm="1">
        <f t="array" ref="AD21">IF(INDEX(21:21, COLUMN()-1)="Left", 1, 0)</f>
        <v>0</v>
      </c>
      <c r="AE21" s="1">
        <f t="shared" si="1"/>
        <v>1</v>
      </c>
      <c r="AF21" t="s">
        <v>111</v>
      </c>
      <c r="AG21" s="1">
        <v>7</v>
      </c>
      <c r="AH21" s="1">
        <v>3</v>
      </c>
    </row>
    <row r="22" spans="1:34" x14ac:dyDescent="0.2">
      <c r="A22">
        <v>23</v>
      </c>
      <c r="B22" s="7">
        <v>45757.590358796297</v>
      </c>
      <c r="C22" s="7">
        <v>45757.602337962999</v>
      </c>
      <c r="D22" t="s">
        <v>9</v>
      </c>
      <c r="E22" t="s">
        <v>18</v>
      </c>
      <c r="F22" s="8" t="s">
        <v>112</v>
      </c>
      <c r="G22" s="8" t="s">
        <v>113</v>
      </c>
      <c r="H22" t="s">
        <v>12</v>
      </c>
      <c r="I22" t="s">
        <v>114</v>
      </c>
      <c r="J22" t="s">
        <v>157</v>
      </c>
      <c r="K22" t="s">
        <v>115</v>
      </c>
      <c r="L22" s="1">
        <v>7</v>
      </c>
      <c r="M22" s="1">
        <v>7</v>
      </c>
      <c r="N22" s="1" t="s">
        <v>147</v>
      </c>
      <c r="O22" t="s">
        <v>116</v>
      </c>
      <c r="P22" s="1">
        <v>0.7857142857142857</v>
      </c>
      <c r="Q22" s="9">
        <v>12</v>
      </c>
      <c r="R22" s="10" cm="1">
        <f t="array" ref="R22">MIN(ABS(INDEX(22:22, COLUMN()-1)-12), 16 - ABS(INDEX(22:22, COLUMN()-1)-12))</f>
        <v>0</v>
      </c>
      <c r="S22" s="11">
        <v>6</v>
      </c>
      <c r="T22" s="1" cm="1">
        <f t="array" ref="T22">MIN(ABS(INDEX(22:22, COLUMN()-1)-11), 16 - ABS(INDEX(22:22, COLUMN()-1)-11))</f>
        <v>5</v>
      </c>
      <c r="U22" s="9">
        <v>13</v>
      </c>
      <c r="V22" s="10" cm="1">
        <f t="array" ref="V22">MIN(ABS(INDEX(22:22, COLUMN()-1)-10.5), 16 - ABS(INDEX(22:22, COLUMN()-1)-10.5))</f>
        <v>2.5</v>
      </c>
      <c r="W22" s="11">
        <v>15</v>
      </c>
      <c r="X22" s="1" cm="1">
        <f t="array" ref="X22">MIN(ABS(INDEX(22:22, COLUMN()-1)-12.2), 16 - ABS(INDEX(22:22, COLUMN()-1)-12.2))</f>
        <v>2.8000000000000007</v>
      </c>
      <c r="Y22" s="1">
        <f t="shared" si="0"/>
        <v>10.3</v>
      </c>
      <c r="Z22" s="1" cm="1">
        <f t="array" aca="1" ref="Z22" ca="1">32 - OFFSET(INDIRECT(ADDRESS(ROW(), COLUMN())), 0, -1)</f>
        <v>21.7</v>
      </c>
      <c r="AA22" s="1" t="s">
        <v>61</v>
      </c>
      <c r="AB22" s="1" cm="1">
        <f t="array" ref="AB22">IF(INDEX(22:22, COLUMN()-1)="Straight", 1, 0)</f>
        <v>0</v>
      </c>
      <c r="AC22" s="1" t="s">
        <v>24</v>
      </c>
      <c r="AD22" s="1" cm="1">
        <f t="array" ref="AD22">IF(INDEX(22:22, COLUMN()-1)="Left", 1, 0)</f>
        <v>0</v>
      </c>
      <c r="AE22" s="1">
        <f t="shared" si="1"/>
        <v>0</v>
      </c>
      <c r="AF22" t="s">
        <v>117</v>
      </c>
      <c r="AG22" s="1">
        <v>9</v>
      </c>
      <c r="AH22" s="1">
        <v>4</v>
      </c>
    </row>
    <row r="23" spans="1:34" ht="16" thickBot="1" x14ac:dyDescent="0.25">
      <c r="A23">
        <v>24</v>
      </c>
      <c r="B23" s="7">
        <v>45757.615231481497</v>
      </c>
      <c r="C23" s="7">
        <v>45757.629849536999</v>
      </c>
      <c r="D23" t="s">
        <v>9</v>
      </c>
      <c r="E23" t="s">
        <v>18</v>
      </c>
      <c r="F23" s="8" t="s">
        <v>97</v>
      </c>
      <c r="G23" s="8" t="s">
        <v>97</v>
      </c>
      <c r="H23" t="s">
        <v>12</v>
      </c>
      <c r="I23" t="s">
        <v>118</v>
      </c>
      <c r="J23" t="s">
        <v>158</v>
      </c>
      <c r="K23" t="s">
        <v>119</v>
      </c>
      <c r="L23" s="1">
        <v>7</v>
      </c>
      <c r="M23" s="1">
        <v>7</v>
      </c>
      <c r="N23" s="1" t="s">
        <v>147</v>
      </c>
      <c r="O23" t="s">
        <v>28</v>
      </c>
      <c r="P23" s="1">
        <v>0.8571428571428571</v>
      </c>
      <c r="Q23" s="19">
        <v>13</v>
      </c>
      <c r="R23" s="20" cm="1">
        <f t="array" ref="R23">MIN(ABS(INDEX(23:23, COLUMN()-1)-12), 16 - ABS(INDEX(23:23, COLUMN()-1)-12))</f>
        <v>1</v>
      </c>
      <c r="S23" s="11">
        <v>12</v>
      </c>
      <c r="T23" s="1" cm="1">
        <f t="array" ref="T23">MIN(ABS(INDEX(23:23, COLUMN()-1)-11), 16 - ABS(INDEX(23:23, COLUMN()-1)-11))</f>
        <v>1</v>
      </c>
      <c r="U23" s="19">
        <v>14</v>
      </c>
      <c r="V23" s="20" cm="1">
        <f t="array" ref="V23">MIN(ABS(INDEX(23:23, COLUMN()-1)-10.5), 16 - ABS(INDEX(23:23, COLUMN()-1)-10.5))</f>
        <v>3.5</v>
      </c>
      <c r="W23" s="11">
        <v>3</v>
      </c>
      <c r="X23" s="1" cm="1">
        <f t="array" ref="X23">MIN(ABS(INDEX(23:23, COLUMN()-1)-12.2), 16 - ABS(INDEX(23:23, COLUMN()-1)-12.2))</f>
        <v>6.8000000000000007</v>
      </c>
      <c r="Y23" s="1">
        <f t="shared" si="0"/>
        <v>12.3</v>
      </c>
      <c r="Z23" s="1" cm="1">
        <f t="array" aca="1" ref="Z23" ca="1">32 - OFFSET(INDIRECT(ADDRESS(ROW(), COLUMN())), 0, -1)</f>
        <v>19.7</v>
      </c>
      <c r="AA23" s="1" t="s">
        <v>24</v>
      </c>
      <c r="AB23" s="1" cm="1">
        <f t="array" ref="AB23">IF(INDEX(23:23, COLUMN()-1)="Straight", 1, 0)</f>
        <v>1</v>
      </c>
      <c r="AC23" s="1" t="s">
        <v>17</v>
      </c>
      <c r="AD23" s="1" cm="1">
        <f t="array" ref="AD23">IF(INDEX(23:23, COLUMN()-1)="Left", 1, 0)</f>
        <v>1</v>
      </c>
      <c r="AE23" s="1">
        <f t="shared" si="1"/>
        <v>2</v>
      </c>
      <c r="AF23" t="s">
        <v>120</v>
      </c>
      <c r="AG23" s="1">
        <v>10</v>
      </c>
      <c r="AH23" s="1">
        <v>5</v>
      </c>
    </row>
    <row r="25" spans="1:34" x14ac:dyDescent="0.2">
      <c r="J25" s="2"/>
      <c r="O25" s="1"/>
      <c r="AA25" s="2"/>
      <c r="AC25" s="2"/>
    </row>
    <row r="26" spans="1:34" x14ac:dyDescent="0.2">
      <c r="J26" s="2"/>
      <c r="O26" s="1"/>
      <c r="AA26" s="2"/>
      <c r="AC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Seyedmohammadhossein Hosseini</cp:lastModifiedBy>
  <dcterms:created xsi:type="dcterms:W3CDTF">2025-04-12T09:18:10Z</dcterms:created>
  <dcterms:modified xsi:type="dcterms:W3CDTF">2025-05-25T15:36:08Z</dcterms:modified>
</cp:coreProperties>
</file>