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onomicasuba-my.sharepoint.com/personal/64ma42374812_campus_economicas_uba_ar/Documents/Documentos/Beca UBACyT/"/>
    </mc:Choice>
  </mc:AlternateContent>
  <xr:revisionPtr revIDLastSave="327" documentId="8_{3FF19108-20EA-463E-BAF1-28883D2CDA8A}" xr6:coauthVersionLast="47" xr6:coauthVersionMax="47" xr10:uidLastSave="{BD9DE491-FBDA-4EAA-B027-EA90122E70F6}"/>
  <bookViews>
    <workbookView xWindow="-110" yWindow="-110" windowWidth="19420" windowHeight="10300" activeTab="1" xr2:uid="{103BD7DA-6AEC-4209-9893-B54F94ED4169}"/>
  </bookViews>
  <sheets>
    <sheet name="Posta" sheetId="2" r:id="rId1"/>
    <sheet name="Cons" sheetId="4" r:id="rId2"/>
    <sheet name="Hoja1" sheetId="1" r:id="rId3"/>
    <sheet name="Hoja3" sheetId="3" r:id="rId4"/>
  </sheets>
  <definedNames>
    <definedName name="_xlnm._FilterDatabase" localSheetId="0" hidden="1">Posta!$F$1:$F$71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3" i="3"/>
  <c r="U2" i="3"/>
  <c r="V2" i="3"/>
  <c r="T2" i="3"/>
  <c r="S4" i="3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3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" i="3"/>
  <c r="Q19" i="3"/>
  <c r="Q17" i="3"/>
  <c r="Q16" i="3"/>
  <c r="Q15" i="3"/>
  <c r="Q14" i="3"/>
  <c r="Q13" i="3"/>
  <c r="Q11" i="3"/>
  <c r="Q10" i="3"/>
  <c r="Q9" i="3"/>
  <c r="Q8" i="3"/>
  <c r="Q7" i="3"/>
  <c r="Q6" i="3"/>
  <c r="Q5" i="3"/>
  <c r="Q12" i="3"/>
  <c r="Q4" i="3"/>
  <c r="Q3" i="3"/>
  <c r="Q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2" i="3"/>
  <c r="F3" i="3"/>
  <c r="H4" i="3" s="1"/>
  <c r="F2" i="3"/>
  <c r="G3" i="3" s="1"/>
  <c r="I2" i="3"/>
  <c r="H2" i="3"/>
  <c r="G2" i="3"/>
  <c r="E73" i="3"/>
  <c r="E7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" i="3"/>
  <c r="I3" i="3" l="1"/>
  <c r="H3" i="3"/>
  <c r="G4" i="3"/>
  <c r="I4" i="3"/>
  <c r="F4" i="3"/>
  <c r="H5" i="1"/>
  <c r="K45" i="1"/>
  <c r="L45" i="1" s="1"/>
  <c r="K49" i="1"/>
  <c r="L49" i="1" s="1"/>
  <c r="K53" i="1"/>
  <c r="L53" i="1" s="1"/>
  <c r="K57" i="1"/>
  <c r="K61" i="1"/>
  <c r="K65" i="1"/>
  <c r="K69" i="1"/>
  <c r="H3" i="1"/>
  <c r="H4" i="1" s="1"/>
  <c r="H6" i="1" s="1"/>
  <c r="L57" i="1"/>
  <c r="L61" i="1"/>
  <c r="L65" i="1"/>
  <c r="L69" i="1"/>
  <c r="A9" i="2"/>
  <c r="A13" i="2" s="1"/>
  <c r="A17" i="2" s="1"/>
  <c r="A21" i="2" s="1"/>
  <c r="A25" i="2" s="1"/>
  <c r="A29" i="2" s="1"/>
  <c r="A33" i="2" s="1"/>
  <c r="A37" i="2" s="1"/>
  <c r="A41" i="2" s="1"/>
  <c r="A45" i="2" s="1"/>
  <c r="A49" i="2" s="1"/>
  <c r="A53" i="2" s="1"/>
  <c r="A57" i="2" s="1"/>
  <c r="A61" i="2" s="1"/>
  <c r="A65" i="2" s="1"/>
  <c r="A69" i="2" s="1"/>
  <c r="A8" i="2"/>
  <c r="A12" i="2" s="1"/>
  <c r="A16" i="2" s="1"/>
  <c r="A20" i="2" s="1"/>
  <c r="A24" i="2" s="1"/>
  <c r="A28" i="2" s="1"/>
  <c r="A32" i="2" s="1"/>
  <c r="A36" i="2" s="1"/>
  <c r="A40" i="2" s="1"/>
  <c r="A44" i="2" s="1"/>
  <c r="A48" i="2" s="1"/>
  <c r="A52" i="2" s="1"/>
  <c r="A56" i="2" s="1"/>
  <c r="A60" i="2" s="1"/>
  <c r="A64" i="2" s="1"/>
  <c r="A68" i="2" s="1"/>
  <c r="A7" i="2"/>
  <c r="A11" i="2" s="1"/>
  <c r="A15" i="2" s="1"/>
  <c r="A19" i="2" s="1"/>
  <c r="A23" i="2" s="1"/>
  <c r="A27" i="2" s="1"/>
  <c r="A31" i="2" s="1"/>
  <c r="A35" i="2" s="1"/>
  <c r="A39" i="2" s="1"/>
  <c r="A43" i="2" s="1"/>
  <c r="A47" i="2" s="1"/>
  <c r="A51" i="2" s="1"/>
  <c r="A55" i="2" s="1"/>
  <c r="A59" i="2" s="1"/>
  <c r="A63" i="2" s="1"/>
  <c r="A67" i="2" s="1"/>
  <c r="A71" i="2" s="1"/>
  <c r="A6" i="2"/>
  <c r="A10" i="2" s="1"/>
  <c r="A14" i="2" s="1"/>
  <c r="A18" i="2" s="1"/>
  <c r="A22" i="2" s="1"/>
  <c r="A26" i="2" s="1"/>
  <c r="A30" i="2" s="1"/>
  <c r="A34" i="2" s="1"/>
  <c r="A38" i="2" s="1"/>
  <c r="A42" i="2" s="1"/>
  <c r="A46" i="2" s="1"/>
  <c r="A50" i="2" s="1"/>
  <c r="A54" i="2" s="1"/>
  <c r="A58" i="2" s="1"/>
  <c r="A62" i="2" s="1"/>
  <c r="A66" i="2" s="1"/>
  <c r="A70" i="2" s="1"/>
  <c r="F5" i="3" l="1"/>
  <c r="H5" i="3"/>
  <c r="I5" i="3"/>
  <c r="G5" i="3"/>
  <c r="H7" i="1"/>
  <c r="K5" i="1"/>
  <c r="L5" i="1" s="1"/>
  <c r="F6" i="3" l="1"/>
  <c r="G6" i="3"/>
  <c r="H6" i="3"/>
  <c r="I6" i="3"/>
  <c r="H8" i="1"/>
  <c r="F7" i="3" l="1"/>
  <c r="G7" i="3"/>
  <c r="I7" i="3"/>
  <c r="H7" i="3"/>
  <c r="H9" i="1"/>
  <c r="F8" i="3" l="1"/>
  <c r="G8" i="3"/>
  <c r="H8" i="3"/>
  <c r="I8" i="3"/>
  <c r="H10" i="1"/>
  <c r="K9" i="1"/>
  <c r="L9" i="1" s="1"/>
  <c r="F9" i="3" l="1"/>
  <c r="G9" i="3"/>
  <c r="H9" i="3"/>
  <c r="I9" i="3"/>
  <c r="H11" i="1"/>
  <c r="F10" i="3" l="1"/>
  <c r="G10" i="3"/>
  <c r="H10" i="3"/>
  <c r="I10" i="3"/>
  <c r="H12" i="1"/>
  <c r="F11" i="3" l="1"/>
  <c r="I11" i="3"/>
  <c r="G11" i="3"/>
  <c r="H11" i="3"/>
  <c r="H13" i="1"/>
  <c r="K13" i="1" s="1"/>
  <c r="L13" i="1" s="1"/>
  <c r="F12" i="3" l="1"/>
  <c r="H12" i="3"/>
  <c r="I12" i="3"/>
  <c r="G12" i="3"/>
  <c r="H14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F32" i="1"/>
  <c r="F33" i="1"/>
  <c r="F31" i="1"/>
  <c r="F30" i="1"/>
  <c r="C32" i="1"/>
  <c r="C33" i="1"/>
  <c r="C31" i="1"/>
  <c r="C30" i="1"/>
  <c r="F28" i="1"/>
  <c r="F29" i="1"/>
  <c r="C28" i="1"/>
  <c r="C29" i="1"/>
  <c r="C27" i="1"/>
  <c r="F27" i="1"/>
  <c r="F26" i="1"/>
  <c r="C26" i="1"/>
  <c r="F24" i="1"/>
  <c r="F25" i="1"/>
  <c r="C24" i="1"/>
  <c r="C25" i="1"/>
  <c r="C23" i="1"/>
  <c r="F23" i="1"/>
  <c r="F22" i="1"/>
  <c r="C22" i="1"/>
  <c r="F20" i="1"/>
  <c r="F21" i="1"/>
  <c r="F19" i="1"/>
  <c r="F18" i="1"/>
  <c r="C20" i="1"/>
  <c r="C21" i="1"/>
  <c r="C19" i="1"/>
  <c r="C18" i="1"/>
  <c r="F16" i="1"/>
  <c r="F17" i="1"/>
  <c r="F15" i="1"/>
  <c r="F14" i="1"/>
  <c r="F12" i="1"/>
  <c r="F13" i="1"/>
  <c r="F11" i="1"/>
  <c r="F8" i="1"/>
  <c r="F9" i="1"/>
  <c r="F7" i="1"/>
  <c r="C16" i="1"/>
  <c r="C17" i="1"/>
  <c r="C15" i="1"/>
  <c r="C14" i="1"/>
  <c r="C12" i="1"/>
  <c r="C13" i="1"/>
  <c r="C11" i="1"/>
  <c r="C8" i="1"/>
  <c r="C9" i="1"/>
  <c r="C7" i="1"/>
  <c r="C6" i="1"/>
  <c r="F4" i="1"/>
  <c r="F5" i="1"/>
  <c r="F3" i="1"/>
  <c r="C5" i="1"/>
  <c r="C4" i="1"/>
  <c r="C3" i="1"/>
  <c r="F6" i="1"/>
  <c r="F2" i="1"/>
  <c r="C2" i="1"/>
  <c r="F10" i="1"/>
  <c r="C10" i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F13" i="3" l="1"/>
  <c r="H13" i="3"/>
  <c r="I13" i="3"/>
  <c r="G13" i="3"/>
  <c r="H15" i="1"/>
  <c r="D11" i="1"/>
  <c r="D64" i="1"/>
  <c r="D56" i="1"/>
  <c r="D48" i="1"/>
  <c r="D40" i="1"/>
  <c r="G70" i="1"/>
  <c r="G62" i="1"/>
  <c r="G54" i="1"/>
  <c r="G46" i="1"/>
  <c r="G38" i="1"/>
  <c r="D9" i="1"/>
  <c r="D50" i="1"/>
  <c r="G56" i="1"/>
  <c r="G9" i="1"/>
  <c r="D66" i="1"/>
  <c r="G48" i="1"/>
  <c r="D7" i="1"/>
  <c r="D58" i="1"/>
  <c r="D42" i="1"/>
  <c r="G64" i="1"/>
  <c r="G40" i="1"/>
  <c r="G13" i="1"/>
  <c r="D21" i="1"/>
  <c r="D33" i="1"/>
  <c r="D61" i="1"/>
  <c r="D53" i="1"/>
  <c r="D45" i="1"/>
  <c r="D37" i="1"/>
  <c r="G51" i="1"/>
  <c r="D16" i="1"/>
  <c r="D28" i="1"/>
  <c r="D34" i="1"/>
  <c r="D24" i="1"/>
  <c r="D3" i="1"/>
  <c r="G3" i="1"/>
  <c r="G35" i="1"/>
  <c r="G6" i="1"/>
  <c r="G31" i="1"/>
  <c r="G24" i="1"/>
  <c r="G28" i="1"/>
  <c r="G15" i="1"/>
  <c r="D70" i="1"/>
  <c r="D62" i="1"/>
  <c r="D54" i="1"/>
  <c r="D46" i="1"/>
  <c r="D38" i="1"/>
  <c r="G68" i="1"/>
  <c r="G60" i="1"/>
  <c r="G52" i="1"/>
  <c r="G44" i="1"/>
  <c r="G36" i="1"/>
  <c r="G19" i="1"/>
  <c r="G17" i="1"/>
  <c r="G21" i="1"/>
  <c r="G25" i="1"/>
  <c r="G29" i="1"/>
  <c r="G33" i="1"/>
  <c r="D65" i="1"/>
  <c r="D57" i="1"/>
  <c r="D49" i="1"/>
  <c r="D41" i="1"/>
  <c r="G71" i="1"/>
  <c r="G63" i="1"/>
  <c r="G55" i="1"/>
  <c r="G47" i="1"/>
  <c r="G39" i="1"/>
  <c r="G10" i="1"/>
  <c r="G5" i="1"/>
  <c r="D12" i="1"/>
  <c r="D19" i="1"/>
  <c r="D31" i="1"/>
  <c r="D14" i="1"/>
  <c r="G4" i="1"/>
  <c r="D23" i="1"/>
  <c r="D27" i="1"/>
  <c r="D68" i="1"/>
  <c r="D60" i="1"/>
  <c r="D52" i="1"/>
  <c r="D44" i="1"/>
  <c r="D36" i="1"/>
  <c r="G66" i="1"/>
  <c r="G58" i="1"/>
  <c r="G50" i="1"/>
  <c r="G42" i="1"/>
  <c r="D17" i="1"/>
  <c r="D8" i="1"/>
  <c r="D5" i="1"/>
  <c r="G16" i="1"/>
  <c r="G20" i="1"/>
  <c r="G32" i="1"/>
  <c r="D10" i="1"/>
  <c r="D13" i="1"/>
  <c r="G8" i="1"/>
  <c r="D18" i="1"/>
  <c r="D22" i="1"/>
  <c r="D26" i="1"/>
  <c r="D30" i="1"/>
  <c r="D71" i="1"/>
  <c r="D63" i="1"/>
  <c r="D55" i="1"/>
  <c r="D47" i="1"/>
  <c r="D39" i="1"/>
  <c r="G69" i="1"/>
  <c r="G61" i="1"/>
  <c r="G53" i="1"/>
  <c r="G45" i="1"/>
  <c r="G37" i="1"/>
  <c r="D69" i="1"/>
  <c r="G67" i="1"/>
  <c r="G59" i="1"/>
  <c r="G43" i="1"/>
  <c r="D4" i="1"/>
  <c r="G7" i="1"/>
  <c r="G11" i="1"/>
  <c r="G22" i="1"/>
  <c r="G26" i="1"/>
  <c r="G23" i="1"/>
  <c r="G27" i="1"/>
  <c r="D6" i="1"/>
  <c r="D15" i="1"/>
  <c r="G12" i="1"/>
  <c r="D20" i="1"/>
  <c r="D32" i="1"/>
  <c r="G34" i="1"/>
  <c r="G14" i="1"/>
  <c r="G18" i="1"/>
  <c r="D25" i="1"/>
  <c r="D29" i="1"/>
  <c r="G30" i="1"/>
  <c r="D67" i="1"/>
  <c r="D59" i="1"/>
  <c r="D51" i="1"/>
  <c r="D43" i="1"/>
  <c r="D35" i="1"/>
  <c r="G65" i="1"/>
  <c r="G57" i="1"/>
  <c r="G49" i="1"/>
  <c r="G41" i="1"/>
  <c r="F14" i="3" l="1"/>
  <c r="G14" i="3"/>
  <c r="H14" i="3"/>
  <c r="I14" i="3"/>
  <c r="H16" i="1"/>
  <c r="F15" i="3" l="1"/>
  <c r="G15" i="3"/>
  <c r="H15" i="3"/>
  <c r="I15" i="3"/>
  <c r="H17" i="1"/>
  <c r="F16" i="3" l="1"/>
  <c r="H16" i="3"/>
  <c r="I16" i="3"/>
  <c r="G16" i="3"/>
  <c r="H18" i="1"/>
  <c r="K17" i="1"/>
  <c r="L17" i="1" s="1"/>
  <c r="F17" i="3" l="1"/>
  <c r="H17" i="3"/>
  <c r="I17" i="3"/>
  <c r="G17" i="3"/>
  <c r="H19" i="1"/>
  <c r="F18" i="3" l="1"/>
  <c r="G18" i="3"/>
  <c r="H18" i="3"/>
  <c r="I18" i="3"/>
  <c r="H20" i="1"/>
  <c r="F19" i="3" l="1"/>
  <c r="I19" i="3"/>
  <c r="G19" i="3"/>
  <c r="H19" i="3"/>
  <c r="H21" i="1"/>
  <c r="K21" i="1"/>
  <c r="L21" i="1" s="1"/>
  <c r="F20" i="3" l="1"/>
  <c r="H20" i="3"/>
  <c r="I20" i="3"/>
  <c r="G20" i="3"/>
  <c r="H22" i="1"/>
  <c r="F21" i="3" l="1"/>
  <c r="H21" i="3"/>
  <c r="I21" i="3"/>
  <c r="G21" i="3"/>
  <c r="H23" i="1"/>
  <c r="F22" i="3" l="1"/>
  <c r="G22" i="3"/>
  <c r="H22" i="3"/>
  <c r="I22" i="3"/>
  <c r="H24" i="1"/>
  <c r="F23" i="3" l="1"/>
  <c r="H23" i="3"/>
  <c r="G23" i="3"/>
  <c r="I23" i="3"/>
  <c r="H25" i="1"/>
  <c r="K25" i="1" s="1"/>
  <c r="L25" i="1" s="1"/>
  <c r="F24" i="3" l="1"/>
  <c r="G24" i="3"/>
  <c r="H24" i="3"/>
  <c r="I24" i="3"/>
  <c r="H26" i="1"/>
  <c r="F25" i="3" l="1"/>
  <c r="G25" i="3"/>
  <c r="H25" i="3"/>
  <c r="I25" i="3"/>
  <c r="H27" i="1"/>
  <c r="F26" i="3" l="1"/>
  <c r="G26" i="3"/>
  <c r="H26" i="3"/>
  <c r="I26" i="3"/>
  <c r="H28" i="1"/>
  <c r="F27" i="3" l="1"/>
  <c r="I27" i="3"/>
  <c r="G27" i="3"/>
  <c r="H27" i="3"/>
  <c r="H29" i="1"/>
  <c r="F28" i="3" l="1"/>
  <c r="H28" i="3"/>
  <c r="I28" i="3"/>
  <c r="G28" i="3"/>
  <c r="H30" i="1"/>
  <c r="K29" i="1"/>
  <c r="L29" i="1" s="1"/>
  <c r="F29" i="3" l="1"/>
  <c r="H29" i="3"/>
  <c r="G29" i="3"/>
  <c r="I29" i="3"/>
  <c r="H31" i="1"/>
  <c r="F30" i="3" l="1"/>
  <c r="G30" i="3"/>
  <c r="I30" i="3"/>
  <c r="H30" i="3"/>
  <c r="H32" i="1"/>
  <c r="F31" i="3" l="1"/>
  <c r="G31" i="3"/>
  <c r="H31" i="3"/>
  <c r="I31" i="3"/>
  <c r="H33" i="1"/>
  <c r="K33" i="1" s="1"/>
  <c r="L33" i="1" s="1"/>
  <c r="F32" i="3" l="1"/>
  <c r="H32" i="3"/>
  <c r="I32" i="3"/>
  <c r="G32" i="3"/>
  <c r="H34" i="1"/>
  <c r="F33" i="3" l="1"/>
  <c r="G33" i="3"/>
  <c r="H33" i="3"/>
  <c r="I33" i="3"/>
  <c r="H35" i="1"/>
  <c r="F34" i="3" l="1"/>
  <c r="G34" i="3"/>
  <c r="H34" i="3"/>
  <c r="I34" i="3"/>
  <c r="H36" i="1"/>
  <c r="F35" i="3" l="1"/>
  <c r="I35" i="3"/>
  <c r="G35" i="3"/>
  <c r="H35" i="3"/>
  <c r="H37" i="1"/>
  <c r="K37" i="1"/>
  <c r="L37" i="1" s="1"/>
  <c r="F36" i="3" l="1"/>
  <c r="H36" i="3"/>
  <c r="I36" i="3"/>
  <c r="G36" i="3"/>
  <c r="H38" i="1"/>
  <c r="F37" i="3" l="1"/>
  <c r="H37" i="3"/>
  <c r="I37" i="3"/>
  <c r="G37" i="3"/>
  <c r="H39" i="1"/>
  <c r="F38" i="3" l="1"/>
  <c r="G38" i="3"/>
  <c r="H38" i="3"/>
  <c r="I38" i="3"/>
  <c r="H40" i="1"/>
  <c r="K41" i="1"/>
  <c r="L41" i="1" s="1"/>
  <c r="F39" i="3" l="1"/>
  <c r="G39" i="3"/>
  <c r="I39" i="3"/>
  <c r="H39" i="3"/>
  <c r="H41" i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F40" i="3" l="1"/>
  <c r="G40" i="3"/>
  <c r="H40" i="3"/>
  <c r="I40" i="3"/>
  <c r="F41" i="3" l="1"/>
  <c r="H41" i="3"/>
  <c r="I41" i="3"/>
  <c r="G41" i="3"/>
  <c r="F42" i="3" l="1"/>
  <c r="G42" i="3"/>
  <c r="H42" i="3"/>
  <c r="I42" i="3"/>
  <c r="F43" i="3" l="1"/>
  <c r="I43" i="3"/>
  <c r="G43" i="3"/>
  <c r="H43" i="3"/>
  <c r="F44" i="3" l="1"/>
  <c r="H44" i="3"/>
  <c r="I44" i="3"/>
  <c r="G44" i="3"/>
  <c r="F45" i="3" l="1"/>
  <c r="H45" i="3"/>
  <c r="I45" i="3"/>
  <c r="G45" i="3"/>
  <c r="F46" i="3" l="1"/>
  <c r="G46" i="3"/>
  <c r="I46" i="3"/>
  <c r="H46" i="3"/>
  <c r="F47" i="3" l="1"/>
  <c r="G47" i="3"/>
  <c r="H47" i="3"/>
  <c r="I47" i="3"/>
  <c r="F48" i="3" l="1"/>
  <c r="H48" i="3"/>
  <c r="I48" i="3"/>
  <c r="G48" i="3"/>
  <c r="F49" i="3" l="1"/>
  <c r="G49" i="3"/>
  <c r="H49" i="3"/>
  <c r="I49" i="3"/>
  <c r="F50" i="3" l="1"/>
  <c r="G50" i="3"/>
  <c r="H50" i="3"/>
  <c r="I50" i="3"/>
  <c r="F51" i="3" l="1"/>
  <c r="I51" i="3"/>
  <c r="G51" i="3"/>
  <c r="H51" i="3"/>
  <c r="F52" i="3" l="1"/>
  <c r="H52" i="3"/>
  <c r="I52" i="3"/>
  <c r="G52" i="3"/>
  <c r="F53" i="3" l="1"/>
  <c r="H53" i="3"/>
  <c r="I53" i="3"/>
  <c r="G53" i="3"/>
  <c r="F54" i="3" l="1"/>
  <c r="G54" i="3"/>
  <c r="H54" i="3"/>
  <c r="I54" i="3"/>
  <c r="F55" i="3" l="1"/>
  <c r="H55" i="3"/>
  <c r="G55" i="3"/>
  <c r="I55" i="3"/>
  <c r="F56" i="3" l="1"/>
  <c r="G56" i="3"/>
  <c r="H56" i="3"/>
  <c r="I56" i="3"/>
  <c r="F57" i="3" l="1"/>
  <c r="H57" i="3"/>
  <c r="G57" i="3"/>
  <c r="I57" i="3"/>
  <c r="F58" i="3" l="1"/>
  <c r="G58" i="3"/>
  <c r="H58" i="3"/>
  <c r="I58" i="3"/>
  <c r="F59" i="3" l="1"/>
  <c r="I59" i="3"/>
  <c r="G59" i="3"/>
  <c r="H59" i="3"/>
  <c r="F60" i="3" l="1"/>
  <c r="H60" i="3"/>
  <c r="I60" i="3"/>
  <c r="G60" i="3"/>
  <c r="F61" i="3" l="1"/>
  <c r="H61" i="3"/>
  <c r="I61" i="3"/>
  <c r="G61" i="3"/>
  <c r="F62" i="3" l="1"/>
  <c r="G62" i="3"/>
  <c r="I62" i="3"/>
  <c r="H62" i="3"/>
  <c r="F63" i="3" l="1"/>
  <c r="G63" i="3"/>
  <c r="I63" i="3"/>
  <c r="H63" i="3"/>
  <c r="F64" i="3" l="1"/>
  <c r="H64" i="3"/>
  <c r="I64" i="3"/>
  <c r="G64" i="3"/>
  <c r="F65" i="3" l="1"/>
  <c r="H65" i="3"/>
  <c r="I65" i="3"/>
  <c r="G65" i="3"/>
  <c r="F66" i="3" l="1"/>
  <c r="G66" i="3"/>
  <c r="H66" i="3"/>
  <c r="I66" i="3"/>
  <c r="F67" i="3" l="1"/>
  <c r="I67" i="3"/>
  <c r="G67" i="3"/>
  <c r="H67" i="3"/>
  <c r="F68" i="3" l="1"/>
  <c r="H68" i="3"/>
  <c r="I68" i="3"/>
  <c r="G68" i="3"/>
  <c r="F69" i="3" l="1"/>
  <c r="H69" i="3"/>
  <c r="I69" i="3"/>
  <c r="G69" i="3"/>
  <c r="F70" i="3" l="1"/>
  <c r="G70" i="3"/>
  <c r="I70" i="3"/>
  <c r="H70" i="3"/>
  <c r="F71" i="3" l="1"/>
  <c r="G71" i="3"/>
  <c r="H71" i="3"/>
  <c r="I71" i="3"/>
  <c r="F72" i="3" l="1"/>
  <c r="G72" i="3"/>
  <c r="H72" i="3"/>
  <c r="I72" i="3"/>
  <c r="F73" i="3" l="1"/>
  <c r="G73" i="3"/>
  <c r="H73" i="3"/>
  <c r="I73" i="3"/>
</calcChain>
</file>

<file path=xl/sharedStrings.xml><?xml version="1.0" encoding="utf-8"?>
<sst xmlns="http://schemas.openxmlformats.org/spreadsheetml/2006/main" count="111" uniqueCount="99">
  <si>
    <t>inf</t>
  </si>
  <si>
    <t>date</t>
  </si>
  <si>
    <t>Var exp</t>
  </si>
  <si>
    <t>var tax</t>
  </si>
  <si>
    <t>tax</t>
  </si>
  <si>
    <t>tax acum</t>
  </si>
  <si>
    <t>exp</t>
  </si>
  <si>
    <t>exp acum</t>
  </si>
  <si>
    <t>gdp corr 93</t>
  </si>
  <si>
    <t>gdp corr 04</t>
  </si>
  <si>
    <t>I 04</t>
  </si>
  <si>
    <t>II 04</t>
  </si>
  <si>
    <t>III 04</t>
  </si>
  <si>
    <t>IV 04</t>
  </si>
  <si>
    <t>I 05</t>
  </si>
  <si>
    <t>II 05</t>
  </si>
  <si>
    <t>III 05</t>
  </si>
  <si>
    <t>IV 05</t>
  </si>
  <si>
    <t>I 06</t>
  </si>
  <si>
    <t>II 06</t>
  </si>
  <si>
    <t>III 06</t>
  </si>
  <si>
    <t>IV 06</t>
  </si>
  <si>
    <t>I 07</t>
  </si>
  <si>
    <t>II 07</t>
  </si>
  <si>
    <t>III 07</t>
  </si>
  <si>
    <t>IV 07</t>
  </si>
  <si>
    <t>I 08</t>
  </si>
  <si>
    <t>II 08</t>
  </si>
  <si>
    <t>III 08</t>
  </si>
  <si>
    <t>IV 08</t>
  </si>
  <si>
    <t>I 09</t>
  </si>
  <si>
    <t>II 09</t>
  </si>
  <si>
    <t>III 09</t>
  </si>
  <si>
    <t>IV 09</t>
  </si>
  <si>
    <t>I 10</t>
  </si>
  <si>
    <t>II 10</t>
  </si>
  <si>
    <t>III 10</t>
  </si>
  <si>
    <t>IV 10</t>
  </si>
  <si>
    <t>I 11</t>
  </si>
  <si>
    <t>II 11</t>
  </si>
  <si>
    <t>III 11</t>
  </si>
  <si>
    <t>IV 11</t>
  </si>
  <si>
    <t>I 12</t>
  </si>
  <si>
    <t>II 12</t>
  </si>
  <si>
    <t>III 12</t>
  </si>
  <si>
    <t>IV 12</t>
  </si>
  <si>
    <t>I 13</t>
  </si>
  <si>
    <t>II 13</t>
  </si>
  <si>
    <t>III 13</t>
  </si>
  <si>
    <t>IV 13</t>
  </si>
  <si>
    <t>I 14</t>
  </si>
  <si>
    <t>II 14</t>
  </si>
  <si>
    <t>III 14</t>
  </si>
  <si>
    <t>IV 14</t>
  </si>
  <si>
    <t>I 15</t>
  </si>
  <si>
    <t>II 15</t>
  </si>
  <si>
    <t>III 15</t>
  </si>
  <si>
    <t>IV 15</t>
  </si>
  <si>
    <t>I 16</t>
  </si>
  <si>
    <t>II 16</t>
  </si>
  <si>
    <t>III 16</t>
  </si>
  <si>
    <t>IV 16</t>
  </si>
  <si>
    <t>I 17</t>
  </si>
  <si>
    <t>II 17</t>
  </si>
  <si>
    <t>III 17</t>
  </si>
  <si>
    <t>IV 17</t>
  </si>
  <si>
    <t>I 18</t>
  </si>
  <si>
    <t>II 18</t>
  </si>
  <si>
    <t>III 18</t>
  </si>
  <si>
    <t>IV 18</t>
  </si>
  <si>
    <t>I 19</t>
  </si>
  <si>
    <t>II 19</t>
  </si>
  <si>
    <t>III 19</t>
  </si>
  <si>
    <t>IV 19</t>
  </si>
  <si>
    <t>I 20</t>
  </si>
  <si>
    <t>II 20</t>
  </si>
  <si>
    <t>III 20</t>
  </si>
  <si>
    <t>IV 20</t>
  </si>
  <si>
    <t>I 21</t>
  </si>
  <si>
    <t>II 21</t>
  </si>
  <si>
    <t>III 21</t>
  </si>
  <si>
    <t>IV 21</t>
  </si>
  <si>
    <t>gdp</t>
  </si>
  <si>
    <t>ing/gdp</t>
  </si>
  <si>
    <t>gast/gdp</t>
  </si>
  <si>
    <t>gdp_annual</t>
  </si>
  <si>
    <t>exp_annual</t>
  </si>
  <si>
    <t>tax_annual</t>
  </si>
  <si>
    <t>gdp_real_annual</t>
  </si>
  <si>
    <t>exp_real_annual</t>
  </si>
  <si>
    <t>tax_real</t>
  </si>
  <si>
    <t>exp_real</t>
  </si>
  <si>
    <t>gdp_real</t>
  </si>
  <si>
    <t>tax_pbi</t>
  </si>
  <si>
    <t>exp_pbi</t>
  </si>
  <si>
    <t>Año</t>
  </si>
  <si>
    <t>soc_pbi</t>
  </si>
  <si>
    <t>deuda</t>
  </si>
  <si>
    <t>net_deuda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</si>
</sst>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_)"/>
    <numFmt numFmtId="165" formatCode="_ * #,##0.0_ ;_ * \-#,##0.0_ ;_ * &quot;-&quot;??_ ;_ @_ "/>
    <numFmt numFmtId="166" formatCode="_-* #,##0.0\ _€_-;\-* #,##0.0\ _€_-;_-* &quot;-&quot;?\ _€_-;_-@_-"/>
    <numFmt numFmtId="167" formatCode="_-* #,##0.0000\ _€_-;\-* #,##0.0000\ _€_-;_-* &quot;-&quot;?\ _€_-;_-@_-"/>
    <numFmt numFmtId="168" formatCode="0.0000"/>
    <numFmt numFmtId="169" formatCode="_-* #,##0.0000\ _€_-;\-* #,##0.0000\ _€_-;_-* &quot;-&quot;??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3" xfId="0" applyBorder="1"/>
    <xf numFmtId="4" fontId="0" fillId="0" borderId="4" xfId="0" applyNumberFormat="1" applyBorder="1"/>
    <xf numFmtId="0" fontId="0" fillId="0" borderId="6" xfId="0" applyBorder="1"/>
    <xf numFmtId="4" fontId="0" fillId="0" borderId="0" xfId="0" applyNumberFormat="1" applyBorder="1"/>
    <xf numFmtId="0" fontId="0" fillId="0" borderId="0" xfId="0" applyBorder="1"/>
    <xf numFmtId="0" fontId="0" fillId="0" borderId="7" xfId="0" applyBorder="1"/>
    <xf numFmtId="4" fontId="0" fillId="0" borderId="8" xfId="0" applyNumberFormat="1" applyBorder="1"/>
    <xf numFmtId="164" fontId="3" fillId="0" borderId="0" xfId="1" applyNumberFormat="1" applyFont="1" applyFill="1" applyBorder="1" applyAlignment="1">
      <alignment horizontal="right" vertical="center"/>
    </xf>
    <xf numFmtId="164" fontId="3" fillId="0" borderId="8" xfId="1" applyNumberFormat="1" applyFont="1" applyFill="1" applyBorder="1" applyAlignment="1">
      <alignment horizontal="right" vertical="center"/>
    </xf>
    <xf numFmtId="0" fontId="0" fillId="0" borderId="0" xfId="0" applyFill="1" applyBorder="1"/>
    <xf numFmtId="3" fontId="4" fillId="0" borderId="0" xfId="1" applyNumberFormat="1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horizontal="center"/>
    </xf>
    <xf numFmtId="3" fontId="0" fillId="0" borderId="0" xfId="0" applyNumberFormat="1"/>
    <xf numFmtId="4" fontId="0" fillId="0" borderId="5" xfId="0" applyNumberFormat="1" applyBorder="1"/>
    <xf numFmtId="4" fontId="0" fillId="0" borderId="1" xfId="0" applyNumberFormat="1" applyBorder="1"/>
    <xf numFmtId="4" fontId="0" fillId="0" borderId="9" xfId="0" applyNumberFormat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2" xfId="0" applyFont="1" applyFill="1" applyBorder="1" applyAlignment="1">
      <alignment vertical="center"/>
    </xf>
    <xf numFmtId="3" fontId="3" fillId="0" borderId="4" xfId="1" applyNumberFormat="1" applyFont="1" applyFill="1" applyBorder="1" applyAlignment="1">
      <alignment horizontal="center"/>
    </xf>
    <xf numFmtId="0" fontId="0" fillId="0" borderId="10" xfId="0" applyFill="1" applyBorder="1"/>
    <xf numFmtId="3" fontId="3" fillId="0" borderId="8" xfId="1" applyNumberFormat="1" applyFont="1" applyFill="1" applyBorder="1" applyAlignment="1">
      <alignment horizontal="center"/>
    </xf>
    <xf numFmtId="0" fontId="0" fillId="0" borderId="2" xfId="0" applyFont="1" applyFill="1" applyBorder="1"/>
    <xf numFmtId="0" fontId="0" fillId="0" borderId="0" xfId="0" applyFont="1" applyFill="1"/>
    <xf numFmtId="3" fontId="0" fillId="0" borderId="0" xfId="0" applyNumberFormat="1" applyBorder="1"/>
    <xf numFmtId="0" fontId="0" fillId="0" borderId="11" xfId="0" applyBorder="1"/>
    <xf numFmtId="0" fontId="0" fillId="0" borderId="12" xfId="0" applyBorder="1"/>
    <xf numFmtId="43" fontId="0" fillId="0" borderId="0" xfId="3" applyFont="1"/>
    <xf numFmtId="165" fontId="5" fillId="2" borderId="0" xfId="3" applyNumberFormat="1" applyFont="1" applyFill="1" applyBorder="1" applyAlignment="1">
      <alignment horizontal="center" vertical="center"/>
    </xf>
    <xf numFmtId="165" fontId="5" fillId="0" borderId="0" xfId="3" applyNumberFormat="1" applyFont="1" applyFill="1" applyAlignment="1">
      <alignment vertical="center"/>
    </xf>
    <xf numFmtId="165" fontId="5" fillId="0" borderId="0" xfId="0" applyNumberFormat="1" applyFont="1" applyAlignment="1">
      <alignment vertical="center"/>
    </xf>
    <xf numFmtId="165" fontId="5" fillId="0" borderId="0" xfId="3" applyNumberFormat="1" applyFont="1" applyAlignment="1">
      <alignment vertical="center"/>
    </xf>
    <xf numFmtId="3" fontId="6" fillId="2" borderId="0" xfId="1" applyNumberFormat="1" applyFont="1" applyFill="1" applyBorder="1" applyAlignment="1">
      <alignment horizontal="center" vertical="center"/>
    </xf>
    <xf numFmtId="3" fontId="7" fillId="3" borderId="0" xfId="1" applyNumberFormat="1" applyFont="1" applyFill="1" applyBorder="1" applyAlignment="1">
      <alignment horizontal="center" vertical="center"/>
    </xf>
    <xf numFmtId="3" fontId="7" fillId="0" borderId="0" xfId="1" applyNumberFormat="1" applyFont="1" applyFill="1" applyBorder="1" applyAlignment="1">
      <alignment horizontal="center" vertical="center"/>
    </xf>
    <xf numFmtId="3" fontId="8" fillId="2" borderId="0" xfId="1" applyNumberFormat="1" applyFont="1" applyFill="1" applyBorder="1" applyAlignment="1">
      <alignment horizontal="center"/>
    </xf>
    <xf numFmtId="3" fontId="8" fillId="3" borderId="0" xfId="1" applyNumberFormat="1" applyFont="1" applyFill="1" applyBorder="1" applyAlignment="1">
      <alignment horizontal="center"/>
    </xf>
    <xf numFmtId="3" fontId="8" fillId="0" borderId="0" xfId="1" applyNumberFormat="1" applyFont="1" applyFill="1" applyBorder="1" applyAlignment="1">
      <alignment horizontal="center"/>
    </xf>
    <xf numFmtId="1" fontId="6" fillId="2" borderId="0" xfId="1" applyNumberFormat="1" applyFont="1" applyFill="1" applyBorder="1" applyAlignment="1">
      <alignment horizontal="center"/>
    </xf>
    <xf numFmtId="1" fontId="7" fillId="3" borderId="0" xfId="1" applyNumberFormat="1" applyFont="1" applyFill="1" applyBorder="1" applyAlignment="1">
      <alignment horizontal="center"/>
    </xf>
    <xf numFmtId="167" fontId="0" fillId="0" borderId="0" xfId="0" applyNumberFormat="1"/>
    <xf numFmtId="0" fontId="0" fillId="0" borderId="16" xfId="0" applyFill="1" applyBorder="1"/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0" fillId="0" borderId="0" xfId="0" applyFont="1" applyFill="1" applyBorder="1" applyAlignment="1">
      <alignment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/>
    <xf numFmtId="4" fontId="6" fillId="2" borderId="0" xfId="3" applyNumberFormat="1" applyFont="1" applyFill="1" applyBorder="1" applyAlignment="1">
      <alignment horizontal="center" vertical="center"/>
    </xf>
  </cellXfs>
  <cellStyles count="4">
    <cellStyle name="ANCLAS,REZONES Y SUS PARTES,DE FUNDICION,DE HIERRO O DE ACERO" xfId="1" xr:uid="{81D7EFDF-3A26-44DD-B03F-0CFD4F84556E}"/>
    <cellStyle name="Millares" xfId="3" builtinId="3"/>
    <cellStyle name="Normal" xfId="0" builtinId="0"/>
    <cellStyle name="Normal 28" xfId="2" xr:uid="{19B918F0-D507-47EA-9E78-976721FE5F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F3A0-3654-4379-9369-73FDA4795E25}">
  <dimension ref="A1:G73"/>
  <sheetViews>
    <sheetView workbookViewId="0">
      <selection activeCell="H1" sqref="H1"/>
    </sheetView>
  </sheetViews>
  <sheetFormatPr baseColWidth="10" defaultRowHeight="14.5" x14ac:dyDescent="0.35"/>
  <cols>
    <col min="2" max="2" width="14.54296875" customWidth="1"/>
    <col min="3" max="3" width="16.36328125" customWidth="1"/>
    <col min="5" max="5" width="12.6328125" style="34" bestFit="1" customWidth="1"/>
    <col min="6" max="6" width="13.453125" style="34" bestFit="1" customWidth="1"/>
    <col min="7" max="7" width="11.08984375" style="34" bestFit="1" customWidth="1"/>
  </cols>
  <sheetData>
    <row r="1" spans="1:7" ht="15" thickBot="1" x14ac:dyDescent="0.4">
      <c r="A1" s="21" t="s">
        <v>1</v>
      </c>
      <c r="B1" s="5" t="s">
        <v>4</v>
      </c>
      <c r="C1" s="5" t="s">
        <v>6</v>
      </c>
      <c r="D1" s="10" t="s">
        <v>82</v>
      </c>
      <c r="E1" s="34" t="s">
        <v>90</v>
      </c>
      <c r="F1" s="34" t="s">
        <v>91</v>
      </c>
      <c r="G1" s="34" t="s">
        <v>92</v>
      </c>
    </row>
    <row r="2" spans="1:7" x14ac:dyDescent="0.35">
      <c r="A2" s="17">
        <v>12004</v>
      </c>
      <c r="B2" s="4">
        <v>22658.2</v>
      </c>
      <c r="C2" s="4">
        <v>19069.899999999998</v>
      </c>
      <c r="D2" s="31">
        <v>439195.86500017258</v>
      </c>
      <c r="E2" s="34">
        <v>22658.2</v>
      </c>
      <c r="F2" s="34">
        <v>19069.899999999998</v>
      </c>
      <c r="G2" s="34">
        <v>439195.86500017258</v>
      </c>
    </row>
    <row r="3" spans="1:7" x14ac:dyDescent="0.35">
      <c r="A3" s="32">
        <v>22004</v>
      </c>
      <c r="B3" s="4">
        <v>30170.500000000004</v>
      </c>
      <c r="C3" s="4">
        <v>22052.300000000003</v>
      </c>
      <c r="D3" s="31">
        <v>509498.6632468832</v>
      </c>
      <c r="E3" s="34">
        <v>29835.737414731604</v>
      </c>
      <c r="F3" s="34">
        <v>21807.614464158225</v>
      </c>
      <c r="G3" s="34">
        <v>503845.42283988558</v>
      </c>
    </row>
    <row r="4" spans="1:7" x14ac:dyDescent="0.35">
      <c r="A4" s="32">
        <v>32004</v>
      </c>
      <c r="B4" s="4">
        <v>26582.5</v>
      </c>
      <c r="C4" s="4">
        <v>21833.1</v>
      </c>
      <c r="D4" s="31">
        <v>488462.38259118347</v>
      </c>
      <c r="E4" s="34">
        <v>25730.820895931949</v>
      </c>
      <c r="F4" s="34">
        <v>21133.587348931505</v>
      </c>
      <c r="G4" s="34">
        <v>472812.49246135348</v>
      </c>
    </row>
    <row r="5" spans="1:7" ht="15" thickBot="1" x14ac:dyDescent="0.4">
      <c r="A5" s="33">
        <v>42004</v>
      </c>
      <c r="B5" s="4">
        <v>25556.9</v>
      </c>
      <c r="C5" s="4">
        <v>24700.699999999997</v>
      </c>
      <c r="D5" s="31">
        <v>503303.86806077929</v>
      </c>
      <c r="E5" s="34">
        <v>24385.506638774386</v>
      </c>
      <c r="F5" s="34">
        <v>23568.550326227924</v>
      </c>
      <c r="G5" s="34">
        <v>480235.07608187851</v>
      </c>
    </row>
    <row r="6" spans="1:7" x14ac:dyDescent="0.35">
      <c r="A6" s="17">
        <f>A2+1</f>
        <v>12005</v>
      </c>
      <c r="B6" s="4">
        <v>26870.5</v>
      </c>
      <c r="C6" s="4">
        <v>22306.1</v>
      </c>
      <c r="D6" s="31">
        <v>510703.42701511632</v>
      </c>
      <c r="E6" s="34">
        <v>25325.402019879024</v>
      </c>
      <c r="F6" s="34">
        <v>21023.462533098507</v>
      </c>
      <c r="G6" s="34">
        <v>481337.13931961689</v>
      </c>
    </row>
    <row r="7" spans="1:7" x14ac:dyDescent="0.35">
      <c r="A7" s="32">
        <f t="shared" ref="A7:A70" si="0">A3+1</f>
        <v>22005</v>
      </c>
      <c r="B7" s="4">
        <v>34235.9</v>
      </c>
      <c r="C7" s="4">
        <v>28684.6</v>
      </c>
      <c r="D7" s="31">
        <v>605771.77584651019</v>
      </c>
      <c r="E7" s="34">
        <v>31018.739591410547</v>
      </c>
      <c r="F7" s="34">
        <v>25989.097341789609</v>
      </c>
      <c r="G7" s="34">
        <v>548847.17407193093</v>
      </c>
    </row>
    <row r="8" spans="1:7" x14ac:dyDescent="0.35">
      <c r="A8" s="32">
        <f t="shared" si="0"/>
        <v>32005</v>
      </c>
      <c r="B8" s="4">
        <v>32029.500000000004</v>
      </c>
      <c r="C8" s="4">
        <v>26702.3</v>
      </c>
      <c r="D8" s="31">
        <v>590219.55914262927</v>
      </c>
      <c r="E8" s="34">
        <v>28444.957012126524</v>
      </c>
      <c r="F8" s="34">
        <v>23713.94419597265</v>
      </c>
      <c r="G8" s="34">
        <v>524165.84672031581</v>
      </c>
    </row>
    <row r="9" spans="1:7" ht="15" thickBot="1" x14ac:dyDescent="0.4">
      <c r="A9" s="33">
        <f t="shared" si="0"/>
        <v>42005</v>
      </c>
      <c r="B9" s="4">
        <v>33087.899999999994</v>
      </c>
      <c r="C9" s="4">
        <v>29311.000000000004</v>
      </c>
      <c r="D9" s="31">
        <v>623457.92974484281</v>
      </c>
      <c r="E9" s="34">
        <v>28632.408586792404</v>
      </c>
      <c r="F9" s="34">
        <v>25364.091649438989</v>
      </c>
      <c r="G9" s="34">
        <v>539505.44401820772</v>
      </c>
    </row>
    <row r="10" spans="1:7" x14ac:dyDescent="0.35">
      <c r="A10" s="17">
        <f t="shared" si="0"/>
        <v>12006</v>
      </c>
      <c r="B10" s="4">
        <v>33911</v>
      </c>
      <c r="C10" s="4">
        <v>28143.010000000002</v>
      </c>
      <c r="D10" s="31">
        <v>643562.37958706089</v>
      </c>
      <c r="E10" s="34">
        <v>28453.71404209263</v>
      </c>
      <c r="F10" s="34">
        <v>23613.96475549979</v>
      </c>
      <c r="G10" s="34">
        <v>539994.09976169688</v>
      </c>
    </row>
    <row r="11" spans="1:7" x14ac:dyDescent="0.35">
      <c r="A11" s="32">
        <f t="shared" si="0"/>
        <v>22006</v>
      </c>
      <c r="B11" s="4">
        <v>40656.5</v>
      </c>
      <c r="C11" s="4">
        <v>31165.600000000002</v>
      </c>
      <c r="D11" s="31">
        <v>727989.18726691091</v>
      </c>
      <c r="E11" s="34">
        <v>33151.972918547464</v>
      </c>
      <c r="F11" s="34">
        <v>25412.938329425382</v>
      </c>
      <c r="G11" s="34">
        <v>593614.2516268742</v>
      </c>
    </row>
    <row r="12" spans="1:7" x14ac:dyDescent="0.35">
      <c r="A12" s="32">
        <f t="shared" si="0"/>
        <v>32006</v>
      </c>
      <c r="B12" s="4">
        <v>40391.9</v>
      </c>
      <c r="C12" s="4">
        <v>33361</v>
      </c>
      <c r="D12" s="31">
        <v>729299.49800619599</v>
      </c>
      <c r="E12" s="34">
        <v>32309.89542201599</v>
      </c>
      <c r="F12" s="34">
        <v>26685.806341713942</v>
      </c>
      <c r="G12" s="34">
        <v>583374.15451882558</v>
      </c>
    </row>
    <row r="13" spans="1:7" ht="15" thickBot="1" x14ac:dyDescent="0.4">
      <c r="A13" s="33">
        <f t="shared" si="0"/>
        <v>42006</v>
      </c>
      <c r="B13" s="4">
        <v>43256.800000000003</v>
      </c>
      <c r="C13" s="4">
        <v>37768.800000000003</v>
      </c>
      <c r="D13" s="31">
        <v>762766.02207522606</v>
      </c>
      <c r="E13" s="34">
        <v>33892.416332237706</v>
      </c>
      <c r="F13" s="34">
        <v>29592.477806241317</v>
      </c>
      <c r="G13" s="34">
        <v>597639.76032111421</v>
      </c>
    </row>
    <row r="14" spans="1:7" x14ac:dyDescent="0.35">
      <c r="A14" s="17">
        <f t="shared" si="0"/>
        <v>12007</v>
      </c>
      <c r="B14" s="4">
        <v>34030.200000000004</v>
      </c>
      <c r="C14" s="4">
        <v>28454.7</v>
      </c>
      <c r="D14" s="31">
        <v>774387.78784127673</v>
      </c>
      <c r="E14" s="34">
        <v>25742.199985990475</v>
      </c>
      <c r="F14" s="34">
        <v>21524.603967692317</v>
      </c>
      <c r="G14" s="34">
        <v>585786.89814690792</v>
      </c>
    </row>
    <row r="15" spans="1:7" x14ac:dyDescent="0.35">
      <c r="A15" s="32">
        <f t="shared" si="0"/>
        <v>22007</v>
      </c>
      <c r="B15" s="4">
        <v>41017.899999999994</v>
      </c>
      <c r="C15" s="4">
        <v>29957.519999999997</v>
      </c>
      <c r="D15" s="31">
        <v>904350.3880930806</v>
      </c>
      <c r="E15" s="34">
        <v>29912.267794642295</v>
      </c>
      <c r="F15" s="34">
        <v>21846.495327731369</v>
      </c>
      <c r="G15" s="34">
        <v>659496.73164225672</v>
      </c>
    </row>
    <row r="16" spans="1:7" x14ac:dyDescent="0.35">
      <c r="A16" s="32">
        <f t="shared" si="0"/>
        <v>32007</v>
      </c>
      <c r="B16" s="4">
        <v>45024.7</v>
      </c>
      <c r="C16" s="4">
        <v>35288.5</v>
      </c>
      <c r="D16" s="31">
        <v>914103.9674019193</v>
      </c>
      <c r="E16" s="34">
        <v>31101.254266774795</v>
      </c>
      <c r="F16" s="34">
        <v>24375.878377714507</v>
      </c>
      <c r="G16" s="34">
        <v>631426.30414938275</v>
      </c>
    </row>
    <row r="17" spans="1:7" ht="15" thickBot="1" x14ac:dyDescent="0.4">
      <c r="A17" s="33">
        <f t="shared" si="0"/>
        <v>42007</v>
      </c>
      <c r="B17" s="4">
        <v>43728.2</v>
      </c>
      <c r="C17" s="4">
        <v>41174.100000000006</v>
      </c>
      <c r="D17" s="31">
        <v>995078.55295133556</v>
      </c>
      <c r="E17" s="34">
        <v>28425.777498510284</v>
      </c>
      <c r="F17" s="34">
        <v>26765.469543713494</v>
      </c>
      <c r="G17" s="34">
        <v>646856.754673969</v>
      </c>
    </row>
    <row r="18" spans="1:7" x14ac:dyDescent="0.35">
      <c r="A18" s="17">
        <f t="shared" si="0"/>
        <v>12008</v>
      </c>
      <c r="B18" s="4">
        <v>47848.800000000003</v>
      </c>
      <c r="C18" s="4">
        <v>37665.300000000003</v>
      </c>
      <c r="D18" s="31">
        <v>1032356.8732593583</v>
      </c>
      <c r="E18" s="34">
        <v>30356.232003851343</v>
      </c>
      <c r="F18" s="34">
        <v>23895.616719638987</v>
      </c>
      <c r="G18" s="34">
        <v>654947.7678736276</v>
      </c>
    </row>
    <row r="19" spans="1:7" x14ac:dyDescent="0.35">
      <c r="A19" s="32">
        <f t="shared" si="0"/>
        <v>22008</v>
      </c>
      <c r="B19" s="4">
        <v>55956.19999999999</v>
      </c>
      <c r="C19" s="4">
        <v>42274.200000000004</v>
      </c>
      <c r="D19" s="31">
        <v>1213883.4109890296</v>
      </c>
      <c r="E19" s="34">
        <v>32755.326986592263</v>
      </c>
      <c r="F19" s="34">
        <v>24746.234449383606</v>
      </c>
      <c r="G19" s="34">
        <v>710576.2730590289</v>
      </c>
    </row>
    <row r="20" spans="1:7" x14ac:dyDescent="0.35">
      <c r="A20" s="32">
        <f t="shared" si="0"/>
        <v>32008</v>
      </c>
      <c r="B20" s="4">
        <v>58873.399999999994</v>
      </c>
      <c r="C20" s="4">
        <v>45286.400000000001</v>
      </c>
      <c r="D20" s="31">
        <v>1183692.2697064732</v>
      </c>
      <c r="E20" s="34">
        <v>31865.900765673658</v>
      </c>
      <c r="F20" s="34">
        <v>24511.781694867354</v>
      </c>
      <c r="G20" s="34">
        <v>640686.97244530637</v>
      </c>
    </row>
    <row r="21" spans="1:7" ht="15" thickBot="1" x14ac:dyDescent="0.4">
      <c r="A21" s="33">
        <f t="shared" si="0"/>
        <v>42008</v>
      </c>
      <c r="B21" s="4">
        <v>55782.8</v>
      </c>
      <c r="C21" s="4">
        <v>55677.3</v>
      </c>
      <c r="D21" s="31">
        <v>1168651.8083796799</v>
      </c>
      <c r="E21" s="34">
        <v>29212.354127796672</v>
      </c>
      <c r="F21" s="34">
        <v>29157.105854843674</v>
      </c>
      <c r="G21" s="34">
        <v>611999.94404148206</v>
      </c>
    </row>
    <row r="22" spans="1:7" x14ac:dyDescent="0.35">
      <c r="A22" s="17">
        <f t="shared" si="0"/>
        <v>12009</v>
      </c>
      <c r="B22" s="4">
        <v>54425.900000000009</v>
      </c>
      <c r="C22" s="4">
        <v>46287.92</v>
      </c>
      <c r="D22" s="31">
        <v>1112307.4883262962</v>
      </c>
      <c r="E22" s="34">
        <v>26827.464757598958</v>
      </c>
      <c r="F22" s="34">
        <v>22816.11406522556</v>
      </c>
      <c r="G22" s="34">
        <v>548275.54422962456</v>
      </c>
    </row>
    <row r="23" spans="1:7" x14ac:dyDescent="0.35">
      <c r="A23" s="32">
        <f t="shared" si="0"/>
        <v>22009</v>
      </c>
      <c r="B23" s="4">
        <v>61994.8</v>
      </c>
      <c r="C23" s="4">
        <v>54723.1</v>
      </c>
      <c r="D23" s="31">
        <v>1251464.7279338671</v>
      </c>
      <c r="E23" s="34">
        <v>29553.982097691412</v>
      </c>
      <c r="F23" s="34">
        <v>26087.43826466376</v>
      </c>
      <c r="G23" s="34">
        <v>596594.65253940271</v>
      </c>
    </row>
    <row r="24" spans="1:7" x14ac:dyDescent="0.35">
      <c r="A24" s="32">
        <f t="shared" si="0"/>
        <v>32009</v>
      </c>
      <c r="B24" s="4">
        <v>62876.600000000006</v>
      </c>
      <c r="C24" s="4">
        <v>57307.199999999997</v>
      </c>
      <c r="D24" s="31">
        <v>1269734.7452670829</v>
      </c>
      <c r="E24" s="34">
        <v>29240.197251667418</v>
      </c>
      <c r="F24" s="34">
        <v>26650.197878714098</v>
      </c>
      <c r="G24" s="34">
        <v>590478.72195546806</v>
      </c>
    </row>
    <row r="25" spans="1:7" ht="15" thickBot="1" x14ac:dyDescent="0.4">
      <c r="A25" s="33">
        <f t="shared" si="0"/>
        <v>42009</v>
      </c>
      <c r="B25" s="4">
        <v>80747.600000000006</v>
      </c>
      <c r="C25" s="4">
        <v>73031.600000000006</v>
      </c>
      <c r="D25" s="31">
        <v>1358210.1141728326</v>
      </c>
      <c r="E25" s="34">
        <v>36256.824018027459</v>
      </c>
      <c r="F25" s="34">
        <v>32792.229972840978</v>
      </c>
      <c r="G25" s="34">
        <v>609855.71198486851</v>
      </c>
    </row>
    <row r="26" spans="1:7" x14ac:dyDescent="0.35">
      <c r="A26" s="17">
        <f t="shared" si="0"/>
        <v>12010</v>
      </c>
      <c r="B26" s="4">
        <v>69755.299999999988</v>
      </c>
      <c r="C26" s="4">
        <v>62301.1</v>
      </c>
      <c r="D26" s="31">
        <v>1418857.9499665094</v>
      </c>
      <c r="E26" s="34">
        <v>29850.677022649317</v>
      </c>
      <c r="F26" s="34">
        <v>26660.770067016809</v>
      </c>
      <c r="G26" s="34">
        <v>607177.81165687204</v>
      </c>
    </row>
    <row r="27" spans="1:7" x14ac:dyDescent="0.35">
      <c r="A27" s="32">
        <f t="shared" si="0"/>
        <v>22010</v>
      </c>
      <c r="B27" s="4">
        <v>83819.600000000006</v>
      </c>
      <c r="C27" s="4">
        <v>71480.100000000006</v>
      </c>
      <c r="D27" s="31">
        <v>1686066.954457782</v>
      </c>
      <c r="E27" s="34">
        <v>32991.873780568305</v>
      </c>
      <c r="F27" s="34">
        <v>28134.976032126142</v>
      </c>
      <c r="G27" s="34">
        <v>663645.59300042409</v>
      </c>
    </row>
    <row r="28" spans="1:7" x14ac:dyDescent="0.35">
      <c r="A28" s="32">
        <f t="shared" si="0"/>
        <v>32010</v>
      </c>
      <c r="B28" s="4">
        <v>92462.099999999991</v>
      </c>
      <c r="C28" s="4">
        <v>76003.799999999988</v>
      </c>
      <c r="D28" s="31">
        <v>1712834.5489382918</v>
      </c>
      <c r="E28" s="34">
        <v>34903.818591105381</v>
      </c>
      <c r="F28" s="34">
        <v>28690.921441700491</v>
      </c>
      <c r="G28" s="34">
        <v>646583.47985520505</v>
      </c>
    </row>
    <row r="29" spans="1:7" ht="15" thickBot="1" x14ac:dyDescent="0.4">
      <c r="A29" s="33">
        <f t="shared" si="0"/>
        <v>42010</v>
      </c>
      <c r="B29" s="4">
        <v>104258.6</v>
      </c>
      <c r="C29" s="4">
        <v>91995.799999999988</v>
      </c>
      <c r="D29" s="31">
        <v>1829124.2504157436</v>
      </c>
      <c r="E29" s="34">
        <v>37584.568802058595</v>
      </c>
      <c r="F29" s="34">
        <v>33163.906618738612</v>
      </c>
      <c r="G29" s="34">
        <v>659387.77460338396</v>
      </c>
    </row>
    <row r="30" spans="1:7" x14ac:dyDescent="0.35">
      <c r="A30" s="17">
        <f t="shared" si="0"/>
        <v>12011</v>
      </c>
      <c r="B30" s="4">
        <v>91934.2</v>
      </c>
      <c r="C30" s="4">
        <v>81713.399999999994</v>
      </c>
      <c r="D30" s="31">
        <v>1888827.151845796</v>
      </c>
      <c r="E30" s="34">
        <v>31295.984429687804</v>
      </c>
      <c r="F30" s="34">
        <v>27816.648147227595</v>
      </c>
      <c r="G30" s="34">
        <v>642989.28075229446</v>
      </c>
    </row>
    <row r="31" spans="1:7" x14ac:dyDescent="0.35">
      <c r="A31" s="32">
        <f t="shared" si="0"/>
        <v>22011</v>
      </c>
      <c r="B31" s="4">
        <v>108922.69999999998</v>
      </c>
      <c r="C31" s="4">
        <v>98723.4</v>
      </c>
      <c r="D31" s="31">
        <v>2237123.8354149116</v>
      </c>
      <c r="E31" s="34">
        <v>35133.3139051217</v>
      </c>
      <c r="F31" s="34">
        <v>31843.501877761864</v>
      </c>
      <c r="G31" s="34">
        <v>721590.39350164775</v>
      </c>
    </row>
    <row r="32" spans="1:7" x14ac:dyDescent="0.35">
      <c r="A32" s="32">
        <f t="shared" si="0"/>
        <v>32011</v>
      </c>
      <c r="B32" s="4">
        <v>115859.79999999997</v>
      </c>
      <c r="C32" s="4">
        <v>101362.6</v>
      </c>
      <c r="D32" s="31">
        <v>2250487.2637921702</v>
      </c>
      <c r="E32" s="34">
        <v>35728.220222697251</v>
      </c>
      <c r="F32" s="34">
        <v>31257.651878780853</v>
      </c>
      <c r="G32" s="34">
        <v>693993.12418234837</v>
      </c>
    </row>
    <row r="33" spans="1:7" ht="15" thickBot="1" x14ac:dyDescent="0.4">
      <c r="A33" s="33">
        <f t="shared" si="0"/>
        <v>42011</v>
      </c>
      <c r="B33" s="4">
        <v>118070</v>
      </c>
      <c r="C33" s="4">
        <v>130199.9</v>
      </c>
      <c r="D33" s="31">
        <v>2339658.1634702329</v>
      </c>
      <c r="E33" s="34">
        <v>34413.583349188913</v>
      </c>
      <c r="F33" s="34">
        <v>37949.056582587124</v>
      </c>
      <c r="G33" s="34">
        <v>681934.62536794378</v>
      </c>
    </row>
    <row r="34" spans="1:7" x14ac:dyDescent="0.35">
      <c r="A34" s="17">
        <f t="shared" si="0"/>
        <v>12012</v>
      </c>
      <c r="B34" s="4">
        <v>119208.40000000001</v>
      </c>
      <c r="C34" s="4">
        <v>110136.2</v>
      </c>
      <c r="D34" s="31">
        <v>2345559.6033526314</v>
      </c>
      <c r="E34" s="34">
        <v>33015.606552102065</v>
      </c>
      <c r="F34" s="34">
        <v>30502.996821898651</v>
      </c>
      <c r="G34" s="34">
        <v>649619.26348139101</v>
      </c>
    </row>
    <row r="35" spans="1:7" x14ac:dyDescent="0.35">
      <c r="A35" s="32">
        <f t="shared" si="0"/>
        <v>22012</v>
      </c>
      <c r="B35" s="4">
        <v>136826.70000000001</v>
      </c>
      <c r="C35" s="4">
        <v>127940.90000000002</v>
      </c>
      <c r="D35" s="31">
        <v>2651098.0463880287</v>
      </c>
      <c r="E35" s="34">
        <v>35752.195316592552</v>
      </c>
      <c r="F35" s="34">
        <v>33430.37613112526</v>
      </c>
      <c r="G35" s="34">
        <v>692719.87965727248</v>
      </c>
    </row>
    <row r="36" spans="1:7" x14ac:dyDescent="0.35">
      <c r="A36" s="32">
        <f t="shared" si="0"/>
        <v>32012</v>
      </c>
      <c r="B36" s="4">
        <v>143569.1</v>
      </c>
      <c r="C36" s="4">
        <v>132875.53</v>
      </c>
      <c r="D36" s="31">
        <v>2704827.5498552597</v>
      </c>
      <c r="E36" s="34">
        <v>35699.545285684304</v>
      </c>
      <c r="F36" s="34">
        <v>33040.508024319322</v>
      </c>
      <c r="G36" s="34">
        <v>672575.87883482152</v>
      </c>
    </row>
    <row r="37" spans="1:7" ht="15" thickBot="1" x14ac:dyDescent="0.4">
      <c r="A37" s="33">
        <f t="shared" si="0"/>
        <v>42012</v>
      </c>
      <c r="B37" s="4">
        <v>150585.60000000001</v>
      </c>
      <c r="C37" s="4">
        <v>173228.7</v>
      </c>
      <c r="D37" s="31">
        <v>2850170.1932662781</v>
      </c>
      <c r="E37" s="34">
        <v>35412.747425144546</v>
      </c>
      <c r="F37" s="34">
        <v>40737.654861328956</v>
      </c>
      <c r="G37" s="34">
        <v>670265.66399983875</v>
      </c>
    </row>
    <row r="38" spans="1:7" x14ac:dyDescent="0.35">
      <c r="A38" s="32">
        <f t="shared" si="0"/>
        <v>12013</v>
      </c>
      <c r="B38" s="4">
        <v>151113.69999999998</v>
      </c>
      <c r="C38" s="4">
        <v>139469.40000000002</v>
      </c>
      <c r="D38" s="31">
        <v>2888980.8590711113</v>
      </c>
      <c r="E38" s="34">
        <v>33547.168612132438</v>
      </c>
      <c r="F38" s="34">
        <v>30962.139620914219</v>
      </c>
      <c r="G38" s="34">
        <v>641352.35916056449</v>
      </c>
    </row>
    <row r="39" spans="1:7" x14ac:dyDescent="0.35">
      <c r="A39" s="32">
        <f t="shared" si="0"/>
        <v>22013</v>
      </c>
      <c r="B39" s="4">
        <v>178708.7</v>
      </c>
      <c r="C39" s="4">
        <v>164596.20000000001</v>
      </c>
      <c r="D39" s="31">
        <v>3387810.9120546845</v>
      </c>
      <c r="E39" s="34">
        <v>37976.563525534017</v>
      </c>
      <c r="F39" s="34">
        <v>34977.581087890525</v>
      </c>
      <c r="G39" s="34">
        <v>719928.10822384164</v>
      </c>
    </row>
    <row r="40" spans="1:7" x14ac:dyDescent="0.35">
      <c r="A40" s="32">
        <f t="shared" si="0"/>
        <v>32013</v>
      </c>
      <c r="B40" s="4">
        <v>198419.59999999998</v>
      </c>
      <c r="C40" s="4">
        <v>182352.3</v>
      </c>
      <c r="D40" s="31">
        <v>3436546.5463782018</v>
      </c>
      <c r="E40" s="34">
        <v>40278.188451236776</v>
      </c>
      <c r="F40" s="34">
        <v>37016.606746089921</v>
      </c>
      <c r="G40" s="34">
        <v>697601.7964781106</v>
      </c>
    </row>
    <row r="41" spans="1:7" ht="15" thickBot="1" x14ac:dyDescent="0.4">
      <c r="A41" s="33">
        <f t="shared" si="0"/>
        <v>42013</v>
      </c>
      <c r="B41" s="4">
        <v>189613.6</v>
      </c>
      <c r="C41" s="4">
        <v>205226.8</v>
      </c>
      <c r="D41" s="31">
        <v>3679895.6354048252</v>
      </c>
      <c r="E41" s="34">
        <v>36348.837971587978</v>
      </c>
      <c r="F41" s="34">
        <v>39341.881070912066</v>
      </c>
      <c r="G41" s="34">
        <v>705434.26317354757</v>
      </c>
    </row>
    <row r="42" spans="1:7" x14ac:dyDescent="0.35">
      <c r="A42" s="17">
        <f t="shared" si="0"/>
        <v>12014</v>
      </c>
      <c r="B42" s="4">
        <v>209207.5</v>
      </c>
      <c r="C42" s="4">
        <v>201652.3</v>
      </c>
      <c r="D42" s="31">
        <v>3917648.8611710793</v>
      </c>
      <c r="E42" s="34">
        <v>36855.068706450729</v>
      </c>
      <c r="F42" s="34">
        <v>35524.105834225898</v>
      </c>
      <c r="G42" s="34">
        <v>690153.16346788988</v>
      </c>
    </row>
    <row r="43" spans="1:7" x14ac:dyDescent="0.35">
      <c r="A43" s="32">
        <f t="shared" si="0"/>
        <v>22014</v>
      </c>
      <c r="B43" s="4">
        <v>262071.90000000002</v>
      </c>
      <c r="C43" s="4">
        <v>252806.49</v>
      </c>
      <c r="D43" s="31">
        <v>4702629.524920309</v>
      </c>
      <c r="E43" s="34">
        <v>41252.295564938759</v>
      </c>
      <c r="F43" s="34">
        <v>39793.843011077239</v>
      </c>
      <c r="G43" s="34">
        <v>740232.97840943688</v>
      </c>
    </row>
    <row r="44" spans="1:7" x14ac:dyDescent="0.35">
      <c r="A44" s="32">
        <f t="shared" si="0"/>
        <v>32014</v>
      </c>
      <c r="B44" s="4">
        <v>279188.3</v>
      </c>
      <c r="C44" s="4">
        <v>255875.7</v>
      </c>
      <c r="D44" s="31">
        <v>4685503.1186782746</v>
      </c>
      <c r="E44" s="34">
        <v>41369.052778318503</v>
      </c>
      <c r="F44" s="34">
        <v>37914.681016321927</v>
      </c>
      <c r="G44" s="34">
        <v>694279.9028812364</v>
      </c>
    </row>
    <row r="45" spans="1:7" ht="15" thickBot="1" x14ac:dyDescent="0.4">
      <c r="A45" s="33">
        <f t="shared" si="0"/>
        <v>42014</v>
      </c>
      <c r="B45" s="4">
        <v>272325.90000000002</v>
      </c>
      <c r="C45" s="4">
        <v>291336.69999999995</v>
      </c>
      <c r="D45" s="31">
        <v>5010564.1968707321</v>
      </c>
      <c r="E45" s="34">
        <v>37629.78884693914</v>
      </c>
      <c r="F45" s="34">
        <v>40256.686948850809</v>
      </c>
      <c r="G45" s="34">
        <v>692356.00702055451</v>
      </c>
    </row>
    <row r="46" spans="1:7" x14ac:dyDescent="0.35">
      <c r="A46" s="17">
        <f t="shared" si="0"/>
        <v>12015</v>
      </c>
      <c r="B46" s="4">
        <v>251745.40000000002</v>
      </c>
      <c r="C46" s="4">
        <v>274312.3</v>
      </c>
      <c r="D46" s="31">
        <v>5092693.740328637</v>
      </c>
      <c r="E46" s="34">
        <v>33021.917922062261</v>
      </c>
      <c r="F46" s="34">
        <v>35982.060667690923</v>
      </c>
      <c r="G46" s="34">
        <v>668018.22275732737</v>
      </c>
    </row>
    <row r="47" spans="1:7" x14ac:dyDescent="0.35">
      <c r="A47" s="32">
        <f t="shared" si="0"/>
        <v>22015</v>
      </c>
      <c r="B47" s="4">
        <v>311000.3</v>
      </c>
      <c r="C47" s="4">
        <v>337023.7</v>
      </c>
      <c r="D47" s="31">
        <v>5951478.8553666007</v>
      </c>
      <c r="E47" s="34">
        <v>38793.225391020867</v>
      </c>
      <c r="F47" s="34">
        <v>42039.304644451469</v>
      </c>
      <c r="G47" s="34">
        <v>742369.25381143182</v>
      </c>
    </row>
    <row r="48" spans="1:7" x14ac:dyDescent="0.35">
      <c r="A48" s="32">
        <f t="shared" si="0"/>
        <v>32015</v>
      </c>
      <c r="B48" s="4">
        <v>323855.09999999998</v>
      </c>
      <c r="C48" s="4">
        <v>339254</v>
      </c>
      <c r="D48" s="31">
        <v>6221730.7557715978</v>
      </c>
      <c r="E48" s="34">
        <v>38310.104397005845</v>
      </c>
      <c r="F48" s="34">
        <v>40131.701359965686</v>
      </c>
      <c r="G48" s="34">
        <v>735993.21049343364</v>
      </c>
    </row>
    <row r="49" spans="1:7" ht="15" thickBot="1" x14ac:dyDescent="0.4">
      <c r="A49" s="33">
        <f t="shared" si="0"/>
        <v>42015</v>
      </c>
      <c r="B49" s="4">
        <v>316337.5</v>
      </c>
      <c r="C49" s="4">
        <v>395678.5</v>
      </c>
      <c r="D49" s="31">
        <v>6552140.2313025314</v>
      </c>
      <c r="E49" s="34">
        <v>35659.702097787704</v>
      </c>
      <c r="F49" s="34">
        <v>44603.556127552038</v>
      </c>
      <c r="G49" s="34">
        <v>738601.55293374346</v>
      </c>
    </row>
    <row r="50" spans="1:7" x14ac:dyDescent="0.35">
      <c r="A50" s="17">
        <f t="shared" si="0"/>
        <v>12016</v>
      </c>
      <c r="B50" s="4">
        <v>331104.7</v>
      </c>
      <c r="C50" s="4">
        <v>358277.1</v>
      </c>
      <c r="D50" s="31">
        <v>7006645.0451060422</v>
      </c>
      <c r="E50" s="34">
        <v>34458.864956438512</v>
      </c>
      <c r="F50" s="34">
        <v>37286.762180918646</v>
      </c>
      <c r="G50" s="34">
        <v>729198.45416573097</v>
      </c>
    </row>
    <row r="51" spans="1:7" x14ac:dyDescent="0.35">
      <c r="A51" s="32">
        <f t="shared" si="0"/>
        <v>22016</v>
      </c>
      <c r="B51" s="4">
        <v>385067.2</v>
      </c>
      <c r="C51" s="4">
        <v>456051.1</v>
      </c>
      <c r="D51" s="31">
        <v>8414556.4821792115</v>
      </c>
      <c r="E51" s="34">
        <v>36471.103058830209</v>
      </c>
      <c r="F51" s="34">
        <v>43194.24419476102</v>
      </c>
      <c r="G51" s="34">
        <v>796972.98719783407</v>
      </c>
    </row>
    <row r="52" spans="1:7" x14ac:dyDescent="0.35">
      <c r="A52" s="32">
        <f t="shared" si="0"/>
        <v>32016</v>
      </c>
      <c r="B52" s="4">
        <v>405112.7</v>
      </c>
      <c r="C52" s="4">
        <v>475090.10000000009</v>
      </c>
      <c r="D52" s="31">
        <v>8527628.8252780307</v>
      </c>
      <c r="E52" s="34">
        <v>33663.5388657328</v>
      </c>
      <c r="F52" s="34">
        <v>39478.431671174178</v>
      </c>
      <c r="G52" s="34">
        <v>708618.03244452795</v>
      </c>
    </row>
    <row r="53" spans="1:7" ht="15" thickBot="1" x14ac:dyDescent="0.4">
      <c r="A53" s="33">
        <f t="shared" si="0"/>
        <v>42016</v>
      </c>
      <c r="B53" s="4">
        <v>507581.69999999995</v>
      </c>
      <c r="C53" s="4">
        <v>632630.80000000005</v>
      </c>
      <c r="D53" s="31">
        <v>8963807.8735824302</v>
      </c>
      <c r="E53" s="34">
        <v>40819.794866947588</v>
      </c>
      <c r="F53" s="34">
        <v>50876.261855998651</v>
      </c>
      <c r="G53" s="34">
        <v>720870.74578607641</v>
      </c>
    </row>
    <row r="54" spans="1:7" x14ac:dyDescent="0.35">
      <c r="A54" s="17">
        <f t="shared" si="0"/>
        <v>12017</v>
      </c>
      <c r="B54" s="4">
        <v>467636.80000000005</v>
      </c>
      <c r="C54" s="4">
        <v>486929.5</v>
      </c>
      <c r="D54" s="31">
        <v>9240877.7309983596</v>
      </c>
      <c r="E54" s="34">
        <v>35719.006014748644</v>
      </c>
      <c r="F54" s="34">
        <v>37192.619869220194</v>
      </c>
      <c r="G54" s="34">
        <v>705836.16869991238</v>
      </c>
    </row>
    <row r="55" spans="1:7" x14ac:dyDescent="0.35">
      <c r="A55" s="32">
        <f t="shared" si="0"/>
        <v>22017</v>
      </c>
      <c r="B55" s="4">
        <v>477883.9</v>
      </c>
      <c r="C55" s="4">
        <v>609658.5</v>
      </c>
      <c r="D55" s="31">
        <v>10558208.304643149</v>
      </c>
      <c r="E55" s="34">
        <v>34387.682159028991</v>
      </c>
      <c r="F55" s="34">
        <v>43869.949842525297</v>
      </c>
      <c r="G55" s="34">
        <v>759750.03834380885</v>
      </c>
    </row>
    <row r="56" spans="1:7" x14ac:dyDescent="0.35">
      <c r="A56" s="32">
        <f t="shared" si="0"/>
        <v>32017</v>
      </c>
      <c r="B56" s="4">
        <v>519910.8</v>
      </c>
      <c r="C56" s="4">
        <v>578188</v>
      </c>
      <c r="D56" s="31">
        <v>11116422.3178693</v>
      </c>
      <c r="E56" s="34">
        <v>35505.241331909914</v>
      </c>
      <c r="F56" s="34">
        <v>39485.051041860119</v>
      </c>
      <c r="G56" s="34">
        <v>759151.87209686521</v>
      </c>
    </row>
    <row r="57" spans="1:7" ht="15" thickBot="1" x14ac:dyDescent="0.4">
      <c r="A57" s="33">
        <f t="shared" si="0"/>
        <v>42017</v>
      </c>
      <c r="B57" s="4">
        <v>529881</v>
      </c>
      <c r="C57" s="4">
        <v>744422</v>
      </c>
      <c r="D57" s="31">
        <v>11725405.625723016</v>
      </c>
      <c r="E57" s="34">
        <v>34424.330169216868</v>
      </c>
      <c r="F57" s="34">
        <v>48362.233620810628</v>
      </c>
      <c r="G57" s="34">
        <v>761754.49700570875</v>
      </c>
    </row>
    <row r="58" spans="1:7" x14ac:dyDescent="0.35">
      <c r="A58" s="17">
        <f t="shared" si="0"/>
        <v>12018</v>
      </c>
      <c r="B58" s="4">
        <v>571613.30000000005</v>
      </c>
      <c r="C58" s="4">
        <v>624059.69999999995</v>
      </c>
      <c r="D58" s="31">
        <v>12457790.347179031</v>
      </c>
      <c r="E58" s="34">
        <v>34996.677374086081</v>
      </c>
      <c r="F58" s="34">
        <v>38207.676383787679</v>
      </c>
      <c r="G58" s="34">
        <v>762720.65323572478</v>
      </c>
    </row>
    <row r="59" spans="1:7" x14ac:dyDescent="0.35">
      <c r="A59" s="32">
        <f t="shared" si="0"/>
        <v>22018</v>
      </c>
      <c r="B59" s="4">
        <v>621283.39999999991</v>
      </c>
      <c r="C59" s="4">
        <v>738197.20000000007</v>
      </c>
      <c r="D59" s="31">
        <v>14431394.012697566</v>
      </c>
      <c r="E59" s="34">
        <v>35668.99477879989</v>
      </c>
      <c r="F59" s="34">
        <v>42381.225818241248</v>
      </c>
      <c r="G59" s="34">
        <v>828532.2248907882</v>
      </c>
    </row>
    <row r="60" spans="1:7" x14ac:dyDescent="0.35">
      <c r="A60" s="32">
        <f t="shared" si="0"/>
        <v>32018</v>
      </c>
      <c r="B60" s="4">
        <v>676553.5</v>
      </c>
      <c r="C60" s="4">
        <v>758814.99999999988</v>
      </c>
      <c r="D60" s="31">
        <v>15276275.653390341</v>
      </c>
      <c r="E60" s="34">
        <v>35721.387817246512</v>
      </c>
      <c r="F60" s="34">
        <v>40064.717567116139</v>
      </c>
      <c r="G60" s="34">
        <v>806572.97171312722</v>
      </c>
    </row>
    <row r="61" spans="1:7" ht="15" thickBot="1" x14ac:dyDescent="0.4">
      <c r="A61" s="33">
        <f t="shared" si="0"/>
        <v>42018</v>
      </c>
      <c r="B61" s="4">
        <v>718907.2</v>
      </c>
      <c r="C61" s="4">
        <v>997118.79999999981</v>
      </c>
      <c r="D61" s="31">
        <v>16813782.695796333</v>
      </c>
      <c r="E61" s="34">
        <v>33271.715272915128</v>
      </c>
      <c r="F61" s="34">
        <v>46147.615167675045</v>
      </c>
      <c r="G61" s="34">
        <v>778158.00219444593</v>
      </c>
    </row>
    <row r="62" spans="1:7" x14ac:dyDescent="0.35">
      <c r="A62" s="17">
        <f t="shared" si="0"/>
        <v>12019</v>
      </c>
      <c r="B62" s="4">
        <v>798295.7</v>
      </c>
      <c r="C62" s="4">
        <v>864114.79999999993</v>
      </c>
      <c r="D62" s="31">
        <v>17655343.758929808</v>
      </c>
      <c r="E62" s="34">
        <v>33105.3724827326</v>
      </c>
      <c r="F62" s="34">
        <v>35834.894666026616</v>
      </c>
      <c r="G62" s="34">
        <v>732168.20715689636</v>
      </c>
    </row>
    <row r="63" spans="1:7" x14ac:dyDescent="0.35">
      <c r="A63" s="32">
        <f t="shared" si="0"/>
        <v>22019</v>
      </c>
      <c r="B63" s="4">
        <v>906002.70000000007</v>
      </c>
      <c r="C63" s="4">
        <v>1086706.3999999999</v>
      </c>
      <c r="D63" s="31">
        <v>21493370.438257672</v>
      </c>
      <c r="E63" s="34">
        <v>33597.330431342118</v>
      </c>
      <c r="F63" s="34">
        <v>40298.372182173669</v>
      </c>
      <c r="G63" s="34">
        <v>797039.42239618429</v>
      </c>
    </row>
    <row r="64" spans="1:7" x14ac:dyDescent="0.35">
      <c r="A64" s="32">
        <f t="shared" si="0"/>
        <v>32019</v>
      </c>
      <c r="B64" s="4">
        <v>1016225.7</v>
      </c>
      <c r="C64" s="4">
        <v>1149710.1000000001</v>
      </c>
      <c r="D64" s="31">
        <v>22694277.805438165</v>
      </c>
      <c r="E64" s="34">
        <v>34420.391442978245</v>
      </c>
      <c r="F64" s="34">
        <v>38941.616697890699</v>
      </c>
      <c r="G64" s="34">
        <v>768673.65741574427</v>
      </c>
    </row>
    <row r="65" spans="1:7" ht="15" thickBot="1" x14ac:dyDescent="0.4">
      <c r="A65" s="33">
        <f t="shared" si="0"/>
        <v>42019</v>
      </c>
      <c r="B65" s="4">
        <v>1096907.2999999998</v>
      </c>
      <c r="C65" s="4">
        <v>1419587.4</v>
      </c>
      <c r="D65" s="31">
        <v>25366033.205334876</v>
      </c>
      <c r="E65" s="34">
        <v>33007.707542403223</v>
      </c>
      <c r="F65" s="34">
        <v>42717.671520720651</v>
      </c>
      <c r="G65" s="34">
        <v>763304.79845706443</v>
      </c>
    </row>
    <row r="66" spans="1:7" x14ac:dyDescent="0.35">
      <c r="A66" s="17">
        <f t="shared" si="0"/>
        <v>12020</v>
      </c>
      <c r="B66" s="4">
        <v>1072152.1000000001</v>
      </c>
      <c r="C66" s="4">
        <v>1371120.6</v>
      </c>
      <c r="D66" s="31">
        <v>25186593.321140993</v>
      </c>
      <c r="E66" s="34">
        <v>28876.094216364396</v>
      </c>
      <c r="F66" s="34">
        <v>36928.163110064401</v>
      </c>
      <c r="G66" s="34">
        <v>678346.32952779881</v>
      </c>
    </row>
    <row r="67" spans="1:7" x14ac:dyDescent="0.35">
      <c r="A67" s="32">
        <f t="shared" si="0"/>
        <v>22020</v>
      </c>
      <c r="B67" s="4">
        <v>1015224.12</v>
      </c>
      <c r="C67" s="4">
        <v>1845406.4400000002</v>
      </c>
      <c r="D67" s="31">
        <v>24180453.467826806</v>
      </c>
      <c r="E67" s="34">
        <v>25366.926461956671</v>
      </c>
      <c r="F67" s="34">
        <v>46110.300704736277</v>
      </c>
      <c r="G67" s="34">
        <v>604185.59099554073</v>
      </c>
    </row>
    <row r="68" spans="1:7" x14ac:dyDescent="0.35">
      <c r="A68" s="32">
        <f t="shared" si="0"/>
        <v>32020</v>
      </c>
      <c r="B68" s="4">
        <v>1285801.8999999999</v>
      </c>
      <c r="C68" s="4">
        <v>1779170.9</v>
      </c>
      <c r="D68" s="31">
        <v>27850591.641824298</v>
      </c>
      <c r="E68" s="34">
        <v>25561.602123125802</v>
      </c>
      <c r="F68" s="34">
        <v>35369.724259113042</v>
      </c>
      <c r="G68" s="34">
        <v>553666.73703154875</v>
      </c>
    </row>
    <row r="69" spans="1:7" ht="15" thickBot="1" x14ac:dyDescent="0.4">
      <c r="A69" s="33">
        <f t="shared" si="0"/>
        <v>42020</v>
      </c>
      <c r="B69" s="4">
        <v>1372767</v>
      </c>
      <c r="C69" s="4">
        <v>1858960.7000000002</v>
      </c>
      <c r="D69" s="31">
        <v>32708121.460413121</v>
      </c>
      <c r="E69" s="34">
        <v>25367.232872114208</v>
      </c>
      <c r="F69" s="34">
        <v>34351.560736096108</v>
      </c>
      <c r="G69" s="34">
        <v>604410.31427452422</v>
      </c>
    </row>
    <row r="70" spans="1:7" x14ac:dyDescent="0.35">
      <c r="A70" s="17">
        <f t="shared" si="0"/>
        <v>12021</v>
      </c>
      <c r="B70" s="4">
        <v>1688427.7999999998</v>
      </c>
      <c r="C70" s="4">
        <v>1767882.2</v>
      </c>
      <c r="D70" s="31">
        <v>37158105.871202998</v>
      </c>
      <c r="E70" s="34">
        <v>27995.057576865827</v>
      </c>
      <c r="F70" s="34">
        <v>29312.455041380053</v>
      </c>
      <c r="G70" s="34">
        <v>616101.74465950171</v>
      </c>
    </row>
    <row r="71" spans="1:7" ht="15" thickBot="1" x14ac:dyDescent="0.4">
      <c r="A71" s="33">
        <f t="shared" ref="A71" si="1">A67+1</f>
        <v>22021</v>
      </c>
      <c r="B71" s="4">
        <v>2087376.5</v>
      </c>
      <c r="C71" s="4">
        <v>2276556.7999999998</v>
      </c>
      <c r="D71" s="31">
        <v>46672318.370398939</v>
      </c>
      <c r="E71" s="34">
        <v>30829.594604313337</v>
      </c>
      <c r="F71" s="34">
        <v>33623.700965155462</v>
      </c>
      <c r="G71" s="34">
        <v>689328.76009806828</v>
      </c>
    </row>
    <row r="72" spans="1:7" x14ac:dyDescent="0.35">
      <c r="B72">
        <v>2655877.1999999997</v>
      </c>
      <c r="C72">
        <v>2624120.1</v>
      </c>
      <c r="D72">
        <v>47987200.332297489</v>
      </c>
      <c r="E72" s="34">
        <v>35346.325011992943</v>
      </c>
      <c r="F72" s="34">
        <v>34923.678672004658</v>
      </c>
      <c r="G72" s="34">
        <v>638648.19478890183</v>
      </c>
    </row>
    <row r="73" spans="1:7" x14ac:dyDescent="0.35">
      <c r="B73">
        <v>2434278.7000000002</v>
      </c>
      <c r="C73">
        <v>3225005.3999999994</v>
      </c>
      <c r="D73">
        <v>54931318.14718774</v>
      </c>
      <c r="E73" s="34">
        <v>29620.046048871558</v>
      </c>
      <c r="F73" s="34">
        <v>39241.52499705946</v>
      </c>
      <c r="G73" s="34">
        <v>668398.47592016251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3978-3717-4056-8D9A-9517A3B6AB7A}">
  <dimension ref="A1:AJ32"/>
  <sheetViews>
    <sheetView tabSelected="1" workbookViewId="0">
      <selection activeCell="J6" sqref="J6"/>
    </sheetView>
  </sheetViews>
  <sheetFormatPr baseColWidth="10" defaultRowHeight="14.5" x14ac:dyDescent="0.35"/>
  <cols>
    <col min="2" max="2" width="11.1796875" bestFit="1" customWidth="1"/>
    <col min="5" max="6" width="11.1796875" bestFit="1" customWidth="1"/>
  </cols>
  <sheetData>
    <row r="1" spans="1:36" x14ac:dyDescent="0.35">
      <c r="A1" t="s">
        <v>95</v>
      </c>
      <c r="B1" t="s">
        <v>94</v>
      </c>
      <c r="C1" t="s">
        <v>93</v>
      </c>
      <c r="D1" t="s">
        <v>96</v>
      </c>
      <c r="E1" t="s">
        <v>97</v>
      </c>
      <c r="F1" t="s">
        <v>98</v>
      </c>
    </row>
    <row r="2" spans="1:36" x14ac:dyDescent="0.35">
      <c r="A2">
        <v>1991</v>
      </c>
      <c r="B2">
        <v>31.043236969720901</v>
      </c>
      <c r="C2">
        <v>18.453362363984013</v>
      </c>
      <c r="D2">
        <v>19.613863695481704</v>
      </c>
      <c r="E2">
        <v>1.9919572335362876</v>
      </c>
      <c r="F2">
        <f>B2-E2</f>
        <v>29.051279736184615</v>
      </c>
    </row>
    <row r="3" spans="1:36" x14ac:dyDescent="0.35">
      <c r="A3">
        <v>1992</v>
      </c>
      <c r="B3">
        <v>31.492807051815213</v>
      </c>
      <c r="C3">
        <v>21.596480916867016</v>
      </c>
      <c r="D3">
        <v>19.807109905070121</v>
      </c>
      <c r="E3">
        <v>2.5066796760738947</v>
      </c>
      <c r="F3">
        <f t="shared" ref="F3:F32" si="0">B3-E3</f>
        <v>28.986127375741319</v>
      </c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</row>
    <row r="4" spans="1:36" x14ac:dyDescent="0.35">
      <c r="A4">
        <v>1993</v>
      </c>
      <c r="B4">
        <v>31.712558999915693</v>
      </c>
      <c r="C4">
        <v>21.979496015881267</v>
      </c>
      <c r="D4">
        <v>20.287637442516392</v>
      </c>
      <c r="E4">
        <v>1.8487645704347977</v>
      </c>
      <c r="F4">
        <f t="shared" si="0"/>
        <v>29.863794429480894</v>
      </c>
    </row>
    <row r="5" spans="1:36" x14ac:dyDescent="0.35">
      <c r="A5">
        <v>1994</v>
      </c>
      <c r="B5">
        <v>31.827874111453387</v>
      </c>
      <c r="C5">
        <v>21.902583261999997</v>
      </c>
      <c r="D5">
        <v>21.02384723667668</v>
      </c>
      <c r="E5">
        <v>1.7532209725903354</v>
      </c>
      <c r="F5">
        <f t="shared" si="0"/>
        <v>30.074653138863052</v>
      </c>
    </row>
    <row r="6" spans="1:36" x14ac:dyDescent="0.35">
      <c r="A6">
        <v>1995</v>
      </c>
      <c r="B6">
        <v>32.444488391547537</v>
      </c>
      <c r="C6">
        <v>20.705343039999999</v>
      </c>
      <c r="D6">
        <v>21.19985675611149</v>
      </c>
      <c r="E6">
        <v>2.2404074157227463</v>
      </c>
      <c r="F6">
        <f t="shared" si="0"/>
        <v>30.204080975824791</v>
      </c>
    </row>
    <row r="7" spans="1:36" x14ac:dyDescent="0.35">
      <c r="A7">
        <v>1996</v>
      </c>
      <c r="B7">
        <v>30.544799883970882</v>
      </c>
      <c r="C7">
        <v>20.013763970000003</v>
      </c>
      <c r="D7">
        <v>20.114290290999033</v>
      </c>
      <c r="E7">
        <v>2.2089258217458143</v>
      </c>
      <c r="F7">
        <f t="shared" si="0"/>
        <v>28.335874062225066</v>
      </c>
    </row>
    <row r="8" spans="1:36" x14ac:dyDescent="0.35">
      <c r="A8">
        <v>1997</v>
      </c>
      <c r="B8">
        <v>30.356745568290442</v>
      </c>
      <c r="C8">
        <v>20.849068765999998</v>
      </c>
      <c r="D8">
        <v>19.824757215113991</v>
      </c>
      <c r="E8">
        <v>2.6729654007746126</v>
      </c>
      <c r="F8">
        <f t="shared" si="0"/>
        <v>27.683780167515831</v>
      </c>
    </row>
    <row r="9" spans="1:36" x14ac:dyDescent="0.35">
      <c r="A9">
        <v>1998</v>
      </c>
      <c r="B9">
        <v>30.959955392295306</v>
      </c>
      <c r="C9">
        <v>21.209066672000002</v>
      </c>
      <c r="D9">
        <v>20.129554466146825</v>
      </c>
      <c r="E9">
        <v>2.6922801000056484</v>
      </c>
      <c r="F9">
        <f t="shared" si="0"/>
        <v>28.26767529228966</v>
      </c>
    </row>
    <row r="10" spans="1:36" x14ac:dyDescent="0.35">
      <c r="A10">
        <v>1999</v>
      </c>
      <c r="B10">
        <v>34.23268810004663</v>
      </c>
      <c r="C10">
        <v>21.371708557999998</v>
      </c>
      <c r="D10">
        <v>21.825264642031641</v>
      </c>
      <c r="E10">
        <v>3.5645262765374546</v>
      </c>
      <c r="F10">
        <f t="shared" si="0"/>
        <v>30.668161823509177</v>
      </c>
    </row>
    <row r="11" spans="1:36" x14ac:dyDescent="0.35">
      <c r="A11">
        <v>2000</v>
      </c>
      <c r="B11">
        <v>33.828957488608502</v>
      </c>
      <c r="C11">
        <v>21.697935722</v>
      </c>
      <c r="D11">
        <v>21.750808393142847</v>
      </c>
      <c r="E11">
        <v>4.2653480542423345</v>
      </c>
      <c r="F11">
        <f t="shared" si="0"/>
        <v>29.563609434366168</v>
      </c>
    </row>
    <row r="12" spans="1:36" x14ac:dyDescent="0.35">
      <c r="A12">
        <v>2001</v>
      </c>
      <c r="B12">
        <v>35.597677363927374</v>
      </c>
      <c r="C12">
        <v>21.141826656000003</v>
      </c>
      <c r="D12">
        <v>22.389730193959586</v>
      </c>
      <c r="E12">
        <v>5.3180840171881769</v>
      </c>
      <c r="F12">
        <f t="shared" si="0"/>
        <v>30.279593346739198</v>
      </c>
    </row>
    <row r="13" spans="1:36" x14ac:dyDescent="0.35">
      <c r="A13">
        <v>2002</v>
      </c>
      <c r="B13">
        <v>29.107530006297196</v>
      </c>
      <c r="C13">
        <v>20.295508040000001</v>
      </c>
      <c r="D13">
        <v>19.839039991786041</v>
      </c>
      <c r="E13">
        <v>2.6349764501353743</v>
      </c>
      <c r="F13">
        <f t="shared" si="0"/>
        <v>26.47255355616182</v>
      </c>
    </row>
    <row r="14" spans="1:36" x14ac:dyDescent="0.35">
      <c r="A14">
        <v>2003</v>
      </c>
      <c r="B14">
        <v>29.449469668082003</v>
      </c>
      <c r="C14">
        <v>23.792854084000002</v>
      </c>
      <c r="D14">
        <v>19.361855695828723</v>
      </c>
      <c r="E14">
        <v>2.4187635862113144</v>
      </c>
      <c r="F14">
        <f t="shared" si="0"/>
        <v>27.03070608187069</v>
      </c>
    </row>
    <row r="15" spans="1:36" x14ac:dyDescent="0.35">
      <c r="A15">
        <v>2004</v>
      </c>
      <c r="B15">
        <v>26.600172824241639</v>
      </c>
      <c r="C15">
        <v>24.64902459036723</v>
      </c>
      <c r="D15">
        <v>17.660323848330389</v>
      </c>
      <c r="E15">
        <v>1.5773443893767163</v>
      </c>
      <c r="F15">
        <f t="shared" si="0"/>
        <v>25.022828434864923</v>
      </c>
    </row>
    <row r="16" spans="1:36" x14ac:dyDescent="0.35">
      <c r="A16">
        <v>2005</v>
      </c>
      <c r="B16">
        <v>29.057054858200196</v>
      </c>
      <c r="C16">
        <v>24.855085854318741</v>
      </c>
      <c r="D16">
        <v>18.399716426400328</v>
      </c>
      <c r="E16">
        <v>2.2108321039458172</v>
      </c>
      <c r="F16">
        <f t="shared" si="0"/>
        <v>26.846222754254377</v>
      </c>
    </row>
    <row r="17" spans="1:6" x14ac:dyDescent="0.35">
      <c r="A17">
        <v>2006</v>
      </c>
      <c r="B17">
        <v>29.645478412612224</v>
      </c>
      <c r="C17">
        <v>25.353718352404769</v>
      </c>
      <c r="D17">
        <v>19.166196831899239</v>
      </c>
      <c r="E17">
        <v>1.873056454034554</v>
      </c>
      <c r="F17">
        <f t="shared" si="0"/>
        <v>27.77242195857767</v>
      </c>
    </row>
    <row r="18" spans="1:6" x14ac:dyDescent="0.35">
      <c r="A18">
        <v>2007</v>
      </c>
      <c r="B18">
        <v>32.484087238766215</v>
      </c>
      <c r="C18">
        <v>26.581306451257042</v>
      </c>
      <c r="D18">
        <v>20.872451604390314</v>
      </c>
      <c r="E18">
        <v>2.0847401028110664</v>
      </c>
      <c r="F18">
        <f t="shared" si="0"/>
        <v>30.399347135955146</v>
      </c>
    </row>
    <row r="19" spans="1:6" x14ac:dyDescent="0.35">
      <c r="A19">
        <v>2008</v>
      </c>
      <c r="B19">
        <v>34.303477493321715</v>
      </c>
      <c r="C19">
        <v>27.875705208907021</v>
      </c>
      <c r="D19">
        <v>21.697136181056578</v>
      </c>
      <c r="E19">
        <v>2.0154998241365503</v>
      </c>
      <c r="F19">
        <f t="shared" si="0"/>
        <v>32.287977669185167</v>
      </c>
    </row>
    <row r="20" spans="1:6" x14ac:dyDescent="0.35">
      <c r="A20">
        <v>2009</v>
      </c>
      <c r="B20">
        <v>39.886277911682569</v>
      </c>
      <c r="C20">
        <v>29.120436755749861</v>
      </c>
      <c r="D20">
        <v>25.946698187441843</v>
      </c>
      <c r="E20">
        <v>2.255331307870752</v>
      </c>
      <c r="F20">
        <f t="shared" si="0"/>
        <v>37.630946603811815</v>
      </c>
    </row>
    <row r="21" spans="1:6" x14ac:dyDescent="0.35">
      <c r="A21">
        <v>2010</v>
      </c>
      <c r="B21">
        <v>38.270115291451397</v>
      </c>
      <c r="C21">
        <v>29.25097673649849</v>
      </c>
      <c r="D21">
        <v>24.758105949346152</v>
      </c>
      <c r="E21">
        <v>1.5906977316720503</v>
      </c>
      <c r="F21">
        <f t="shared" si="0"/>
        <v>36.679417559779345</v>
      </c>
    </row>
    <row r="22" spans="1:6" x14ac:dyDescent="0.35">
      <c r="A22">
        <v>2011</v>
      </c>
      <c r="B22">
        <v>40.006699060870183</v>
      </c>
      <c r="C22">
        <v>29.514058909499941</v>
      </c>
      <c r="D22">
        <v>25.606613291042692</v>
      </c>
      <c r="E22">
        <v>2.0893904009403657</v>
      </c>
      <c r="F22">
        <f t="shared" si="0"/>
        <v>37.917308659929816</v>
      </c>
    </row>
    <row r="23" spans="1:6" x14ac:dyDescent="0.35">
      <c r="A23">
        <v>2012</v>
      </c>
      <c r="B23">
        <v>41.279216776116868</v>
      </c>
      <c r="C23">
        <v>30.710567111600213</v>
      </c>
      <c r="D23">
        <v>27.057214862821198</v>
      </c>
      <c r="E23">
        <v>2.0336734362306119</v>
      </c>
      <c r="F23">
        <f t="shared" si="0"/>
        <v>39.245543339886254</v>
      </c>
    </row>
    <row r="24" spans="1:6" x14ac:dyDescent="0.35">
      <c r="A24">
        <v>2013</v>
      </c>
      <c r="B24">
        <v>42.856228590284182</v>
      </c>
      <c r="C24">
        <v>31.340043225896107</v>
      </c>
      <c r="D24">
        <v>28.209911885603798</v>
      </c>
      <c r="E24">
        <v>1.5566490647498767</v>
      </c>
      <c r="F24">
        <f t="shared" si="0"/>
        <v>41.299579525534305</v>
      </c>
    </row>
    <row r="25" spans="1:6" x14ac:dyDescent="0.35">
      <c r="A25">
        <v>2014</v>
      </c>
      <c r="B25">
        <v>44.993436848099655</v>
      </c>
      <c r="C25">
        <v>31.367896896441337</v>
      </c>
      <c r="D25">
        <v>28.149076872132586</v>
      </c>
      <c r="E25">
        <v>2.1499759626846551</v>
      </c>
      <c r="F25">
        <f t="shared" si="0"/>
        <v>42.843460885414999</v>
      </c>
    </row>
    <row r="26" spans="1:6" x14ac:dyDescent="0.35">
      <c r="A26">
        <v>2015</v>
      </c>
      <c r="B26">
        <v>46.299459717199205</v>
      </c>
      <c r="C26">
        <v>31.602026249533012</v>
      </c>
      <c r="D26">
        <v>30.256483851636318</v>
      </c>
      <c r="E26">
        <v>2.103748380619288</v>
      </c>
      <c r="F26">
        <f t="shared" si="0"/>
        <v>44.195711336579919</v>
      </c>
    </row>
    <row r="27" spans="1:6" x14ac:dyDescent="0.35">
      <c r="A27">
        <v>2016</v>
      </c>
      <c r="B27">
        <v>47.308011451946641</v>
      </c>
      <c r="C27">
        <v>30.843310097622673</v>
      </c>
      <c r="D27">
        <v>29.670266479648213</v>
      </c>
      <c r="E27">
        <v>4.0649154671638437</v>
      </c>
      <c r="F27">
        <f t="shared" si="0"/>
        <v>43.243095984782798</v>
      </c>
    </row>
    <row r="28" spans="1:6" x14ac:dyDescent="0.35">
      <c r="A28">
        <v>2017</v>
      </c>
      <c r="B28">
        <v>46.191927446569125</v>
      </c>
      <c r="C28">
        <v>30.278103502782379</v>
      </c>
      <c r="D28">
        <v>30.573437283193801</v>
      </c>
      <c r="E28">
        <v>3.4106874400127682</v>
      </c>
      <c r="F28">
        <f t="shared" si="0"/>
        <v>42.781240006556359</v>
      </c>
    </row>
    <row r="29" spans="1:6" x14ac:dyDescent="0.35">
      <c r="A29">
        <v>2018</v>
      </c>
      <c r="B29">
        <v>43.592695295351525</v>
      </c>
      <c r="C29">
        <v>28.74786017192563</v>
      </c>
      <c r="D29">
        <v>28.055951499569073</v>
      </c>
      <c r="E29">
        <v>4.3203442979339224</v>
      </c>
      <c r="F29">
        <f t="shared" si="0"/>
        <v>39.272350997417604</v>
      </c>
    </row>
    <row r="30" spans="1:6" x14ac:dyDescent="0.35">
      <c r="A30">
        <v>2019</v>
      </c>
      <c r="B30">
        <v>42.70746061739591</v>
      </c>
      <c r="C30">
        <v>28.32860833471446</v>
      </c>
      <c r="D30">
        <v>27.402860044310987</v>
      </c>
      <c r="E30">
        <v>4.9906790636695453</v>
      </c>
      <c r="F30">
        <f t="shared" si="0"/>
        <v>37.716781553726364</v>
      </c>
    </row>
    <row r="31" spans="1:6" x14ac:dyDescent="0.35">
      <c r="A31">
        <v>2020</v>
      </c>
      <c r="B31">
        <v>46.836643920486132</v>
      </c>
      <c r="C31">
        <v>29.52416115445013</v>
      </c>
      <c r="D31">
        <v>32.345112956327455</v>
      </c>
      <c r="E31">
        <v>2.7518980712516687</v>
      </c>
      <c r="F31">
        <f t="shared" si="0"/>
        <v>44.084745849234466</v>
      </c>
    </row>
    <row r="32" spans="1:6" x14ac:dyDescent="0.35">
      <c r="A32">
        <v>2021</v>
      </c>
      <c r="B32">
        <v>44</v>
      </c>
      <c r="C32">
        <v>29.5</v>
      </c>
      <c r="D32">
        <v>34</v>
      </c>
      <c r="E32">
        <v>2.5</v>
      </c>
      <c r="F32">
        <f t="shared" si="0"/>
        <v>41.5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22FF-F985-4570-BE78-BFF1F5D196ED}">
  <dimension ref="A1:L71"/>
  <sheetViews>
    <sheetView workbookViewId="0">
      <selection activeCell="K5" sqref="K5"/>
    </sheetView>
  </sheetViews>
  <sheetFormatPr baseColWidth="10" defaultRowHeight="14.5" x14ac:dyDescent="0.35"/>
  <cols>
    <col min="2" max="2" width="12.1796875" customWidth="1"/>
    <col min="3" max="5" width="12.36328125" customWidth="1"/>
    <col min="6" max="7" width="11.26953125" customWidth="1"/>
    <col min="8" max="8" width="13.08984375" style="30" customWidth="1"/>
    <col min="9" max="9" width="13.08984375" customWidth="1"/>
    <col min="10" max="10" width="13.26953125" style="22" customWidth="1"/>
  </cols>
  <sheetData>
    <row r="1" spans="1:12" ht="15" thickBot="1" x14ac:dyDescent="0.4">
      <c r="A1" s="18" t="s">
        <v>1</v>
      </c>
      <c r="B1" s="19" t="s">
        <v>7</v>
      </c>
      <c r="C1" s="19" t="s">
        <v>6</v>
      </c>
      <c r="D1" s="19" t="s">
        <v>2</v>
      </c>
      <c r="E1" s="19" t="s">
        <v>5</v>
      </c>
      <c r="F1" s="20" t="s">
        <v>4</v>
      </c>
      <c r="G1" s="20" t="s">
        <v>3</v>
      </c>
      <c r="H1" s="29" t="s">
        <v>8</v>
      </c>
      <c r="I1" s="21" t="s">
        <v>9</v>
      </c>
      <c r="J1" s="25" t="s">
        <v>0</v>
      </c>
    </row>
    <row r="2" spans="1:12" x14ac:dyDescent="0.35">
      <c r="A2" s="1">
        <v>12004</v>
      </c>
      <c r="B2" s="2">
        <v>11506.5</v>
      </c>
      <c r="C2" s="2">
        <f>B2</f>
        <v>11506.5</v>
      </c>
      <c r="D2" s="2"/>
      <c r="E2" s="2">
        <v>16277.5</v>
      </c>
      <c r="F2" s="14">
        <f>E2</f>
        <v>16277.5</v>
      </c>
      <c r="G2" s="14"/>
      <c r="H2" s="11">
        <v>392817.42999690253</v>
      </c>
      <c r="I2" s="26">
        <v>439195.86500017258</v>
      </c>
      <c r="J2" s="27">
        <v>1.122018807898173E-2</v>
      </c>
    </row>
    <row r="3" spans="1:12" x14ac:dyDescent="0.35">
      <c r="A3" s="3">
        <v>22004</v>
      </c>
      <c r="B3" s="4">
        <v>25919.599999999999</v>
      </c>
      <c r="C3" s="4">
        <f>B3-B2</f>
        <v>14413.099999999999</v>
      </c>
      <c r="D3" s="4">
        <f t="shared" ref="D3:D34" si="0">C3/C2-1</f>
        <v>0.25260504931994943</v>
      </c>
      <c r="E3" s="4">
        <v>37446.400000000001</v>
      </c>
      <c r="F3" s="15">
        <f>E3-E2</f>
        <v>21168.9</v>
      </c>
      <c r="G3" s="15">
        <f t="shared" ref="G3:G34" si="1">F3/F2-1</f>
        <v>0.30050069113807409</v>
      </c>
      <c r="H3" s="11">
        <f>I3*H2/I2</f>
        <v>455696.35652972123</v>
      </c>
      <c r="I3" s="12">
        <v>509498.6632468832</v>
      </c>
      <c r="J3" s="23">
        <v>2.1636614902831752E-2</v>
      </c>
    </row>
    <row r="4" spans="1:12" x14ac:dyDescent="0.35">
      <c r="A4" s="3">
        <v>32004</v>
      </c>
      <c r="B4" s="4">
        <v>40427.9</v>
      </c>
      <c r="C4" s="4">
        <f>B4-B3</f>
        <v>14508.300000000003</v>
      </c>
      <c r="D4" s="4">
        <f t="shared" si="0"/>
        <v>6.6051023027664524E-3</v>
      </c>
      <c r="E4" s="4">
        <v>56341.599999999999</v>
      </c>
      <c r="F4" s="15">
        <f t="shared" ref="F4:F5" si="2">E4-E3</f>
        <v>18895.199999999997</v>
      </c>
      <c r="G4" s="15">
        <f t="shared" si="1"/>
        <v>-0.10740756487110825</v>
      </c>
      <c r="H4" s="11">
        <f t="shared" ref="H4:H67" si="3">I4*H3/I3</f>
        <v>436881.47605751484</v>
      </c>
      <c r="I4" s="12">
        <v>488462.38259118347</v>
      </c>
      <c r="J4" s="23">
        <v>1.4458323661603822E-2</v>
      </c>
    </row>
    <row r="5" spans="1:12" ht="15" thickBot="1" x14ac:dyDescent="0.4">
      <c r="A5" s="6">
        <v>42004</v>
      </c>
      <c r="B5" s="7">
        <v>59881.599999999999</v>
      </c>
      <c r="C5" s="7">
        <f>B5-B4</f>
        <v>19453.699999999997</v>
      </c>
      <c r="D5" s="7">
        <f t="shared" si="0"/>
        <v>0.34086695202056716</v>
      </c>
      <c r="E5" s="7">
        <v>74609</v>
      </c>
      <c r="F5" s="16">
        <f t="shared" si="2"/>
        <v>18267.400000000001</v>
      </c>
      <c r="G5" s="16">
        <f t="shared" si="1"/>
        <v>-3.3225369405986527E-2</v>
      </c>
      <c r="H5" s="11">
        <f>I5*H4/I4</f>
        <v>450155.72257051582</v>
      </c>
      <c r="I5" s="28">
        <v>503303.86806077929</v>
      </c>
      <c r="J5" s="24">
        <v>1.2378722760905791E-2</v>
      </c>
      <c r="K5" s="13">
        <f>AVERAGE(H2:H5)</f>
        <v>433887.74628866359</v>
      </c>
      <c r="L5">
        <f>(B5+E5)/K5</f>
        <v>0.30996634763343606</v>
      </c>
    </row>
    <row r="6" spans="1:12" x14ac:dyDescent="0.35">
      <c r="A6" s="1">
        <f>A2+1</f>
        <v>12005</v>
      </c>
      <c r="B6" s="2">
        <v>14345</v>
      </c>
      <c r="C6" s="2">
        <f>B6</f>
        <v>14345</v>
      </c>
      <c r="D6" s="2">
        <f t="shared" si="0"/>
        <v>-0.26260814138184496</v>
      </c>
      <c r="E6" s="2">
        <v>19409.2</v>
      </c>
      <c r="F6" s="14">
        <f>E6</f>
        <v>19409.2</v>
      </c>
      <c r="G6" s="14">
        <f t="shared" si="1"/>
        <v>6.2504789953687911E-2</v>
      </c>
      <c r="H6" s="11">
        <f t="shared" si="3"/>
        <v>456773.89902250061</v>
      </c>
      <c r="I6" s="26">
        <v>510703.42701511632</v>
      </c>
      <c r="J6" s="27">
        <v>4.0251145633767527E-2</v>
      </c>
    </row>
    <row r="7" spans="1:12" x14ac:dyDescent="0.35">
      <c r="A7" s="3">
        <f t="shared" ref="A7:A70" si="4">A3+1</f>
        <v>22005</v>
      </c>
      <c r="B7" s="4">
        <v>32656.1</v>
      </c>
      <c r="C7" s="4">
        <f>B7-B6</f>
        <v>18311.099999999999</v>
      </c>
      <c r="D7" s="4">
        <f t="shared" si="0"/>
        <v>0.27647960962007656</v>
      </c>
      <c r="E7" s="4">
        <v>43959.9</v>
      </c>
      <c r="F7" s="15">
        <f>E7-E6</f>
        <v>24550.7</v>
      </c>
      <c r="G7" s="15">
        <f t="shared" si="1"/>
        <v>0.2649001504441193</v>
      </c>
      <c r="H7" s="11">
        <f t="shared" si="3"/>
        <v>541803.17055715516</v>
      </c>
      <c r="I7" s="12">
        <v>605771.77584651019</v>
      </c>
      <c r="J7" s="23">
        <v>2.0204594349578553E-2</v>
      </c>
    </row>
    <row r="8" spans="1:12" x14ac:dyDescent="0.35">
      <c r="A8" s="3">
        <f t="shared" si="4"/>
        <v>32005</v>
      </c>
      <c r="B8" s="4">
        <v>50305.9</v>
      </c>
      <c r="C8" s="4">
        <f t="shared" ref="C8:C9" si="5">B8-B7</f>
        <v>17649.800000000003</v>
      </c>
      <c r="D8" s="4">
        <f t="shared" si="0"/>
        <v>-3.6114706380282802E-2</v>
      </c>
      <c r="E8" s="4">
        <v>66921.2</v>
      </c>
      <c r="F8" s="15">
        <f t="shared" ref="F8:F9" si="6">E8-E7</f>
        <v>22961.299999999996</v>
      </c>
      <c r="G8" s="15">
        <f t="shared" si="1"/>
        <v>-6.4739498262778916E-2</v>
      </c>
      <c r="H8" s="11">
        <f t="shared" si="3"/>
        <v>527893.24497902836</v>
      </c>
      <c r="I8" s="12">
        <v>590219.55914262927</v>
      </c>
      <c r="J8" s="23">
        <v>2.6281367822083457E-2</v>
      </c>
    </row>
    <row r="9" spans="1:12" ht="15" thickBot="1" x14ac:dyDescent="0.4">
      <c r="A9" s="6">
        <f t="shared" si="4"/>
        <v>42005</v>
      </c>
      <c r="B9" s="7">
        <v>76707.7</v>
      </c>
      <c r="C9" s="7">
        <f t="shared" si="5"/>
        <v>26401.799999999996</v>
      </c>
      <c r="D9" s="7">
        <f t="shared" si="0"/>
        <v>0.49586964158234048</v>
      </c>
      <c r="E9" s="7">
        <v>90620</v>
      </c>
      <c r="F9" s="16">
        <f t="shared" si="6"/>
        <v>23698.800000000003</v>
      </c>
      <c r="G9" s="16">
        <f t="shared" si="1"/>
        <v>3.2119261540069832E-2</v>
      </c>
      <c r="H9" s="11">
        <f t="shared" si="3"/>
        <v>557621.69271211664</v>
      </c>
      <c r="I9" s="28">
        <v>623457.92974484281</v>
      </c>
      <c r="J9" s="24">
        <v>3.1312573532477739E-2</v>
      </c>
      <c r="K9" s="13">
        <f>AVERAGE(H6:H9)</f>
        <v>521023.00181770022</v>
      </c>
      <c r="L9">
        <f>(E9+B9)/K9</f>
        <v>0.32115223208234861</v>
      </c>
    </row>
    <row r="10" spans="1:12" x14ac:dyDescent="0.35">
      <c r="A10" s="1">
        <f t="shared" si="4"/>
        <v>12006</v>
      </c>
      <c r="B10" s="2">
        <v>18146.099999999999</v>
      </c>
      <c r="C10" s="2">
        <f>B10</f>
        <v>18146.099999999999</v>
      </c>
      <c r="D10" s="2">
        <f t="shared" si="0"/>
        <v>-0.31269458900529501</v>
      </c>
      <c r="E10" s="2">
        <v>24456</v>
      </c>
      <c r="F10" s="14">
        <f>E10</f>
        <v>24456</v>
      </c>
      <c r="G10" s="14">
        <f t="shared" si="1"/>
        <v>3.1950984859992815E-2</v>
      </c>
      <c r="H10" s="11">
        <f t="shared" si="3"/>
        <v>575603.14232917677</v>
      </c>
      <c r="I10" s="26">
        <v>643562.37958706089</v>
      </c>
      <c r="J10" s="27">
        <v>2.9008531502102253E-2</v>
      </c>
    </row>
    <row r="11" spans="1:12" x14ac:dyDescent="0.35">
      <c r="A11" s="3">
        <f t="shared" si="4"/>
        <v>22006</v>
      </c>
      <c r="B11" s="4">
        <v>40002.5</v>
      </c>
      <c r="C11" s="4">
        <f>B11-B10</f>
        <v>21856.400000000001</v>
      </c>
      <c r="D11" s="4">
        <f t="shared" si="0"/>
        <v>0.20446817773516091</v>
      </c>
      <c r="E11" s="4">
        <v>53608.2</v>
      </c>
      <c r="F11" s="15">
        <f>E11-E10</f>
        <v>29152.199999999997</v>
      </c>
      <c r="G11" s="15">
        <f t="shared" si="1"/>
        <v>0.19202649656525983</v>
      </c>
      <c r="H11" s="11">
        <f t="shared" si="3"/>
        <v>651114.60374885204</v>
      </c>
      <c r="I11" s="12">
        <v>727989.18726691091</v>
      </c>
      <c r="J11" s="23">
        <v>1.9384722067511184E-2</v>
      </c>
    </row>
    <row r="12" spans="1:12" x14ac:dyDescent="0.35">
      <c r="A12" s="3">
        <f t="shared" si="4"/>
        <v>32006</v>
      </c>
      <c r="B12" s="4">
        <v>62319.6</v>
      </c>
      <c r="C12" s="4">
        <f t="shared" ref="C12:C13" si="7">B12-B11</f>
        <v>22317.1</v>
      </c>
      <c r="D12" s="4">
        <f t="shared" si="0"/>
        <v>2.1078494171043571E-2</v>
      </c>
      <c r="E12" s="4">
        <v>82670.2</v>
      </c>
      <c r="F12" s="15">
        <f t="shared" ref="F12:F13" si="8">E12-E11</f>
        <v>29062</v>
      </c>
      <c r="G12" s="15">
        <f t="shared" si="1"/>
        <v>-3.0941061051995566E-3</v>
      </c>
      <c r="H12" s="11">
        <f t="shared" si="3"/>
        <v>652286.54760834877</v>
      </c>
      <c r="I12" s="12">
        <v>729299.49800619599</v>
      </c>
      <c r="J12" s="23">
        <v>2.0923323974797015E-2</v>
      </c>
    </row>
    <row r="13" spans="1:12" ht="15" thickBot="1" x14ac:dyDescent="0.4">
      <c r="A13" s="6">
        <f t="shared" si="4"/>
        <v>42006</v>
      </c>
      <c r="B13" s="7">
        <v>95653.8</v>
      </c>
      <c r="C13" s="7">
        <f t="shared" si="7"/>
        <v>33334.200000000004</v>
      </c>
      <c r="D13" s="7">
        <f t="shared" si="0"/>
        <v>0.49366181089836969</v>
      </c>
      <c r="E13" s="7">
        <v>114183.2</v>
      </c>
      <c r="F13" s="16">
        <f t="shared" si="8"/>
        <v>31513</v>
      </c>
      <c r="G13" s="16">
        <f t="shared" si="1"/>
        <v>8.433693482898641E-2</v>
      </c>
      <c r="H13" s="11">
        <f t="shared" si="3"/>
        <v>682219.05613895785</v>
      </c>
      <c r="I13" s="28">
        <v>762766.02207522606</v>
      </c>
      <c r="J13" s="24">
        <v>3.577872332460208E-2</v>
      </c>
      <c r="K13" s="13">
        <f t="shared" ref="K13" si="9">AVERAGE(H10:H13)</f>
        <v>640305.83745633392</v>
      </c>
      <c r="L13">
        <f>(B13+E13)/K13</f>
        <v>0.32771370761446472</v>
      </c>
    </row>
    <row r="14" spans="1:12" x14ac:dyDescent="0.35">
      <c r="A14" s="1">
        <f t="shared" si="4"/>
        <v>12007</v>
      </c>
      <c r="B14" s="2">
        <v>24567.4</v>
      </c>
      <c r="C14" s="2">
        <f>B14</f>
        <v>24567.4</v>
      </c>
      <c r="D14" s="2">
        <f t="shared" si="0"/>
        <v>-0.26299716207378609</v>
      </c>
      <c r="E14" s="2">
        <v>31150.7</v>
      </c>
      <c r="F14" s="14">
        <f>E14</f>
        <v>31150.7</v>
      </c>
      <c r="G14" s="14">
        <f t="shared" si="1"/>
        <v>-1.1496842572906396E-2</v>
      </c>
      <c r="H14" s="11">
        <f t="shared" si="3"/>
        <v>692613.58059615921</v>
      </c>
      <c r="I14" s="26">
        <v>774387.78784127673</v>
      </c>
      <c r="J14" s="27">
        <v>3.7302059404313415E-2</v>
      </c>
    </row>
    <row r="15" spans="1:12" x14ac:dyDescent="0.35">
      <c r="A15" s="3">
        <f t="shared" si="4"/>
        <v>22007</v>
      </c>
      <c r="B15" s="4">
        <v>53889.8</v>
      </c>
      <c r="C15" s="8">
        <f>B15-B14</f>
        <v>29322.400000000001</v>
      </c>
      <c r="D15" s="4">
        <f t="shared" si="0"/>
        <v>0.19354917492286527</v>
      </c>
      <c r="E15" s="4">
        <v>68731.899999999994</v>
      </c>
      <c r="F15" s="15">
        <f>E15-E14</f>
        <v>37581.199999999997</v>
      </c>
      <c r="G15" s="15">
        <f t="shared" si="1"/>
        <v>0.20643195819034554</v>
      </c>
      <c r="H15" s="11">
        <f t="shared" si="3"/>
        <v>808852.32211210765</v>
      </c>
      <c r="I15" s="12">
        <v>904350.3880930806</v>
      </c>
      <c r="J15" s="23">
        <v>5.5720226516518867E-2</v>
      </c>
    </row>
    <row r="16" spans="1:12" x14ac:dyDescent="0.35">
      <c r="A16" s="3">
        <f t="shared" si="4"/>
        <v>32007</v>
      </c>
      <c r="B16" s="4">
        <v>87761.5</v>
      </c>
      <c r="C16" s="8">
        <f t="shared" ref="C16:C17" si="10">B16-B15</f>
        <v>33871.699999999997</v>
      </c>
      <c r="D16" s="4">
        <f t="shared" si="0"/>
        <v>0.15514760046926557</v>
      </c>
      <c r="E16" s="4">
        <v>109692.6</v>
      </c>
      <c r="F16" s="15">
        <f t="shared" ref="F16:F17" si="11">E16-E15</f>
        <v>40960.700000000012</v>
      </c>
      <c r="G16" s="15">
        <f t="shared" si="1"/>
        <v>8.9925281789831502E-2</v>
      </c>
      <c r="H16" s="11">
        <f t="shared" si="3"/>
        <v>817575.93784416257</v>
      </c>
      <c r="I16" s="12">
        <v>914103.9674019193</v>
      </c>
      <c r="J16" s="23">
        <v>6.2615935288772517E-2</v>
      </c>
    </row>
    <row r="17" spans="1:12" ht="15" thickBot="1" x14ac:dyDescent="0.4">
      <c r="A17" s="6">
        <f t="shared" si="4"/>
        <v>42007</v>
      </c>
      <c r="B17" s="7">
        <v>127055.8</v>
      </c>
      <c r="C17" s="9">
        <f t="shared" si="10"/>
        <v>39294.300000000003</v>
      </c>
      <c r="D17" s="7">
        <f t="shared" si="0"/>
        <v>0.16009234847970455</v>
      </c>
      <c r="E17" s="7">
        <v>149496.79999999999</v>
      </c>
      <c r="F17" s="16">
        <f t="shared" si="11"/>
        <v>39804.199999999983</v>
      </c>
      <c r="G17" s="16">
        <f t="shared" si="1"/>
        <v>-2.8234380760095101E-2</v>
      </c>
      <c r="H17" s="11">
        <f t="shared" si="3"/>
        <v>889999.72669420915</v>
      </c>
      <c r="I17" s="28">
        <v>995078.55295133556</v>
      </c>
      <c r="J17" s="24">
        <v>2.4646211937039642E-2</v>
      </c>
      <c r="K17" s="13">
        <f t="shared" ref="K17" si="12">AVERAGE(H14:H17)</f>
        <v>802260.39181165968</v>
      </c>
      <c r="L17">
        <f>(E17+B17)/K17</f>
        <v>0.34471675633330284</v>
      </c>
    </row>
    <row r="18" spans="1:12" x14ac:dyDescent="0.35">
      <c r="A18" s="1">
        <f t="shared" si="4"/>
        <v>12008</v>
      </c>
      <c r="B18" s="2">
        <v>33039.800000000003</v>
      </c>
      <c r="C18" s="2">
        <f>B18</f>
        <v>33039.800000000003</v>
      </c>
      <c r="D18" s="2">
        <f t="shared" si="0"/>
        <v>-0.15917066851935269</v>
      </c>
      <c r="E18" s="2">
        <v>44057.4</v>
      </c>
      <c r="F18" s="14">
        <f>E18</f>
        <v>44057.4</v>
      </c>
      <c r="G18" s="14">
        <f t="shared" si="1"/>
        <v>0.10685304565849885</v>
      </c>
      <c r="H18" s="11">
        <f t="shared" si="3"/>
        <v>923341.51140794531</v>
      </c>
      <c r="I18" s="26">
        <v>1032356.8732593583</v>
      </c>
      <c r="J18" s="27">
        <v>8.3784878740259083E-2</v>
      </c>
    </row>
    <row r="19" spans="1:12" x14ac:dyDescent="0.35">
      <c r="A19" s="3">
        <f t="shared" si="4"/>
        <v>22008</v>
      </c>
      <c r="B19" s="4">
        <v>74979</v>
      </c>
      <c r="C19" s="4">
        <f>B19-B18</f>
        <v>41939.199999999997</v>
      </c>
      <c r="D19" s="4">
        <f t="shared" si="0"/>
        <v>0.26935393071386615</v>
      </c>
      <c r="E19" s="4">
        <v>95358.3</v>
      </c>
      <c r="F19" s="15">
        <f>E19-E18</f>
        <v>51300.9</v>
      </c>
      <c r="G19" s="15">
        <f t="shared" si="1"/>
        <v>0.1644105190047529</v>
      </c>
      <c r="H19" s="11">
        <f t="shared" si="3"/>
        <v>1085699.1147227606</v>
      </c>
      <c r="I19" s="12">
        <v>1213883.4109890296</v>
      </c>
      <c r="J19" s="23">
        <v>8.1500298357499723E-2</v>
      </c>
    </row>
    <row r="20" spans="1:12" x14ac:dyDescent="0.35">
      <c r="A20" s="3">
        <f t="shared" si="4"/>
        <v>32008</v>
      </c>
      <c r="B20" s="4">
        <v>115698.7</v>
      </c>
      <c r="C20" s="4">
        <f t="shared" ref="C20:C21" si="13">B20-B19</f>
        <v>40719.699999999997</v>
      </c>
      <c r="D20" s="4">
        <f t="shared" si="0"/>
        <v>-2.9077807874256067E-2</v>
      </c>
      <c r="E20" s="4">
        <v>149378.6</v>
      </c>
      <c r="F20" s="15">
        <f t="shared" ref="F20:F21" si="14">E20-E19</f>
        <v>54020.3</v>
      </c>
      <c r="G20" s="15">
        <f t="shared" si="1"/>
        <v>5.3008816609455112E-2</v>
      </c>
      <c r="H20" s="11">
        <f t="shared" si="3"/>
        <v>1058696.1133914923</v>
      </c>
      <c r="I20" s="12">
        <v>1183692.2697064732</v>
      </c>
      <c r="J20" s="23">
        <v>3.357223636142459E-2</v>
      </c>
    </row>
    <row r="21" spans="1:12" ht="15" thickBot="1" x14ac:dyDescent="0.4">
      <c r="A21" s="6">
        <f t="shared" si="4"/>
        <v>42008</v>
      </c>
      <c r="B21" s="7">
        <v>173906.6</v>
      </c>
      <c r="C21" s="7">
        <f t="shared" si="13"/>
        <v>58207.900000000009</v>
      </c>
      <c r="D21" s="7">
        <f t="shared" si="0"/>
        <v>0.42947762385282839</v>
      </c>
      <c r="E21" s="7">
        <v>200022.6</v>
      </c>
      <c r="F21" s="16">
        <f t="shared" si="14"/>
        <v>50644</v>
      </c>
      <c r="G21" s="16">
        <f t="shared" si="1"/>
        <v>-6.2500578486235803E-2</v>
      </c>
      <c r="H21" s="11">
        <f t="shared" si="3"/>
        <v>1045243.9025780858</v>
      </c>
      <c r="I21" s="28">
        <v>1168651.8083796799</v>
      </c>
      <c r="J21" s="24">
        <v>6.2410204225309629E-2</v>
      </c>
      <c r="K21" s="13">
        <f t="shared" ref="K21" si="15">AVERAGE(H18:H21)</f>
        <v>1028245.160525071</v>
      </c>
      <c r="L21">
        <f>(B21+E21)/K21</f>
        <v>0.3636576318132671</v>
      </c>
    </row>
    <row r="22" spans="1:12" x14ac:dyDescent="0.35">
      <c r="A22" s="1">
        <f t="shared" si="4"/>
        <v>12009</v>
      </c>
      <c r="B22" s="2">
        <v>42104.6</v>
      </c>
      <c r="C22" s="2">
        <f>B22</f>
        <v>42104.6</v>
      </c>
      <c r="D22" s="2">
        <f t="shared" si="0"/>
        <v>-0.27665145109169043</v>
      </c>
      <c r="E22" s="2">
        <v>50008.7</v>
      </c>
      <c r="F22" s="14">
        <f>E22</f>
        <v>50008.7</v>
      </c>
      <c r="G22" s="14">
        <f t="shared" si="1"/>
        <v>-1.2544427770318389E-2</v>
      </c>
      <c r="H22" s="11">
        <f t="shared" si="3"/>
        <v>994849.45954687812</v>
      </c>
      <c r="I22" s="26">
        <v>1112307.4883262962</v>
      </c>
      <c r="J22" s="27">
        <v>3.3982696558917613E-2</v>
      </c>
    </row>
    <row r="23" spans="1:12" x14ac:dyDescent="0.35">
      <c r="A23" s="3">
        <f t="shared" si="4"/>
        <v>22009</v>
      </c>
      <c r="B23" s="4">
        <v>98112.6</v>
      </c>
      <c r="C23" s="4">
        <f>B23-B22</f>
        <v>56008.000000000007</v>
      </c>
      <c r="D23" s="4">
        <f t="shared" si="0"/>
        <v>0.33021095082247576</v>
      </c>
      <c r="E23" s="4">
        <v>107214.3</v>
      </c>
      <c r="F23" s="15">
        <f>E23-E22</f>
        <v>57205.600000000006</v>
      </c>
      <c r="G23" s="15">
        <f t="shared" si="1"/>
        <v>0.14391295914510893</v>
      </c>
      <c r="H23" s="11">
        <f t="shared" si="3"/>
        <v>1119311.9000757472</v>
      </c>
      <c r="I23" s="12">
        <v>1251464.7279338671</v>
      </c>
      <c r="J23" s="23">
        <v>2.5107696444136129E-2</v>
      </c>
    </row>
    <row r="24" spans="1:12" x14ac:dyDescent="0.35">
      <c r="A24" s="3">
        <f t="shared" si="4"/>
        <v>32009</v>
      </c>
      <c r="B24" s="4">
        <v>149496.5</v>
      </c>
      <c r="C24" s="4">
        <f t="shared" ref="C24:C25" si="16">B24-B23</f>
        <v>51383.899999999994</v>
      </c>
      <c r="D24" s="4">
        <f t="shared" si="0"/>
        <v>-8.256141979717202E-2</v>
      </c>
      <c r="E24" s="4">
        <v>164353.70000000001</v>
      </c>
      <c r="F24" s="15">
        <f t="shared" ref="F24:F25" si="17">E24-E23</f>
        <v>57139.400000000009</v>
      </c>
      <c r="G24" s="15">
        <f t="shared" si="1"/>
        <v>-1.1572293621603391E-3</v>
      </c>
      <c r="H24" s="11">
        <f t="shared" si="3"/>
        <v>1135652.6305487673</v>
      </c>
      <c r="I24" s="12">
        <v>1269734.7452670829</v>
      </c>
      <c r="J24" s="23">
        <v>3.5693171371246946E-2</v>
      </c>
    </row>
    <row r="25" spans="1:12" ht="15" thickBot="1" x14ac:dyDescent="0.4">
      <c r="A25" s="6">
        <f t="shared" si="4"/>
        <v>42009</v>
      </c>
      <c r="B25" s="7">
        <v>225675.7</v>
      </c>
      <c r="C25" s="7">
        <f t="shared" si="16"/>
        <v>76179.200000000012</v>
      </c>
      <c r="D25" s="7">
        <f t="shared" si="0"/>
        <v>0.48254998160902574</v>
      </c>
      <c r="E25" s="7">
        <v>239857.2</v>
      </c>
      <c r="F25" s="16">
        <f t="shared" si="17"/>
        <v>75503.5</v>
      </c>
      <c r="G25" s="16">
        <f t="shared" si="1"/>
        <v>0.32139119416724693</v>
      </c>
      <c r="H25" s="11">
        <f t="shared" si="3"/>
        <v>1214785.1311053715</v>
      </c>
      <c r="I25" s="28">
        <v>1358210.1141728326</v>
      </c>
      <c r="J25" s="24">
        <v>4.9260106317104091E-2</v>
      </c>
      <c r="K25" s="13">
        <f t="shared" ref="K25" si="18">AVERAGE(H22:H25)</f>
        <v>1116149.780319191</v>
      </c>
      <c r="L25">
        <f>(E25+B25)/K25</f>
        <v>0.41708819748803716</v>
      </c>
    </row>
    <row r="26" spans="1:12" x14ac:dyDescent="0.35">
      <c r="A26" s="1">
        <f t="shared" si="4"/>
        <v>12010</v>
      </c>
      <c r="B26" s="2">
        <v>54156.7</v>
      </c>
      <c r="C26" s="2">
        <f>B26</f>
        <v>54156.7</v>
      </c>
      <c r="D26" s="2">
        <f t="shared" si="0"/>
        <v>-0.28908809753843578</v>
      </c>
      <c r="E26" s="2">
        <v>64313.1</v>
      </c>
      <c r="F26" s="14">
        <f>E26</f>
        <v>64313.1</v>
      </c>
      <c r="G26" s="14">
        <f t="shared" si="1"/>
        <v>-0.14821034786466858</v>
      </c>
      <c r="H26" s="11">
        <f t="shared" si="3"/>
        <v>1269028.6449675453</v>
      </c>
      <c r="I26" s="26">
        <v>1418857.9499665094</v>
      </c>
      <c r="J26" s="27">
        <v>8.7215352851927719E-2</v>
      </c>
    </row>
    <row r="27" spans="1:12" x14ac:dyDescent="0.35">
      <c r="A27" s="3">
        <f t="shared" si="4"/>
        <v>22010</v>
      </c>
      <c r="B27" s="4">
        <v>128643</v>
      </c>
      <c r="C27" s="4">
        <f>B27-B26</f>
        <v>74486.3</v>
      </c>
      <c r="D27" s="4">
        <f t="shared" si="0"/>
        <v>0.37538476310410362</v>
      </c>
      <c r="E27" s="4">
        <v>141766.5</v>
      </c>
      <c r="F27" s="15">
        <f>E27-E26</f>
        <v>77453.399999999994</v>
      </c>
      <c r="G27" s="15">
        <f t="shared" si="1"/>
        <v>0.20431762735741232</v>
      </c>
      <c r="H27" s="11">
        <f t="shared" si="3"/>
        <v>1508020.7730383577</v>
      </c>
      <c r="I27" s="12">
        <v>1686066.954457782</v>
      </c>
      <c r="J27" s="23">
        <v>4.2682796932737688E-2</v>
      </c>
    </row>
    <row r="28" spans="1:12" x14ac:dyDescent="0.35">
      <c r="A28" s="3">
        <f t="shared" si="4"/>
        <v>32010</v>
      </c>
      <c r="B28" s="4">
        <v>201927.3</v>
      </c>
      <c r="C28" s="4">
        <f t="shared" ref="C28:C29" si="19">B28-B27</f>
        <v>73284.299999999988</v>
      </c>
      <c r="D28" s="4">
        <f t="shared" si="0"/>
        <v>-1.6137195699075013E-2</v>
      </c>
      <c r="E28" s="4">
        <v>227086.7</v>
      </c>
      <c r="F28" s="15">
        <f t="shared" ref="F28:F29" si="20">E28-E27</f>
        <v>85320.200000000012</v>
      </c>
      <c r="G28" s="15">
        <f t="shared" si="1"/>
        <v>0.10156816873113406</v>
      </c>
      <c r="H28" s="11">
        <f t="shared" si="3"/>
        <v>1531961.7490560373</v>
      </c>
      <c r="I28" s="12">
        <v>1712834.5489382918</v>
      </c>
      <c r="J28" s="23">
        <v>4.7156292172419567E-2</v>
      </c>
    </row>
    <row r="29" spans="1:12" ht="15" thickBot="1" x14ac:dyDescent="0.4">
      <c r="A29" s="6">
        <f t="shared" si="4"/>
        <v>42010</v>
      </c>
      <c r="B29" s="7">
        <v>303062.8</v>
      </c>
      <c r="C29" s="7">
        <f t="shared" si="19"/>
        <v>101135.5</v>
      </c>
      <c r="D29" s="7">
        <f t="shared" si="0"/>
        <v>0.38004320161344274</v>
      </c>
      <c r="E29" s="7">
        <v>324317.7</v>
      </c>
      <c r="F29" s="16">
        <f t="shared" si="20"/>
        <v>97231</v>
      </c>
      <c r="G29" s="16">
        <f t="shared" si="1"/>
        <v>0.13960117299303088</v>
      </c>
      <c r="H29" s="11">
        <f t="shared" si="3"/>
        <v>1635971.4297242779</v>
      </c>
      <c r="I29" s="28">
        <v>1829124.2504157436</v>
      </c>
      <c r="J29" s="24">
        <v>5.8976121396080217E-2</v>
      </c>
      <c r="K29" s="13">
        <f t="shared" ref="K29" si="21">AVERAGE(H26:H29)</f>
        <v>1486245.6491965547</v>
      </c>
      <c r="L29">
        <f>(B29+E29)/K29</f>
        <v>0.42212436439370155</v>
      </c>
    </row>
    <row r="30" spans="1:12" x14ac:dyDescent="0.35">
      <c r="A30" s="1">
        <f t="shared" si="4"/>
        <v>12011</v>
      </c>
      <c r="B30" s="2">
        <v>73293.2</v>
      </c>
      <c r="C30" s="2">
        <f>B30</f>
        <v>73293.2</v>
      </c>
      <c r="D30" s="2">
        <f t="shared" si="0"/>
        <v>-0.27529700253620148</v>
      </c>
      <c r="E30" s="2">
        <v>84600.2</v>
      </c>
      <c r="F30" s="14">
        <f>E30</f>
        <v>84600.2</v>
      </c>
      <c r="G30" s="14">
        <f t="shared" si="1"/>
        <v>-0.1299050714278368</v>
      </c>
      <c r="H30" s="11">
        <f t="shared" si="3"/>
        <v>1689369.7928967143</v>
      </c>
      <c r="I30" s="26">
        <v>1888827.151845796</v>
      </c>
      <c r="J30" s="27">
        <v>5.5384709958682166E-2</v>
      </c>
    </row>
    <row r="31" spans="1:12" x14ac:dyDescent="0.35">
      <c r="A31" s="3">
        <f t="shared" si="4"/>
        <v>22011</v>
      </c>
      <c r="B31" s="4">
        <v>175051.3</v>
      </c>
      <c r="C31" s="4">
        <f>B31-B30</f>
        <v>101758.09999999999</v>
      </c>
      <c r="D31" s="4">
        <f t="shared" si="0"/>
        <v>0.38837027173052885</v>
      </c>
      <c r="E31" s="4">
        <v>185197.6</v>
      </c>
      <c r="F31" s="15">
        <f>E31-E30</f>
        <v>100597.40000000001</v>
      </c>
      <c r="G31" s="15">
        <f t="shared" si="1"/>
        <v>0.189091751556143</v>
      </c>
      <c r="H31" s="11">
        <f t="shared" si="3"/>
        <v>2000886.8608363466</v>
      </c>
      <c r="I31" s="12">
        <v>2237123.8354149116</v>
      </c>
      <c r="J31" s="23">
        <v>4.5976939066311617E-2</v>
      </c>
    </row>
    <row r="32" spans="1:12" x14ac:dyDescent="0.35">
      <c r="A32" s="3">
        <f t="shared" si="4"/>
        <v>32011</v>
      </c>
      <c r="B32" s="4">
        <v>273873.3</v>
      </c>
      <c r="C32" s="4">
        <f t="shared" ref="C32:C33" si="22">B32-B31</f>
        <v>98822</v>
      </c>
      <c r="D32" s="4">
        <f t="shared" si="0"/>
        <v>-2.8853722701190243E-2</v>
      </c>
      <c r="E32" s="4">
        <v>291774</v>
      </c>
      <c r="F32" s="15">
        <f t="shared" ref="F32:F33" si="23">E32-E31</f>
        <v>106576.4</v>
      </c>
      <c r="G32" s="15">
        <f t="shared" si="1"/>
        <v>5.9434935694163027E-2</v>
      </c>
      <c r="H32" s="11">
        <f t="shared" si="3"/>
        <v>2012839.130904054</v>
      </c>
      <c r="I32" s="12">
        <v>2250487.2637921702</v>
      </c>
      <c r="J32" s="23">
        <v>5.8006351977957005E-2</v>
      </c>
    </row>
    <row r="33" spans="1:12" ht="15" thickBot="1" x14ac:dyDescent="0.4">
      <c r="A33" s="6">
        <f t="shared" si="4"/>
        <v>42011</v>
      </c>
      <c r="B33" s="7">
        <v>402746.8</v>
      </c>
      <c r="C33" s="7">
        <f t="shared" si="22"/>
        <v>128873.5</v>
      </c>
      <c r="D33" s="7">
        <f t="shared" si="0"/>
        <v>0.30409726579101815</v>
      </c>
      <c r="E33" s="7">
        <v>401109.1</v>
      </c>
      <c r="F33" s="16">
        <f t="shared" si="23"/>
        <v>109335.09999999998</v>
      </c>
      <c r="G33" s="16">
        <f t="shared" si="1"/>
        <v>2.5884717442135274E-2</v>
      </c>
      <c r="H33" s="11">
        <f t="shared" si="3"/>
        <v>2092593.7152101574</v>
      </c>
      <c r="I33" s="28">
        <v>2339658.1634702329</v>
      </c>
      <c r="J33" s="24">
        <v>5.2392905367387721E-2</v>
      </c>
      <c r="K33" s="13">
        <f t="shared" ref="K33" si="24">AVERAGE(H30:H33)</f>
        <v>1948922.3749618181</v>
      </c>
      <c r="L33">
        <f>(E33+B33)/K33</f>
        <v>0.41246173286698939</v>
      </c>
    </row>
    <row r="34" spans="1:12" x14ac:dyDescent="0.35">
      <c r="A34" s="1">
        <f t="shared" si="4"/>
        <v>12012</v>
      </c>
      <c r="B34" s="2">
        <v>95793.5</v>
      </c>
      <c r="C34" s="2">
        <f t="shared" ref="C34" si="25">B34</f>
        <v>95793.5</v>
      </c>
      <c r="D34" s="2">
        <f t="shared" si="0"/>
        <v>-0.2566858198155556</v>
      </c>
      <c r="E34" s="2">
        <v>109277.2</v>
      </c>
      <c r="F34" s="14">
        <f t="shared" ref="F34" si="26">E34</f>
        <v>109277.2</v>
      </c>
      <c r="G34" s="14">
        <f t="shared" si="1"/>
        <v>-5.2956461374231711E-4</v>
      </c>
      <c r="H34" s="11">
        <f t="shared" si="3"/>
        <v>2097871.9717526776</v>
      </c>
      <c r="I34" s="26">
        <v>2345559.6033526314</v>
      </c>
      <c r="J34" s="27">
        <v>5.9938238030586399E-2</v>
      </c>
    </row>
    <row r="35" spans="1:12" x14ac:dyDescent="0.35">
      <c r="A35" s="3">
        <f t="shared" si="4"/>
        <v>22012</v>
      </c>
      <c r="B35" s="4">
        <v>224940.5</v>
      </c>
      <c r="C35" s="4">
        <f t="shared" ref="C35:C69" si="27">B35-B34</f>
        <v>129147</v>
      </c>
      <c r="D35" s="4">
        <f t="shared" ref="D35:D66" si="28">C35/C34-1</f>
        <v>0.34818124403012729</v>
      </c>
      <c r="E35" s="4">
        <v>235363.7</v>
      </c>
      <c r="F35" s="15">
        <f t="shared" ref="F35:F69" si="29">E35-E34</f>
        <v>126086.50000000001</v>
      </c>
      <c r="G35" s="15">
        <f t="shared" ref="G35:G66" si="30">F35/F34-1</f>
        <v>0.15382257232066721</v>
      </c>
      <c r="H35" s="11">
        <f t="shared" si="3"/>
        <v>2371146.0062392559</v>
      </c>
      <c r="I35" s="12">
        <v>2651098.0463880287</v>
      </c>
      <c r="J35" s="23">
        <v>5.0824415718121463E-2</v>
      </c>
    </row>
    <row r="36" spans="1:12" x14ac:dyDescent="0.35">
      <c r="A36" s="3">
        <f t="shared" si="4"/>
        <v>32012</v>
      </c>
      <c r="B36" s="4">
        <v>344343.6</v>
      </c>
      <c r="C36" s="4">
        <f t="shared" si="27"/>
        <v>119403.09999999998</v>
      </c>
      <c r="D36" s="4">
        <f t="shared" si="28"/>
        <v>-7.5448132747954033E-2</v>
      </c>
      <c r="E36" s="4">
        <v>365886.3</v>
      </c>
      <c r="F36" s="15">
        <f t="shared" si="29"/>
        <v>130522.59999999998</v>
      </c>
      <c r="G36" s="15">
        <f t="shared" si="30"/>
        <v>3.5182989455651237E-2</v>
      </c>
      <c r="H36" s="11">
        <f t="shared" si="3"/>
        <v>2419201.7534558172</v>
      </c>
      <c r="I36" s="12">
        <v>2704827.5498552597</v>
      </c>
      <c r="J36" s="23">
        <v>5.7366455127261018E-2</v>
      </c>
    </row>
    <row r="37" spans="1:12" ht="15" thickBot="1" x14ac:dyDescent="0.4">
      <c r="A37" s="6">
        <f t="shared" si="4"/>
        <v>42012</v>
      </c>
      <c r="B37" s="7">
        <v>507970.9</v>
      </c>
      <c r="C37" s="7">
        <f t="shared" si="27"/>
        <v>163627.30000000005</v>
      </c>
      <c r="D37" s="7">
        <f t="shared" si="28"/>
        <v>0.37037731851183153</v>
      </c>
      <c r="E37" s="7">
        <v>503849.6</v>
      </c>
      <c r="F37" s="16">
        <f t="shared" si="29"/>
        <v>137963.29999999999</v>
      </c>
      <c r="G37" s="16">
        <f t="shared" si="30"/>
        <v>5.7006985763385032E-2</v>
      </c>
      <c r="H37" s="11">
        <f t="shared" si="3"/>
        <v>2549196.4282773798</v>
      </c>
      <c r="I37" s="28">
        <v>2850170.1932662781</v>
      </c>
      <c r="J37" s="24">
        <v>5.9312619533057109E-2</v>
      </c>
      <c r="K37" s="13">
        <f t="shared" ref="K37" si="31">AVERAGE(H34:H37)</f>
        <v>2359354.0399312824</v>
      </c>
      <c r="L37">
        <f>(B37+E37)/K37</f>
        <v>0.42885488268198607</v>
      </c>
    </row>
    <row r="38" spans="1:12" x14ac:dyDescent="0.35">
      <c r="A38" s="1">
        <f t="shared" si="4"/>
        <v>12013</v>
      </c>
      <c r="B38" s="2">
        <v>125403.5</v>
      </c>
      <c r="C38" s="2">
        <f t="shared" ref="C38" si="32">B38</f>
        <v>125403.5</v>
      </c>
      <c r="D38" s="2">
        <f t="shared" si="28"/>
        <v>-0.23360282788996722</v>
      </c>
      <c r="E38" s="2">
        <v>138060.79999999999</v>
      </c>
      <c r="F38" s="14">
        <f t="shared" ref="F38" si="33">E38</f>
        <v>138060.79999999999</v>
      </c>
      <c r="G38" s="14">
        <f t="shared" si="30"/>
        <v>7.0670968293740088E-4</v>
      </c>
      <c r="H38" s="11">
        <f t="shared" si="3"/>
        <v>2583908.7450655107</v>
      </c>
      <c r="I38" s="26">
        <v>2888980.8590711113</v>
      </c>
      <c r="J38" s="27">
        <v>4.4677075470608507E-2</v>
      </c>
    </row>
    <row r="39" spans="1:12" x14ac:dyDescent="0.35">
      <c r="A39" s="3">
        <f t="shared" si="4"/>
        <v>22013</v>
      </c>
      <c r="B39" s="4">
        <v>297545.90000000002</v>
      </c>
      <c r="C39" s="4">
        <f t="shared" ref="C39:C65" si="34">B39-B38</f>
        <v>172142.40000000002</v>
      </c>
      <c r="D39" s="4">
        <f t="shared" si="28"/>
        <v>0.37270809825882067</v>
      </c>
      <c r="E39" s="4">
        <v>302216.09999999998</v>
      </c>
      <c r="F39" s="15">
        <f t="shared" ref="F39:F65" si="35">E39-E38</f>
        <v>164155.29999999999</v>
      </c>
      <c r="G39" s="15">
        <f t="shared" si="30"/>
        <v>0.18900730692564438</v>
      </c>
      <c r="H39" s="11">
        <f t="shared" si="3"/>
        <v>3030063.0808267295</v>
      </c>
      <c r="I39" s="12">
        <v>3387810.9120546845</v>
      </c>
      <c r="J39" s="23">
        <v>4.685036264002429E-2</v>
      </c>
    </row>
    <row r="40" spans="1:12" x14ac:dyDescent="0.35">
      <c r="A40" s="3">
        <f t="shared" si="4"/>
        <v>32013</v>
      </c>
      <c r="B40" s="4">
        <v>480881.1</v>
      </c>
      <c r="C40" s="4">
        <f t="shared" si="34"/>
        <v>183335.19999999995</v>
      </c>
      <c r="D40" s="4">
        <f t="shared" si="28"/>
        <v>6.5020587606539282E-2</v>
      </c>
      <c r="E40" s="4">
        <v>484389.5</v>
      </c>
      <c r="F40" s="15">
        <f t="shared" si="35"/>
        <v>182173.40000000002</v>
      </c>
      <c r="G40" s="15">
        <f t="shared" si="30"/>
        <v>0.10976252365899875</v>
      </c>
      <c r="H40" s="11">
        <f t="shared" si="3"/>
        <v>3073652.304109206</v>
      </c>
      <c r="I40" s="12">
        <v>3436546.5463782018</v>
      </c>
      <c r="J40" s="23">
        <v>5.892283086712613E-2</v>
      </c>
    </row>
    <row r="41" spans="1:12" ht="15" thickBot="1" x14ac:dyDescent="0.4">
      <c r="A41" s="6">
        <f t="shared" si="4"/>
        <v>42013</v>
      </c>
      <c r="B41" s="7">
        <v>705380.4</v>
      </c>
      <c r="C41" s="7">
        <f t="shared" si="34"/>
        <v>224499.30000000005</v>
      </c>
      <c r="D41" s="7">
        <f t="shared" si="28"/>
        <v>0.2245291684302857</v>
      </c>
      <c r="E41" s="7">
        <v>658632.5</v>
      </c>
      <c r="F41" s="16">
        <f t="shared" si="35"/>
        <v>174243</v>
      </c>
      <c r="G41" s="16">
        <f t="shared" si="30"/>
        <v>-4.3532151236130079E-2</v>
      </c>
      <c r="H41" s="11">
        <f t="shared" si="3"/>
        <v>3291304.0885664392</v>
      </c>
      <c r="I41" s="28">
        <v>3679895.6354048252</v>
      </c>
      <c r="J41" s="24">
        <v>8.8180833653778379E-2</v>
      </c>
      <c r="K41" s="13">
        <f>AVERAGE(H38:H40)</f>
        <v>2895874.7100004819</v>
      </c>
      <c r="L41">
        <f>(E41+B41)/K41</f>
        <v>0.47101930732347635</v>
      </c>
    </row>
    <row r="42" spans="1:12" x14ac:dyDescent="0.35">
      <c r="A42" s="1">
        <f t="shared" si="4"/>
        <v>12014</v>
      </c>
      <c r="B42" s="2">
        <v>178138.7</v>
      </c>
      <c r="C42" s="2">
        <f t="shared" ref="C42" si="36">B42</f>
        <v>178138.7</v>
      </c>
      <c r="D42" s="2">
        <f t="shared" si="28"/>
        <v>-0.20650665725906503</v>
      </c>
      <c r="E42" s="2">
        <v>191931.9</v>
      </c>
      <c r="F42" s="14">
        <f t="shared" ref="F42" si="37">E42</f>
        <v>191931.9</v>
      </c>
      <c r="G42" s="14">
        <f t="shared" si="30"/>
        <v>0.10151856889516364</v>
      </c>
      <c r="H42" s="11">
        <f t="shared" si="3"/>
        <v>3503950.9246629868</v>
      </c>
      <c r="I42" s="26">
        <v>3917648.8611710793</v>
      </c>
      <c r="J42" s="27">
        <v>0.11916034118025642</v>
      </c>
    </row>
    <row r="43" spans="1:12" x14ac:dyDescent="0.35">
      <c r="A43" s="3">
        <f t="shared" si="4"/>
        <v>22014</v>
      </c>
      <c r="B43" s="4">
        <v>425927.8</v>
      </c>
      <c r="C43" s="4">
        <f t="shared" ref="C43" si="38">B43-B42</f>
        <v>247789.09999999998</v>
      </c>
      <c r="D43" s="4">
        <f t="shared" si="28"/>
        <v>0.39098971756277523</v>
      </c>
      <c r="E43" s="4">
        <v>434466.9</v>
      </c>
      <c r="F43" s="15">
        <f t="shared" ref="F43" si="39">E43-E42</f>
        <v>242535.00000000003</v>
      </c>
      <c r="G43" s="15">
        <f t="shared" si="30"/>
        <v>0.2636513263298077</v>
      </c>
      <c r="H43" s="11">
        <f t="shared" si="3"/>
        <v>4206038.7891084179</v>
      </c>
      <c r="I43" s="12">
        <v>4702629.524920309</v>
      </c>
      <c r="J43" s="23">
        <v>6.2305183602215264E-2</v>
      </c>
    </row>
    <row r="44" spans="1:12" x14ac:dyDescent="0.35">
      <c r="A44" s="3">
        <f t="shared" si="4"/>
        <v>32014</v>
      </c>
      <c r="B44" s="4">
        <v>729528</v>
      </c>
      <c r="C44" s="4">
        <f t="shared" si="27"/>
        <v>303600.2</v>
      </c>
      <c r="D44" s="4">
        <f t="shared" si="28"/>
        <v>0.22523629974038428</v>
      </c>
      <c r="E44" s="4">
        <v>691735.3</v>
      </c>
      <c r="F44" s="15">
        <f t="shared" si="29"/>
        <v>257268.40000000002</v>
      </c>
      <c r="G44" s="15">
        <f t="shared" si="30"/>
        <v>6.0747520976353941E-2</v>
      </c>
      <c r="H44" s="11">
        <f t="shared" si="3"/>
        <v>4190720.9060835484</v>
      </c>
      <c r="I44" s="12">
        <v>4685503.1186782746</v>
      </c>
      <c r="J44" s="23">
        <v>7.2347463839431025E-2</v>
      </c>
    </row>
    <row r="45" spans="1:12" ht="15" thickBot="1" x14ac:dyDescent="0.4">
      <c r="A45" s="6">
        <f t="shared" si="4"/>
        <v>42014</v>
      </c>
      <c r="B45" s="7">
        <v>1047977.6</v>
      </c>
      <c r="C45" s="7">
        <f t="shared" si="27"/>
        <v>318449.59999999998</v>
      </c>
      <c r="D45" s="7">
        <f t="shared" si="28"/>
        <v>4.891103497296756E-2</v>
      </c>
      <c r="E45" s="7">
        <v>938905.59999999998</v>
      </c>
      <c r="F45" s="16">
        <f t="shared" si="29"/>
        <v>247170.29999999993</v>
      </c>
      <c r="G45" s="16">
        <f t="shared" si="30"/>
        <v>-3.9251225568317283E-2</v>
      </c>
      <c r="H45" s="11">
        <f t="shared" si="3"/>
        <v>4481456.0142739071</v>
      </c>
      <c r="I45" s="28">
        <v>5010564.1968707321</v>
      </c>
      <c r="J45" s="24">
        <v>5.3421271807460258E-2</v>
      </c>
      <c r="K45" s="13">
        <f t="shared" ref="K45:K69" si="40">AVERAGE(H42:H45)</f>
        <v>4095541.6585322153</v>
      </c>
      <c r="L45">
        <f>(B45+E45)/K45</f>
        <v>0.48513319254383341</v>
      </c>
    </row>
    <row r="46" spans="1:12" x14ac:dyDescent="0.35">
      <c r="A46" s="1">
        <f t="shared" si="4"/>
        <v>12015</v>
      </c>
      <c r="B46" s="2">
        <v>256254</v>
      </c>
      <c r="C46" s="2">
        <f t="shared" ref="C46" si="41">B46</f>
        <v>256254</v>
      </c>
      <c r="D46" s="2">
        <f t="shared" si="28"/>
        <v>-0.19530751490973763</v>
      </c>
      <c r="E46" s="2">
        <v>237956.6</v>
      </c>
      <c r="F46" s="14">
        <f t="shared" ref="F46" si="42">E46</f>
        <v>237956.6</v>
      </c>
      <c r="G46" s="14">
        <f t="shared" si="30"/>
        <v>-3.7276727826927147E-2</v>
      </c>
      <c r="H46" s="11">
        <f t="shared" si="3"/>
        <v>4554912.7991822539</v>
      </c>
      <c r="I46" s="26">
        <v>5092693.740328637</v>
      </c>
      <c r="J46" s="27">
        <v>5.1588112772654737E-2</v>
      </c>
    </row>
    <row r="47" spans="1:12" x14ac:dyDescent="0.35">
      <c r="A47" s="3">
        <f t="shared" si="4"/>
        <v>22015</v>
      </c>
      <c r="B47" s="4">
        <v>593684.6</v>
      </c>
      <c r="C47" s="4">
        <f t="shared" ref="C47" si="43">B47-B46</f>
        <v>337430.6</v>
      </c>
      <c r="D47" s="4">
        <f t="shared" si="28"/>
        <v>0.31678178682088864</v>
      </c>
      <c r="E47" s="4">
        <v>555396.6</v>
      </c>
      <c r="F47" s="15">
        <f t="shared" ref="F47" si="44">E47-E46</f>
        <v>317440</v>
      </c>
      <c r="G47" s="15">
        <f t="shared" si="30"/>
        <v>0.33402477594653801</v>
      </c>
      <c r="H47" s="11">
        <f t="shared" si="3"/>
        <v>5323011.4738104278</v>
      </c>
      <c r="I47" s="12">
        <v>5951478.8553666007</v>
      </c>
      <c r="J47" s="23">
        <v>5.4465771573154242E-2</v>
      </c>
    </row>
    <row r="48" spans="1:12" x14ac:dyDescent="0.35">
      <c r="A48" s="3">
        <f t="shared" si="4"/>
        <v>32015</v>
      </c>
      <c r="B48" s="4">
        <v>932550.7</v>
      </c>
      <c r="C48" s="4">
        <f t="shared" si="34"/>
        <v>338866.1</v>
      </c>
      <c r="D48" s="4">
        <f t="shared" si="28"/>
        <v>4.2542081245744434E-3</v>
      </c>
      <c r="E48" s="4">
        <v>883340.5</v>
      </c>
      <c r="F48" s="15">
        <f t="shared" si="35"/>
        <v>327943.90000000002</v>
      </c>
      <c r="G48" s="15">
        <f t="shared" si="30"/>
        <v>3.3089402721774297E-2</v>
      </c>
      <c r="H48" s="11">
        <f t="shared" si="3"/>
        <v>5564725.1724783974</v>
      </c>
      <c r="I48" s="12">
        <v>6221730.7557715978</v>
      </c>
      <c r="J48" s="23">
        <v>4.9386715871688747E-2</v>
      </c>
    </row>
    <row r="49" spans="1:12" ht="15" thickBot="1" x14ac:dyDescent="0.4">
      <c r="A49" s="6">
        <f t="shared" si="4"/>
        <v>42015</v>
      </c>
      <c r="B49" s="7">
        <v>1324216</v>
      </c>
      <c r="C49" s="7">
        <f t="shared" si="34"/>
        <v>391665.30000000005</v>
      </c>
      <c r="D49" s="7">
        <f t="shared" si="28"/>
        <v>0.15581139571057734</v>
      </c>
      <c r="E49" s="7">
        <v>1210203.3</v>
      </c>
      <c r="F49" s="16">
        <f t="shared" si="35"/>
        <v>326862.80000000005</v>
      </c>
      <c r="G49" s="16">
        <f t="shared" si="30"/>
        <v>-3.2966004246457459E-3</v>
      </c>
      <c r="H49" s="11">
        <f t="shared" si="3"/>
        <v>5860243.8951435909</v>
      </c>
      <c r="I49" s="28">
        <v>6552140.2313025314</v>
      </c>
      <c r="J49" s="24">
        <v>8.3156998522160297E-2</v>
      </c>
      <c r="K49" s="13">
        <f t="shared" ref="K49" si="45">AVERAGE(H46:H48)</f>
        <v>5147549.8151570261</v>
      </c>
      <c r="L49">
        <f>(E49+B49)/K49</f>
        <v>0.49235449699532191</v>
      </c>
    </row>
    <row r="50" spans="1:12" x14ac:dyDescent="0.35">
      <c r="A50" s="1">
        <f t="shared" si="4"/>
        <v>12016</v>
      </c>
      <c r="B50" s="2">
        <v>311379.09999999998</v>
      </c>
      <c r="C50" s="2">
        <f t="shared" ref="C50" si="46">B50</f>
        <v>311379.09999999998</v>
      </c>
      <c r="D50" s="2">
        <f t="shared" si="28"/>
        <v>-0.20498675782613385</v>
      </c>
      <c r="E50" s="2">
        <v>341007.1</v>
      </c>
      <c r="F50" s="14">
        <f t="shared" ref="F50" si="47">E50</f>
        <v>341007.1</v>
      </c>
      <c r="G50" s="14">
        <f t="shared" si="30"/>
        <v>4.3272896150923001E-2</v>
      </c>
      <c r="H50" s="11">
        <f t="shared" si="3"/>
        <v>6266753.6715492625</v>
      </c>
      <c r="I50" s="26">
        <v>7006645.0451060422</v>
      </c>
      <c r="J50" s="27">
        <v>9.8811638831257653E-2</v>
      </c>
    </row>
    <row r="51" spans="1:12" x14ac:dyDescent="0.35">
      <c r="A51" s="3">
        <f t="shared" si="4"/>
        <v>22016</v>
      </c>
      <c r="B51" s="4">
        <v>745612.2</v>
      </c>
      <c r="C51" s="4">
        <f t="shared" ref="C51" si="48">B51-B50</f>
        <v>434233.1</v>
      </c>
      <c r="D51" s="4">
        <f t="shared" si="28"/>
        <v>0.39454799631702975</v>
      </c>
      <c r="E51" s="4">
        <v>723428.5</v>
      </c>
      <c r="F51" s="15">
        <f t="shared" ref="F51" si="49">E51-E50</f>
        <v>382421.4</v>
      </c>
      <c r="G51" s="15">
        <f t="shared" si="30"/>
        <v>0.12144703145477043</v>
      </c>
      <c r="H51" s="11">
        <f t="shared" si="3"/>
        <v>7525991.7392257657</v>
      </c>
      <c r="I51" s="12">
        <v>8414556.4821792115</v>
      </c>
      <c r="J51" s="23">
        <v>0.13979949644197975</v>
      </c>
    </row>
    <row r="52" spans="1:12" x14ac:dyDescent="0.35">
      <c r="A52" s="3">
        <f t="shared" si="4"/>
        <v>32016</v>
      </c>
      <c r="B52" s="4">
        <v>1208509</v>
      </c>
      <c r="C52" s="4">
        <f t="shared" si="27"/>
        <v>462896.80000000005</v>
      </c>
      <c r="D52" s="4">
        <f t="shared" si="28"/>
        <v>6.6009937980315403E-2</v>
      </c>
      <c r="E52" s="4">
        <v>1162398.3999999999</v>
      </c>
      <c r="F52" s="15">
        <f t="shared" si="29"/>
        <v>438969.89999999991</v>
      </c>
      <c r="G52" s="15">
        <f t="shared" si="30"/>
        <v>0.1478696014396681</v>
      </c>
      <c r="H52" s="11">
        <f t="shared" si="3"/>
        <v>7627123.8098106934</v>
      </c>
      <c r="I52" s="12">
        <v>8527628.8252780307</v>
      </c>
      <c r="J52" s="23">
        <v>3.3282440000000024E-2</v>
      </c>
    </row>
    <row r="53" spans="1:12" ht="15" thickBot="1" x14ac:dyDescent="0.4">
      <c r="A53" s="6">
        <f t="shared" si="4"/>
        <v>42016</v>
      </c>
      <c r="B53" s="7">
        <v>1824437.4</v>
      </c>
      <c r="C53" s="7">
        <f t="shared" si="27"/>
        <v>615928.39999999991</v>
      </c>
      <c r="D53" s="7">
        <f t="shared" si="28"/>
        <v>0.3305955020643907</v>
      </c>
      <c r="E53" s="7">
        <v>1639134.6</v>
      </c>
      <c r="F53" s="16">
        <f t="shared" si="29"/>
        <v>476736.20000000019</v>
      </c>
      <c r="G53" s="16">
        <f t="shared" si="30"/>
        <v>8.6033917131904225E-2</v>
      </c>
      <c r="H53" s="11">
        <f t="shared" si="3"/>
        <v>8017242.9945014734</v>
      </c>
      <c r="I53" s="28">
        <v>8963807.8735824302</v>
      </c>
      <c r="J53" s="24">
        <v>5.2868608000000039E-2</v>
      </c>
      <c r="K53" s="13">
        <f t="shared" si="40"/>
        <v>7359278.0537717994</v>
      </c>
      <c r="L53">
        <f>(B53+E53)/K53</f>
        <v>0.47064018707987798</v>
      </c>
    </row>
    <row r="54" spans="1:12" x14ac:dyDescent="0.35">
      <c r="A54" s="1">
        <f t="shared" si="4"/>
        <v>12017</v>
      </c>
      <c r="B54" s="2">
        <v>445416.3</v>
      </c>
      <c r="C54" s="2">
        <f t="shared" ref="C54" si="50">B54</f>
        <v>445416.3</v>
      </c>
      <c r="D54" s="2">
        <f t="shared" si="28"/>
        <v>-0.27683753501218644</v>
      </c>
      <c r="E54" s="2">
        <v>417971</v>
      </c>
      <c r="F54" s="14">
        <f t="shared" ref="F54" si="51">E54</f>
        <v>417971</v>
      </c>
      <c r="G54" s="14">
        <f t="shared" si="30"/>
        <v>-0.1232656550939496</v>
      </c>
      <c r="H54" s="11">
        <f t="shared" si="3"/>
        <v>8265054.6839846848</v>
      </c>
      <c r="I54" s="26">
        <v>9240877.7309983596</v>
      </c>
      <c r="J54" s="27">
        <v>6.1476002472446112E-2</v>
      </c>
    </row>
    <row r="55" spans="1:12" x14ac:dyDescent="0.35">
      <c r="A55" s="3">
        <f t="shared" si="4"/>
        <v>22017</v>
      </c>
      <c r="B55" s="4">
        <v>1015233.9</v>
      </c>
      <c r="C55" s="4">
        <f t="shared" ref="C55" si="52">B55-B54</f>
        <v>569817.60000000009</v>
      </c>
      <c r="D55" s="4">
        <f t="shared" si="28"/>
        <v>0.27929220372042995</v>
      </c>
      <c r="E55" s="4">
        <v>850292.4</v>
      </c>
      <c r="F55" s="15">
        <f t="shared" ref="F55" si="53">E55-E54</f>
        <v>432321.4</v>
      </c>
      <c r="G55" s="15">
        <f t="shared" si="30"/>
        <v>3.4333482466486931E-2</v>
      </c>
      <c r="H55" s="11">
        <f t="shared" si="3"/>
        <v>9443277.0936954133</v>
      </c>
      <c r="I55" s="12">
        <v>10558208.304643149</v>
      </c>
      <c r="J55" s="23">
        <v>5.3699744543541206E-2</v>
      </c>
    </row>
    <row r="56" spans="1:12" x14ac:dyDescent="0.35">
      <c r="A56" s="3">
        <f t="shared" si="4"/>
        <v>32017</v>
      </c>
      <c r="B56" s="4">
        <v>1554757.5</v>
      </c>
      <c r="C56" s="4">
        <f t="shared" si="34"/>
        <v>539523.6</v>
      </c>
      <c r="D56" s="4">
        <f t="shared" si="28"/>
        <v>-5.3164381022980156E-2</v>
      </c>
      <c r="E56" s="4">
        <v>1322635.8</v>
      </c>
      <c r="F56" s="15">
        <f t="shared" si="35"/>
        <v>472343.4</v>
      </c>
      <c r="G56" s="15">
        <f t="shared" si="30"/>
        <v>9.2574644697209107E-2</v>
      </c>
      <c r="H56" s="11">
        <f t="shared" si="3"/>
        <v>9942544.5311601721</v>
      </c>
      <c r="I56" s="12">
        <v>11116422.3178693</v>
      </c>
      <c r="J56" s="23">
        <v>5.1178521975708158E-2</v>
      </c>
    </row>
    <row r="57" spans="1:12" ht="15" thickBot="1" x14ac:dyDescent="0.4">
      <c r="A57" s="6">
        <f t="shared" si="4"/>
        <v>42017</v>
      </c>
      <c r="B57" s="7">
        <v>2247082.6</v>
      </c>
      <c r="C57" s="7">
        <f t="shared" si="34"/>
        <v>692325.10000000009</v>
      </c>
      <c r="D57" s="7">
        <f t="shared" si="28"/>
        <v>0.28321559983659683</v>
      </c>
      <c r="E57" s="7">
        <v>1799500.1</v>
      </c>
      <c r="F57" s="16">
        <f t="shared" si="35"/>
        <v>476864.30000000005</v>
      </c>
      <c r="G57" s="16">
        <f t="shared" si="30"/>
        <v>9.5712145019914985E-3</v>
      </c>
      <c r="H57" s="11">
        <f t="shared" si="3"/>
        <v>10487220.100685433</v>
      </c>
      <c r="I57" s="28">
        <v>11725405.625723016</v>
      </c>
      <c r="J57" s="24">
        <v>6.1115509999999817E-2</v>
      </c>
      <c r="K57" s="13">
        <f t="shared" ref="K57" si="54">AVERAGE(H54:H56)</f>
        <v>9216958.7696134243</v>
      </c>
      <c r="L57">
        <f>(E57+B57)/K57</f>
        <v>0.43903664984819296</v>
      </c>
    </row>
    <row r="58" spans="1:12" x14ac:dyDescent="0.35">
      <c r="A58" s="1">
        <f t="shared" si="4"/>
        <v>12018</v>
      </c>
      <c r="B58" s="2">
        <v>529999.1</v>
      </c>
      <c r="C58" s="2">
        <f t="shared" ref="C58" si="55">B58</f>
        <v>529999.1</v>
      </c>
      <c r="D58" s="2">
        <f t="shared" si="28"/>
        <v>-0.23446499339688842</v>
      </c>
      <c r="E58" s="2">
        <v>518169</v>
      </c>
      <c r="F58" s="14">
        <f t="shared" ref="F58" si="56">E58</f>
        <v>518169</v>
      </c>
      <c r="G58" s="14">
        <f t="shared" si="30"/>
        <v>8.661730391643907E-2</v>
      </c>
      <c r="H58" s="11">
        <f t="shared" si="3"/>
        <v>11142266.076701706</v>
      </c>
      <c r="I58" s="26">
        <v>12457790.347179031</v>
      </c>
      <c r="J58" s="27">
        <v>6.6407935999999834E-2</v>
      </c>
    </row>
    <row r="59" spans="1:12" x14ac:dyDescent="0.35">
      <c r="A59" s="3">
        <f t="shared" si="4"/>
        <v>22018</v>
      </c>
      <c r="B59" s="4">
        <v>1205700.2</v>
      </c>
      <c r="C59" s="4">
        <f t="shared" ref="C59" si="57">B59-B58</f>
        <v>675701.1</v>
      </c>
      <c r="D59" s="4">
        <f t="shared" si="28"/>
        <v>0.27490990079039768</v>
      </c>
      <c r="E59" s="4">
        <v>1081611.1000000001</v>
      </c>
      <c r="F59" s="15">
        <f t="shared" ref="F59" si="58">E59-E58</f>
        <v>563442.10000000009</v>
      </c>
      <c r="G59" s="15">
        <f t="shared" si="30"/>
        <v>8.7371301640970511E-2</v>
      </c>
      <c r="H59" s="11">
        <f t="shared" si="3"/>
        <v>12907460.108574372</v>
      </c>
      <c r="I59" s="12">
        <v>14431394.012697566</v>
      </c>
      <c r="J59" s="23">
        <v>8.7363978999999814E-2</v>
      </c>
    </row>
    <row r="60" spans="1:12" x14ac:dyDescent="0.35">
      <c r="A60" s="3">
        <f t="shared" si="4"/>
        <v>32018</v>
      </c>
      <c r="B60" s="4">
        <v>1899159.2</v>
      </c>
      <c r="C60" s="4">
        <f t="shared" si="27"/>
        <v>693459</v>
      </c>
      <c r="D60" s="4">
        <f t="shared" si="28"/>
        <v>2.6280703109703429E-2</v>
      </c>
      <c r="E60" s="4">
        <v>1697974.6</v>
      </c>
      <c r="F60" s="15">
        <f t="shared" si="29"/>
        <v>616363.5</v>
      </c>
      <c r="G60" s="15">
        <f t="shared" si="30"/>
        <v>9.3925178824940225E-2</v>
      </c>
      <c r="H60" s="11">
        <f t="shared" si="3"/>
        <v>13663123.495223906</v>
      </c>
      <c r="I60" s="12">
        <v>15276275.653390341</v>
      </c>
      <c r="J60" s="23">
        <v>0.14083758499999988</v>
      </c>
    </row>
    <row r="61" spans="1:12" ht="15" thickBot="1" x14ac:dyDescent="0.4">
      <c r="A61" s="6">
        <f t="shared" si="4"/>
        <v>42018</v>
      </c>
      <c r="B61" s="7">
        <v>2754983.9</v>
      </c>
      <c r="C61" s="7">
        <f t="shared" si="27"/>
        <v>855824.7</v>
      </c>
      <c r="D61" s="7">
        <f t="shared" si="28"/>
        <v>0.23413886040847398</v>
      </c>
      <c r="E61" s="7">
        <v>2366225.7000000002</v>
      </c>
      <c r="F61" s="16">
        <f t="shared" si="29"/>
        <v>668251.10000000009</v>
      </c>
      <c r="G61" s="16">
        <f t="shared" si="30"/>
        <v>8.418344045356374E-2</v>
      </c>
      <c r="H61" s="11">
        <f t="shared" si="3"/>
        <v>15038272.063619064</v>
      </c>
      <c r="I61" s="28">
        <v>16813782.695796333</v>
      </c>
      <c r="J61" s="24">
        <v>0.11600892800000007</v>
      </c>
      <c r="K61" s="13">
        <f t="shared" si="40"/>
        <v>13187780.436029762</v>
      </c>
      <c r="L61">
        <f>(B61+E61)/K61</f>
        <v>0.38832991077168416</v>
      </c>
    </row>
    <row r="62" spans="1:12" x14ac:dyDescent="0.35">
      <c r="A62" s="1">
        <f t="shared" si="4"/>
        <v>12019</v>
      </c>
      <c r="B62" s="2">
        <v>710351.9</v>
      </c>
      <c r="C62" s="2">
        <f t="shared" ref="C62" si="59">B62</f>
        <v>710351.9</v>
      </c>
      <c r="D62" s="2">
        <f t="shared" si="28"/>
        <v>-0.1699796699020254</v>
      </c>
      <c r="E62" s="2">
        <v>727451.5</v>
      </c>
      <c r="F62" s="14">
        <f t="shared" ref="F62" si="60">E62</f>
        <v>727451.5</v>
      </c>
      <c r="G62" s="14">
        <f t="shared" si="30"/>
        <v>8.8590052451840151E-2</v>
      </c>
      <c r="H62" s="11">
        <f t="shared" si="3"/>
        <v>15790965.520797724</v>
      </c>
      <c r="I62" s="26">
        <v>17655343.758929808</v>
      </c>
      <c r="J62" s="27">
        <v>0.11830279399999988</v>
      </c>
    </row>
    <row r="63" spans="1:12" x14ac:dyDescent="0.35">
      <c r="A63" s="3">
        <f t="shared" si="4"/>
        <v>22019</v>
      </c>
      <c r="B63" s="4">
        <v>1608372.3</v>
      </c>
      <c r="C63" s="4">
        <f t="shared" ref="C63" si="61">B63-B62</f>
        <v>898020.4</v>
      </c>
      <c r="D63" s="4">
        <f t="shared" si="28"/>
        <v>0.26419088905090571</v>
      </c>
      <c r="E63" s="4">
        <v>1582626.5</v>
      </c>
      <c r="F63" s="15">
        <f t="shared" ref="F63" si="62">E63-E62</f>
        <v>855175</v>
      </c>
      <c r="G63" s="15">
        <f t="shared" si="30"/>
        <v>0.17557665356384589</v>
      </c>
      <c r="H63" s="11">
        <f t="shared" si="3"/>
        <v>19223702.248481907</v>
      </c>
      <c r="I63" s="12">
        <v>21493370.438257672</v>
      </c>
      <c r="J63" s="23">
        <v>9.4837457999999764E-2</v>
      </c>
    </row>
    <row r="64" spans="1:12" x14ac:dyDescent="0.35">
      <c r="A64" s="3">
        <f t="shared" si="4"/>
        <v>32019</v>
      </c>
      <c r="B64" s="4">
        <v>2571737.4</v>
      </c>
      <c r="C64" s="4">
        <f t="shared" si="34"/>
        <v>963365.09999999986</v>
      </c>
      <c r="D64" s="4">
        <f t="shared" si="28"/>
        <v>7.2765273483764714E-2</v>
      </c>
      <c r="E64" s="4">
        <v>2530866.9</v>
      </c>
      <c r="F64" s="15">
        <f t="shared" si="35"/>
        <v>948240.39999999991</v>
      </c>
      <c r="G64" s="15">
        <f t="shared" si="30"/>
        <v>0.10882614669512081</v>
      </c>
      <c r="H64" s="11">
        <f t="shared" si="3"/>
        <v>20297795.570467081</v>
      </c>
      <c r="I64" s="12">
        <v>22694277.805438165</v>
      </c>
      <c r="J64" s="23">
        <v>0.12558991999999991</v>
      </c>
    </row>
    <row r="65" spans="1:12" ht="15" thickBot="1" x14ac:dyDescent="0.4">
      <c r="A65" s="6">
        <f t="shared" si="4"/>
        <v>42019</v>
      </c>
      <c r="B65" s="7">
        <v>3750400.6</v>
      </c>
      <c r="C65" s="7">
        <f t="shared" si="34"/>
        <v>1178663.2000000002</v>
      </c>
      <c r="D65" s="7">
        <f t="shared" si="28"/>
        <v>0.2234854677629492</v>
      </c>
      <c r="E65" s="7">
        <v>3525317.2</v>
      </c>
      <c r="F65" s="16">
        <f t="shared" si="35"/>
        <v>994450.30000000028</v>
      </c>
      <c r="G65" s="16">
        <f t="shared" si="30"/>
        <v>4.8732262409406202E-2</v>
      </c>
      <c r="H65" s="11">
        <f t="shared" si="3"/>
        <v>22687417.544178877</v>
      </c>
      <c r="I65" s="28">
        <v>25366033.205334876</v>
      </c>
      <c r="J65" s="24">
        <v>0.1172835029999999</v>
      </c>
      <c r="K65" s="13">
        <f t="shared" ref="K65" si="63">AVERAGE(H62:H64)</f>
        <v>18437487.779915571</v>
      </c>
      <c r="L65">
        <f>(E65+B65)/K65</f>
        <v>0.39461546425677507</v>
      </c>
    </row>
    <row r="66" spans="1:12" x14ac:dyDescent="0.35">
      <c r="A66" s="1">
        <f t="shared" si="4"/>
        <v>12020</v>
      </c>
      <c r="B66" s="2">
        <v>1102581.8</v>
      </c>
      <c r="C66" s="2">
        <f t="shared" ref="C66" si="64">B66</f>
        <v>1102581.8</v>
      </c>
      <c r="D66" s="2">
        <f t="shared" si="28"/>
        <v>-6.4548888944696126E-2</v>
      </c>
      <c r="E66" s="2">
        <v>963221.6</v>
      </c>
      <c r="F66" s="14">
        <f t="shared" ref="F66" si="65">E66</f>
        <v>963221.6</v>
      </c>
      <c r="G66" s="14">
        <f t="shared" si="30"/>
        <v>-3.1402977102023444E-2</v>
      </c>
      <c r="H66" s="11">
        <f t="shared" si="3"/>
        <v>22526926.246866789</v>
      </c>
      <c r="I66" s="26">
        <v>25186593.321140993</v>
      </c>
      <c r="J66" s="27">
        <v>7.7894179999999702E-2</v>
      </c>
    </row>
    <row r="67" spans="1:12" x14ac:dyDescent="0.35">
      <c r="A67" s="3">
        <f t="shared" si="4"/>
        <v>22020</v>
      </c>
      <c r="B67" s="4">
        <v>2887673.5</v>
      </c>
      <c r="C67" s="4">
        <f t="shared" ref="C67" si="66">B67-B66</f>
        <v>1785091.7</v>
      </c>
      <c r="D67" s="4">
        <f t="shared" ref="D67:D71" si="67">C67/C66-1</f>
        <v>0.61901067113569241</v>
      </c>
      <c r="E67" s="4">
        <v>1891257.6</v>
      </c>
      <c r="F67" s="15">
        <f t="shared" ref="F67" si="68">E67-E66</f>
        <v>928036.00000000012</v>
      </c>
      <c r="G67" s="15">
        <f t="shared" ref="G67:G71" si="69">F67/F66-1</f>
        <v>-3.652908115847886E-2</v>
      </c>
      <c r="H67" s="11">
        <f t="shared" si="3"/>
        <v>21627033.276799358</v>
      </c>
      <c r="I67" s="12">
        <v>24180453.467826806</v>
      </c>
      <c r="J67" s="23">
        <v>0.25687449999999967</v>
      </c>
    </row>
    <row r="68" spans="1:12" x14ac:dyDescent="0.35">
      <c r="A68" s="3">
        <f t="shared" si="4"/>
        <v>32020</v>
      </c>
      <c r="B68" s="4">
        <v>4527967.0999999996</v>
      </c>
      <c r="C68" s="4">
        <f t="shared" si="27"/>
        <v>1640293.5999999996</v>
      </c>
      <c r="D68" s="4">
        <f t="shared" si="67"/>
        <v>-8.1115216658057543E-2</v>
      </c>
      <c r="E68" s="4">
        <v>3056090.8</v>
      </c>
      <c r="F68" s="15">
        <f t="shared" si="29"/>
        <v>1164833.1999999997</v>
      </c>
      <c r="G68" s="15">
        <f t="shared" si="69"/>
        <v>0.25515949812291727</v>
      </c>
      <c r="H68" s="11">
        <f t="shared" ref="H68:H71" si="70">I68*H67/I67</f>
        <v>24909610.277479116</v>
      </c>
      <c r="I68" s="12">
        <v>27850591.641824298</v>
      </c>
      <c r="J68" s="23">
        <v>7.5815363999999885E-2</v>
      </c>
    </row>
    <row r="69" spans="1:12" ht="15" thickBot="1" x14ac:dyDescent="0.4">
      <c r="A69" s="6">
        <f t="shared" si="4"/>
        <v>42020</v>
      </c>
      <c r="B69" s="7">
        <v>6377662.4000000004</v>
      </c>
      <c r="C69" s="7">
        <f t="shared" si="27"/>
        <v>1849695.3000000007</v>
      </c>
      <c r="D69" s="7">
        <f t="shared" si="67"/>
        <v>0.12766110896244509</v>
      </c>
      <c r="E69" s="7">
        <v>4307427.5</v>
      </c>
      <c r="F69" s="16">
        <f t="shared" si="29"/>
        <v>1251336.7000000002</v>
      </c>
      <c r="G69" s="16">
        <f t="shared" si="69"/>
        <v>7.4262563944778037E-2</v>
      </c>
      <c r="H69" s="11">
        <f t="shared" si="70"/>
        <v>29254192.1179084</v>
      </c>
      <c r="I69" s="28">
        <v>32708121.460413121</v>
      </c>
      <c r="J69" s="24">
        <v>0.1144931264000002</v>
      </c>
      <c r="K69" s="13">
        <f t="shared" si="40"/>
        <v>24579440.479763415</v>
      </c>
      <c r="L69">
        <f>(B69+E69)/K69</f>
        <v>0.43471656357666805</v>
      </c>
    </row>
    <row r="70" spans="1:12" x14ac:dyDescent="0.35">
      <c r="A70" s="1">
        <f t="shared" si="4"/>
        <v>12021</v>
      </c>
      <c r="B70" s="2">
        <v>1596496.1</v>
      </c>
      <c r="C70" s="2">
        <f t="shared" ref="C70" si="71">B70</f>
        <v>1596496.1</v>
      </c>
      <c r="D70" s="2">
        <f t="shared" si="67"/>
        <v>-0.13688697808768857</v>
      </c>
      <c r="E70" s="2">
        <v>1510845.6</v>
      </c>
      <c r="F70" s="14">
        <f t="shared" ref="F70" si="72">E70</f>
        <v>1510845.6</v>
      </c>
      <c r="G70" s="14">
        <f t="shared" si="69"/>
        <v>0.20738535040169426</v>
      </c>
      <c r="H70" s="11">
        <f t="shared" si="70"/>
        <v>33234264.74398395</v>
      </c>
      <c r="I70" s="26">
        <v>37158105.871202998</v>
      </c>
      <c r="J70" s="27">
        <v>0.1226176000000001</v>
      </c>
    </row>
    <row r="71" spans="1:12" ht="15" thickBot="1" x14ac:dyDescent="0.4">
      <c r="A71" s="6">
        <f t="shared" ref="A71" si="73">A67+1</f>
        <v>22021</v>
      </c>
      <c r="B71" s="7">
        <v>3871562.3</v>
      </c>
      <c r="C71" s="7">
        <f t="shared" ref="C71" si="74">B71-B70</f>
        <v>2275066.1999999997</v>
      </c>
      <c r="D71" s="7">
        <f t="shared" si="67"/>
        <v>0.42503711722189585</v>
      </c>
      <c r="E71" s="7">
        <v>3378087.8</v>
      </c>
      <c r="F71" s="16">
        <f t="shared" ref="F71" si="75">E71-E70</f>
        <v>1867242.1999999997</v>
      </c>
      <c r="G71" s="16">
        <f t="shared" si="69"/>
        <v>0.23589213881286053</v>
      </c>
      <c r="H71" s="11">
        <f t="shared" si="70"/>
        <v>41710210.889719538</v>
      </c>
      <c r="I71" s="28">
        <v>46634774.203360699</v>
      </c>
      <c r="J71" s="24">
        <v>0.10976429599999982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854F-36D5-401C-8A09-1B50D3F7D71D}">
  <dimension ref="A1:V73"/>
  <sheetViews>
    <sheetView topLeftCell="A57" workbookViewId="0">
      <pane xSplit="1" topLeftCell="B1" activePane="topRight" state="frozen"/>
      <selection pane="topRight" activeCell="G1" sqref="G1:I73"/>
    </sheetView>
  </sheetViews>
  <sheetFormatPr baseColWidth="10" defaultRowHeight="14.5" x14ac:dyDescent="0.35"/>
  <cols>
    <col min="7" max="7" width="13.1796875" style="54" bestFit="1" customWidth="1"/>
    <col min="8" max="8" width="11.54296875" style="54" bestFit="1" customWidth="1"/>
    <col min="9" max="9" width="12.54296875" style="54" bestFit="1" customWidth="1"/>
    <col min="10" max="10" width="12.54296875" style="54" customWidth="1"/>
    <col min="17" max="17" width="11.1796875" bestFit="1" customWidth="1"/>
    <col min="18" max="18" width="19.36328125" bestFit="1" customWidth="1"/>
    <col min="21" max="22" width="14.54296875" bestFit="1" customWidth="1"/>
  </cols>
  <sheetData>
    <row r="1" spans="1:22" ht="15" thickBot="1" x14ac:dyDescent="0.4">
      <c r="B1" t="s">
        <v>4</v>
      </c>
      <c r="C1" t="s">
        <v>6</v>
      </c>
      <c r="D1" t="s">
        <v>82</v>
      </c>
      <c r="E1" s="25" t="s">
        <v>0</v>
      </c>
      <c r="F1" s="52"/>
      <c r="G1" t="s">
        <v>90</v>
      </c>
      <c r="H1" t="s">
        <v>91</v>
      </c>
      <c r="I1" t="s">
        <v>92</v>
      </c>
      <c r="L1" t="s">
        <v>85</v>
      </c>
      <c r="M1" t="s">
        <v>86</v>
      </c>
      <c r="N1" t="s">
        <v>87</v>
      </c>
      <c r="O1" t="s">
        <v>84</v>
      </c>
      <c r="P1" t="s">
        <v>83</v>
      </c>
      <c r="Q1" t="s">
        <v>0</v>
      </c>
      <c r="T1" t="s">
        <v>88</v>
      </c>
      <c r="U1" t="s">
        <v>89</v>
      </c>
      <c r="V1" t="s">
        <v>89</v>
      </c>
    </row>
    <row r="2" spans="1:22" x14ac:dyDescent="0.35">
      <c r="A2" s="39" t="s">
        <v>10</v>
      </c>
      <c r="B2" s="35">
        <v>22658.2</v>
      </c>
      <c r="C2" s="35">
        <v>19069.899999999998</v>
      </c>
      <c r="D2" s="42">
        <v>439195.86500017258</v>
      </c>
      <c r="E2" s="27">
        <v>1.122018807898173E-2</v>
      </c>
      <c r="F2" s="10">
        <f>E2+1</f>
        <v>1.0112201880789817</v>
      </c>
      <c r="G2" s="55">
        <f>B2</f>
        <v>22658.2</v>
      </c>
      <c r="H2" s="55">
        <f>C2</f>
        <v>19069.899999999998</v>
      </c>
      <c r="I2" s="55">
        <f>D2</f>
        <v>439195.86500017258</v>
      </c>
      <c r="J2" s="56">
        <f>1+E2</f>
        <v>1.0112201880789817</v>
      </c>
      <c r="K2" s="45">
        <v>2004</v>
      </c>
      <c r="L2" s="42">
        <v>485115.19472475466</v>
      </c>
      <c r="M2" s="36">
        <v>87656</v>
      </c>
      <c r="N2" s="36">
        <v>104968.1</v>
      </c>
      <c r="O2" s="47">
        <f>M2/L2</f>
        <v>0.18069110378975942</v>
      </c>
      <c r="P2" s="47">
        <f>N2/L2</f>
        <v>0.21637767924287951</v>
      </c>
      <c r="Q2" s="57">
        <f>PRODUCT(J2:J5)-1</f>
        <v>6.1009810581019064E-2</v>
      </c>
      <c r="R2" s="57">
        <f>Q2+1</f>
        <v>1.0610098105810191</v>
      </c>
      <c r="S2" s="57">
        <f>R2</f>
        <v>1.0610098105810191</v>
      </c>
      <c r="T2" s="13">
        <f>L2</f>
        <v>485115.19472475466</v>
      </c>
      <c r="U2" s="13">
        <f t="shared" ref="U2:V2" si="0">M2</f>
        <v>87656</v>
      </c>
      <c r="V2" s="13">
        <f t="shared" si="0"/>
        <v>104968.1</v>
      </c>
    </row>
    <row r="3" spans="1:22" x14ac:dyDescent="0.35">
      <c r="A3" s="40" t="s">
        <v>11</v>
      </c>
      <c r="B3" s="36">
        <v>30170.500000000004</v>
      </c>
      <c r="C3" s="36">
        <v>22052.300000000003</v>
      </c>
      <c r="D3" s="43">
        <v>509498.6632468832</v>
      </c>
      <c r="E3" s="23">
        <v>2.1636614902831752E-2</v>
      </c>
      <c r="F3" s="10">
        <f>(F2)*(1+E3)</f>
        <v>1.0330995698704157</v>
      </c>
      <c r="G3" s="53">
        <f>B3/F2</f>
        <v>29835.737414731604</v>
      </c>
      <c r="H3" s="53">
        <f>C3/F2</f>
        <v>21807.614464158225</v>
      </c>
      <c r="I3" s="53">
        <f>D3/F2</f>
        <v>503845.42283988558</v>
      </c>
      <c r="J3" s="56">
        <f t="shared" ref="J3:J66" si="1">1+E3</f>
        <v>1.0216366149028318</v>
      </c>
      <c r="K3" s="46">
        <v>2005</v>
      </c>
      <c r="L3" s="43">
        <v>582538.17293727468</v>
      </c>
      <c r="M3" s="35">
        <v>107004</v>
      </c>
      <c r="N3" s="35">
        <v>126223.8</v>
      </c>
      <c r="O3" s="47">
        <f t="shared" ref="O3:O19" si="2">M3/L3</f>
        <v>0.18368581660574157</v>
      </c>
      <c r="P3" s="47">
        <f t="shared" ref="P3:P19" si="3">N3/L3</f>
        <v>0.21667901927105343</v>
      </c>
      <c r="Q3" s="57">
        <f>PRODUCT(J6:J9)-1</f>
        <v>0.12326502029225428</v>
      </c>
      <c r="R3" s="57">
        <f t="shared" ref="R3:R19" si="4">Q3+1</f>
        <v>1.1232650202922543</v>
      </c>
      <c r="S3">
        <f>R3*S2</f>
        <v>1.1917952064125692</v>
      </c>
      <c r="T3">
        <f>L3/S2</f>
        <v>549041.26910784282</v>
      </c>
      <c r="U3" s="59">
        <f>M3/S2</f>
        <v>100851.09386632683</v>
      </c>
      <c r="V3" s="59">
        <f>N3/S2</f>
        <v>118965.72372962192</v>
      </c>
    </row>
    <row r="4" spans="1:22" x14ac:dyDescent="0.35">
      <c r="A4" s="39" t="s">
        <v>12</v>
      </c>
      <c r="B4" s="35">
        <v>26582.5</v>
      </c>
      <c r="C4" s="35">
        <v>21833.1</v>
      </c>
      <c r="D4" s="42">
        <v>488462.38259118347</v>
      </c>
      <c r="E4" s="23">
        <v>1.4458323661603822E-2</v>
      </c>
      <c r="F4" s="10">
        <f>F3*(1+E4)</f>
        <v>1.048036457826266</v>
      </c>
      <c r="G4" s="53">
        <f>B4/F3</f>
        <v>25730.820895931949</v>
      </c>
      <c r="H4" s="53">
        <f t="shared" ref="H4:H67" si="5">C4/F3</f>
        <v>21133.587348931505</v>
      </c>
      <c r="I4" s="53">
        <f t="shared" ref="I4:I67" si="6">D4/F3</f>
        <v>472812.49246135348</v>
      </c>
      <c r="J4" s="56">
        <f t="shared" si="1"/>
        <v>1.0144583236616038</v>
      </c>
      <c r="K4" s="45">
        <v>2006</v>
      </c>
      <c r="L4" s="42">
        <v>715904.27173384849</v>
      </c>
      <c r="M4" s="36">
        <v>130438.41</v>
      </c>
      <c r="N4" s="36">
        <v>158216.20000000001</v>
      </c>
      <c r="O4" s="47">
        <f t="shared" si="2"/>
        <v>0.18220091030340024</v>
      </c>
      <c r="P4" s="47">
        <f t="shared" si="3"/>
        <v>0.22100189403370399</v>
      </c>
      <c r="Q4" s="57">
        <f>PRODUCT(J10:J13)-1</f>
        <v>0.10921876301382971</v>
      </c>
      <c r="R4" s="57">
        <f t="shared" si="4"/>
        <v>1.1092187630138297</v>
      </c>
      <c r="S4">
        <f t="shared" ref="S4:S19" si="7">R4*S3</f>
        <v>1.3219616046227618</v>
      </c>
      <c r="T4">
        <f t="shared" ref="T4:T19" si="8">L4/S3</f>
        <v>600694.0352519094</v>
      </c>
      <c r="U4" s="59">
        <f t="shared" ref="U4:U19" si="9">M4/S3</f>
        <v>109447.0000367207</v>
      </c>
      <c r="V4" s="59">
        <f t="shared" ref="V4:V19" si="10">N4/S3</f>
        <v>132754.51952542053</v>
      </c>
    </row>
    <row r="5" spans="1:22" ht="15" thickBot="1" x14ac:dyDescent="0.4">
      <c r="A5" s="40" t="s">
        <v>13</v>
      </c>
      <c r="B5" s="36">
        <v>25556.9</v>
      </c>
      <c r="C5" s="36">
        <v>24700.699999999997</v>
      </c>
      <c r="D5" s="43">
        <v>503303.86806077929</v>
      </c>
      <c r="E5" s="24">
        <v>1.2378722760905791E-2</v>
      </c>
      <c r="F5" s="10">
        <f t="shared" ref="F5:F68" si="11">F4*(1+E5)</f>
        <v>1.0610098105810191</v>
      </c>
      <c r="G5" s="53">
        <f t="shared" ref="G5:G68" si="12">B5/F4</f>
        <v>24385.506638774386</v>
      </c>
      <c r="H5" s="53">
        <f t="shared" si="5"/>
        <v>23568.550326227924</v>
      </c>
      <c r="I5" s="53">
        <f t="shared" si="6"/>
        <v>480235.07608187851</v>
      </c>
      <c r="J5" s="56">
        <f t="shared" si="1"/>
        <v>1.0123787227609058</v>
      </c>
      <c r="K5" s="46">
        <v>2007</v>
      </c>
      <c r="L5" s="43">
        <v>896980.17407190299</v>
      </c>
      <c r="M5" s="35">
        <v>134874.82</v>
      </c>
      <c r="N5" s="35">
        <v>163801</v>
      </c>
      <c r="O5" s="47">
        <f t="shared" si="2"/>
        <v>0.15036544162144244</v>
      </c>
      <c r="P5" s="47">
        <f t="shared" si="3"/>
        <v>0.18261384669899017</v>
      </c>
      <c r="Q5" s="57">
        <f>PRODUCT(J14:J17)-1</f>
        <v>0.19235161876361717</v>
      </c>
      <c r="R5" s="57">
        <f t="shared" si="4"/>
        <v>1.1923516187636172</v>
      </c>
      <c r="S5">
        <f t="shared" si="7"/>
        <v>1.5762430592152989</v>
      </c>
      <c r="T5">
        <f t="shared" si="8"/>
        <v>678522.10755233502</v>
      </c>
      <c r="U5" s="59">
        <f t="shared" si="9"/>
        <v>102026.27635201873</v>
      </c>
      <c r="V5" s="59">
        <f t="shared" si="10"/>
        <v>123907.53213043783</v>
      </c>
    </row>
    <row r="6" spans="1:22" x14ac:dyDescent="0.35">
      <c r="A6" s="39" t="s">
        <v>14</v>
      </c>
      <c r="B6" s="35">
        <v>26870.5</v>
      </c>
      <c r="C6" s="35">
        <v>22306.1</v>
      </c>
      <c r="D6" s="42">
        <v>510703.42701511632</v>
      </c>
      <c r="E6" s="27">
        <v>4.0251145633767527E-2</v>
      </c>
      <c r="F6" s="10">
        <f t="shared" si="11"/>
        <v>1.1037166709855717</v>
      </c>
      <c r="G6" s="53">
        <f t="shared" si="12"/>
        <v>25325.402019879024</v>
      </c>
      <c r="H6" s="53">
        <f t="shared" si="5"/>
        <v>21023.462533098507</v>
      </c>
      <c r="I6" s="53">
        <f t="shared" si="6"/>
        <v>481337.13931961689</v>
      </c>
      <c r="J6" s="56">
        <f t="shared" si="1"/>
        <v>1.0402511456337675</v>
      </c>
      <c r="K6" s="45">
        <v>2008</v>
      </c>
      <c r="L6" s="42">
        <v>1149646.0905836353</v>
      </c>
      <c r="M6" s="36">
        <v>180903.2</v>
      </c>
      <c r="N6" s="36">
        <v>218461.2</v>
      </c>
      <c r="O6" s="47">
        <f t="shared" si="2"/>
        <v>0.15735555618526198</v>
      </c>
      <c r="P6" s="47">
        <f t="shared" si="3"/>
        <v>0.19002474047390955</v>
      </c>
      <c r="Q6" s="57">
        <f>PRODUCT(J18:J21)-1</f>
        <v>0.28707187169310533</v>
      </c>
      <c r="R6" s="57">
        <f t="shared" si="4"/>
        <v>1.2870718716931053</v>
      </c>
      <c r="S6">
        <f t="shared" si="7"/>
        <v>2.028738104467501</v>
      </c>
      <c r="T6">
        <f t="shared" si="8"/>
        <v>729358.38407812791</v>
      </c>
      <c r="U6" s="59">
        <f t="shared" si="9"/>
        <v>114768.59418499774</v>
      </c>
      <c r="V6" s="59">
        <f t="shared" si="10"/>
        <v>138596.13764691629</v>
      </c>
    </row>
    <row r="7" spans="1:22" x14ac:dyDescent="0.35">
      <c r="A7" s="40" t="s">
        <v>15</v>
      </c>
      <c r="B7" s="36">
        <v>34235.9</v>
      </c>
      <c r="C7" s="36">
        <v>28684.6</v>
      </c>
      <c r="D7" s="43">
        <v>605771.77584651019</v>
      </c>
      <c r="E7" s="23">
        <v>2.0204594349578553E-2</v>
      </c>
      <c r="F7" s="10">
        <f t="shared" si="11"/>
        <v>1.1260168185997024</v>
      </c>
      <c r="G7" s="53">
        <f t="shared" si="12"/>
        <v>31018.739591410547</v>
      </c>
      <c r="H7" s="53">
        <f t="shared" si="5"/>
        <v>25989.097341789609</v>
      </c>
      <c r="I7" s="53">
        <f t="shared" si="6"/>
        <v>548847.17407193093</v>
      </c>
      <c r="J7" s="56">
        <f t="shared" si="1"/>
        <v>1.0202045943495786</v>
      </c>
      <c r="K7" s="46">
        <v>2009</v>
      </c>
      <c r="L7" s="43">
        <v>1247929.2689250195</v>
      </c>
      <c r="M7" s="35">
        <v>231349.81999999998</v>
      </c>
      <c r="N7" s="35">
        <v>260044.90000000002</v>
      </c>
      <c r="O7" s="47">
        <f t="shared" si="2"/>
        <v>0.18538696523985476</v>
      </c>
      <c r="P7" s="47">
        <f t="shared" si="3"/>
        <v>0.20838112101017203</v>
      </c>
      <c r="Q7" s="57">
        <f>PRODUCT(J22:J25)-1</f>
        <v>0.15185295018806677</v>
      </c>
      <c r="R7" s="57">
        <f t="shared" si="4"/>
        <v>1.1518529501880668</v>
      </c>
      <c r="S7">
        <f t="shared" si="7"/>
        <v>2.3368079707898373</v>
      </c>
      <c r="T7">
        <f t="shared" si="8"/>
        <v>615125.85886613163</v>
      </c>
      <c r="U7" s="59">
        <f t="shared" si="9"/>
        <v>114036.31621575137</v>
      </c>
      <c r="V7" s="59">
        <f t="shared" si="10"/>
        <v>128180.61603286939</v>
      </c>
    </row>
    <row r="8" spans="1:22" x14ac:dyDescent="0.35">
      <c r="A8" s="39" t="s">
        <v>16</v>
      </c>
      <c r="B8" s="35">
        <v>32029.500000000004</v>
      </c>
      <c r="C8" s="35">
        <v>26702.3</v>
      </c>
      <c r="D8" s="42">
        <v>590219.55914262927</v>
      </c>
      <c r="E8" s="23">
        <v>2.6281367822083457E-2</v>
      </c>
      <c r="F8" s="10">
        <f t="shared" si="11"/>
        <v>1.1556100807831733</v>
      </c>
      <c r="G8" s="53">
        <f t="shared" si="12"/>
        <v>28444.957012126524</v>
      </c>
      <c r="H8" s="53">
        <f t="shared" si="5"/>
        <v>23713.94419597265</v>
      </c>
      <c r="I8" s="53">
        <f t="shared" si="6"/>
        <v>524165.84672031581</v>
      </c>
      <c r="J8" s="56">
        <f t="shared" si="1"/>
        <v>1.0262813678220835</v>
      </c>
      <c r="K8" s="45">
        <v>2010</v>
      </c>
      <c r="L8" s="42">
        <v>1661720.9259445816</v>
      </c>
      <c r="M8" s="36">
        <v>301780.8</v>
      </c>
      <c r="N8" s="36">
        <v>350295.6</v>
      </c>
      <c r="O8" s="47">
        <f t="shared" si="2"/>
        <v>0.18160738983801206</v>
      </c>
      <c r="P8" s="47">
        <f t="shared" si="3"/>
        <v>0.21080290590965473</v>
      </c>
      <c r="Q8" s="57">
        <f>PRODUCT(J26:J29)-1</f>
        <v>0.25708735794169835</v>
      </c>
      <c r="R8" s="57">
        <f t="shared" si="4"/>
        <v>1.2570873579416983</v>
      </c>
      <c r="S8">
        <f t="shared" si="7"/>
        <v>2.937571758017298</v>
      </c>
      <c r="T8">
        <f t="shared" si="8"/>
        <v>711107.17984367488</v>
      </c>
      <c r="U8" s="59">
        <f t="shared" si="9"/>
        <v>129142.3188264796</v>
      </c>
      <c r="V8" s="59">
        <f t="shared" si="10"/>
        <v>149903.45992426612</v>
      </c>
    </row>
    <row r="9" spans="1:22" ht="15" thickBot="1" x14ac:dyDescent="0.4">
      <c r="A9" s="40" t="s">
        <v>17</v>
      </c>
      <c r="B9" s="36">
        <v>33087.899999999994</v>
      </c>
      <c r="C9" s="36">
        <v>29311.000000000004</v>
      </c>
      <c r="D9" s="43">
        <v>623457.92974484281</v>
      </c>
      <c r="E9" s="24">
        <v>3.1312573532477739E-2</v>
      </c>
      <c r="F9" s="10">
        <f t="shared" si="11"/>
        <v>1.191795206412569</v>
      </c>
      <c r="G9" s="53">
        <f t="shared" si="12"/>
        <v>28632.408586792404</v>
      </c>
      <c r="H9" s="53">
        <f t="shared" si="5"/>
        <v>25364.091649438989</v>
      </c>
      <c r="I9" s="53">
        <f t="shared" si="6"/>
        <v>539505.44401820772</v>
      </c>
      <c r="J9" s="56">
        <f t="shared" si="1"/>
        <v>1.0313125735324777</v>
      </c>
      <c r="K9" s="46">
        <v>2011</v>
      </c>
      <c r="L9" s="43">
        <v>2179024.1036307774</v>
      </c>
      <c r="M9" s="35">
        <v>411999.30000000005</v>
      </c>
      <c r="N9" s="35">
        <v>434786.69999999995</v>
      </c>
      <c r="O9" s="47">
        <f t="shared" si="2"/>
        <v>0.18907514575607964</v>
      </c>
      <c r="P9" s="47">
        <f t="shared" si="3"/>
        <v>0.19953276298116249</v>
      </c>
      <c r="Q9" s="57">
        <f>PRODUCT(J30:J33)-1</f>
        <v>0.22913360993049836</v>
      </c>
      <c r="R9" s="57">
        <f t="shared" si="4"/>
        <v>1.2291336099304984</v>
      </c>
      <c r="S9">
        <f t="shared" si="7"/>
        <v>3.6106681793616819</v>
      </c>
      <c r="T9">
        <f t="shared" si="8"/>
        <v>741777.31920377014</v>
      </c>
      <c r="U9" s="59">
        <f t="shared" si="9"/>
        <v>140251.65474700686</v>
      </c>
      <c r="V9" s="59">
        <f t="shared" si="10"/>
        <v>148008.87801748796</v>
      </c>
    </row>
    <row r="10" spans="1:22" x14ac:dyDescent="0.35">
      <c r="A10" s="39" t="s">
        <v>18</v>
      </c>
      <c r="B10" s="35">
        <v>33911</v>
      </c>
      <c r="C10" s="35">
        <v>28143.010000000002</v>
      </c>
      <c r="D10" s="42">
        <v>643562.37958706089</v>
      </c>
      <c r="E10" s="27">
        <v>2.9008531502102253E-2</v>
      </c>
      <c r="F10" s="10">
        <f t="shared" si="11"/>
        <v>1.2263674352018425</v>
      </c>
      <c r="G10" s="53">
        <f t="shared" si="12"/>
        <v>28453.71404209263</v>
      </c>
      <c r="H10" s="53">
        <f t="shared" si="5"/>
        <v>23613.96475549979</v>
      </c>
      <c r="I10" s="53">
        <f t="shared" si="6"/>
        <v>539994.09976169688</v>
      </c>
      <c r="J10" s="56">
        <f t="shared" si="1"/>
        <v>1.0290085315021023</v>
      </c>
      <c r="K10" s="45">
        <v>2012</v>
      </c>
      <c r="L10" s="42">
        <v>2637913.8482155497</v>
      </c>
      <c r="M10" s="36">
        <v>544181.33000000007</v>
      </c>
      <c r="N10" s="36">
        <v>550189.80000000005</v>
      </c>
      <c r="O10" s="47">
        <f t="shared" si="2"/>
        <v>0.20629230570517626</v>
      </c>
      <c r="P10" s="47">
        <f t="shared" si="3"/>
        <v>0.20857004119834427</v>
      </c>
      <c r="Q10" s="57">
        <f>PRODUCT(J34:J37)-1</f>
        <v>0.24755697678139565</v>
      </c>
      <c r="R10" s="57">
        <f t="shared" si="4"/>
        <v>1.2475569767813957</v>
      </c>
      <c r="S10">
        <f t="shared" si="7"/>
        <v>4.5045142780052458</v>
      </c>
      <c r="T10">
        <f t="shared" si="8"/>
        <v>730588.83208755497</v>
      </c>
      <c r="U10" s="59">
        <f t="shared" si="9"/>
        <v>150714.85469379358</v>
      </c>
      <c r="V10" s="59">
        <f t="shared" si="10"/>
        <v>152378.94280755156</v>
      </c>
    </row>
    <row r="11" spans="1:22" x14ac:dyDescent="0.35">
      <c r="A11" s="40" t="s">
        <v>19</v>
      </c>
      <c r="B11" s="36">
        <v>40656.5</v>
      </c>
      <c r="C11" s="36">
        <v>31165.600000000002</v>
      </c>
      <c r="D11" s="43">
        <v>727989.18726691091</v>
      </c>
      <c r="E11" s="23">
        <v>1.9384722067511184E-2</v>
      </c>
      <c r="F11" s="10">
        <f t="shared" si="11"/>
        <v>1.2501402270858768</v>
      </c>
      <c r="G11" s="53">
        <f t="shared" si="12"/>
        <v>33151.972918547464</v>
      </c>
      <c r="H11" s="53">
        <f t="shared" si="5"/>
        <v>25412.938329425382</v>
      </c>
      <c r="I11" s="53">
        <f t="shared" si="6"/>
        <v>593614.2516268742</v>
      </c>
      <c r="J11" s="56">
        <f t="shared" si="1"/>
        <v>1.0193847220675112</v>
      </c>
      <c r="K11" s="46">
        <v>2013</v>
      </c>
      <c r="L11" s="43">
        <v>3348308.4882272054</v>
      </c>
      <c r="M11" s="35">
        <v>691644.7</v>
      </c>
      <c r="N11" s="35">
        <v>717855.6</v>
      </c>
      <c r="O11" s="47">
        <f t="shared" si="2"/>
        <v>0.20656540531789472</v>
      </c>
      <c r="P11" s="47">
        <f t="shared" si="3"/>
        <v>0.2143935072064031</v>
      </c>
      <c r="Q11" s="57">
        <f>PRODUCT(J38:J41)-1</f>
        <v>0.26017847367639124</v>
      </c>
      <c r="R11" s="57">
        <f t="shared" si="4"/>
        <v>1.2601784736763912</v>
      </c>
      <c r="S11">
        <f t="shared" si="7"/>
        <v>5.6764919275101624</v>
      </c>
      <c r="T11">
        <f t="shared" si="8"/>
        <v>743322.8715860463</v>
      </c>
      <c r="U11" s="59">
        <f t="shared" si="9"/>
        <v>153544.79025123306</v>
      </c>
      <c r="V11" s="59">
        <f t="shared" si="10"/>
        <v>159363.59742606725</v>
      </c>
    </row>
    <row r="12" spans="1:22" x14ac:dyDescent="0.35">
      <c r="A12" s="39" t="s">
        <v>20</v>
      </c>
      <c r="B12" s="35">
        <v>40391.9</v>
      </c>
      <c r="C12" s="35">
        <v>33361</v>
      </c>
      <c r="D12" s="42">
        <v>729299.49800619599</v>
      </c>
      <c r="E12" s="23">
        <v>2.0923323974797015E-2</v>
      </c>
      <c r="F12" s="10">
        <f t="shared" si="11"/>
        <v>1.2762973160711208</v>
      </c>
      <c r="G12" s="53">
        <f t="shared" si="12"/>
        <v>32309.89542201599</v>
      </c>
      <c r="H12" s="53">
        <f t="shared" si="5"/>
        <v>26685.806341713942</v>
      </c>
      <c r="I12" s="53">
        <f t="shared" si="6"/>
        <v>583374.15451882558</v>
      </c>
      <c r="J12" s="56">
        <f t="shared" si="1"/>
        <v>1.020923323974797</v>
      </c>
      <c r="K12" s="45">
        <v>2014</v>
      </c>
      <c r="L12" s="42">
        <v>4579086.4254100993</v>
      </c>
      <c r="M12" s="36">
        <v>1001671.19</v>
      </c>
      <c r="N12" s="36">
        <v>1022793.6</v>
      </c>
      <c r="O12" s="47">
        <f t="shared" si="2"/>
        <v>0.2187491339847972</v>
      </c>
      <c r="P12" s="47">
        <f t="shared" si="3"/>
        <v>0.2233619340146871</v>
      </c>
      <c r="Q12" s="57">
        <f t="shared" ref="Q12" si="13">PRODUCT(J15:J18)-1</f>
        <v>0.24578240527120365</v>
      </c>
      <c r="R12" s="57">
        <f t="shared" si="4"/>
        <v>1.2457824052712037</v>
      </c>
      <c r="S12">
        <f t="shared" si="7"/>
        <v>7.0716737669561809</v>
      </c>
      <c r="T12">
        <f t="shared" si="8"/>
        <v>806675.40514209634</v>
      </c>
      <c r="U12" s="59">
        <f t="shared" si="9"/>
        <v>176459.546281669</v>
      </c>
      <c r="V12" s="59">
        <f t="shared" si="10"/>
        <v>180180.57861461988</v>
      </c>
    </row>
    <row r="13" spans="1:22" ht="15" thickBot="1" x14ac:dyDescent="0.4">
      <c r="A13" s="40" t="s">
        <v>21</v>
      </c>
      <c r="B13" s="36">
        <v>43256.800000000003</v>
      </c>
      <c r="C13" s="36">
        <v>37768.800000000003</v>
      </c>
      <c r="D13" s="43">
        <v>762766.02207522606</v>
      </c>
      <c r="E13" s="24">
        <v>3.577872332460208E-2</v>
      </c>
      <c r="F13" s="10">
        <f t="shared" si="11"/>
        <v>1.3219616046227618</v>
      </c>
      <c r="G13" s="53">
        <f t="shared" si="12"/>
        <v>33892.416332237706</v>
      </c>
      <c r="H13" s="53">
        <f t="shared" si="5"/>
        <v>29592.477806241317</v>
      </c>
      <c r="I13" s="53">
        <f t="shared" si="6"/>
        <v>597639.76032111421</v>
      </c>
      <c r="J13" s="56">
        <f t="shared" si="1"/>
        <v>1.0357787233246021</v>
      </c>
      <c r="K13" s="46">
        <v>2015</v>
      </c>
      <c r="L13" s="43">
        <v>5954510.895692341</v>
      </c>
      <c r="M13" s="35">
        <v>1346268.5</v>
      </c>
      <c r="N13" s="35">
        <v>1202938.2999999998</v>
      </c>
      <c r="O13" s="47">
        <f t="shared" si="2"/>
        <v>0.22609220531848018</v>
      </c>
      <c r="P13" s="47">
        <f t="shared" si="3"/>
        <v>0.20202134500589106</v>
      </c>
      <c r="Q13" s="57">
        <f>PRODUCT(J46:J49)-1</f>
        <v>0.26039051832461757</v>
      </c>
      <c r="R13" s="57">
        <f t="shared" si="4"/>
        <v>1.2603905183246176</v>
      </c>
      <c r="S13">
        <f t="shared" si="7"/>
        <v>8.9130705645565023</v>
      </c>
      <c r="T13">
        <f t="shared" si="8"/>
        <v>842022.84945835476</v>
      </c>
      <c r="U13" s="59">
        <f t="shared" si="9"/>
        <v>190374.80296259007</v>
      </c>
      <c r="V13" s="59">
        <f t="shared" si="10"/>
        <v>170106.58857326975</v>
      </c>
    </row>
    <row r="14" spans="1:22" x14ac:dyDescent="0.35">
      <c r="A14" s="39" t="s">
        <v>22</v>
      </c>
      <c r="B14" s="35">
        <v>34030.200000000004</v>
      </c>
      <c r="C14" s="35">
        <v>28454.7</v>
      </c>
      <c r="D14" s="42">
        <v>774387.78784127673</v>
      </c>
      <c r="E14" s="27">
        <v>3.7302059404313415E-2</v>
      </c>
      <c r="F14" s="10">
        <f t="shared" si="11"/>
        <v>1.3712734949286216</v>
      </c>
      <c r="G14" s="53">
        <f t="shared" si="12"/>
        <v>25742.199985990475</v>
      </c>
      <c r="H14" s="53">
        <f t="shared" si="5"/>
        <v>21524.603967692317</v>
      </c>
      <c r="I14" s="53">
        <f t="shared" si="6"/>
        <v>585786.89814690792</v>
      </c>
      <c r="J14" s="56">
        <f t="shared" si="1"/>
        <v>1.0373020594043134</v>
      </c>
      <c r="K14" s="45">
        <v>2016</v>
      </c>
      <c r="L14" s="42">
        <v>8228159.5565364286</v>
      </c>
      <c r="M14" s="36">
        <v>1922049.1</v>
      </c>
      <c r="N14" s="36">
        <v>1628866.3</v>
      </c>
      <c r="O14" s="47">
        <f t="shared" si="2"/>
        <v>0.23359404819430479</v>
      </c>
      <c r="P14" s="47">
        <f t="shared" si="3"/>
        <v>0.19796241052545377</v>
      </c>
      <c r="Q14" s="57">
        <f>PRODUCT(J50:J53)-1</f>
        <v>0.3625264371140573</v>
      </c>
      <c r="R14" s="57">
        <f t="shared" si="4"/>
        <v>1.3625264371140573</v>
      </c>
      <c r="S14">
        <f t="shared" si="7"/>
        <v>12.14429428007135</v>
      </c>
      <c r="T14">
        <f t="shared" si="8"/>
        <v>923156.55945284734</v>
      </c>
      <c r="U14" s="59">
        <f t="shared" si="9"/>
        <v>215643.87783971702</v>
      </c>
      <c r="V14" s="59">
        <f t="shared" si="10"/>
        <v>182750.29780167004</v>
      </c>
    </row>
    <row r="15" spans="1:22" x14ac:dyDescent="0.35">
      <c r="A15" s="40" t="s">
        <v>23</v>
      </c>
      <c r="B15" s="36">
        <v>41017.899999999994</v>
      </c>
      <c r="C15" s="36">
        <v>29957.519999999997</v>
      </c>
      <c r="D15" s="43">
        <v>904350.3880930806</v>
      </c>
      <c r="E15" s="23">
        <v>5.5720226516518867E-2</v>
      </c>
      <c r="F15" s="10">
        <f t="shared" si="11"/>
        <v>1.4476811646821428</v>
      </c>
      <c r="G15" s="53">
        <f t="shared" si="12"/>
        <v>29912.267794642295</v>
      </c>
      <c r="H15" s="53">
        <f t="shared" si="5"/>
        <v>21846.495327731369</v>
      </c>
      <c r="I15" s="53">
        <f t="shared" si="6"/>
        <v>659496.73164225672</v>
      </c>
      <c r="J15" s="56">
        <f t="shared" si="1"/>
        <v>1.0557202265165189</v>
      </c>
      <c r="K15" s="46">
        <v>2017</v>
      </c>
      <c r="L15" s="43">
        <v>10660228.494808454</v>
      </c>
      <c r="M15" s="35">
        <v>2419198</v>
      </c>
      <c r="N15" s="35">
        <v>1995312.5</v>
      </c>
      <c r="O15" s="47">
        <f t="shared" si="2"/>
        <v>0.22693678669065609</v>
      </c>
      <c r="P15" s="47">
        <f t="shared" si="3"/>
        <v>0.1871735208088382</v>
      </c>
      <c r="Q15" s="57">
        <f>PRODUCT(J54:J57)-1</f>
        <v>0.24757365780394469</v>
      </c>
      <c r="R15" s="57">
        <f t="shared" si="4"/>
        <v>1.2475736578039447</v>
      </c>
      <c r="S15">
        <f t="shared" si="7"/>
        <v>15.150901636436137</v>
      </c>
      <c r="T15">
        <f t="shared" si="8"/>
        <v>877797.28067869449</v>
      </c>
      <c r="U15" s="59">
        <f t="shared" si="9"/>
        <v>199204.49424301885</v>
      </c>
      <c r="V15" s="59">
        <f t="shared" si="10"/>
        <v>164300.40758105519</v>
      </c>
    </row>
    <row r="16" spans="1:22" x14ac:dyDescent="0.35">
      <c r="A16" s="39" t="s">
        <v>24</v>
      </c>
      <c r="B16" s="35">
        <v>45024.7</v>
      </c>
      <c r="C16" s="35">
        <v>35288.5</v>
      </c>
      <c r="D16" s="42">
        <v>914103.9674019193</v>
      </c>
      <c r="E16" s="23">
        <v>6.2615935288772517E-2</v>
      </c>
      <c r="F16" s="10">
        <f t="shared" si="11"/>
        <v>1.5383290748086547</v>
      </c>
      <c r="G16" s="53">
        <f t="shared" si="12"/>
        <v>31101.254266774795</v>
      </c>
      <c r="H16" s="53">
        <f t="shared" si="5"/>
        <v>24375.878377714507</v>
      </c>
      <c r="I16" s="53">
        <f t="shared" si="6"/>
        <v>631426.30414938275</v>
      </c>
      <c r="J16" s="56">
        <f t="shared" si="1"/>
        <v>1.0626159352887725</v>
      </c>
      <c r="K16" s="45">
        <v>2018</v>
      </c>
      <c r="L16" s="42">
        <v>14744810.677265817</v>
      </c>
      <c r="M16" s="36">
        <v>3118190.6999999997</v>
      </c>
      <c r="N16" s="36">
        <v>2588357.4</v>
      </c>
      <c r="O16" s="47">
        <f t="shared" si="2"/>
        <v>0.21147716089754615</v>
      </c>
      <c r="P16" s="47">
        <f t="shared" si="3"/>
        <v>0.17554361711750158</v>
      </c>
      <c r="Q16" s="57">
        <f>PRODUCT(J58:J61)-1</f>
        <v>0.47635160315840164</v>
      </c>
      <c r="R16" s="57">
        <f t="shared" si="4"/>
        <v>1.4763516031584016</v>
      </c>
      <c r="S16">
        <f t="shared" si="7"/>
        <v>22.368057920247743</v>
      </c>
      <c r="T16">
        <f t="shared" si="8"/>
        <v>973196.91138422291</v>
      </c>
      <c r="U16" s="59">
        <f t="shared" si="9"/>
        <v>205808.91981379627</v>
      </c>
      <c r="V16" s="59">
        <f t="shared" si="10"/>
        <v>170838.50599196716</v>
      </c>
    </row>
    <row r="17" spans="1:22" ht="15" thickBot="1" x14ac:dyDescent="0.4">
      <c r="A17" s="40" t="s">
        <v>25</v>
      </c>
      <c r="B17" s="36">
        <v>43728.2</v>
      </c>
      <c r="C17" s="36">
        <v>41174.100000000006</v>
      </c>
      <c r="D17" s="43">
        <v>995078.55295133556</v>
      </c>
      <c r="E17" s="24">
        <v>2.4646211937039642E-2</v>
      </c>
      <c r="F17" s="10">
        <f t="shared" si="11"/>
        <v>1.5762430592152989</v>
      </c>
      <c r="G17" s="53">
        <f t="shared" si="12"/>
        <v>28425.777498510284</v>
      </c>
      <c r="H17" s="53">
        <f t="shared" si="5"/>
        <v>26765.469543713494</v>
      </c>
      <c r="I17" s="53">
        <f t="shared" si="6"/>
        <v>646856.754673969</v>
      </c>
      <c r="J17" s="56">
        <f t="shared" si="1"/>
        <v>1.0246462119370396</v>
      </c>
      <c r="K17" s="46">
        <v>2019</v>
      </c>
      <c r="L17" s="43">
        <v>21802256.301990129</v>
      </c>
      <c r="M17" s="35">
        <v>4520118.6999999993</v>
      </c>
      <c r="N17" s="35">
        <v>3817431.3999999994</v>
      </c>
      <c r="O17" s="47">
        <f t="shared" si="2"/>
        <v>0.20732343650080834</v>
      </c>
      <c r="P17" s="47">
        <f t="shared" si="3"/>
        <v>0.17509340992618003</v>
      </c>
      <c r="Q17" s="57">
        <f>PRODUCT(J62:J65)-1</f>
        <v>0.53975860249036001</v>
      </c>
      <c r="R17" s="57">
        <f t="shared" si="4"/>
        <v>1.53975860249036</v>
      </c>
      <c r="S17">
        <f t="shared" si="7"/>
        <v>34.441409603704095</v>
      </c>
      <c r="T17">
        <f t="shared" si="8"/>
        <v>974704.92877499899</v>
      </c>
      <c r="U17" s="59">
        <f t="shared" si="9"/>
        <v>202079.17540790845</v>
      </c>
      <c r="V17" s="59">
        <f t="shared" si="10"/>
        <v>170664.409651069</v>
      </c>
    </row>
    <row r="18" spans="1:22" x14ac:dyDescent="0.35">
      <c r="A18" s="39" t="s">
        <v>26</v>
      </c>
      <c r="B18" s="35">
        <v>47848.800000000003</v>
      </c>
      <c r="C18" s="35">
        <v>37665.300000000003</v>
      </c>
      <c r="D18" s="42">
        <v>1032356.8732593583</v>
      </c>
      <c r="E18" s="27">
        <v>8.3784878740259083E-2</v>
      </c>
      <c r="F18" s="10">
        <f t="shared" si="11"/>
        <v>1.7083083927968279</v>
      </c>
      <c r="G18" s="53">
        <f t="shared" si="12"/>
        <v>30356.232003851343</v>
      </c>
      <c r="H18" s="53">
        <f t="shared" si="5"/>
        <v>23895.616719638987</v>
      </c>
      <c r="I18" s="53">
        <f t="shared" si="6"/>
        <v>654947.7678736276</v>
      </c>
      <c r="J18" s="56">
        <f t="shared" si="1"/>
        <v>1.0837848787402591</v>
      </c>
      <c r="K18" s="45">
        <v>2020</v>
      </c>
      <c r="L18" s="42">
        <v>27481439.972801309</v>
      </c>
      <c r="M18" s="36">
        <v>6854658.6399999997</v>
      </c>
      <c r="N18" s="36">
        <v>4745945.12</v>
      </c>
      <c r="O18" s="47">
        <f t="shared" si="2"/>
        <v>0.24942865609604636</v>
      </c>
      <c r="P18" s="47">
        <f t="shared" si="3"/>
        <v>0.1726963770711111</v>
      </c>
      <c r="Q18" s="58">
        <v>0.25</v>
      </c>
      <c r="R18" s="57">
        <f t="shared" si="4"/>
        <v>1.25</v>
      </c>
      <c r="S18">
        <f t="shared" si="7"/>
        <v>43.05176200463012</v>
      </c>
      <c r="T18">
        <f t="shared" si="8"/>
        <v>797918.56050647073</v>
      </c>
      <c r="U18" s="59">
        <f t="shared" si="9"/>
        <v>199023.75422122085</v>
      </c>
      <c r="V18" s="59">
        <f t="shared" si="10"/>
        <v>137797.64459726366</v>
      </c>
    </row>
    <row r="19" spans="1:22" x14ac:dyDescent="0.35">
      <c r="A19" s="40" t="s">
        <v>27</v>
      </c>
      <c r="B19" s="36">
        <v>55956.19999999999</v>
      </c>
      <c r="C19" s="36">
        <v>42274.200000000004</v>
      </c>
      <c r="D19" s="43">
        <v>1213883.4109890296</v>
      </c>
      <c r="E19" s="23">
        <v>8.1500298357499723E-2</v>
      </c>
      <c r="F19" s="10">
        <f t="shared" si="11"/>
        <v>1.8475360364963902</v>
      </c>
      <c r="G19" s="53">
        <f t="shared" si="12"/>
        <v>32755.326986592263</v>
      </c>
      <c r="H19" s="53">
        <f t="shared" si="5"/>
        <v>24746.234449383606</v>
      </c>
      <c r="I19" s="53">
        <f t="shared" si="6"/>
        <v>710576.2730590289</v>
      </c>
      <c r="J19" s="56">
        <f t="shared" si="1"/>
        <v>1.0815002983574997</v>
      </c>
      <c r="K19" s="46">
        <v>2021</v>
      </c>
      <c r="L19" s="43">
        <v>46687235.680271797</v>
      </c>
      <c r="M19" s="35">
        <v>9893564.5</v>
      </c>
      <c r="N19" s="35">
        <v>8865960.1999999993</v>
      </c>
      <c r="O19" s="47">
        <f t="shared" si="2"/>
        <v>0.21191155046647223</v>
      </c>
      <c r="P19" s="47">
        <f t="shared" si="3"/>
        <v>0.18990115972418578</v>
      </c>
      <c r="Q19" s="57">
        <f>PRODUCT(J70:J73)-1</f>
        <v>0.50053112811390266</v>
      </c>
      <c r="R19" s="57">
        <f t="shared" si="4"/>
        <v>1.5005311281139027</v>
      </c>
      <c r="S19">
        <f t="shared" si="7"/>
        <v>64.600509008098882</v>
      </c>
      <c r="T19">
        <f t="shared" si="8"/>
        <v>1084444.2481878137</v>
      </c>
      <c r="U19" s="59">
        <f t="shared" si="9"/>
        <v>229806.26202792744</v>
      </c>
      <c r="V19" s="59">
        <f t="shared" si="10"/>
        <v>205937.22038708857</v>
      </c>
    </row>
    <row r="20" spans="1:22" x14ac:dyDescent="0.35">
      <c r="A20" s="39" t="s">
        <v>28</v>
      </c>
      <c r="B20" s="35">
        <v>58873.399999999994</v>
      </c>
      <c r="C20" s="35">
        <v>45286.400000000001</v>
      </c>
      <c r="D20" s="42">
        <v>1183692.2697064732</v>
      </c>
      <c r="E20" s="23">
        <v>3.357223636142459E-2</v>
      </c>
      <c r="F20" s="10">
        <f t="shared" si="11"/>
        <v>1.9095619529998966</v>
      </c>
      <c r="G20" s="53">
        <f t="shared" si="12"/>
        <v>31865.900765673658</v>
      </c>
      <c r="H20" s="53">
        <f t="shared" si="5"/>
        <v>24511.781694867354</v>
      </c>
      <c r="I20" s="53">
        <f t="shared" si="6"/>
        <v>640686.97244530637</v>
      </c>
      <c r="J20" s="56">
        <f t="shared" si="1"/>
        <v>1.0335722363614246</v>
      </c>
    </row>
    <row r="21" spans="1:22" ht="15" thickBot="1" x14ac:dyDescent="0.4">
      <c r="A21" s="40" t="s">
        <v>29</v>
      </c>
      <c r="B21" s="36">
        <v>55782.8</v>
      </c>
      <c r="C21" s="36">
        <v>55677.3</v>
      </c>
      <c r="D21" s="43">
        <v>1168651.8083796799</v>
      </c>
      <c r="E21" s="24">
        <v>6.2410204225309629E-2</v>
      </c>
      <c r="F21" s="10">
        <f t="shared" si="11"/>
        <v>2.0287381044675015</v>
      </c>
      <c r="G21" s="53">
        <f t="shared" si="12"/>
        <v>29212.354127796672</v>
      </c>
      <c r="H21" s="53">
        <f t="shared" si="5"/>
        <v>29157.105854843674</v>
      </c>
      <c r="I21" s="53">
        <f t="shared" si="6"/>
        <v>611999.94404148206</v>
      </c>
      <c r="J21" s="56">
        <f t="shared" si="1"/>
        <v>1.0624102042253096</v>
      </c>
    </row>
    <row r="22" spans="1:22" x14ac:dyDescent="0.35">
      <c r="A22" s="39" t="s">
        <v>30</v>
      </c>
      <c r="B22" s="35">
        <v>54425.900000000009</v>
      </c>
      <c r="C22" s="35">
        <v>46287.92</v>
      </c>
      <c r="D22" s="42">
        <v>1112307.4883262962</v>
      </c>
      <c r="E22" s="27">
        <v>3.3982696558917613E-2</v>
      </c>
      <c r="F22" s="10">
        <f t="shared" si="11"/>
        <v>2.0976800958691344</v>
      </c>
      <c r="G22" s="53">
        <f t="shared" si="12"/>
        <v>26827.464757598958</v>
      </c>
      <c r="H22" s="53">
        <f t="shared" si="5"/>
        <v>22816.11406522556</v>
      </c>
      <c r="I22" s="53">
        <f t="shared" si="6"/>
        <v>548275.54422962456</v>
      </c>
      <c r="J22" s="56">
        <f t="shared" si="1"/>
        <v>1.0339826965589176</v>
      </c>
    </row>
    <row r="23" spans="1:22" x14ac:dyDescent="0.35">
      <c r="A23" s="40" t="s">
        <v>31</v>
      </c>
      <c r="B23" s="36">
        <v>61994.8</v>
      </c>
      <c r="C23" s="36">
        <v>54723.1</v>
      </c>
      <c r="D23" s="43">
        <v>1251464.7279338671</v>
      </c>
      <c r="E23" s="23">
        <v>2.5107696444136129E-2</v>
      </c>
      <c r="F23" s="10">
        <f t="shared" si="11"/>
        <v>2.150348010953123</v>
      </c>
      <c r="G23" s="53">
        <f t="shared" si="12"/>
        <v>29553.982097691412</v>
      </c>
      <c r="H23" s="53">
        <f t="shared" si="5"/>
        <v>26087.43826466376</v>
      </c>
      <c r="I23" s="53">
        <f t="shared" si="6"/>
        <v>596594.65253940271</v>
      </c>
      <c r="J23" s="56">
        <f t="shared" si="1"/>
        <v>1.0251076964441361</v>
      </c>
    </row>
    <row r="24" spans="1:22" x14ac:dyDescent="0.35">
      <c r="A24" s="39" t="s">
        <v>32</v>
      </c>
      <c r="B24" s="35">
        <v>62876.600000000006</v>
      </c>
      <c r="C24" s="35">
        <v>57307.199999999997</v>
      </c>
      <c r="D24" s="42">
        <v>1269734.7452670829</v>
      </c>
      <c r="E24" s="23">
        <v>3.5693171371246946E-2</v>
      </c>
      <c r="F24" s="10">
        <f t="shared" si="11"/>
        <v>2.2271007510158927</v>
      </c>
      <c r="G24" s="53">
        <f t="shared" si="12"/>
        <v>29240.197251667418</v>
      </c>
      <c r="H24" s="53">
        <f t="shared" si="5"/>
        <v>26650.197878714098</v>
      </c>
      <c r="I24" s="53">
        <f t="shared" si="6"/>
        <v>590478.72195546806</v>
      </c>
      <c r="J24" s="56">
        <f t="shared" si="1"/>
        <v>1.0356931713712469</v>
      </c>
    </row>
    <row r="25" spans="1:22" ht="15" thickBot="1" x14ac:dyDescent="0.4">
      <c r="A25" s="40" t="s">
        <v>33</v>
      </c>
      <c r="B25" s="36">
        <v>80747.600000000006</v>
      </c>
      <c r="C25" s="36">
        <v>73031.600000000006</v>
      </c>
      <c r="D25" s="43">
        <v>1358210.1141728326</v>
      </c>
      <c r="E25" s="24">
        <v>4.9260106317104091E-2</v>
      </c>
      <c r="F25" s="10">
        <f t="shared" si="11"/>
        <v>2.3368079707898377</v>
      </c>
      <c r="G25" s="53">
        <f t="shared" si="12"/>
        <v>36256.824018027459</v>
      </c>
      <c r="H25" s="53">
        <f t="shared" si="5"/>
        <v>32792.229972840978</v>
      </c>
      <c r="I25" s="53">
        <f t="shared" si="6"/>
        <v>609855.71198486851</v>
      </c>
      <c r="J25" s="56">
        <f t="shared" si="1"/>
        <v>1.0492601063171041</v>
      </c>
    </row>
    <row r="26" spans="1:22" x14ac:dyDescent="0.35">
      <c r="A26" s="39" t="s">
        <v>34</v>
      </c>
      <c r="B26" s="35">
        <v>69755.299999999988</v>
      </c>
      <c r="C26" s="35">
        <v>62301.1</v>
      </c>
      <c r="D26" s="42">
        <v>1418857.9499665094</v>
      </c>
      <c r="E26" s="27">
        <v>8.7215352851927719E-2</v>
      </c>
      <c r="F26" s="10">
        <f t="shared" si="11"/>
        <v>2.5406135025094705</v>
      </c>
      <c r="G26" s="53">
        <f t="shared" si="12"/>
        <v>29850.677022649317</v>
      </c>
      <c r="H26" s="53">
        <f t="shared" si="5"/>
        <v>26660.770067016809</v>
      </c>
      <c r="I26" s="53">
        <f t="shared" si="6"/>
        <v>607177.81165687204</v>
      </c>
      <c r="J26" s="56">
        <f t="shared" si="1"/>
        <v>1.0872153528519277</v>
      </c>
    </row>
    <row r="27" spans="1:22" x14ac:dyDescent="0.35">
      <c r="A27" s="40" t="s">
        <v>35</v>
      </c>
      <c r="B27" s="36">
        <v>83819.600000000006</v>
      </c>
      <c r="C27" s="36">
        <v>71480.100000000006</v>
      </c>
      <c r="D27" s="43">
        <v>1686066.954457782</v>
      </c>
      <c r="E27" s="23">
        <v>4.2682796932737688E-2</v>
      </c>
      <c r="F27" s="10">
        <f t="shared" si="11"/>
        <v>2.6490539927216536</v>
      </c>
      <c r="G27" s="53">
        <f t="shared" si="12"/>
        <v>32991.873780568305</v>
      </c>
      <c r="H27" s="53">
        <f t="shared" si="5"/>
        <v>28134.976032126142</v>
      </c>
      <c r="I27" s="53">
        <f t="shared" si="6"/>
        <v>663645.59300042409</v>
      </c>
      <c r="J27" s="56">
        <f t="shared" si="1"/>
        <v>1.0426827969327377</v>
      </c>
    </row>
    <row r="28" spans="1:22" x14ac:dyDescent="0.35">
      <c r="A28" s="39" t="s">
        <v>36</v>
      </c>
      <c r="B28" s="35">
        <v>92462.099999999991</v>
      </c>
      <c r="C28" s="35">
        <v>76003.799999999988</v>
      </c>
      <c r="D28" s="42">
        <v>1712834.5489382918</v>
      </c>
      <c r="E28" s="23">
        <v>4.7156292172419567E-2</v>
      </c>
      <c r="F28" s="10">
        <f t="shared" si="11"/>
        <v>2.7739735567829507</v>
      </c>
      <c r="G28" s="53">
        <f t="shared" si="12"/>
        <v>34903.818591105381</v>
      </c>
      <c r="H28" s="53">
        <f t="shared" si="5"/>
        <v>28690.921441700491</v>
      </c>
      <c r="I28" s="53">
        <f t="shared" si="6"/>
        <v>646583.47985520505</v>
      </c>
      <c r="J28" s="56">
        <f t="shared" si="1"/>
        <v>1.0471562921724196</v>
      </c>
    </row>
    <row r="29" spans="1:22" ht="15" thickBot="1" x14ac:dyDescent="0.4">
      <c r="A29" s="40" t="s">
        <v>37</v>
      </c>
      <c r="B29" s="36">
        <v>104258.6</v>
      </c>
      <c r="C29" s="36">
        <v>91995.799999999988</v>
      </c>
      <c r="D29" s="43">
        <v>1829124.2504157436</v>
      </c>
      <c r="E29" s="24">
        <v>5.8976121396080217E-2</v>
      </c>
      <c r="F29" s="10">
        <f t="shared" si="11"/>
        <v>2.9375717580172984</v>
      </c>
      <c r="G29" s="53">
        <f t="shared" si="12"/>
        <v>37584.568802058595</v>
      </c>
      <c r="H29" s="53">
        <f t="shared" si="5"/>
        <v>33163.906618738612</v>
      </c>
      <c r="I29" s="53">
        <f t="shared" si="6"/>
        <v>659387.77460338396</v>
      </c>
      <c r="J29" s="56">
        <f t="shared" si="1"/>
        <v>1.0589761213960802</v>
      </c>
    </row>
    <row r="30" spans="1:22" x14ac:dyDescent="0.35">
      <c r="A30" s="39" t="s">
        <v>38</v>
      </c>
      <c r="B30" s="35">
        <v>91934.2</v>
      </c>
      <c r="C30" s="35">
        <v>81713.399999999994</v>
      </c>
      <c r="D30" s="42">
        <v>1888827.151845796</v>
      </c>
      <c r="E30" s="27">
        <v>5.5384709958682166E-2</v>
      </c>
      <c r="F30" s="10">
        <f t="shared" si="11"/>
        <v>3.1002683178179025</v>
      </c>
      <c r="G30" s="53">
        <f t="shared" si="12"/>
        <v>31295.984429687804</v>
      </c>
      <c r="H30" s="53">
        <f t="shared" si="5"/>
        <v>27816.648147227595</v>
      </c>
      <c r="I30" s="53">
        <f t="shared" si="6"/>
        <v>642989.28075229446</v>
      </c>
      <c r="J30" s="56">
        <f t="shared" si="1"/>
        <v>1.0553847099586822</v>
      </c>
    </row>
    <row r="31" spans="1:22" x14ac:dyDescent="0.35">
      <c r="A31" s="40" t="s">
        <v>39</v>
      </c>
      <c r="B31" s="36">
        <v>108922.69999999998</v>
      </c>
      <c r="C31" s="36">
        <v>98723.4</v>
      </c>
      <c r="D31" s="43">
        <v>2237123.8354149116</v>
      </c>
      <c r="E31" s="23">
        <v>4.5976939066311617E-2</v>
      </c>
      <c r="F31" s="10">
        <f t="shared" si="11"/>
        <v>3.2428091653554327</v>
      </c>
      <c r="G31" s="53">
        <f t="shared" si="12"/>
        <v>35133.3139051217</v>
      </c>
      <c r="H31" s="53">
        <f t="shared" si="5"/>
        <v>31843.501877761864</v>
      </c>
      <c r="I31" s="53">
        <f t="shared" si="6"/>
        <v>721590.39350164775</v>
      </c>
      <c r="J31" s="56">
        <f t="shared" si="1"/>
        <v>1.0459769390663116</v>
      </c>
    </row>
    <row r="32" spans="1:22" x14ac:dyDescent="0.35">
      <c r="A32" s="39" t="s">
        <v>40</v>
      </c>
      <c r="B32" s="35">
        <v>115859.79999999997</v>
      </c>
      <c r="C32" s="35">
        <v>101362.6</v>
      </c>
      <c r="D32" s="42">
        <v>2250487.2637921702</v>
      </c>
      <c r="E32" s="23">
        <v>5.8006351977957005E-2</v>
      </c>
      <c r="F32" s="10">
        <f t="shared" si="11"/>
        <v>3.4309126951983848</v>
      </c>
      <c r="G32" s="53">
        <f t="shared" si="12"/>
        <v>35728.220222697251</v>
      </c>
      <c r="H32" s="53">
        <f t="shared" si="5"/>
        <v>31257.651878780853</v>
      </c>
      <c r="I32" s="53">
        <f t="shared" si="6"/>
        <v>693993.12418234837</v>
      </c>
      <c r="J32" s="56">
        <f t="shared" si="1"/>
        <v>1.058006351977957</v>
      </c>
    </row>
    <row r="33" spans="1:10" ht="15" thickBot="1" x14ac:dyDescent="0.4">
      <c r="A33" s="40" t="s">
        <v>41</v>
      </c>
      <c r="B33" s="36">
        <v>118070</v>
      </c>
      <c r="C33" s="36">
        <v>130199.9</v>
      </c>
      <c r="D33" s="43">
        <v>2339658.1634702329</v>
      </c>
      <c r="E33" s="24">
        <v>5.2392905367387721E-2</v>
      </c>
      <c r="F33" s="10">
        <f t="shared" si="11"/>
        <v>3.6106681793616828</v>
      </c>
      <c r="G33" s="53">
        <f t="shared" si="12"/>
        <v>34413.583349188913</v>
      </c>
      <c r="H33" s="53">
        <f t="shared" si="5"/>
        <v>37949.056582587124</v>
      </c>
      <c r="I33" s="53">
        <f t="shared" si="6"/>
        <v>681934.62536794378</v>
      </c>
      <c r="J33" s="56">
        <f t="shared" si="1"/>
        <v>1.0523929053673877</v>
      </c>
    </row>
    <row r="34" spans="1:10" x14ac:dyDescent="0.35">
      <c r="A34" s="39" t="s">
        <v>42</v>
      </c>
      <c r="B34" s="35">
        <v>119208.40000000001</v>
      </c>
      <c r="C34" s="35">
        <v>110136.2</v>
      </c>
      <c r="D34" s="42">
        <v>2345559.6033526314</v>
      </c>
      <c r="E34" s="27">
        <v>5.9938238030586399E-2</v>
      </c>
      <c r="F34" s="10">
        <f t="shared" si="11"/>
        <v>3.8270852681457272</v>
      </c>
      <c r="G34" s="53">
        <f t="shared" si="12"/>
        <v>33015.606552102065</v>
      </c>
      <c r="H34" s="53">
        <f t="shared" si="5"/>
        <v>30502.996821898651</v>
      </c>
      <c r="I34" s="53">
        <f t="shared" si="6"/>
        <v>649619.26348139101</v>
      </c>
      <c r="J34" s="56">
        <f t="shared" si="1"/>
        <v>1.0599382380305864</v>
      </c>
    </row>
    <row r="35" spans="1:10" x14ac:dyDescent="0.35">
      <c r="A35" s="40" t="s">
        <v>43</v>
      </c>
      <c r="B35" s="36">
        <v>136826.70000000001</v>
      </c>
      <c r="C35" s="36">
        <v>127940.90000000002</v>
      </c>
      <c r="D35" s="43">
        <v>2651098.0463880287</v>
      </c>
      <c r="E35" s="23">
        <v>5.0824415718121463E-2</v>
      </c>
      <c r="F35" s="10">
        <f t="shared" si="11"/>
        <v>4.0215946408026637</v>
      </c>
      <c r="G35" s="53">
        <f t="shared" si="12"/>
        <v>35752.195316592552</v>
      </c>
      <c r="H35" s="53">
        <f t="shared" si="5"/>
        <v>33430.37613112526</v>
      </c>
      <c r="I35" s="53">
        <f t="shared" si="6"/>
        <v>692719.87965727248</v>
      </c>
      <c r="J35" s="56">
        <f t="shared" si="1"/>
        <v>1.0508244157181215</v>
      </c>
    </row>
    <row r="36" spans="1:10" x14ac:dyDescent="0.35">
      <c r="A36" s="39" t="s">
        <v>44</v>
      </c>
      <c r="B36" s="35">
        <v>143569.1</v>
      </c>
      <c r="C36" s="35">
        <v>132875.53</v>
      </c>
      <c r="D36" s="42">
        <v>2704827.5498552597</v>
      </c>
      <c r="E36" s="23">
        <v>5.7366455127261018E-2</v>
      </c>
      <c r="F36" s="10">
        <f t="shared" si="11"/>
        <v>4.2522992693043031</v>
      </c>
      <c r="G36" s="53">
        <f t="shared" si="12"/>
        <v>35699.545285684304</v>
      </c>
      <c r="H36" s="53">
        <f t="shared" si="5"/>
        <v>33040.508024319322</v>
      </c>
      <c r="I36" s="53">
        <f t="shared" si="6"/>
        <v>672575.87883482152</v>
      </c>
      <c r="J36" s="56">
        <f t="shared" si="1"/>
        <v>1.057366455127261</v>
      </c>
    </row>
    <row r="37" spans="1:10" ht="15" thickBot="1" x14ac:dyDescent="0.4">
      <c r="A37" s="40" t="s">
        <v>45</v>
      </c>
      <c r="B37" s="36">
        <v>150585.60000000001</v>
      </c>
      <c r="C37" s="36">
        <v>173228.7</v>
      </c>
      <c r="D37" s="43">
        <v>2850170.1932662781</v>
      </c>
      <c r="E37" s="24">
        <v>5.9312619533057109E-2</v>
      </c>
      <c r="F37" s="10">
        <f t="shared" si="11"/>
        <v>4.5045142780052458</v>
      </c>
      <c r="G37" s="53">
        <f t="shared" si="12"/>
        <v>35412.747425144546</v>
      </c>
      <c r="H37" s="53">
        <f t="shared" si="5"/>
        <v>40737.654861328956</v>
      </c>
      <c r="I37" s="53">
        <f t="shared" si="6"/>
        <v>670265.66399983875</v>
      </c>
      <c r="J37" s="56">
        <f t="shared" si="1"/>
        <v>1.0593126195330571</v>
      </c>
    </row>
    <row r="38" spans="1:10" x14ac:dyDescent="0.35">
      <c r="A38" s="39" t="s">
        <v>46</v>
      </c>
      <c r="B38" s="35">
        <v>151113.69999999998</v>
      </c>
      <c r="C38" s="35">
        <v>139469.40000000002</v>
      </c>
      <c r="D38" s="42">
        <v>2888980.8590711113</v>
      </c>
      <c r="E38" s="27">
        <v>4.4677075470608507E-2</v>
      </c>
      <c r="F38" s="10">
        <f t="shared" si="11"/>
        <v>4.7057628023621199</v>
      </c>
      <c r="G38" s="53">
        <f t="shared" si="12"/>
        <v>33547.168612132438</v>
      </c>
      <c r="H38" s="53">
        <f t="shared" si="5"/>
        <v>30962.139620914219</v>
      </c>
      <c r="I38" s="53">
        <f t="shared" si="6"/>
        <v>641352.35916056449</v>
      </c>
      <c r="J38" s="56">
        <f t="shared" si="1"/>
        <v>1.0446770754706085</v>
      </c>
    </row>
    <row r="39" spans="1:10" x14ac:dyDescent="0.35">
      <c r="A39" s="40" t="s">
        <v>47</v>
      </c>
      <c r="B39" s="36">
        <v>178708.7</v>
      </c>
      <c r="C39" s="36">
        <v>164596.20000000001</v>
      </c>
      <c r="D39" s="43">
        <v>3387810.9120546845</v>
      </c>
      <c r="E39" s="23">
        <v>4.685036264002429E-2</v>
      </c>
      <c r="F39" s="10">
        <f t="shared" si="11"/>
        <v>4.9262294961507225</v>
      </c>
      <c r="G39" s="53">
        <f t="shared" si="12"/>
        <v>37976.563525534017</v>
      </c>
      <c r="H39" s="53">
        <f t="shared" si="5"/>
        <v>34977.581087890525</v>
      </c>
      <c r="I39" s="53">
        <f t="shared" si="6"/>
        <v>719928.10822384164</v>
      </c>
      <c r="J39" s="56">
        <f t="shared" si="1"/>
        <v>1.0468503626400243</v>
      </c>
    </row>
    <row r="40" spans="1:10" x14ac:dyDescent="0.35">
      <c r="A40" s="39" t="s">
        <v>48</v>
      </c>
      <c r="B40" s="35">
        <v>198419.59999999998</v>
      </c>
      <c r="C40" s="35">
        <v>182352.3</v>
      </c>
      <c r="D40" s="42">
        <v>3436546.5463782018</v>
      </c>
      <c r="E40" s="23">
        <v>5.892283086712613E-2</v>
      </c>
      <c r="F40" s="10">
        <f t="shared" si="11"/>
        <v>5.2164968835650596</v>
      </c>
      <c r="G40" s="53">
        <f t="shared" si="12"/>
        <v>40278.188451236776</v>
      </c>
      <c r="H40" s="53">
        <f t="shared" si="5"/>
        <v>37016.606746089921</v>
      </c>
      <c r="I40" s="53">
        <f t="shared" si="6"/>
        <v>697601.7964781106</v>
      </c>
      <c r="J40" s="56">
        <f t="shared" si="1"/>
        <v>1.0589228308671261</v>
      </c>
    </row>
    <row r="41" spans="1:10" ht="15" thickBot="1" x14ac:dyDescent="0.4">
      <c r="A41" s="40" t="s">
        <v>49</v>
      </c>
      <c r="B41" s="36">
        <v>189613.6</v>
      </c>
      <c r="C41" s="36">
        <v>205226.8</v>
      </c>
      <c r="D41" s="43">
        <v>3679895.6354048252</v>
      </c>
      <c r="E41" s="24">
        <v>8.8180833653778379E-2</v>
      </c>
      <c r="F41" s="10">
        <f t="shared" si="11"/>
        <v>5.6764919275101633</v>
      </c>
      <c r="G41" s="53">
        <f t="shared" si="12"/>
        <v>36348.837971587978</v>
      </c>
      <c r="H41" s="53">
        <f t="shared" si="5"/>
        <v>39341.881070912066</v>
      </c>
      <c r="I41" s="53">
        <f t="shared" si="6"/>
        <v>705434.26317354757</v>
      </c>
      <c r="J41" s="56">
        <f t="shared" si="1"/>
        <v>1.0881808336537784</v>
      </c>
    </row>
    <row r="42" spans="1:10" x14ac:dyDescent="0.35">
      <c r="A42" s="39" t="s">
        <v>50</v>
      </c>
      <c r="B42" s="35">
        <v>209207.5</v>
      </c>
      <c r="C42" s="35">
        <v>201652.3</v>
      </c>
      <c r="D42" s="42">
        <v>3917648.8611710793</v>
      </c>
      <c r="E42" s="27">
        <v>0.11916034118025642</v>
      </c>
      <c r="F42" s="10">
        <f t="shared" si="11"/>
        <v>6.3529046422992455</v>
      </c>
      <c r="G42" s="53">
        <f t="shared" si="12"/>
        <v>36855.068706450729</v>
      </c>
      <c r="H42" s="53">
        <f t="shared" si="5"/>
        <v>35524.105834225898</v>
      </c>
      <c r="I42" s="53">
        <f t="shared" si="6"/>
        <v>690153.16346788988</v>
      </c>
      <c r="J42" s="56">
        <f t="shared" si="1"/>
        <v>1.1191603411802564</v>
      </c>
    </row>
    <row r="43" spans="1:10" x14ac:dyDescent="0.35">
      <c r="A43" s="40" t="s">
        <v>51</v>
      </c>
      <c r="B43" s="36">
        <v>262071.90000000002</v>
      </c>
      <c r="C43" s="36">
        <v>252806.49</v>
      </c>
      <c r="D43" s="43">
        <v>4702629.524920309</v>
      </c>
      <c r="E43" s="23">
        <v>6.2305183602215264E-2</v>
      </c>
      <c r="F43" s="10">
        <f t="shared" si="11"/>
        <v>6.7487235324450658</v>
      </c>
      <c r="G43" s="53">
        <f t="shared" si="12"/>
        <v>41252.295564938759</v>
      </c>
      <c r="H43" s="53">
        <f t="shared" si="5"/>
        <v>39793.843011077239</v>
      </c>
      <c r="I43" s="53">
        <f t="shared" si="6"/>
        <v>740232.97840943688</v>
      </c>
      <c r="J43" s="56">
        <f t="shared" si="1"/>
        <v>1.0623051836022153</v>
      </c>
    </row>
    <row r="44" spans="1:10" x14ac:dyDescent="0.35">
      <c r="A44" s="39" t="s">
        <v>52</v>
      </c>
      <c r="B44" s="35">
        <v>279188.3</v>
      </c>
      <c r="C44" s="35">
        <v>255875.7</v>
      </c>
      <c r="D44" s="42">
        <v>4685503.1186782746</v>
      </c>
      <c r="E44" s="23">
        <v>7.2347463839431025E-2</v>
      </c>
      <c r="F44" s="10">
        <f t="shared" si="11"/>
        <v>7.236976564170952</v>
      </c>
      <c r="G44" s="53">
        <f t="shared" si="12"/>
        <v>41369.052778318503</v>
      </c>
      <c r="H44" s="53">
        <f t="shared" si="5"/>
        <v>37914.681016321927</v>
      </c>
      <c r="I44" s="53">
        <f t="shared" si="6"/>
        <v>694279.9028812364</v>
      </c>
      <c r="J44" s="56">
        <f t="shared" si="1"/>
        <v>1.072347463839431</v>
      </c>
    </row>
    <row r="45" spans="1:10" ht="15" thickBot="1" x14ac:dyDescent="0.4">
      <c r="A45" s="40" t="s">
        <v>53</v>
      </c>
      <c r="B45" s="36">
        <v>272325.90000000002</v>
      </c>
      <c r="C45" s="36">
        <v>291336.69999999995</v>
      </c>
      <c r="D45" s="43">
        <v>5010564.1968707321</v>
      </c>
      <c r="E45" s="24">
        <v>5.3421271807460258E-2</v>
      </c>
      <c r="F45" s="10">
        <f t="shared" si="11"/>
        <v>7.6235850562697483</v>
      </c>
      <c r="G45" s="53">
        <f t="shared" si="12"/>
        <v>37629.78884693914</v>
      </c>
      <c r="H45" s="53">
        <f t="shared" si="5"/>
        <v>40256.686948850809</v>
      </c>
      <c r="I45" s="53">
        <f t="shared" si="6"/>
        <v>692356.00702055451</v>
      </c>
      <c r="J45" s="56">
        <f t="shared" si="1"/>
        <v>1.0534212718074603</v>
      </c>
    </row>
    <row r="46" spans="1:10" x14ac:dyDescent="0.35">
      <c r="A46" s="39" t="s">
        <v>54</v>
      </c>
      <c r="B46" s="35">
        <v>251745.40000000002</v>
      </c>
      <c r="C46" s="35">
        <v>274312.3</v>
      </c>
      <c r="D46" s="42">
        <v>5092693.740328637</v>
      </c>
      <c r="E46" s="27">
        <v>5.1588112772654737E-2</v>
      </c>
      <c r="F46" s="10">
        <f t="shared" si="11"/>
        <v>8.0168714218845167</v>
      </c>
      <c r="G46" s="53">
        <f t="shared" si="12"/>
        <v>33021.917922062261</v>
      </c>
      <c r="H46" s="53">
        <f t="shared" si="5"/>
        <v>35982.060667690923</v>
      </c>
      <c r="I46" s="53">
        <f t="shared" si="6"/>
        <v>668018.22275732737</v>
      </c>
      <c r="J46" s="56">
        <f t="shared" si="1"/>
        <v>1.0515881127726547</v>
      </c>
    </row>
    <row r="47" spans="1:10" x14ac:dyDescent="0.35">
      <c r="A47" s="40" t="s">
        <v>55</v>
      </c>
      <c r="B47" s="36">
        <v>311000.3</v>
      </c>
      <c r="C47" s="36">
        <v>337023.7</v>
      </c>
      <c r="D47" s="43">
        <v>5951478.8553666007</v>
      </c>
      <c r="E47" s="23">
        <v>5.4465771573154242E-2</v>
      </c>
      <c r="F47" s="10">
        <f t="shared" si="11"/>
        <v>8.4535165094802274</v>
      </c>
      <c r="G47" s="53">
        <f t="shared" si="12"/>
        <v>38793.225391020867</v>
      </c>
      <c r="H47" s="53">
        <f t="shared" si="5"/>
        <v>42039.304644451469</v>
      </c>
      <c r="I47" s="53">
        <f t="shared" si="6"/>
        <v>742369.25381143182</v>
      </c>
      <c r="J47" s="56">
        <f t="shared" si="1"/>
        <v>1.0544657715731542</v>
      </c>
    </row>
    <row r="48" spans="1:10" x14ac:dyDescent="0.35">
      <c r="A48" s="39" t="s">
        <v>56</v>
      </c>
      <c r="B48" s="35">
        <v>323855.09999999998</v>
      </c>
      <c r="C48" s="35">
        <v>339254</v>
      </c>
      <c r="D48" s="42">
        <v>6221730.7557715978</v>
      </c>
      <c r="E48" s="23">
        <v>4.9386715871688747E-2</v>
      </c>
      <c r="F48" s="10">
        <f t="shared" si="11"/>
        <v>8.8710079274505578</v>
      </c>
      <c r="G48" s="53">
        <f t="shared" si="12"/>
        <v>38310.104397005845</v>
      </c>
      <c r="H48" s="53">
        <f t="shared" si="5"/>
        <v>40131.701359965686</v>
      </c>
      <c r="I48" s="53">
        <f t="shared" si="6"/>
        <v>735993.21049343364</v>
      </c>
      <c r="J48" s="56">
        <f t="shared" si="1"/>
        <v>1.0493867158716887</v>
      </c>
    </row>
    <row r="49" spans="1:10" ht="15" thickBot="1" x14ac:dyDescent="0.4">
      <c r="A49" s="40" t="s">
        <v>57</v>
      </c>
      <c r="B49" s="36">
        <v>316337.5</v>
      </c>
      <c r="C49" s="36">
        <v>395678.5</v>
      </c>
      <c r="D49" s="43">
        <v>6552140.2313025314</v>
      </c>
      <c r="E49" s="24">
        <v>8.3156998522160297E-2</v>
      </c>
      <c r="F49" s="10">
        <f t="shared" si="11"/>
        <v>9.6086943205636359</v>
      </c>
      <c r="G49" s="53">
        <f t="shared" si="12"/>
        <v>35659.702097787704</v>
      </c>
      <c r="H49" s="53">
        <f t="shared" si="5"/>
        <v>44603.556127552038</v>
      </c>
      <c r="I49" s="53">
        <f t="shared" si="6"/>
        <v>738601.55293374346</v>
      </c>
      <c r="J49" s="56">
        <f t="shared" si="1"/>
        <v>1.0831569985221603</v>
      </c>
    </row>
    <row r="50" spans="1:10" x14ac:dyDescent="0.35">
      <c r="A50" s="39" t="s">
        <v>58</v>
      </c>
      <c r="B50" s="35">
        <v>331104.7</v>
      </c>
      <c r="C50" s="35">
        <v>358277.1</v>
      </c>
      <c r="D50" s="42">
        <v>7006645.0451060422</v>
      </c>
      <c r="E50" s="27">
        <v>9.8811638831257653E-2</v>
      </c>
      <c r="F50" s="10">
        <f t="shared" si="11"/>
        <v>10.558145153407127</v>
      </c>
      <c r="G50" s="53">
        <f t="shared" si="12"/>
        <v>34458.864956438512</v>
      </c>
      <c r="H50" s="53">
        <f t="shared" si="5"/>
        <v>37286.762180918646</v>
      </c>
      <c r="I50" s="53">
        <f t="shared" si="6"/>
        <v>729198.45416573097</v>
      </c>
      <c r="J50" s="56">
        <f t="shared" si="1"/>
        <v>1.0988116388312577</v>
      </c>
    </row>
    <row r="51" spans="1:10" x14ac:dyDescent="0.35">
      <c r="A51" s="40" t="s">
        <v>59</v>
      </c>
      <c r="B51" s="36">
        <v>385067.2</v>
      </c>
      <c r="C51" s="36">
        <v>456051.1</v>
      </c>
      <c r="D51" s="43">
        <v>8414556.4821792115</v>
      </c>
      <c r="E51" s="23">
        <v>0.13979949644197975</v>
      </c>
      <c r="F51" s="10">
        <f t="shared" si="11"/>
        <v>12.034168529214773</v>
      </c>
      <c r="G51" s="53">
        <f t="shared" si="12"/>
        <v>36471.103058830209</v>
      </c>
      <c r="H51" s="53">
        <f t="shared" si="5"/>
        <v>43194.24419476102</v>
      </c>
      <c r="I51" s="53">
        <f t="shared" si="6"/>
        <v>796972.98719783407</v>
      </c>
      <c r="J51" s="56">
        <f t="shared" si="1"/>
        <v>1.1397994964419798</v>
      </c>
    </row>
    <row r="52" spans="1:10" x14ac:dyDescent="0.35">
      <c r="A52" s="39" t="s">
        <v>60</v>
      </c>
      <c r="B52" s="35">
        <v>405112.7</v>
      </c>
      <c r="C52" s="35">
        <v>475090.10000000009</v>
      </c>
      <c r="D52" s="42">
        <v>8527628.8252780307</v>
      </c>
      <c r="E52" s="23">
        <v>3.3282440000000024E-2</v>
      </c>
      <c r="F52" s="10">
        <f t="shared" si="11"/>
        <v>12.434695021238252</v>
      </c>
      <c r="G52" s="53">
        <f t="shared" si="12"/>
        <v>33663.5388657328</v>
      </c>
      <c r="H52" s="53">
        <f t="shared" si="5"/>
        <v>39478.431671174178</v>
      </c>
      <c r="I52" s="53">
        <f t="shared" si="6"/>
        <v>708618.03244452795</v>
      </c>
      <c r="J52" s="56">
        <f t="shared" si="1"/>
        <v>1.03328244</v>
      </c>
    </row>
    <row r="53" spans="1:10" ht="15" thickBot="1" x14ac:dyDescent="0.4">
      <c r="A53" s="40" t="s">
        <v>61</v>
      </c>
      <c r="B53" s="36">
        <v>507581.69999999995</v>
      </c>
      <c r="C53" s="36">
        <v>632630.80000000005</v>
      </c>
      <c r="D53" s="43">
        <v>8963807.8735824302</v>
      </c>
      <c r="E53" s="24">
        <v>5.2868608000000039E-2</v>
      </c>
      <c r="F53" s="10">
        <f t="shared" si="11"/>
        <v>13.09210003791565</v>
      </c>
      <c r="G53" s="53">
        <f t="shared" si="12"/>
        <v>40819.794866947588</v>
      </c>
      <c r="H53" s="53">
        <f t="shared" si="5"/>
        <v>50876.261855998651</v>
      </c>
      <c r="I53" s="53">
        <f t="shared" si="6"/>
        <v>720870.74578607641</v>
      </c>
      <c r="J53" s="56">
        <f t="shared" si="1"/>
        <v>1.052868608</v>
      </c>
    </row>
    <row r="54" spans="1:10" x14ac:dyDescent="0.35">
      <c r="A54" s="39" t="s">
        <v>62</v>
      </c>
      <c r="B54" s="35">
        <v>467636.80000000005</v>
      </c>
      <c r="C54" s="35">
        <v>486929.5</v>
      </c>
      <c r="D54" s="42">
        <v>9240877.7309983596</v>
      </c>
      <c r="E54" s="27">
        <v>6.1476002472446112E-2</v>
      </c>
      <c r="F54" s="10">
        <f t="shared" si="11"/>
        <v>13.896950012216063</v>
      </c>
      <c r="G54" s="53">
        <f t="shared" si="12"/>
        <v>35719.006014748644</v>
      </c>
      <c r="H54" s="53">
        <f t="shared" si="5"/>
        <v>37192.619869220194</v>
      </c>
      <c r="I54" s="53">
        <f t="shared" si="6"/>
        <v>705836.16869991238</v>
      </c>
      <c r="J54" s="56">
        <f t="shared" si="1"/>
        <v>1.0614760024724461</v>
      </c>
    </row>
    <row r="55" spans="1:10" x14ac:dyDescent="0.35">
      <c r="A55" s="40" t="s">
        <v>63</v>
      </c>
      <c r="B55" s="36">
        <v>477883.9</v>
      </c>
      <c r="C55" s="36">
        <v>609658.5</v>
      </c>
      <c r="D55" s="43">
        <v>10558208.304643149</v>
      </c>
      <c r="E55" s="23">
        <v>5.3699744543541206E-2</v>
      </c>
      <c r="F55" s="10">
        <f t="shared" si="11"/>
        <v>14.643212677806428</v>
      </c>
      <c r="G55" s="53">
        <f t="shared" si="12"/>
        <v>34387.682159028991</v>
      </c>
      <c r="H55" s="53">
        <f t="shared" si="5"/>
        <v>43869.949842525297</v>
      </c>
      <c r="I55" s="53">
        <f t="shared" si="6"/>
        <v>759750.03834380885</v>
      </c>
      <c r="J55" s="56">
        <f t="shared" si="1"/>
        <v>1.0536997445435412</v>
      </c>
    </row>
    <row r="56" spans="1:10" x14ac:dyDescent="0.35">
      <c r="A56" s="39" t="s">
        <v>64</v>
      </c>
      <c r="B56" s="35">
        <v>519910.8</v>
      </c>
      <c r="C56" s="35">
        <v>578188</v>
      </c>
      <c r="D56" s="42">
        <v>11116422.3178693</v>
      </c>
      <c r="E56" s="23">
        <v>5.1178521975708158E-2</v>
      </c>
      <c r="F56" s="10">
        <f t="shared" si="11"/>
        <v>15.392630659632513</v>
      </c>
      <c r="G56" s="53">
        <f t="shared" si="12"/>
        <v>35505.241331909914</v>
      </c>
      <c r="H56" s="53">
        <f t="shared" si="5"/>
        <v>39485.051041860119</v>
      </c>
      <c r="I56" s="53">
        <f t="shared" si="6"/>
        <v>759151.87209686521</v>
      </c>
      <c r="J56" s="56">
        <f t="shared" si="1"/>
        <v>1.0511785219757082</v>
      </c>
    </row>
    <row r="57" spans="1:10" ht="15" thickBot="1" x14ac:dyDescent="0.4">
      <c r="A57" s="40" t="s">
        <v>65</v>
      </c>
      <c r="B57" s="36">
        <v>529881</v>
      </c>
      <c r="C57" s="36">
        <v>744422</v>
      </c>
      <c r="D57" s="43">
        <v>11725405.625723016</v>
      </c>
      <c r="E57" s="24">
        <v>6.1115509999999817E-2</v>
      </c>
      <c r="F57" s="10">
        <f t="shared" si="11"/>
        <v>16.333359132637586</v>
      </c>
      <c r="G57" s="53">
        <f t="shared" si="12"/>
        <v>34424.330169216868</v>
      </c>
      <c r="H57" s="53">
        <f t="shared" si="5"/>
        <v>48362.233620810628</v>
      </c>
      <c r="I57" s="53">
        <f t="shared" si="6"/>
        <v>761754.49700570875</v>
      </c>
      <c r="J57" s="56">
        <f t="shared" si="1"/>
        <v>1.0611155099999998</v>
      </c>
    </row>
    <row r="58" spans="1:10" x14ac:dyDescent="0.35">
      <c r="A58" s="39" t="s">
        <v>66</v>
      </c>
      <c r="B58" s="35">
        <v>571613.30000000005</v>
      </c>
      <c r="C58" s="35">
        <v>624059.69999999995</v>
      </c>
      <c r="D58" s="42">
        <v>12457790.347179031</v>
      </c>
      <c r="E58" s="27">
        <v>6.6407935999999834E-2</v>
      </c>
      <c r="F58" s="10">
        <f t="shared" si="11"/>
        <v>17.418023800582795</v>
      </c>
      <c r="G58" s="53">
        <f t="shared" si="12"/>
        <v>34996.677374086081</v>
      </c>
      <c r="H58" s="53">
        <f t="shared" si="5"/>
        <v>38207.676383787679</v>
      </c>
      <c r="I58" s="53">
        <f t="shared" si="6"/>
        <v>762720.65323572478</v>
      </c>
      <c r="J58" s="56">
        <f t="shared" si="1"/>
        <v>1.0664079359999998</v>
      </c>
    </row>
    <row r="59" spans="1:10" x14ac:dyDescent="0.35">
      <c r="A59" s="40" t="s">
        <v>67</v>
      </c>
      <c r="B59" s="36">
        <v>621283.39999999991</v>
      </c>
      <c r="C59" s="36">
        <v>738197.20000000007</v>
      </c>
      <c r="D59" s="43">
        <v>14431394.012697566</v>
      </c>
      <c r="E59" s="23">
        <v>8.7363978999999814E-2</v>
      </c>
      <c r="F59" s="10">
        <f t="shared" si="11"/>
        <v>18.939731666118405</v>
      </c>
      <c r="G59" s="53">
        <f t="shared" si="12"/>
        <v>35668.99477879989</v>
      </c>
      <c r="H59" s="53">
        <f t="shared" si="5"/>
        <v>42381.225818241248</v>
      </c>
      <c r="I59" s="53">
        <f t="shared" si="6"/>
        <v>828532.2248907882</v>
      </c>
      <c r="J59" s="56">
        <f t="shared" si="1"/>
        <v>1.0873639789999998</v>
      </c>
    </row>
    <row r="60" spans="1:10" x14ac:dyDescent="0.35">
      <c r="A60" s="39" t="s">
        <v>68</v>
      </c>
      <c r="B60" s="35">
        <v>676553.5</v>
      </c>
      <c r="C60" s="35">
        <v>758814.99999999988</v>
      </c>
      <c r="D60" s="42">
        <v>15276275.653390341</v>
      </c>
      <c r="E60" s="23">
        <v>0.14083758499999988</v>
      </c>
      <c r="F60" s="10">
        <f t="shared" si="11"/>
        <v>21.607157734522545</v>
      </c>
      <c r="G60" s="53">
        <f t="shared" si="12"/>
        <v>35721.387817246512</v>
      </c>
      <c r="H60" s="53">
        <f t="shared" si="5"/>
        <v>40064.717567116139</v>
      </c>
      <c r="I60" s="53">
        <f t="shared" si="6"/>
        <v>806572.97171312722</v>
      </c>
      <c r="J60" s="56">
        <f t="shared" si="1"/>
        <v>1.1408375849999999</v>
      </c>
    </row>
    <row r="61" spans="1:10" ht="15" thickBot="1" x14ac:dyDescent="0.4">
      <c r="A61" s="40" t="s">
        <v>69</v>
      </c>
      <c r="B61" s="36">
        <v>718907.2</v>
      </c>
      <c r="C61" s="36">
        <v>997118.79999999981</v>
      </c>
      <c r="D61" s="43">
        <v>16813782.695796333</v>
      </c>
      <c r="E61" s="24">
        <v>0.11600892800000007</v>
      </c>
      <c r="F61" s="10">
        <f t="shared" si="11"/>
        <v>24.113780940431415</v>
      </c>
      <c r="G61" s="53">
        <f t="shared" si="12"/>
        <v>33271.715272915128</v>
      </c>
      <c r="H61" s="53">
        <f t="shared" si="5"/>
        <v>46147.615167675045</v>
      </c>
      <c r="I61" s="53">
        <f t="shared" si="6"/>
        <v>778158.00219444593</v>
      </c>
      <c r="J61" s="56">
        <f t="shared" si="1"/>
        <v>1.1160089280000001</v>
      </c>
    </row>
    <row r="62" spans="1:10" x14ac:dyDescent="0.35">
      <c r="A62" s="39" t="s">
        <v>70</v>
      </c>
      <c r="B62" s="35">
        <v>798295.7</v>
      </c>
      <c r="C62" s="35">
        <v>864114.79999999993</v>
      </c>
      <c r="D62" s="42">
        <v>17655343.758929808</v>
      </c>
      <c r="E62" s="27">
        <v>0.11830279399999988</v>
      </c>
      <c r="F62" s="10">
        <f t="shared" si="11"/>
        <v>26.966508599588394</v>
      </c>
      <c r="G62" s="53">
        <f t="shared" si="12"/>
        <v>33105.3724827326</v>
      </c>
      <c r="H62" s="53">
        <f t="shared" si="5"/>
        <v>35834.894666026616</v>
      </c>
      <c r="I62" s="53">
        <f t="shared" si="6"/>
        <v>732168.20715689636</v>
      </c>
      <c r="J62" s="56">
        <f t="shared" si="1"/>
        <v>1.1183027939999999</v>
      </c>
    </row>
    <row r="63" spans="1:10" x14ac:dyDescent="0.35">
      <c r="A63" s="40" t="s">
        <v>71</v>
      </c>
      <c r="B63" s="36">
        <v>906002.70000000007</v>
      </c>
      <c r="C63" s="36">
        <v>1086706.3999999999</v>
      </c>
      <c r="D63" s="43">
        <v>21493370.438257672</v>
      </c>
      <c r="E63" s="23">
        <v>9.4837457999999764E-2</v>
      </c>
      <c r="F63" s="10">
        <f t="shared" si="11"/>
        <v>29.523943726308492</v>
      </c>
      <c r="G63" s="53">
        <f t="shared" si="12"/>
        <v>33597.330431342118</v>
      </c>
      <c r="H63" s="53">
        <f t="shared" si="5"/>
        <v>40298.372182173669</v>
      </c>
      <c r="I63" s="53">
        <f t="shared" si="6"/>
        <v>797039.42239618429</v>
      </c>
      <c r="J63" s="56">
        <f t="shared" si="1"/>
        <v>1.0948374579999998</v>
      </c>
    </row>
    <row r="64" spans="1:10" x14ac:dyDescent="0.35">
      <c r="A64" s="39" t="s">
        <v>72</v>
      </c>
      <c r="B64" s="35">
        <v>1016225.7</v>
      </c>
      <c r="C64" s="35">
        <v>1149710.1000000001</v>
      </c>
      <c r="D64" s="42">
        <v>22694277.805438165</v>
      </c>
      <c r="E64" s="23">
        <v>0.12558991999999991</v>
      </c>
      <c r="F64" s="10">
        <f t="shared" si="11"/>
        <v>33.231853456980076</v>
      </c>
      <c r="G64" s="53">
        <f t="shared" si="12"/>
        <v>34420.391442978245</v>
      </c>
      <c r="H64" s="53">
        <f t="shared" si="5"/>
        <v>38941.616697890699</v>
      </c>
      <c r="I64" s="53">
        <f t="shared" si="6"/>
        <v>768673.65741574427</v>
      </c>
      <c r="J64" s="56">
        <f t="shared" si="1"/>
        <v>1.1255899199999999</v>
      </c>
    </row>
    <row r="65" spans="1:10" ht="15" thickBot="1" x14ac:dyDescent="0.4">
      <c r="A65" s="40" t="s">
        <v>73</v>
      </c>
      <c r="B65" s="36">
        <v>1096907.2999999998</v>
      </c>
      <c r="C65" s="36">
        <v>1419587.4</v>
      </c>
      <c r="D65" s="43">
        <v>25366033.205334876</v>
      </c>
      <c r="E65" s="24">
        <v>0.1172835029999999</v>
      </c>
      <c r="F65" s="10">
        <f t="shared" si="11"/>
        <v>37.129401641597354</v>
      </c>
      <c r="G65" s="53">
        <f t="shared" si="12"/>
        <v>33007.707542403223</v>
      </c>
      <c r="H65" s="53">
        <f t="shared" si="5"/>
        <v>42717.671520720651</v>
      </c>
      <c r="I65" s="53">
        <f t="shared" si="6"/>
        <v>763304.79845706443</v>
      </c>
      <c r="J65" s="56">
        <f t="shared" si="1"/>
        <v>1.1172835029999999</v>
      </c>
    </row>
    <row r="66" spans="1:10" x14ac:dyDescent="0.35">
      <c r="A66" s="39" t="s">
        <v>74</v>
      </c>
      <c r="B66" s="35">
        <v>1072152.1000000001</v>
      </c>
      <c r="C66" s="35">
        <v>1371120.6</v>
      </c>
      <c r="D66" s="42">
        <v>25186593.321140993</v>
      </c>
      <c r="E66" s="27">
        <v>7.7894179999999702E-2</v>
      </c>
      <c r="F66" s="10">
        <f t="shared" si="11"/>
        <v>40.021565936360226</v>
      </c>
      <c r="G66" s="53">
        <f t="shared" si="12"/>
        <v>28876.094216364396</v>
      </c>
      <c r="H66" s="53">
        <f t="shared" si="5"/>
        <v>36928.163110064401</v>
      </c>
      <c r="I66" s="53">
        <f t="shared" si="6"/>
        <v>678346.32952779881</v>
      </c>
      <c r="J66" s="56">
        <f t="shared" si="1"/>
        <v>1.0778941799999997</v>
      </c>
    </row>
    <row r="67" spans="1:10" x14ac:dyDescent="0.35">
      <c r="A67" s="40" t="s">
        <v>75</v>
      </c>
      <c r="B67" s="36">
        <v>1015224.12</v>
      </c>
      <c r="C67" s="36">
        <v>1845406.4400000002</v>
      </c>
      <c r="D67" s="43">
        <v>24180453.467826806</v>
      </c>
      <c r="E67" s="23">
        <v>0.25687449999999967</v>
      </c>
      <c r="F67" s="10">
        <f t="shared" si="11"/>
        <v>50.30208567547978</v>
      </c>
      <c r="G67" s="53">
        <f t="shared" si="12"/>
        <v>25366.926461956671</v>
      </c>
      <c r="H67" s="53">
        <f t="shared" si="5"/>
        <v>46110.300704736277</v>
      </c>
      <c r="I67" s="53">
        <f t="shared" si="6"/>
        <v>604185.59099554073</v>
      </c>
      <c r="J67" s="56">
        <f t="shared" ref="J67:J73" si="14">1+E67</f>
        <v>1.2568744999999997</v>
      </c>
    </row>
    <row r="68" spans="1:10" x14ac:dyDescent="0.35">
      <c r="A68" s="39" t="s">
        <v>76</v>
      </c>
      <c r="B68" s="35">
        <v>1285801.8999999999</v>
      </c>
      <c r="C68" s="35">
        <v>1779170.9</v>
      </c>
      <c r="D68" s="42">
        <v>27850591.641824298</v>
      </c>
      <c r="E68" s="23">
        <v>7.5815363999999885E-2</v>
      </c>
      <c r="F68" s="10">
        <f t="shared" si="11"/>
        <v>54.115756610925459</v>
      </c>
      <c r="G68" s="53">
        <f t="shared" si="12"/>
        <v>25561.602123125802</v>
      </c>
      <c r="H68" s="53">
        <f t="shared" ref="H68:H73" si="15">C68/F67</f>
        <v>35369.724259113042</v>
      </c>
      <c r="I68" s="53">
        <f t="shared" ref="I68:I73" si="16">D68/F67</f>
        <v>553666.73703154875</v>
      </c>
      <c r="J68" s="56">
        <f t="shared" si="14"/>
        <v>1.0758153639999999</v>
      </c>
    </row>
    <row r="69" spans="1:10" x14ac:dyDescent="0.35">
      <c r="A69" s="41" t="s">
        <v>77</v>
      </c>
      <c r="B69" s="36">
        <v>1372767</v>
      </c>
      <c r="C69" s="36">
        <v>1858960.7000000002</v>
      </c>
      <c r="D69" s="44">
        <v>32708121.460413121</v>
      </c>
      <c r="E69" s="23">
        <v>0.1144931264000002</v>
      </c>
      <c r="F69" s="10">
        <f t="shared" ref="F69:F73" si="17">F68*(1+E69)</f>
        <v>60.311638772811797</v>
      </c>
      <c r="G69" s="53">
        <f t="shared" ref="G69:G73" si="18">B69/F68</f>
        <v>25367.232872114208</v>
      </c>
      <c r="H69" s="53">
        <f t="shared" si="15"/>
        <v>34351.560736096108</v>
      </c>
      <c r="I69" s="53">
        <f t="shared" si="16"/>
        <v>604410.31427452422</v>
      </c>
      <c r="J69" s="56">
        <f t="shared" si="14"/>
        <v>1.1144931264000002</v>
      </c>
    </row>
    <row r="70" spans="1:10" x14ac:dyDescent="0.35">
      <c r="A70" s="39" t="s">
        <v>78</v>
      </c>
      <c r="B70" s="35">
        <v>1688427.7999999998</v>
      </c>
      <c r="C70" s="35">
        <v>1767882.2</v>
      </c>
      <c r="D70" s="42">
        <v>37158105.871202998</v>
      </c>
      <c r="E70" s="48">
        <v>0.1226176000000001</v>
      </c>
      <c r="F70" s="10">
        <f t="shared" si="17"/>
        <v>67.706907171200925</v>
      </c>
      <c r="G70" s="53">
        <f t="shared" si="18"/>
        <v>27995.057576865827</v>
      </c>
      <c r="H70" s="53">
        <f t="shared" si="15"/>
        <v>29312.455041380053</v>
      </c>
      <c r="I70" s="53">
        <f t="shared" si="16"/>
        <v>616101.74465950171</v>
      </c>
      <c r="J70" s="56">
        <f t="shared" si="14"/>
        <v>1.1226176000000001</v>
      </c>
    </row>
    <row r="71" spans="1:10" ht="15" thickBot="1" x14ac:dyDescent="0.4">
      <c r="A71" s="40" t="s">
        <v>79</v>
      </c>
      <c r="B71" s="37">
        <v>2087376.5</v>
      </c>
      <c r="C71" s="38">
        <v>2276556.7999999998</v>
      </c>
      <c r="D71" s="44">
        <v>46672318.370398939</v>
      </c>
      <c r="E71" s="49">
        <v>0.10976429599999982</v>
      </c>
      <c r="F71" s="10">
        <f t="shared" si="17"/>
        <v>75.138708171185129</v>
      </c>
      <c r="G71" s="53">
        <f t="shared" si="18"/>
        <v>30829.594604313337</v>
      </c>
      <c r="H71" s="53">
        <f t="shared" si="15"/>
        <v>33623.700965155462</v>
      </c>
      <c r="I71" s="53">
        <f t="shared" si="16"/>
        <v>689328.76009806828</v>
      </c>
      <c r="J71" s="56">
        <f t="shared" si="14"/>
        <v>1.1097642959999998</v>
      </c>
    </row>
    <row r="72" spans="1:10" x14ac:dyDescent="0.35">
      <c r="A72" s="39" t="s">
        <v>80</v>
      </c>
      <c r="B72" s="35">
        <v>2655877.1999999997</v>
      </c>
      <c r="C72" s="35">
        <v>2624120.1</v>
      </c>
      <c r="D72" s="42">
        <v>47987200.332297489</v>
      </c>
      <c r="E72" s="50">
        <f>1.03*1.025*1.036-1</f>
        <v>9.375700000000009E-2</v>
      </c>
      <c r="F72" s="10">
        <f t="shared" si="17"/>
        <v>82.18348803319094</v>
      </c>
      <c r="G72" s="53">
        <f t="shared" si="18"/>
        <v>35346.325011992943</v>
      </c>
      <c r="H72" s="53">
        <f t="shared" si="15"/>
        <v>34923.678672004658</v>
      </c>
      <c r="I72" s="53">
        <f t="shared" si="16"/>
        <v>638648.19478890183</v>
      </c>
      <c r="J72" s="56">
        <f t="shared" si="14"/>
        <v>1.0937570000000001</v>
      </c>
    </row>
    <row r="73" spans="1:10" x14ac:dyDescent="0.35">
      <c r="A73" s="40" t="s">
        <v>81</v>
      </c>
      <c r="B73" s="37">
        <v>2434278.7000000002</v>
      </c>
      <c r="C73" s="38">
        <v>3225005.3999999994</v>
      </c>
      <c r="D73" s="44">
        <v>54931318.14718774</v>
      </c>
      <c r="E73" s="51">
        <f>1.035*1.025*1.038-1</f>
        <v>0.10118824999999987</v>
      </c>
      <c r="F73" s="10">
        <f t="shared" si="17"/>
        <v>90.499491366165458</v>
      </c>
      <c r="G73" s="53">
        <f t="shared" si="18"/>
        <v>29620.046048871558</v>
      </c>
      <c r="H73" s="53">
        <f t="shared" si="15"/>
        <v>39241.52499705946</v>
      </c>
      <c r="I73" s="53">
        <f t="shared" si="16"/>
        <v>668398.47592016251</v>
      </c>
      <c r="J73" s="56">
        <f t="shared" si="14"/>
        <v>1.1011882499999999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Posta</vt:lpstr>
      <vt:lpstr>Cons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 marzano</dc:creator>
  <cp:lastModifiedBy>mate marzano</cp:lastModifiedBy>
  <dcterms:created xsi:type="dcterms:W3CDTF">2021-12-21T02:45:40Z</dcterms:created>
  <dcterms:modified xsi:type="dcterms:W3CDTF">2022-04-23T15:59:00Z</dcterms:modified>
</cp:coreProperties>
</file>