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ass\ut\2\data mining\HW1\"/>
    </mc:Choice>
  </mc:AlternateContent>
  <bookViews>
    <workbookView xWindow="0" yWindow="0" windowWidth="2210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3" i="1" l="1"/>
  <c r="AE29" i="1"/>
  <c r="AE28" i="1"/>
  <c r="AE26" i="1"/>
  <c r="AH23" i="1" s="1"/>
  <c r="AE23" i="1"/>
  <c r="AG23" i="1" s="1"/>
  <c r="AE25" i="1"/>
  <c r="AE22" i="1"/>
  <c r="AI18" i="1"/>
  <c r="AH18" i="1"/>
  <c r="AG18" i="1"/>
  <c r="AI14" i="1"/>
  <c r="AH14" i="1"/>
  <c r="AG14" i="1"/>
  <c r="AI11" i="1"/>
  <c r="AI10" i="1"/>
  <c r="AI9" i="1"/>
  <c r="AE10" i="1" l="1"/>
  <c r="AE9" i="1"/>
  <c r="AE8" i="1"/>
  <c r="AD5" i="1" l="1"/>
  <c r="AD4" i="1"/>
  <c r="AD2" i="1"/>
  <c r="AD1" i="1"/>
  <c r="AD3" i="1"/>
  <c r="AD6" i="1"/>
  <c r="AI12" i="1"/>
  <c r="U4" i="1" l="1"/>
  <c r="U3" i="1"/>
  <c r="U2" i="1"/>
  <c r="P12" i="1"/>
  <c r="P11" i="1"/>
  <c r="P7" i="1"/>
  <c r="P8" i="1"/>
  <c r="P13" i="1"/>
  <c r="O14" i="1"/>
  <c r="P2" i="1"/>
  <c r="P1" i="1"/>
  <c r="J2" i="1"/>
  <c r="K2" i="1"/>
  <c r="H3" i="1"/>
  <c r="H4" i="1"/>
  <c r="H5" i="1"/>
  <c r="H6" i="1"/>
  <c r="H7" i="1"/>
  <c r="H8" i="1"/>
  <c r="H9" i="1"/>
  <c r="H10" i="1"/>
  <c r="H11" i="1"/>
  <c r="H2" i="1"/>
  <c r="J3" i="1"/>
  <c r="J4" i="1"/>
  <c r="J5" i="1"/>
  <c r="J6" i="1"/>
  <c r="J7" i="1"/>
  <c r="J8" i="1"/>
  <c r="J9" i="1"/>
  <c r="J10" i="1"/>
  <c r="J11" i="1"/>
  <c r="K3" i="1"/>
  <c r="K4" i="1"/>
  <c r="K5" i="1"/>
  <c r="K6" i="1"/>
  <c r="K7" i="1"/>
  <c r="K8" i="1"/>
  <c r="K9" i="1"/>
  <c r="K10" i="1"/>
  <c r="K11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<sst xmlns="http://schemas.openxmlformats.org/spreadsheetml/2006/main" count="6" uniqueCount="6">
  <si>
    <t>income</t>
  </si>
  <si>
    <t>rank</t>
  </si>
  <si>
    <t>percentile</t>
  </si>
  <si>
    <t>percentile z-score</t>
  </si>
  <si>
    <t>income z-score</t>
  </si>
  <si>
    <t>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</si>
</sst>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percentile z-score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Sheet1!$H$2:$H$21</c:f>
              <c:numCache>
                <c:formatCode>General</c:formatCode>
                <c:ptCount val="20"/>
                <c:pt idx="0">
                  <c:v>-1.4014168922539298</c:v>
                </c:pt>
                <c:pt idx="1">
                  <c:v>-1.196830484625619</c:v>
                </c:pt>
                <c:pt idx="2">
                  <c:v>-0.88995087318315258</c:v>
                </c:pt>
                <c:pt idx="3">
                  <c:v>-0.37848485411237526</c:v>
                </c:pt>
                <c:pt idx="4">
                  <c:v>-7.1605242669908822E-2</c:v>
                </c:pt>
                <c:pt idx="5">
                  <c:v>0.13298116495840212</c:v>
                </c:pt>
                <c:pt idx="6">
                  <c:v>0.33756757258671305</c:v>
                </c:pt>
                <c:pt idx="7">
                  <c:v>0.64444718402917944</c:v>
                </c:pt>
                <c:pt idx="8">
                  <c:v>1.1559132030999568</c:v>
                </c:pt>
                <c:pt idx="9">
                  <c:v>1.6673792221707342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-1.6448536269514726</c:v>
                </c:pt>
                <c:pt idx="1">
                  <c:v>-1.0364333894937898</c:v>
                </c:pt>
                <c:pt idx="2">
                  <c:v>-0.67448975019608193</c:v>
                </c:pt>
                <c:pt idx="3">
                  <c:v>-0.38532046640756784</c:v>
                </c:pt>
                <c:pt idx="4">
                  <c:v>-0.12566134685507402</c:v>
                </c:pt>
                <c:pt idx="5">
                  <c:v>0.12566134685507416</c:v>
                </c:pt>
                <c:pt idx="6">
                  <c:v>0.38532046640756784</c:v>
                </c:pt>
                <c:pt idx="7">
                  <c:v>0.67448975019608193</c:v>
                </c:pt>
                <c:pt idx="8">
                  <c:v>1.0364333894937898</c:v>
                </c:pt>
                <c:pt idx="9">
                  <c:v>1.6448536269514715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3B8-8C9C-45BF135F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63855"/>
        <c:axId val="1440165103"/>
      </c:scatterChart>
      <c:valAx>
        <c:axId val="14401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quantiles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40165103"/>
        <c:crossesAt val="-2"/>
        <c:crossBetween val="midCat"/>
      </c:valAx>
      <c:valAx>
        <c:axId val="1440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440163855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Sheet1!$J$2:$J$21</c:f>
              <c:numCache>
                <c:formatCode>General</c:formatCode>
                <c:ptCount val="20"/>
                <c:pt idx="0">
                  <c:v>-1.6448536269514726</c:v>
                </c:pt>
                <c:pt idx="1">
                  <c:v>-1.0364333894937898</c:v>
                </c:pt>
                <c:pt idx="2">
                  <c:v>-0.67448975019608193</c:v>
                </c:pt>
                <c:pt idx="3">
                  <c:v>-0.38532046640756784</c:v>
                </c:pt>
                <c:pt idx="4">
                  <c:v>-0.12566134685507402</c:v>
                </c:pt>
                <c:pt idx="5">
                  <c:v>0.12566134685507416</c:v>
                </c:pt>
                <c:pt idx="6">
                  <c:v>0.38532046640756784</c:v>
                </c:pt>
                <c:pt idx="7">
                  <c:v>0.67448975019608193</c:v>
                </c:pt>
                <c:pt idx="8">
                  <c:v>1.0364333894937898</c:v>
                </c:pt>
                <c:pt idx="9">
                  <c:v>1.6448536269514715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25000</c:v>
                </c:pt>
                <c:pt idx="1">
                  <c:v>27000</c:v>
                </c:pt>
                <c:pt idx="2">
                  <c:v>30000</c:v>
                </c:pt>
                <c:pt idx="3">
                  <c:v>35000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9-4386-8B2E-76E0002E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46671"/>
        <c:axId val="1377549583"/>
      </c:scatterChart>
      <c:valAx>
        <c:axId val="13775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</a:t>
                </a:r>
                <a:r>
                  <a:rPr lang="en-US" baseline="0"/>
                  <a:t> quantiles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77549583"/>
        <c:crosses val="autoZero"/>
        <c:crossBetween val="midCat"/>
      </c:valAx>
      <c:valAx>
        <c:axId val="13775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</a:t>
                </a:r>
                <a:r>
                  <a:rPr lang="en-US" sz="1000" b="0" i="0" u="none" strike="noStrike" baseline="0">
                    <a:effectLst/>
                  </a:rPr>
                  <a:t>quantiles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77546671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14</xdr:row>
      <xdr:rowOff>129540</xdr:rowOff>
    </xdr:from>
    <xdr:to>
      <xdr:col>18</xdr:col>
      <xdr:colOff>53340</xdr:colOff>
      <xdr:row>30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16</xdr:row>
      <xdr:rowOff>91440</xdr:rowOff>
    </xdr:from>
    <xdr:to>
      <xdr:col>12</xdr:col>
      <xdr:colOff>487680</xdr:colOff>
      <xdr:row>32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I29"/>
  <sheetViews>
    <sheetView rightToLeft="1" tabSelected="1" topLeftCell="S1" workbookViewId="0">
      <selection activeCell="AB28" sqref="AB28"/>
    </sheetView>
  </sheetViews>
  <sheetFormatPr defaultRowHeight="13.8" x14ac:dyDescent="0.25"/>
  <cols>
    <col min="8" max="8" width="12.796875" customWidth="1"/>
    <col min="9" max="9" width="5.69921875" hidden="1" customWidth="1"/>
    <col min="10" max="10" width="15.09765625" customWidth="1"/>
    <col min="11" max="11" width="8.796875" customWidth="1"/>
    <col min="12" max="12" width="4.59765625" customWidth="1"/>
    <col min="13" max="13" width="6.59765625" customWidth="1"/>
    <col min="30" max="30" width="5" style="1" bestFit="1" customWidth="1"/>
  </cols>
  <sheetData>
    <row r="1" spans="8:35" x14ac:dyDescent="0.25">
      <c r="H1" t="s">
        <v>4</v>
      </c>
      <c r="J1" t="s">
        <v>3</v>
      </c>
      <c r="K1" t="s">
        <v>2</v>
      </c>
      <c r="L1" t="s">
        <v>1</v>
      </c>
      <c r="M1" t="s">
        <v>0</v>
      </c>
      <c r="O1">
        <v>23</v>
      </c>
      <c r="P1">
        <f>SUM(O1:O10)</f>
        <v>371</v>
      </c>
      <c r="R1">
        <v>8000</v>
      </c>
      <c r="T1">
        <v>5</v>
      </c>
      <c r="W1">
        <v>10000</v>
      </c>
      <c r="X1">
        <v>25000</v>
      </c>
      <c r="Y1">
        <v>23</v>
      </c>
      <c r="AD1" s="1">
        <f>STANDARDIZE(AE1,$AE$9,$AE$10)</f>
        <v>-0.31348116410970001</v>
      </c>
      <c r="AE1">
        <v>30</v>
      </c>
      <c r="AG1">
        <v>30</v>
      </c>
      <c r="AH1">
        <v>70</v>
      </c>
      <c r="AI1">
        <v>165</v>
      </c>
    </row>
    <row r="2" spans="8:35" x14ac:dyDescent="0.25">
      <c r="H2">
        <f>STANDARDIZE(M2,AVERAGE($M$2:$M$11),STDEV($M$2:$M$11))</f>
        <v>-1.4014168922539298</v>
      </c>
      <c r="J2">
        <f>_xlfn.NORM.S.INV(K2)</f>
        <v>-1.6448536269514726</v>
      </c>
      <c r="K2">
        <f>(L2 - 0.5)/10</f>
        <v>0.05</v>
      </c>
      <c r="L2">
        <f>_xlfn.RANK.AVG(M2,$M$2:$M$11,1)</f>
        <v>1</v>
      </c>
      <c r="M2">
        <v>25000</v>
      </c>
      <c r="O2">
        <v>27</v>
      </c>
      <c r="P2">
        <f>SUM(O2:O10)</f>
        <v>348</v>
      </c>
      <c r="R2">
        <v>10000</v>
      </c>
      <c r="T2">
        <v>6</v>
      </c>
      <c r="U2">
        <f>CORREL(Y1:Y10,X1:X10)</f>
        <v>0.93737202244112794</v>
      </c>
      <c r="W2">
        <v>20000</v>
      </c>
      <c r="X2">
        <v>45000</v>
      </c>
      <c r="Y2">
        <v>45</v>
      </c>
      <c r="AD2" s="1">
        <f t="shared" ref="AD2:AD6" si="0">STANDARDIZE(AE2,$AE$9,$AE$10)</f>
        <v>-0.68965856104133971</v>
      </c>
      <c r="AE2">
        <v>28</v>
      </c>
      <c r="AG2">
        <v>28</v>
      </c>
      <c r="AH2">
        <v>65</v>
      </c>
      <c r="AI2">
        <v>170</v>
      </c>
    </row>
    <row r="3" spans="8:35" x14ac:dyDescent="0.25">
      <c r="H3">
        <f t="shared" ref="H3:H11" si="1">STANDARDIZE(M3,AVERAGE($M$2:$M$11),STDEV($M$2:$M$11))</f>
        <v>-1.196830484625619</v>
      </c>
      <c r="J3">
        <f t="shared" ref="J3:J11" si="2">_xlfn.NORM.S.INV(K3)</f>
        <v>-1.0364333894937898</v>
      </c>
      <c r="K3">
        <f t="shared" ref="K3:K11" si="3">(L3 - 0.5)/10</f>
        <v>0.15</v>
      </c>
      <c r="L3">
        <f t="shared" ref="L3:L11" si="4">_xlfn.RANK.AVG(M3,$M$2:$M$11,1)</f>
        <v>2</v>
      </c>
      <c r="M3">
        <v>27000</v>
      </c>
      <c r="O3">
        <v>31</v>
      </c>
      <c r="R3">
        <v>12000</v>
      </c>
      <c r="T3">
        <v>7</v>
      </c>
      <c r="U3">
        <f>CORREL(Y1:Y10,W1:W10)</f>
        <v>0.84557131695971111</v>
      </c>
      <c r="W3">
        <v>15000</v>
      </c>
      <c r="X3">
        <v>30000</v>
      </c>
      <c r="Y3">
        <v>27</v>
      </c>
      <c r="AD3" s="1">
        <f t="shared" si="0"/>
        <v>0.62696232821939935</v>
      </c>
      <c r="AE3">
        <v>35</v>
      </c>
      <c r="AG3">
        <v>35</v>
      </c>
      <c r="AH3">
        <v>45</v>
      </c>
      <c r="AI3">
        <v>155</v>
      </c>
    </row>
    <row r="4" spans="8:35" x14ac:dyDescent="0.25">
      <c r="H4">
        <f t="shared" si="1"/>
        <v>-0.88995087318315258</v>
      </c>
      <c r="J4">
        <f t="shared" si="2"/>
        <v>-0.67448975019608193</v>
      </c>
      <c r="K4">
        <f t="shared" si="3"/>
        <v>0.25</v>
      </c>
      <c r="L4">
        <f t="shared" si="4"/>
        <v>3</v>
      </c>
      <c r="M4">
        <v>30000</v>
      </c>
      <c r="O4">
        <v>32</v>
      </c>
      <c r="R4">
        <v>15000</v>
      </c>
      <c r="T4">
        <v>8</v>
      </c>
      <c r="U4">
        <f>CORREL(X1:X10,W1:W10)</f>
        <v>0.95469157557367557</v>
      </c>
      <c r="W4">
        <v>30000</v>
      </c>
      <c r="X4">
        <v>55000</v>
      </c>
      <c r="Y4">
        <v>52</v>
      </c>
      <c r="AD4" s="1">
        <f t="shared" si="0"/>
        <v>1.5674058205484986</v>
      </c>
      <c r="AE4">
        <v>40</v>
      </c>
      <c r="AG4">
        <v>40</v>
      </c>
      <c r="AH4">
        <v>90</v>
      </c>
      <c r="AI4">
        <v>180</v>
      </c>
    </row>
    <row r="5" spans="8:35" x14ac:dyDescent="0.25">
      <c r="H5">
        <f t="shared" si="1"/>
        <v>-0.37848485411237526</v>
      </c>
      <c r="J5">
        <f t="shared" si="2"/>
        <v>-0.38532046640756784</v>
      </c>
      <c r="K5">
        <f t="shared" si="3"/>
        <v>0.35</v>
      </c>
      <c r="L5">
        <f t="shared" si="4"/>
        <v>4</v>
      </c>
      <c r="M5">
        <v>35000</v>
      </c>
      <c r="O5">
        <v>35</v>
      </c>
      <c r="R5">
        <v>16000</v>
      </c>
      <c r="T5">
        <v>9</v>
      </c>
      <c r="W5">
        <v>18000</v>
      </c>
      <c r="X5">
        <v>40000</v>
      </c>
      <c r="Y5">
        <v>32</v>
      </c>
      <c r="AD5" s="1">
        <f t="shared" si="0"/>
        <v>-1.2539246564387994</v>
      </c>
      <c r="AE5">
        <v>25</v>
      </c>
      <c r="AG5">
        <v>25</v>
      </c>
      <c r="AH5">
        <v>50</v>
      </c>
      <c r="AI5">
        <v>160</v>
      </c>
    </row>
    <row r="6" spans="8:35" x14ac:dyDescent="0.25">
      <c r="H6">
        <f t="shared" si="1"/>
        <v>-7.1605242669908822E-2</v>
      </c>
      <c r="J6">
        <f t="shared" si="2"/>
        <v>-0.12566134685507402</v>
      </c>
      <c r="K6">
        <f t="shared" si="3"/>
        <v>0.45</v>
      </c>
      <c r="L6">
        <f t="shared" si="4"/>
        <v>5</v>
      </c>
      <c r="M6">
        <v>38000</v>
      </c>
      <c r="O6">
        <v>38</v>
      </c>
      <c r="R6">
        <v>18000</v>
      </c>
      <c r="T6">
        <v>10</v>
      </c>
      <c r="W6">
        <v>25000</v>
      </c>
      <c r="X6">
        <v>50000</v>
      </c>
      <c r="Y6">
        <v>47</v>
      </c>
      <c r="AD6" s="1">
        <f t="shared" si="0"/>
        <v>6.2696232821939729E-2</v>
      </c>
      <c r="AE6">
        <v>32</v>
      </c>
      <c r="AG6">
        <v>32</v>
      </c>
      <c r="AH6">
        <v>75</v>
      </c>
      <c r="AI6">
        <v>175</v>
      </c>
    </row>
    <row r="7" spans="8:35" x14ac:dyDescent="0.25">
      <c r="H7">
        <f t="shared" si="1"/>
        <v>0.13298116495840212</v>
      </c>
      <c r="J7">
        <f t="shared" si="2"/>
        <v>0.12566134685507416</v>
      </c>
      <c r="K7">
        <f t="shared" si="3"/>
        <v>0.55000000000000004</v>
      </c>
      <c r="L7">
        <f t="shared" si="4"/>
        <v>6</v>
      </c>
      <c r="M7">
        <v>40000</v>
      </c>
      <c r="O7">
        <v>41</v>
      </c>
      <c r="P7">
        <f>_xlfn.STDEV.S(R1:R10)</f>
        <v>6866.9902836363144</v>
      </c>
      <c r="R7">
        <v>20000</v>
      </c>
      <c r="T7">
        <v>11</v>
      </c>
      <c r="W7">
        <v>12000</v>
      </c>
      <c r="X7">
        <v>35000</v>
      </c>
      <c r="Y7">
        <v>38</v>
      </c>
    </row>
    <row r="8" spans="8:35" x14ac:dyDescent="0.25">
      <c r="H8">
        <f t="shared" si="1"/>
        <v>0.33756757258671305</v>
      </c>
      <c r="J8">
        <f t="shared" si="2"/>
        <v>0.38532046640756784</v>
      </c>
      <c r="K8">
        <f t="shared" si="3"/>
        <v>0.65</v>
      </c>
      <c r="L8">
        <f t="shared" si="4"/>
        <v>7</v>
      </c>
      <c r="M8">
        <v>42000</v>
      </c>
      <c r="O8">
        <v>45</v>
      </c>
      <c r="P8" t="e">
        <f>S</f>
        <v>#NAME?</v>
      </c>
      <c r="R8">
        <v>22000</v>
      </c>
      <c r="T8">
        <v>12</v>
      </c>
      <c r="W8">
        <v>8000</v>
      </c>
      <c r="X8">
        <v>27000</v>
      </c>
      <c r="Y8">
        <v>31</v>
      </c>
      <c r="AE8">
        <f>SUM(AE1:AE6)</f>
        <v>190</v>
      </c>
    </row>
    <row r="9" spans="8:35" x14ac:dyDescent="0.25">
      <c r="H9">
        <f t="shared" si="1"/>
        <v>0.64444718402917944</v>
      </c>
      <c r="J9">
        <f t="shared" si="2"/>
        <v>0.67448975019608193</v>
      </c>
      <c r="K9">
        <f t="shared" si="3"/>
        <v>0.75</v>
      </c>
      <c r="L9">
        <f t="shared" si="4"/>
        <v>8</v>
      </c>
      <c r="M9">
        <v>45000</v>
      </c>
      <c r="O9">
        <v>47</v>
      </c>
      <c r="R9">
        <v>25000</v>
      </c>
      <c r="T9">
        <v>13</v>
      </c>
      <c r="W9">
        <v>22000</v>
      </c>
      <c r="X9">
        <v>42000</v>
      </c>
      <c r="Y9">
        <v>41</v>
      </c>
      <c r="AE9">
        <f>AVERAGE(AE1:AE6)</f>
        <v>31.666666666666668</v>
      </c>
      <c r="AI9">
        <f>MAX(AG1:AG6)</f>
        <v>40</v>
      </c>
    </row>
    <row r="10" spans="8:35" x14ac:dyDescent="0.25">
      <c r="H10">
        <f t="shared" si="1"/>
        <v>1.1559132030999568</v>
      </c>
      <c r="J10">
        <f t="shared" si="2"/>
        <v>1.0364333894937898</v>
      </c>
      <c r="K10">
        <f t="shared" si="3"/>
        <v>0.85</v>
      </c>
      <c r="L10">
        <f t="shared" si="4"/>
        <v>9</v>
      </c>
      <c r="M10">
        <v>50000</v>
      </c>
      <c r="O10">
        <v>52</v>
      </c>
      <c r="P10" t="s">
        <v>5</v>
      </c>
      <c r="R10">
        <v>30000</v>
      </c>
      <c r="T10">
        <v>14</v>
      </c>
      <c r="W10">
        <v>16000</v>
      </c>
      <c r="X10">
        <v>38000</v>
      </c>
      <c r="Y10">
        <v>35</v>
      </c>
      <c r="AE10">
        <f>STDEV(AE1:AE6)</f>
        <v>5.3166405433004975</v>
      </c>
      <c r="AH10">
        <v>15</v>
      </c>
      <c r="AI10">
        <f>MIN(AG1:AG6)</f>
        <v>25</v>
      </c>
    </row>
    <row r="11" spans="8:35" x14ac:dyDescent="0.25">
      <c r="H11">
        <f t="shared" si="1"/>
        <v>1.6673792221707342</v>
      </c>
      <c r="J11">
        <f t="shared" si="2"/>
        <v>1.6448536269514715</v>
      </c>
      <c r="K11">
        <f t="shared" si="3"/>
        <v>0.95</v>
      </c>
      <c r="L11">
        <f t="shared" si="4"/>
        <v>10</v>
      </c>
      <c r="M11">
        <v>55000</v>
      </c>
      <c r="P11">
        <f>CORREL(O1:O10,M2:M11)</f>
        <v>0.98908570291206899</v>
      </c>
      <c r="T11">
        <v>15</v>
      </c>
      <c r="AI11">
        <f>SUM(AI1:AI6)</f>
        <v>1005</v>
      </c>
    </row>
    <row r="12" spans="8:35" x14ac:dyDescent="0.25">
      <c r="P12">
        <f>CORREL(O1:O10,R1:R10)</f>
        <v>0.99105726079813572</v>
      </c>
      <c r="T12">
        <v>16</v>
      </c>
      <c r="AI12">
        <f>_xlfn.STDEV.S(AI1:AI6)</f>
        <v>9.354143466934854</v>
      </c>
    </row>
    <row r="13" spans="8:35" x14ac:dyDescent="0.25">
      <c r="P13">
        <f>SUM(R1:R10)</f>
        <v>176000</v>
      </c>
      <c r="T13">
        <v>17</v>
      </c>
      <c r="AG13">
        <v>35</v>
      </c>
      <c r="AH13">
        <v>80</v>
      </c>
      <c r="AI13">
        <v>175</v>
      </c>
    </row>
    <row r="14" spans="8:35" x14ac:dyDescent="0.25">
      <c r="O14">
        <f>SUM(M2:M11)</f>
        <v>387000</v>
      </c>
      <c r="T14">
        <v>18</v>
      </c>
      <c r="AG14">
        <f>(35-25)/15</f>
        <v>0.66666666666666663</v>
      </c>
      <c r="AH14">
        <f>(80-45)/45</f>
        <v>0.77777777777777779</v>
      </c>
      <c r="AI14">
        <f>(175-155)/25</f>
        <v>0.8</v>
      </c>
    </row>
    <row r="15" spans="8:35" x14ac:dyDescent="0.25">
      <c r="T15">
        <v>19</v>
      </c>
    </row>
    <row r="16" spans="8:35" x14ac:dyDescent="0.25">
      <c r="T16">
        <v>20</v>
      </c>
    </row>
    <row r="17" spans="20:35" x14ac:dyDescent="0.25">
      <c r="T17">
        <v>21</v>
      </c>
      <c r="AG17">
        <v>35</v>
      </c>
      <c r="AH17">
        <v>80</v>
      </c>
      <c r="AI17">
        <v>175</v>
      </c>
    </row>
    <row r="18" spans="20:35" x14ac:dyDescent="0.25">
      <c r="T18">
        <v>22</v>
      </c>
      <c r="AG18">
        <f>35/100</f>
        <v>0.35</v>
      </c>
      <c r="AH18">
        <f>80/100</f>
        <v>0.8</v>
      </c>
      <c r="AI18">
        <f>175/1000</f>
        <v>0.17499999999999999</v>
      </c>
    </row>
    <row r="19" spans="20:35" x14ac:dyDescent="0.25">
      <c r="T19">
        <v>23</v>
      </c>
    </row>
    <row r="20" spans="20:35" x14ac:dyDescent="0.25">
      <c r="T20">
        <v>24</v>
      </c>
    </row>
    <row r="21" spans="20:35" x14ac:dyDescent="0.25">
      <c r="T21">
        <v>25</v>
      </c>
    </row>
    <row r="22" spans="20:35" x14ac:dyDescent="0.25">
      <c r="AE22">
        <f>AVERAGE(AG1:AG6)</f>
        <v>31.666666666666668</v>
      </c>
      <c r="AG22">
        <v>35</v>
      </c>
      <c r="AH22">
        <v>80</v>
      </c>
      <c r="AI22">
        <v>175</v>
      </c>
    </row>
    <row r="23" spans="20:35" x14ac:dyDescent="0.25">
      <c r="AE23">
        <f>_xlfn.STDEV.S(AG1:AG6)</f>
        <v>5.3166405433004975</v>
      </c>
      <c r="AG23">
        <f>STANDARDIZE(AG22,AE22,AE23)</f>
        <v>0.62696232821939935</v>
      </c>
      <c r="AH23">
        <f>STANDARDIZE(AH22,AE25,AE26)</f>
        <v>0.85557945904493071</v>
      </c>
      <c r="AI23">
        <f>STANDARDIZE(AI22,AE28,AE29)</f>
        <v>0.80178372573727308</v>
      </c>
    </row>
    <row r="25" spans="20:35" x14ac:dyDescent="0.25">
      <c r="AE25">
        <f>AVERAGE(AH1:AH6)</f>
        <v>65.833333333333329</v>
      </c>
    </row>
    <row r="26" spans="20:35" x14ac:dyDescent="0.25">
      <c r="AE26">
        <f>_xlfn.STDEV.S(AH1:AH6)</f>
        <v>16.557978942693047</v>
      </c>
    </row>
    <row r="28" spans="20:35" x14ac:dyDescent="0.25">
      <c r="AE28">
        <f>AVERAGE(AI1:AI6)</f>
        <v>167.5</v>
      </c>
    </row>
    <row r="29" spans="20:35" x14ac:dyDescent="0.25">
      <c r="AE29">
        <f>_xlfn.STDEV.S(AI1:AI6)</f>
        <v>9.354143466934854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Marzieh</dc:creator>
  <cp:lastModifiedBy>Marzieh</cp:lastModifiedBy>
  <dcterms:created xsi:type="dcterms:W3CDTF">2023-03-01T11:19:44Z</dcterms:created>
  <dcterms:modified xsi:type="dcterms:W3CDTF">2023-03-05T17:00:19Z</dcterms:modified>
</cp:coreProperties>
</file>