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m_w_c_v_d_ven_student_tue_nl/Documents/TUE/Jaar 4/Y4Q2/2IID0 (Web Analytics)/Homework 3/2b/"/>
    </mc:Choice>
  </mc:AlternateContent>
  <bookViews>
    <workbookView xWindow="0" yWindow="0" windowWidth="24000" windowHeight="9510"/>
  </bookViews>
  <sheets>
    <sheet name="Blad1" sheetId="1" r:id="rId1"/>
  </sheets>
  <definedNames>
    <definedName name="Totaal">Blad1!$E$1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R28" i="1"/>
  <c r="R29" i="1"/>
  <c r="S20" i="1"/>
  <c r="R21" i="1"/>
  <c r="R22" i="1"/>
  <c r="S13" i="1"/>
  <c r="R14" i="1"/>
  <c r="R15" i="1"/>
  <c r="R7" i="1"/>
  <c r="S6" i="1"/>
  <c r="R8" i="1"/>
  <c r="G20" i="1"/>
  <c r="I20" i="1" s="1"/>
  <c r="G19" i="1"/>
  <c r="H19" i="1"/>
  <c r="H21" i="1" s="1"/>
  <c r="G27" i="1"/>
  <c r="I27" i="1" s="1"/>
  <c r="G26" i="1"/>
  <c r="H26" i="1"/>
  <c r="G12" i="1"/>
  <c r="H13" i="1"/>
  <c r="I13" i="1" s="1"/>
  <c r="H12" i="1"/>
  <c r="G13" i="1"/>
  <c r="H28" i="1"/>
  <c r="I26" i="1"/>
  <c r="C22" i="1"/>
  <c r="C21" i="1"/>
  <c r="B21" i="1"/>
  <c r="D20" i="1"/>
  <c r="D21" i="1" s="1"/>
  <c r="D19" i="1"/>
  <c r="C15" i="1"/>
  <c r="C14" i="1"/>
  <c r="B14" i="1"/>
  <c r="D14" i="1" s="1"/>
  <c r="D13" i="1"/>
  <c r="D12" i="1"/>
  <c r="L13" i="1"/>
  <c r="M6" i="1"/>
  <c r="N6" i="1" s="1"/>
  <c r="M5" i="1"/>
  <c r="L6" i="1"/>
  <c r="L5" i="1"/>
  <c r="M13" i="1"/>
  <c r="M12" i="1"/>
  <c r="L12" i="1"/>
  <c r="M20" i="1"/>
  <c r="M19" i="1"/>
  <c r="L20" i="1"/>
  <c r="L19" i="1"/>
  <c r="B5" i="1"/>
  <c r="C5" i="1"/>
  <c r="G5" i="1"/>
  <c r="H5" i="1"/>
  <c r="B6" i="1"/>
  <c r="C6" i="1"/>
  <c r="D6" i="1" s="1"/>
  <c r="G6" i="1"/>
  <c r="H6" i="1"/>
  <c r="L7" i="1"/>
  <c r="S26" i="1" l="1"/>
  <c r="S28" i="1" s="1"/>
  <c r="Q28" i="1"/>
  <c r="S19" i="1"/>
  <c r="S21" i="1" s="1"/>
  <c r="Q21" i="1"/>
  <c r="S12" i="1"/>
  <c r="Q14" i="1"/>
  <c r="S5" i="1"/>
  <c r="Q7" i="1"/>
  <c r="H22" i="1"/>
  <c r="I19" i="1"/>
  <c r="I21" i="1" s="1"/>
  <c r="G21" i="1"/>
  <c r="G28" i="1"/>
  <c r="I28" i="1" s="1"/>
  <c r="H29" i="1"/>
  <c r="I5" i="1"/>
  <c r="D5" i="1"/>
  <c r="D7" i="1" s="1"/>
  <c r="H7" i="1"/>
  <c r="I6" i="1"/>
  <c r="I7" i="1" s="1"/>
  <c r="N5" i="1"/>
  <c r="B7" i="1"/>
  <c r="M7" i="1"/>
  <c r="N7" i="1" s="1"/>
  <c r="H14" i="1"/>
  <c r="H15" i="1"/>
  <c r="N20" i="1"/>
  <c r="G7" i="1"/>
  <c r="C7" i="1"/>
  <c r="H8" i="1"/>
  <c r="I12" i="1"/>
  <c r="G14" i="1"/>
  <c r="M8" i="1"/>
  <c r="N13" i="1"/>
  <c r="M14" i="1"/>
  <c r="M15" i="1"/>
  <c r="N12" i="1"/>
  <c r="L14" i="1"/>
  <c r="M21" i="1"/>
  <c r="M22" i="1"/>
  <c r="N19" i="1"/>
  <c r="L21" i="1"/>
  <c r="C8" i="1"/>
  <c r="S14" i="1" l="1"/>
  <c r="S7" i="1"/>
  <c r="I14" i="1"/>
  <c r="N14" i="1"/>
  <c r="N21" i="1"/>
</calcChain>
</file>

<file path=xl/sharedStrings.xml><?xml version="1.0" encoding="utf-8"?>
<sst xmlns="http://schemas.openxmlformats.org/spreadsheetml/2006/main" count="91" uniqueCount="25">
  <si>
    <t>Q =</t>
  </si>
  <si>
    <t>X = 1</t>
  </si>
  <si>
    <t>X = 0</t>
  </si>
  <si>
    <t>Device</t>
  </si>
  <si>
    <t>OS</t>
  </si>
  <si>
    <t>Countries</t>
  </si>
  <si>
    <t>Totaal</t>
  </si>
  <si>
    <t>click</t>
  </si>
  <si>
    <t>Target</t>
  </si>
  <si>
    <t>Mobile</t>
  </si>
  <si>
    <t>iOS</t>
  </si>
  <si>
    <t>EN</t>
  </si>
  <si>
    <t>Y = 1 (click)</t>
  </si>
  <si>
    <t>Y = 0 (view)</t>
  </si>
  <si>
    <t>Tablet</t>
  </si>
  <si>
    <t>Computer</t>
  </si>
  <si>
    <t>x</t>
  </si>
  <si>
    <t>Android</t>
  </si>
  <si>
    <t>OS X</t>
  </si>
  <si>
    <t>Windows 10</t>
  </si>
  <si>
    <t>Continents</t>
  </si>
  <si>
    <t>Europe</t>
  </si>
  <si>
    <t>Africa</t>
  </si>
  <si>
    <t>Asia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</si>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</sst>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2" xfId="0" applyFont="1" applyBorder="1"/>
    <xf numFmtId="0" fontId="0" fillId="0" borderId="6" xfId="0" applyBorder="1"/>
    <xf numFmtId="0" fontId="3" fillId="0" borderId="7" xfId="0" applyFont="1" applyBorder="1"/>
    <xf numFmtId="0" fontId="3" fillId="0" borderId="6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Font="1"/>
    <xf numFmtId="0" fontId="5" fillId="0" borderId="0" xfId="0" applyFont="1"/>
    <xf numFmtId="0" fontId="0" fillId="0" borderId="0" xfId="0" applyFont="1" applyBorder="1"/>
    <xf numFmtId="0" fontId="4" fillId="0" borderId="0" xfId="0" applyFont="1" applyBorder="1"/>
    <xf numFmtId="0" fontId="5" fillId="0" borderId="0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T21" sqref="T21"/>
    </sheetView>
  </sheetViews>
  <sheetFormatPr defaultRowHeight="15" x14ac:dyDescent="0.25"/>
  <cols>
    <col min="2" max="2" width="12.28515625" customWidth="1"/>
    <col min="3" max="3" width="12.140625" customWidth="1"/>
    <col min="6" max="6" width="12.7109375" customWidth="1"/>
    <col min="7" max="7" width="12" customWidth="1"/>
    <col min="8" max="8" width="11.85546875" customWidth="1"/>
    <col min="11" max="11" width="10.7109375" customWidth="1"/>
    <col min="12" max="12" width="10.85546875" customWidth="1"/>
    <col min="13" max="13" width="12.7109375" customWidth="1"/>
    <col min="14" max="14" width="11.5703125" customWidth="1"/>
  </cols>
  <sheetData>
    <row r="1" spans="1:19" x14ac:dyDescent="0.25">
      <c r="A1" s="2" t="s">
        <v>8</v>
      </c>
      <c r="B1" t="s">
        <v>7</v>
      </c>
      <c r="D1" s="1" t="s">
        <v>6</v>
      </c>
      <c r="E1">
        <v>650919</v>
      </c>
    </row>
    <row r="3" spans="1:19" x14ac:dyDescent="0.25">
      <c r="A3" s="2" t="s">
        <v>5</v>
      </c>
      <c r="F3" s="2" t="s">
        <v>4</v>
      </c>
      <c r="K3" s="2" t="s">
        <v>3</v>
      </c>
      <c r="P3" s="2" t="s">
        <v>20</v>
      </c>
    </row>
    <row r="4" spans="1:19" ht="15.75" thickBot="1" x14ac:dyDescent="0.3">
      <c r="A4" s="12" t="s">
        <v>11</v>
      </c>
      <c r="B4" s="11" t="s">
        <v>13</v>
      </c>
      <c r="C4" s="10" t="s">
        <v>12</v>
      </c>
      <c r="D4" s="9"/>
      <c r="F4" s="12" t="s">
        <v>10</v>
      </c>
      <c r="G4" s="11" t="s">
        <v>13</v>
      </c>
      <c r="H4" s="10" t="s">
        <v>12</v>
      </c>
      <c r="I4" s="9"/>
      <c r="K4" s="12" t="s">
        <v>9</v>
      </c>
      <c r="L4" s="11" t="s">
        <v>13</v>
      </c>
      <c r="M4" s="10" t="s">
        <v>12</v>
      </c>
      <c r="N4" s="9"/>
      <c r="P4" s="12" t="s">
        <v>21</v>
      </c>
      <c r="Q4" s="11" t="s">
        <v>13</v>
      </c>
      <c r="R4" s="10" t="s">
        <v>12</v>
      </c>
      <c r="S4" s="9"/>
    </row>
    <row r="5" spans="1:19" x14ac:dyDescent="0.25">
      <c r="A5" s="8" t="s">
        <v>2</v>
      </c>
      <c r="B5">
        <f>626807/Totaal</f>
        <v>0.96295698850394595</v>
      </c>
      <c r="C5" s="3">
        <f>9404/Totaal</f>
        <v>1.444726609608876E-2</v>
      </c>
      <c r="D5">
        <f>SUM(B5:C5)</f>
        <v>0.97740425460003466</v>
      </c>
      <c r="F5" s="8" t="s">
        <v>2</v>
      </c>
      <c r="G5">
        <f>529150/Totaal</f>
        <v>0.81292756856075798</v>
      </c>
      <c r="H5" s="3">
        <f>10901/Totaal</f>
        <v>1.6747091419976986E-2</v>
      </c>
      <c r="I5">
        <f>SUM(G5:H5)</f>
        <v>0.82967465998073497</v>
      </c>
      <c r="K5" s="8" t="s">
        <v>2</v>
      </c>
      <c r="L5">
        <f>2909/Totaal</f>
        <v>4.469066043547661E-3</v>
      </c>
      <c r="M5" s="3">
        <f>4721/Totaal</f>
        <v>7.2528225478131689E-3</v>
      </c>
      <c r="N5">
        <f>SUM(L5:M5)</f>
        <v>1.172188859136083E-2</v>
      </c>
      <c r="P5" s="8" t="s">
        <v>2</v>
      </c>
      <c r="Q5">
        <v>0</v>
      </c>
      <c r="R5" s="3">
        <v>0</v>
      </c>
      <c r="S5">
        <f>SUM(Q5:R5)</f>
        <v>0</v>
      </c>
    </row>
    <row r="6" spans="1:19" ht="15.75" thickBot="1" x14ac:dyDescent="0.3">
      <c r="A6" s="7" t="s">
        <v>1</v>
      </c>
      <c r="B6" s="5">
        <f>9270/Totaal</f>
        <v>1.4241403308245727E-2</v>
      </c>
      <c r="C6" s="6">
        <f>5438/Totaal</f>
        <v>8.3543420917195528E-3</v>
      </c>
      <c r="D6" s="5">
        <f>SUM(B6:C6)</f>
        <v>2.259574539996528E-2</v>
      </c>
      <c r="F6" s="7" t="s">
        <v>1</v>
      </c>
      <c r="G6" s="5">
        <f>106927/Totaal</f>
        <v>0.16427082325143375</v>
      </c>
      <c r="H6" s="6">
        <f>3941/Totaal</f>
        <v>6.0545167678313274E-3</v>
      </c>
      <c r="I6" s="5">
        <f>SUM(G6:H6)</f>
        <v>0.17032534001926508</v>
      </c>
      <c r="K6" s="7" t="s">
        <v>1</v>
      </c>
      <c r="L6" s="5">
        <f>633168/Totaal</f>
        <v>0.97272932576864402</v>
      </c>
      <c r="M6" s="6">
        <f>10121/Totaal</f>
        <v>1.5548785639995146E-2</v>
      </c>
      <c r="N6" s="5">
        <f>SUM(L6:M6)</f>
        <v>0.98827811140863919</v>
      </c>
      <c r="P6" s="7" t="s">
        <v>1</v>
      </c>
      <c r="Q6" s="5">
        <v>0</v>
      </c>
      <c r="R6" s="6">
        <v>0</v>
      </c>
      <c r="S6" s="5">
        <f>SUM(Q6:R6)</f>
        <v>0</v>
      </c>
    </row>
    <row r="7" spans="1:19" ht="15.75" thickTop="1" x14ac:dyDescent="0.25">
      <c r="A7" s="4"/>
      <c r="B7">
        <f>SUM(B5:B6)</f>
        <v>0.9771983918121917</v>
      </c>
      <c r="C7" s="3">
        <f>SUM(C5:C6)</f>
        <v>2.2801608187808312E-2</v>
      </c>
      <c r="D7">
        <f>(SUM(D5:D6)*SUM(B7:C7))</f>
        <v>0.99999999999999989</v>
      </c>
      <c r="F7" s="4"/>
      <c r="G7">
        <f>SUM(G5:G6)</f>
        <v>0.9771983918121917</v>
      </c>
      <c r="H7" s="3">
        <f>SUM(H5:H6)</f>
        <v>2.2801608187808312E-2</v>
      </c>
      <c r="I7">
        <f>(SUM(I5:I6)*SUM(G7:H7))</f>
        <v>1</v>
      </c>
      <c r="K7" s="4"/>
      <c r="L7">
        <f>SUM(L5:L6)</f>
        <v>0.9771983918121917</v>
      </c>
      <c r="M7" s="3">
        <f>SUM(M5:M6)</f>
        <v>2.2801608187808315E-2</v>
      </c>
      <c r="N7">
        <f>(SUM(N5:N6)*SUM(L7:M7))</f>
        <v>1</v>
      </c>
      <c r="P7" s="4"/>
      <c r="Q7">
        <f>SUM(Q5:Q6)</f>
        <v>0</v>
      </c>
      <c r="R7" s="3">
        <f>SUM(R5:R6)</f>
        <v>0</v>
      </c>
      <c r="S7">
        <f>(SUM(S5:S6)*SUM(Q7:R7))</f>
        <v>0</v>
      </c>
    </row>
    <row r="8" spans="1:19" x14ac:dyDescent="0.25">
      <c r="B8" s="2" t="s">
        <v>0</v>
      </c>
      <c r="C8" s="1">
        <f>((B5*C6)-(C5*B6))/((B5*C6)+(C5*B6))</f>
        <v>0.95012512825761342</v>
      </c>
      <c r="G8" s="2" t="s">
        <v>0</v>
      </c>
      <c r="H8" s="1">
        <f>((G5*H6)-(H5*G6))/((G5*H6)+(H5*G6))</f>
        <v>0.28291952095202377</v>
      </c>
      <c r="L8" s="2" t="s">
        <v>0</v>
      </c>
      <c r="M8" s="1">
        <f>((L5*M6)-(M5*L6))/((L5*M6)+(M5*L6))</f>
        <v>-0.98049313273523708</v>
      </c>
      <c r="Q8" s="2" t="s">
        <v>0</v>
      </c>
      <c r="R8" s="1" t="e">
        <f>((Q5*R6)-(R5*Q6))/((Q5*R6)+(R5*Q6))</f>
        <v>#DIV/0!</v>
      </c>
    </row>
    <row r="11" spans="1:19" ht="15.75" thickBot="1" x14ac:dyDescent="0.3">
      <c r="A11" s="12" t="s">
        <v>16</v>
      </c>
      <c r="B11" s="11" t="s">
        <v>13</v>
      </c>
      <c r="C11" s="10" t="s">
        <v>12</v>
      </c>
      <c r="D11" s="9"/>
      <c r="F11" s="12" t="s">
        <v>17</v>
      </c>
      <c r="G11" s="11" t="s">
        <v>13</v>
      </c>
      <c r="H11" s="10" t="s">
        <v>12</v>
      </c>
      <c r="I11" s="9"/>
      <c r="K11" s="12" t="s">
        <v>14</v>
      </c>
      <c r="L11" s="11" t="s">
        <v>13</v>
      </c>
      <c r="M11" s="10" t="s">
        <v>12</v>
      </c>
      <c r="N11" s="9"/>
      <c r="P11" s="12" t="s">
        <v>22</v>
      </c>
      <c r="Q11" s="11" t="s">
        <v>13</v>
      </c>
      <c r="R11" s="10" t="s">
        <v>12</v>
      </c>
      <c r="S11" s="9"/>
    </row>
    <row r="12" spans="1:19" x14ac:dyDescent="0.25">
      <c r="A12" s="8" t="s">
        <v>2</v>
      </c>
      <c r="B12">
        <v>0</v>
      </c>
      <c r="C12" s="3">
        <v>0</v>
      </c>
      <c r="D12">
        <f>SUM(B12:C12)</f>
        <v>0</v>
      </c>
      <c r="F12" s="8" t="s">
        <v>2</v>
      </c>
      <c r="G12">
        <f>107466/Totaal</f>
        <v>0.16509888327119043</v>
      </c>
      <c r="H12" s="3">
        <f>3987/Totaal</f>
        <v>6.1251860830610263E-3</v>
      </c>
      <c r="I12">
        <f>SUM(G12:H12)</f>
        <v>0.17122406935425147</v>
      </c>
      <c r="K12" s="8" t="s">
        <v>2</v>
      </c>
      <c r="L12">
        <f>633425/Totaal</f>
        <v>0.97312415216025339</v>
      </c>
      <c r="M12" s="3">
        <f>10123/Totaal</f>
        <v>1.5551858218918175E-2</v>
      </c>
      <c r="N12">
        <f>SUM(L12:M12)</f>
        <v>0.98867601037917152</v>
      </c>
      <c r="P12" s="8" t="s">
        <v>2</v>
      </c>
      <c r="Q12">
        <v>0</v>
      </c>
      <c r="R12" s="3">
        <v>0</v>
      </c>
      <c r="S12">
        <f>SUM(Q12:R12)</f>
        <v>0</v>
      </c>
    </row>
    <row r="13" spans="1:19" ht="15.75" thickBot="1" x14ac:dyDescent="0.3">
      <c r="A13" s="7" t="s">
        <v>1</v>
      </c>
      <c r="B13" s="5">
        <v>0</v>
      </c>
      <c r="C13" s="6">
        <v>0</v>
      </c>
      <c r="D13" s="5">
        <f>SUM(B13:C13)</f>
        <v>0</v>
      </c>
      <c r="F13" s="7" t="s">
        <v>1</v>
      </c>
      <c r="G13" s="5">
        <f>528611/Totaal</f>
        <v>0.81209950854100121</v>
      </c>
      <c r="H13" s="6">
        <f>10855/Totaal</f>
        <v>1.6676422104747287E-2</v>
      </c>
      <c r="I13" s="5">
        <f>SUM(G13:H13)</f>
        <v>0.8287759306457485</v>
      </c>
      <c r="K13" s="7" t="s">
        <v>1</v>
      </c>
      <c r="L13" s="5">
        <f>2652/Totaal</f>
        <v>4.0742396519382598E-3</v>
      </c>
      <c r="M13" s="6">
        <f>4719/Totaal</f>
        <v>7.249749968890138E-3</v>
      </c>
      <c r="N13" s="5">
        <f>SUM(L13:M13)</f>
        <v>1.1323989620828399E-2</v>
      </c>
      <c r="P13" s="7" t="s">
        <v>1</v>
      </c>
      <c r="Q13" s="5">
        <v>0</v>
      </c>
      <c r="R13" s="6">
        <v>0</v>
      </c>
      <c r="S13" s="5">
        <f>SUM(Q13:R13)</f>
        <v>0</v>
      </c>
    </row>
    <row r="14" spans="1:19" ht="15.75" thickTop="1" x14ac:dyDescent="0.25">
      <c r="A14" s="4"/>
      <c r="B14">
        <f>SUM(B12:B13)</f>
        <v>0</v>
      </c>
      <c r="C14" s="3">
        <f>SUM(C12:C13)</f>
        <v>0</v>
      </c>
      <c r="D14">
        <f>(SUM(D12:D13)*SUM(B14:C14))</f>
        <v>0</v>
      </c>
      <c r="F14" s="4"/>
      <c r="G14">
        <f>SUM(G12:G13)</f>
        <v>0.97719839181219159</v>
      </c>
      <c r="H14" s="3">
        <f>SUM(H12:H13)</f>
        <v>2.2801608187808312E-2</v>
      </c>
      <c r="I14">
        <f>(SUM(I12:I13)*SUM(G14:H14))</f>
        <v>0.99999999999999989</v>
      </c>
      <c r="K14" s="4"/>
      <c r="L14">
        <f>SUM(L12:L13)</f>
        <v>0.97719839181219159</v>
      </c>
      <c r="M14" s="3">
        <f>SUM(M12:M13)</f>
        <v>2.2801608187808312E-2</v>
      </c>
      <c r="N14">
        <f>(SUM(N12:N13)*SUM(L14:M14))</f>
        <v>0.99999999999999978</v>
      </c>
      <c r="P14" s="4"/>
      <c r="Q14">
        <f>SUM(Q12:Q13)</f>
        <v>0</v>
      </c>
      <c r="R14" s="3">
        <f>SUM(R12:R13)</f>
        <v>0</v>
      </c>
      <c r="S14">
        <f>(SUM(S12:S13)*SUM(Q14:R14))</f>
        <v>0</v>
      </c>
    </row>
    <row r="15" spans="1:19" x14ac:dyDescent="0.25">
      <c r="B15" s="2" t="s">
        <v>0</v>
      </c>
      <c r="C15" s="1" t="e">
        <f>((B12*C13)-(C12*B13))/((B12*C13)+(C12*B13))</f>
        <v>#DIV/0!</v>
      </c>
      <c r="G15" s="2" t="s">
        <v>0</v>
      </c>
      <c r="H15" s="1">
        <f>((G12*H13)-(H12*G13))/((G12*H13)+(H12*G13))</f>
        <v>-0.28741461036924021</v>
      </c>
      <c r="L15" s="2" t="s">
        <v>0</v>
      </c>
      <c r="M15" s="1">
        <f>((L12*M13)-(M12*L13))/((L12*M13)+(M12*L13))</f>
        <v>0.98219735744950321</v>
      </c>
      <c r="Q15" s="2" t="s">
        <v>0</v>
      </c>
      <c r="R15" s="1" t="e">
        <f>((Q12*R13)-(R12*Q13))/((Q12*R13)+(R12*Q13))</f>
        <v>#DIV/0!</v>
      </c>
    </row>
    <row r="17" spans="1:19" x14ac:dyDescent="0.25">
      <c r="F17" s="14" t="s">
        <v>19</v>
      </c>
    </row>
    <row r="18" spans="1:19" ht="15.75" thickBot="1" x14ac:dyDescent="0.3">
      <c r="A18" s="12" t="s">
        <v>16</v>
      </c>
      <c r="B18" s="11" t="s">
        <v>13</v>
      </c>
      <c r="C18" s="10" t="s">
        <v>12</v>
      </c>
      <c r="D18" s="9"/>
      <c r="F18" s="13"/>
      <c r="G18" s="11" t="s">
        <v>13</v>
      </c>
      <c r="H18" s="10" t="s">
        <v>12</v>
      </c>
      <c r="I18" s="9"/>
      <c r="K18" s="12" t="s">
        <v>15</v>
      </c>
      <c r="L18" s="11" t="s">
        <v>13</v>
      </c>
      <c r="M18" s="10" t="s">
        <v>12</v>
      </c>
      <c r="N18" s="9"/>
      <c r="P18" s="12" t="s">
        <v>23</v>
      </c>
      <c r="Q18" s="11" t="s">
        <v>13</v>
      </c>
      <c r="R18" s="10" t="s">
        <v>12</v>
      </c>
      <c r="S18" s="9"/>
    </row>
    <row r="19" spans="1:19" x14ac:dyDescent="0.25">
      <c r="A19" s="8" t="s">
        <v>2</v>
      </c>
      <c r="B19">
        <v>0</v>
      </c>
      <c r="C19" s="3">
        <v>0</v>
      </c>
      <c r="D19">
        <f>SUM(B19:C19)</f>
        <v>0</v>
      </c>
      <c r="F19" s="8" t="s">
        <v>2</v>
      </c>
      <c r="G19">
        <f>635829/Totaal</f>
        <v>0.97681739202573592</v>
      </c>
      <c r="H19" s="3">
        <f>14842/Totaal</f>
        <v>2.2801608187808315E-2</v>
      </c>
      <c r="I19">
        <f>SUM(G19:H19)</f>
        <v>0.99961900021354422</v>
      </c>
      <c r="K19" s="8" t="s">
        <v>2</v>
      </c>
      <c r="L19">
        <f>635829/Totaal</f>
        <v>0.97681739202573592</v>
      </c>
      <c r="M19" s="3">
        <f>14842/Totaal</f>
        <v>2.2801608187808315E-2</v>
      </c>
      <c r="N19">
        <f>SUM(L19:M19)</f>
        <v>0.99961900021354422</v>
      </c>
      <c r="P19" s="8" t="s">
        <v>2</v>
      </c>
      <c r="Q19">
        <v>0</v>
      </c>
      <c r="R19" s="3">
        <v>0</v>
      </c>
      <c r="S19">
        <f>SUM(Q19:R19)</f>
        <v>0</v>
      </c>
    </row>
    <row r="20" spans="1:19" ht="15.75" thickBot="1" x14ac:dyDescent="0.3">
      <c r="A20" s="7" t="s">
        <v>1</v>
      </c>
      <c r="B20" s="5">
        <v>0</v>
      </c>
      <c r="C20" s="6">
        <v>0</v>
      </c>
      <c r="D20" s="5">
        <f>SUM(B20:C20)</f>
        <v>0</v>
      </c>
      <c r="F20" s="7" t="s">
        <v>1</v>
      </c>
      <c r="G20" s="5">
        <f>248/Totaal</f>
        <v>3.8099978645576485E-4</v>
      </c>
      <c r="H20" s="6">
        <v>0</v>
      </c>
      <c r="I20" s="5">
        <f>SUM(G20:H20)</f>
        <v>3.8099978645576485E-4</v>
      </c>
      <c r="K20" s="7" t="s">
        <v>1</v>
      </c>
      <c r="L20" s="5">
        <f>248/Totaal</f>
        <v>3.8099978645576485E-4</v>
      </c>
      <c r="M20" s="6">
        <f>0/Totaal</f>
        <v>0</v>
      </c>
      <c r="N20" s="5">
        <f>SUM(L20:M20)</f>
        <v>3.8099978645576485E-4</v>
      </c>
      <c r="P20" s="7" t="s">
        <v>1</v>
      </c>
      <c r="Q20" s="5">
        <v>0</v>
      </c>
      <c r="R20" s="6">
        <v>0</v>
      </c>
      <c r="S20" s="5">
        <f>SUM(Q20:R20)</f>
        <v>0</v>
      </c>
    </row>
    <row r="21" spans="1:19" ht="15.75" thickTop="1" x14ac:dyDescent="0.25">
      <c r="A21" s="4"/>
      <c r="B21">
        <f>SUM(B19:B20)</f>
        <v>0</v>
      </c>
      <c r="C21" s="3">
        <f>SUM(C19:C20)</f>
        <v>0</v>
      </c>
      <c r="D21">
        <f>(SUM(D19:D20)*SUM(B21:C21))</f>
        <v>0</v>
      </c>
      <c r="F21" s="4"/>
      <c r="G21">
        <f>SUM(G19:G20)</f>
        <v>0.9771983918121917</v>
      </c>
      <c r="H21" s="3">
        <f>SUM(H19:H20)</f>
        <v>2.2801608187808315E-2</v>
      </c>
      <c r="I21">
        <f>(SUM(I19:I20)*SUM(G21:H21))</f>
        <v>1</v>
      </c>
      <c r="K21" s="4"/>
      <c r="L21">
        <f>SUM(L19:L20)</f>
        <v>0.9771983918121917</v>
      </c>
      <c r="M21" s="3">
        <f>SUM(M19:M20)</f>
        <v>2.2801608187808315E-2</v>
      </c>
      <c r="N21">
        <f>(SUM(N19:N20)*SUM(L21:M21))</f>
        <v>1</v>
      </c>
      <c r="P21" s="4"/>
      <c r="Q21">
        <f>SUM(Q19:Q20)</f>
        <v>0</v>
      </c>
      <c r="R21" s="3">
        <f>SUM(R19:R20)</f>
        <v>0</v>
      </c>
      <c r="S21">
        <f>(SUM(S19:S20)*SUM(Q21:R21))</f>
        <v>0</v>
      </c>
    </row>
    <row r="22" spans="1:19" x14ac:dyDescent="0.25">
      <c r="B22" s="2" t="s">
        <v>0</v>
      </c>
      <c r="C22" s="1" t="e">
        <f>((B19*C20)-(C19*B20))/((B19*C20)+(C19*B20))</f>
        <v>#DIV/0!</v>
      </c>
      <c r="G22" s="2" t="s">
        <v>0</v>
      </c>
      <c r="H22" s="1">
        <f>((G19*H20)-(H19*G20))/((G19*H20)+(H19*G20))</f>
        <v>-1</v>
      </c>
      <c r="L22" s="2" t="s">
        <v>0</v>
      </c>
      <c r="M22" s="1">
        <f>((L19*M20)-(M19*L20))/((L19*M20)+(M19*L20))</f>
        <v>-1</v>
      </c>
      <c r="Q22" s="2" t="s">
        <v>0</v>
      </c>
      <c r="R22" s="1" t="e">
        <f>((Q19*R20)-(R19*Q20))/((Q19*R20)+(R19*Q20))</f>
        <v>#DIV/0!</v>
      </c>
    </row>
    <row r="25" spans="1:19" ht="15.75" thickBot="1" x14ac:dyDescent="0.3">
      <c r="F25" s="12" t="s">
        <v>18</v>
      </c>
      <c r="G25" s="11" t="s">
        <v>13</v>
      </c>
      <c r="H25" s="10" t="s">
        <v>12</v>
      </c>
      <c r="I25" s="9"/>
      <c r="P25" s="12" t="s">
        <v>24</v>
      </c>
      <c r="Q25" s="11" t="s">
        <v>13</v>
      </c>
      <c r="R25" s="10" t="s">
        <v>12</v>
      </c>
      <c r="S25" s="9"/>
    </row>
    <row r="26" spans="1:19" x14ac:dyDescent="0.25">
      <c r="F26" s="8" t="s">
        <v>2</v>
      </c>
      <c r="G26">
        <f>636017/Totaal</f>
        <v>0.97710621444450074</v>
      </c>
      <c r="H26" s="3">
        <f>14842/Totaal</f>
        <v>2.2801608187808315E-2</v>
      </c>
      <c r="I26">
        <f>SUM(G26:H26)</f>
        <v>0.99990782263230904</v>
      </c>
      <c r="P26" s="8" t="s">
        <v>2</v>
      </c>
      <c r="Q26">
        <v>0</v>
      </c>
      <c r="R26" s="3">
        <v>0</v>
      </c>
      <c r="S26">
        <f>SUM(Q26:R26)</f>
        <v>0</v>
      </c>
    </row>
    <row r="27" spans="1:19" ht="15.75" thickBot="1" x14ac:dyDescent="0.3">
      <c r="F27" s="7" t="s">
        <v>1</v>
      </c>
      <c r="G27" s="5">
        <f>60/Totaal</f>
        <v>9.2177367690910849E-5</v>
      </c>
      <c r="H27" s="6">
        <v>0</v>
      </c>
      <c r="I27" s="5">
        <f>SUM(G27:H27)</f>
        <v>9.2177367690910849E-5</v>
      </c>
      <c r="P27" s="7" t="s">
        <v>1</v>
      </c>
      <c r="Q27" s="5">
        <v>0</v>
      </c>
      <c r="R27" s="6">
        <v>0</v>
      </c>
      <c r="S27" s="5">
        <f>SUM(Q27:R27)</f>
        <v>0</v>
      </c>
    </row>
    <row r="28" spans="1:19" ht="15.75" thickTop="1" x14ac:dyDescent="0.25">
      <c r="F28" s="4"/>
      <c r="G28">
        <f>SUM(G26:G27)</f>
        <v>0.9771983918121917</v>
      </c>
      <c r="H28" s="3">
        <f>SUM(H26:H27)</f>
        <v>2.2801608187808315E-2</v>
      </c>
      <c r="I28">
        <f>(SUM(I26:I27)*SUM(G28:H28))</f>
        <v>1</v>
      </c>
      <c r="P28" s="4"/>
      <c r="Q28">
        <f>SUM(Q26:Q27)</f>
        <v>0</v>
      </c>
      <c r="R28" s="3">
        <f>SUM(R26:R27)</f>
        <v>0</v>
      </c>
      <c r="S28">
        <f>(SUM(S26:S27)*SUM(Q28:R28))</f>
        <v>0</v>
      </c>
    </row>
    <row r="29" spans="1:19" x14ac:dyDescent="0.25">
      <c r="G29" s="2" t="s">
        <v>0</v>
      </c>
      <c r="H29" s="1">
        <f>((G26*H27)-(H26*G27))/((G26*H27)+(H26*G27))</f>
        <v>-1</v>
      </c>
      <c r="Q29" s="2" t="s">
        <v>0</v>
      </c>
      <c r="R29" s="1" t="e">
        <f>((Q26*R27)-(R26*Q27))/((Q26*R27)+(R26*Q27))</f>
        <v>#DIV/0!</v>
      </c>
    </row>
    <row r="32" spans="1:19" x14ac:dyDescent="0.25">
      <c r="F32" s="17"/>
      <c r="G32" s="18"/>
      <c r="H32" s="18"/>
      <c r="I32" s="17"/>
    </row>
    <row r="33" spans="6:9" x14ac:dyDescent="0.25">
      <c r="F33" s="18"/>
      <c r="G33" s="17"/>
      <c r="H33" s="17"/>
      <c r="I33" s="17"/>
    </row>
    <row r="34" spans="6:9" x14ac:dyDescent="0.25">
      <c r="F34" s="18"/>
      <c r="G34" s="17"/>
      <c r="H34" s="17"/>
      <c r="I34" s="17"/>
    </row>
    <row r="35" spans="6:9" x14ac:dyDescent="0.25">
      <c r="F35" s="17"/>
      <c r="G35" s="17"/>
      <c r="H35" s="17"/>
      <c r="I35" s="17"/>
    </row>
    <row r="36" spans="6:9" x14ac:dyDescent="0.25">
      <c r="F36" s="17"/>
      <c r="G36" s="19"/>
      <c r="H36" s="17"/>
      <c r="I36" s="17"/>
    </row>
    <row r="37" spans="6:9" x14ac:dyDescent="0.25">
      <c r="F37" s="17"/>
      <c r="G37" s="17"/>
      <c r="H37" s="17"/>
      <c r="I37" s="17"/>
    </row>
    <row r="38" spans="6:9" x14ac:dyDescent="0.25">
      <c r="F38" s="17"/>
      <c r="G38" s="17"/>
      <c r="H38" s="17"/>
      <c r="I38" s="17"/>
    </row>
    <row r="39" spans="6:9" x14ac:dyDescent="0.25">
      <c r="F39" s="17"/>
      <c r="G39" s="18"/>
      <c r="H39" s="18"/>
      <c r="I39" s="17"/>
    </row>
    <row r="40" spans="6:9" x14ac:dyDescent="0.25">
      <c r="F40" s="18"/>
      <c r="G40" s="17"/>
      <c r="H40" s="17"/>
      <c r="I40" s="17"/>
    </row>
    <row r="41" spans="6:9" x14ac:dyDescent="0.25">
      <c r="F41" s="18"/>
      <c r="G41" s="17"/>
      <c r="H41" s="17"/>
      <c r="I41" s="17"/>
    </row>
    <row r="42" spans="6:9" x14ac:dyDescent="0.25">
      <c r="F42" s="17"/>
      <c r="G42" s="17"/>
      <c r="H42" s="17"/>
      <c r="I42" s="17"/>
    </row>
    <row r="43" spans="6:9" x14ac:dyDescent="0.25">
      <c r="F43" s="15"/>
      <c r="G43" s="16"/>
      <c r="H43" s="15"/>
      <c r="I43" s="15"/>
    </row>
  </sheetData>
  <mergeCells count="1">
    <mergeCell ref="F17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Totaal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Ven, M.W.C. van de</dc:creator>
  <cp:lastModifiedBy>Ven, M.W.C. van de</cp:lastModifiedBy>
  <dcterms:created xsi:type="dcterms:W3CDTF">2018-01-07T14:26:54Z</dcterms:created>
  <dcterms:modified xsi:type="dcterms:W3CDTF">2018-01-07T15:19:05Z</dcterms:modified>
</cp:coreProperties>
</file>