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rilmarzook/Documents/ING2/Serie temporelle/Rendu_projet_MARZOOK_RIDA/"/>
    </mc:Choice>
  </mc:AlternateContent>
  <xr:revisionPtr revIDLastSave="0" documentId="8_{4041CB9A-C964-5049-9B39-07E1E3535350}" xr6:coauthVersionLast="46" xr6:coauthVersionMax="46" xr10:uidLastSave="{00000000-0000-0000-0000-000000000000}"/>
  <bookViews>
    <workbookView xWindow="0" yWindow="500" windowWidth="28800" windowHeight="16360" xr2:uid="{00000000-000D-0000-FFFF-FFFF00000000}"/>
  </bookViews>
  <sheets>
    <sheet name="data" sheetId="4" r:id="rId1"/>
    <sheet name="graphes" sheetId="3" r:id="rId2"/>
  </sheets>
  <definedNames>
    <definedName name="_110_cdd_all_1_2000_2021" localSheetId="1">graphes!$A$1:$C$255</definedName>
    <definedName name="data_climat" localSheetId="0">data!$B$1:$C$254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2" i="4" l="1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Q26" i="4"/>
  <c r="Q25" i="4"/>
  <c r="L18" i="4" s="1"/>
  <c r="Q1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Q13" i="4"/>
  <c r="Q11" i="4"/>
  <c r="Q10" i="4"/>
  <c r="Q9" i="4"/>
  <c r="Q8" i="4"/>
  <c r="Q7" i="4"/>
  <c r="Q6" i="4"/>
  <c r="Q5" i="4"/>
  <c r="Q2" i="4"/>
  <c r="Q3" i="4"/>
  <c r="Q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14" i="4"/>
  <c r="U10" i="4"/>
  <c r="U11" i="4"/>
  <c r="U12" i="4"/>
  <c r="U13" i="4"/>
  <c r="U14" i="4"/>
  <c r="U15" i="4"/>
  <c r="U16" i="4"/>
  <c r="U17" i="4"/>
  <c r="U4" i="4"/>
  <c r="U5" i="4"/>
  <c r="U6" i="4"/>
  <c r="U7" i="4"/>
  <c r="U8" i="4"/>
  <c r="U9" i="4"/>
  <c r="U3" i="4"/>
  <c r="U2" i="4"/>
  <c r="L169" i="4" l="1"/>
  <c r="L230" i="4"/>
  <c r="L253" i="4"/>
  <c r="L65" i="4"/>
  <c r="L198" i="4"/>
  <c r="L45" i="4"/>
  <c r="L144" i="4"/>
  <c r="L243" i="4"/>
  <c r="L41" i="4"/>
  <c r="L211" i="4"/>
  <c r="L220" i="4"/>
  <c r="L117" i="4"/>
  <c r="L16" i="4"/>
  <c r="L146" i="4"/>
  <c r="L116" i="4"/>
  <c r="L193" i="4"/>
  <c r="L92" i="4"/>
  <c r="L82" i="4"/>
  <c r="L189" i="4"/>
  <c r="L252" i="4"/>
  <c r="L241" i="4"/>
  <c r="L217" i="4"/>
  <c r="L192" i="4"/>
  <c r="L165" i="4"/>
  <c r="L140" i="4"/>
  <c r="L113" i="4"/>
  <c r="L89" i="4"/>
  <c r="L64" i="4"/>
  <c r="L37" i="4"/>
  <c r="L12" i="4"/>
  <c r="L226" i="4"/>
  <c r="L194" i="4"/>
  <c r="L130" i="4"/>
  <c r="L66" i="4"/>
  <c r="L254" i="4"/>
  <c r="L61" i="4"/>
  <c r="L136" i="4"/>
  <c r="L221" i="4"/>
  <c r="L205" i="4"/>
  <c r="L184" i="4"/>
  <c r="L168" i="4"/>
  <c r="L148" i="4"/>
  <c r="L132" i="4"/>
  <c r="L115" i="4"/>
  <c r="L93" i="4"/>
  <c r="L77" i="4"/>
  <c r="L56" i="4"/>
  <c r="L40" i="4"/>
  <c r="L20" i="4"/>
  <c r="L4" i="4"/>
  <c r="L6" i="4"/>
  <c r="L22" i="4"/>
  <c r="L38" i="4"/>
  <c r="L54" i="4"/>
  <c r="L70" i="4"/>
  <c r="L86" i="4"/>
  <c r="L102" i="4"/>
  <c r="L118" i="4"/>
  <c r="L134" i="4"/>
  <c r="L150" i="4"/>
  <c r="L166" i="4"/>
  <c r="L182" i="4"/>
  <c r="L237" i="4"/>
  <c r="L216" i="4"/>
  <c r="L200" i="4"/>
  <c r="L180" i="4"/>
  <c r="L164" i="4"/>
  <c r="L147" i="4"/>
  <c r="L125" i="4"/>
  <c r="L109" i="4"/>
  <c r="L88" i="4"/>
  <c r="L72" i="4"/>
  <c r="L52" i="4"/>
  <c r="L36" i="4"/>
  <c r="L19" i="4"/>
  <c r="L246" i="4"/>
  <c r="L10" i="4"/>
  <c r="L26" i="4"/>
  <c r="L42" i="4"/>
  <c r="L58" i="4"/>
  <c r="L74" i="4"/>
  <c r="L90" i="4"/>
  <c r="L106" i="4"/>
  <c r="L122" i="4"/>
  <c r="L138" i="4"/>
  <c r="L154" i="4"/>
  <c r="L170" i="4"/>
  <c r="L186" i="4"/>
  <c r="L202" i="4"/>
  <c r="L218" i="4"/>
  <c r="L234" i="4"/>
  <c r="L5" i="4"/>
  <c r="L17" i="4"/>
  <c r="L32" i="4"/>
  <c r="L44" i="4"/>
  <c r="L57" i="4"/>
  <c r="L69" i="4"/>
  <c r="L81" i="4"/>
  <c r="L96" i="4"/>
  <c r="L108" i="4"/>
  <c r="L121" i="4"/>
  <c r="L133" i="4"/>
  <c r="L145" i="4"/>
  <c r="L160" i="4"/>
  <c r="L172" i="4"/>
  <c r="L185" i="4"/>
  <c r="L197" i="4"/>
  <c r="L209" i="4"/>
  <c r="L224" i="4"/>
  <c r="L236" i="4"/>
  <c r="L244" i="4"/>
  <c r="L249" i="4"/>
  <c r="L2" i="4"/>
  <c r="L232" i="4"/>
  <c r="L212" i="4"/>
  <c r="L196" i="4"/>
  <c r="L179" i="4"/>
  <c r="L157" i="4"/>
  <c r="L141" i="4"/>
  <c r="L120" i="4"/>
  <c r="L104" i="4"/>
  <c r="L84" i="4"/>
  <c r="L68" i="4"/>
  <c r="L51" i="4"/>
  <c r="L29" i="4"/>
  <c r="L13" i="4"/>
  <c r="L250" i="4"/>
  <c r="L14" i="4"/>
  <c r="L30" i="4"/>
  <c r="L46" i="4"/>
  <c r="L62" i="4"/>
  <c r="L78" i="4"/>
  <c r="L94" i="4"/>
  <c r="L110" i="4"/>
  <c r="L126" i="4"/>
  <c r="L142" i="4"/>
  <c r="L158" i="4"/>
  <c r="L174" i="4"/>
  <c r="L190" i="4"/>
  <c r="L206" i="4"/>
  <c r="L222" i="4"/>
  <c r="L238" i="4"/>
  <c r="L9" i="4"/>
  <c r="L21" i="4"/>
  <c r="L33" i="4"/>
  <c r="L48" i="4"/>
  <c r="L60" i="4"/>
  <c r="L73" i="4"/>
  <c r="L85" i="4"/>
  <c r="L97" i="4"/>
  <c r="L112" i="4"/>
  <c r="L124" i="4"/>
  <c r="L137" i="4"/>
  <c r="L149" i="4"/>
  <c r="L161" i="4"/>
  <c r="L176" i="4"/>
  <c r="L188" i="4"/>
  <c r="L201" i="4"/>
  <c r="L213" i="4"/>
  <c r="L225" i="4"/>
  <c r="L240" i="4"/>
  <c r="L245" i="4"/>
  <c r="L251" i="4"/>
  <c r="L248" i="4"/>
  <c r="L233" i="4"/>
  <c r="L208" i="4"/>
  <c r="L181" i="4"/>
  <c r="L156" i="4"/>
  <c r="L129" i="4"/>
  <c r="L105" i="4"/>
  <c r="L80" i="4"/>
  <c r="L53" i="4"/>
  <c r="L28" i="4"/>
  <c r="L214" i="4"/>
  <c r="L178" i="4"/>
  <c r="L114" i="4"/>
  <c r="L50" i="4"/>
  <c r="L8" i="4"/>
  <c r="L83" i="4"/>
  <c r="L152" i="4"/>
  <c r="L228" i="4"/>
  <c r="L247" i="4"/>
  <c r="L229" i="4"/>
  <c r="L204" i="4"/>
  <c r="L177" i="4"/>
  <c r="L153" i="4"/>
  <c r="L128" i="4"/>
  <c r="L101" i="4"/>
  <c r="L76" i="4"/>
  <c r="L49" i="4"/>
  <c r="L25" i="4"/>
  <c r="L242" i="4"/>
  <c r="L210" i="4"/>
  <c r="L162" i="4"/>
  <c r="L98" i="4"/>
  <c r="L34" i="4"/>
  <c r="L24" i="4"/>
  <c r="L100" i="4"/>
  <c r="L173" i="4"/>
  <c r="L3" i="4"/>
  <c r="L7" i="4"/>
  <c r="L11" i="4"/>
  <c r="L15" i="4"/>
  <c r="L23" i="4"/>
  <c r="L27" i="4"/>
  <c r="L31" i="4"/>
  <c r="L35" i="4"/>
  <c r="L39" i="4"/>
  <c r="L43" i="4"/>
  <c r="L47" i="4"/>
  <c r="L55" i="4"/>
  <c r="L59" i="4"/>
  <c r="L63" i="4"/>
  <c r="L67" i="4"/>
  <c r="L71" i="4"/>
  <c r="L75" i="4"/>
  <c r="L79" i="4"/>
  <c r="L87" i="4"/>
  <c r="L91" i="4"/>
  <c r="L95" i="4"/>
  <c r="L99" i="4"/>
  <c r="L103" i="4"/>
  <c r="L107" i="4"/>
  <c r="L111" i="4"/>
  <c r="L119" i="4"/>
  <c r="L123" i="4"/>
  <c r="L127" i="4"/>
  <c r="L131" i="4"/>
  <c r="L135" i="4"/>
  <c r="L139" i="4"/>
  <c r="L143" i="4"/>
  <c r="L151" i="4"/>
  <c r="L155" i="4"/>
  <c r="L159" i="4"/>
  <c r="L163" i="4"/>
  <c r="L167" i="4"/>
  <c r="L171" i="4"/>
  <c r="L175" i="4"/>
  <c r="L183" i="4"/>
  <c r="L187" i="4"/>
  <c r="L191" i="4"/>
  <c r="L195" i="4"/>
  <c r="L199" i="4"/>
  <c r="L203" i="4"/>
  <c r="L207" i="4"/>
  <c r="L215" i="4"/>
  <c r="L219" i="4"/>
  <c r="L223" i="4"/>
  <c r="L227" i="4"/>
  <c r="L231" i="4"/>
  <c r="L235" i="4"/>
  <c r="L239" i="4"/>
  <c r="U23" i="4"/>
  <c r="S10" i="4" s="1"/>
  <c r="Q27" i="4" l="1"/>
  <c r="Q28" i="4" s="1"/>
  <c r="S8" i="4"/>
  <c r="S13" i="4"/>
  <c r="S7" i="4"/>
  <c r="S3" i="4"/>
  <c r="S11" i="4"/>
  <c r="S9" i="4"/>
  <c r="S2" i="4"/>
  <c r="S4" i="4"/>
  <c r="S12" i="4"/>
  <c r="S5" i="4"/>
  <c r="S6" i="4"/>
  <c r="S15" i="4" l="1"/>
  <c r="R12" i="4" l="1"/>
  <c r="R4" i="4"/>
  <c r="R5" i="4"/>
  <c r="R3" i="4"/>
  <c r="R2" i="4"/>
  <c r="R11" i="4"/>
  <c r="R6" i="4"/>
  <c r="R9" i="4"/>
  <c r="R8" i="4"/>
  <c r="R13" i="4"/>
  <c r="R7" i="4"/>
  <c r="R10" i="4"/>
  <c r="D25" i="4" l="1"/>
  <c r="D169" i="4"/>
  <c r="D85" i="4"/>
  <c r="D181" i="4"/>
  <c r="D49" i="4"/>
  <c r="D193" i="4"/>
  <c r="D109" i="4"/>
  <c r="D97" i="4"/>
  <c r="D61" i="4"/>
  <c r="D37" i="4"/>
  <c r="D121" i="4"/>
  <c r="D73" i="4"/>
  <c r="D157" i="4"/>
  <c r="D145" i="4"/>
  <c r="D133" i="4"/>
  <c r="D13" i="4"/>
  <c r="D35" i="4"/>
  <c r="D95" i="4"/>
  <c r="D167" i="4"/>
  <c r="D131" i="4"/>
  <c r="D47" i="4"/>
  <c r="D83" i="4"/>
  <c r="D23" i="4"/>
  <c r="D11" i="4"/>
  <c r="D59" i="4"/>
  <c r="D119" i="4"/>
  <c r="D107" i="4"/>
  <c r="D143" i="4"/>
  <c r="D191" i="4"/>
  <c r="D179" i="4"/>
  <c r="D155" i="4"/>
  <c r="D71" i="4"/>
  <c r="D16" i="4"/>
  <c r="D28" i="4"/>
  <c r="D40" i="4"/>
  <c r="D52" i="4"/>
  <c r="D4" i="4"/>
  <c r="D64" i="4"/>
  <c r="D76" i="4"/>
  <c r="D88" i="4"/>
  <c r="D100" i="4"/>
  <c r="D112" i="4"/>
  <c r="D124" i="4"/>
  <c r="D136" i="4"/>
  <c r="D148" i="4"/>
  <c r="D160" i="4"/>
  <c r="D172" i="4"/>
  <c r="D184" i="4"/>
  <c r="D196" i="4"/>
  <c r="D56" i="4"/>
  <c r="D128" i="4"/>
  <c r="D68" i="4"/>
  <c r="D104" i="4"/>
  <c r="D92" i="4"/>
  <c r="D44" i="4"/>
  <c r="D80" i="4"/>
  <c r="D8" i="4"/>
  <c r="D20" i="4"/>
  <c r="D140" i="4"/>
  <c r="D188" i="4"/>
  <c r="D176" i="4"/>
  <c r="D116" i="4"/>
  <c r="D32" i="4"/>
  <c r="D200" i="4"/>
  <c r="D152" i="4"/>
  <c r="D164" i="4"/>
  <c r="R15" i="4"/>
  <c r="D98" i="4"/>
  <c r="D14" i="4"/>
  <c r="D134" i="4"/>
  <c r="D74" i="4"/>
  <c r="D170" i="4"/>
  <c r="D50" i="4"/>
  <c r="D110" i="4"/>
  <c r="D194" i="4"/>
  <c r="D86" i="4"/>
  <c r="D26" i="4"/>
  <c r="D62" i="4"/>
  <c r="D2" i="4"/>
  <c r="M2" i="4" s="1"/>
  <c r="D182" i="4"/>
  <c r="D146" i="4"/>
  <c r="D122" i="4"/>
  <c r="D158" i="4"/>
  <c r="D38" i="4"/>
  <c r="D60" i="4"/>
  <c r="D48" i="4"/>
  <c r="D120" i="4"/>
  <c r="D180" i="4"/>
  <c r="D72" i="4"/>
  <c r="D132" i="4"/>
  <c r="D192" i="4"/>
  <c r="D24" i="4"/>
  <c r="D84" i="4"/>
  <c r="D144" i="4"/>
  <c r="D36" i="4"/>
  <c r="D96" i="4"/>
  <c r="D168" i="4"/>
  <c r="D156" i="4"/>
  <c r="D108" i="4"/>
  <c r="D12" i="4"/>
  <c r="D70" i="4"/>
  <c r="D142" i="4"/>
  <c r="D202" i="4"/>
  <c r="D94" i="4"/>
  <c r="D154" i="4"/>
  <c r="D10" i="4"/>
  <c r="D22" i="4"/>
  <c r="D34" i="4"/>
  <c r="D106" i="4"/>
  <c r="D166" i="4"/>
  <c r="D58" i="4"/>
  <c r="D118" i="4"/>
  <c r="D190" i="4"/>
  <c r="D178" i="4"/>
  <c r="D46" i="4"/>
  <c r="D130" i="4"/>
  <c r="D82" i="4"/>
  <c r="D117" i="4"/>
  <c r="D21" i="4"/>
  <c r="D33" i="4"/>
  <c r="D93" i="4"/>
  <c r="D141" i="4"/>
  <c r="D129" i="4"/>
  <c r="D165" i="4"/>
  <c r="D45" i="4"/>
  <c r="D57" i="4"/>
  <c r="D81" i="4"/>
  <c r="D9" i="4"/>
  <c r="D153" i="4"/>
  <c r="D105" i="4"/>
  <c r="D69" i="4"/>
  <c r="D201" i="4"/>
  <c r="D189" i="4"/>
  <c r="D177" i="4"/>
  <c r="D39" i="4"/>
  <c r="D75" i="4"/>
  <c r="D147" i="4"/>
  <c r="D51" i="4"/>
  <c r="D87" i="4"/>
  <c r="D135" i="4"/>
  <c r="D195" i="4"/>
  <c r="D15" i="4"/>
  <c r="D183" i="4"/>
  <c r="D171" i="4"/>
  <c r="D123" i="4"/>
  <c r="D27" i="4"/>
  <c r="D3" i="4"/>
  <c r="D111" i="4"/>
  <c r="D159" i="4"/>
  <c r="D63" i="4"/>
  <c r="D99" i="4"/>
  <c r="D199" i="4"/>
  <c r="D31" i="4"/>
  <c r="D91" i="4"/>
  <c r="D103" i="4"/>
  <c r="D55" i="4"/>
  <c r="D175" i="4"/>
  <c r="D115" i="4"/>
  <c r="D79" i="4"/>
  <c r="D187" i="4"/>
  <c r="D127" i="4"/>
  <c r="D139" i="4"/>
  <c r="D19" i="4"/>
  <c r="D43" i="4"/>
  <c r="D163" i="4"/>
  <c r="D67" i="4"/>
  <c r="D151" i="4"/>
  <c r="D7" i="4"/>
  <c r="D18" i="4"/>
  <c r="D198" i="4"/>
  <c r="D150" i="4"/>
  <c r="D186" i="4"/>
  <c r="D30" i="4"/>
  <c r="D66" i="4"/>
  <c r="D138" i="4"/>
  <c r="D174" i="4"/>
  <c r="D6" i="4"/>
  <c r="D78" i="4"/>
  <c r="D90" i="4"/>
  <c r="D162" i="4"/>
  <c r="D42" i="4"/>
  <c r="D114" i="4"/>
  <c r="D102" i="4"/>
  <c r="D54" i="4"/>
  <c r="D126" i="4"/>
  <c r="D185" i="4"/>
  <c r="D113" i="4"/>
  <c r="D161" i="4"/>
  <c r="D65" i="4"/>
  <c r="D41" i="4"/>
  <c r="D125" i="4"/>
  <c r="D173" i="4"/>
  <c r="D17" i="4"/>
  <c r="D101" i="4"/>
  <c r="D197" i="4"/>
  <c r="D137" i="4"/>
  <c r="D149" i="4"/>
  <c r="D29" i="4"/>
  <c r="D89" i="4"/>
  <c r="D77" i="4"/>
  <c r="D5" i="4"/>
  <c r="D53" i="4"/>
  <c r="Q20" i="4" l="1"/>
  <c r="Q19" i="4" s="1"/>
  <c r="G67" i="4" s="1"/>
  <c r="H67" i="4" s="1"/>
  <c r="G3" i="4" l="1"/>
  <c r="H3" i="4" s="1"/>
  <c r="G65" i="4"/>
  <c r="H65" i="4" s="1"/>
  <c r="G168" i="4"/>
  <c r="H168" i="4" s="1"/>
  <c r="G187" i="4"/>
  <c r="H187" i="4" s="1"/>
  <c r="G79" i="4"/>
  <c r="H79" i="4" s="1"/>
  <c r="G107" i="4"/>
  <c r="H107" i="4" s="1"/>
  <c r="G103" i="4"/>
  <c r="H103" i="4" s="1"/>
  <c r="G185" i="4"/>
  <c r="H185" i="4" s="1"/>
  <c r="G121" i="4"/>
  <c r="H121" i="4" s="1"/>
  <c r="G57" i="4"/>
  <c r="H57" i="4" s="1"/>
  <c r="G120" i="4"/>
  <c r="H120" i="4" s="1"/>
  <c r="G32" i="4"/>
  <c r="H32" i="4" s="1"/>
  <c r="G55" i="4"/>
  <c r="H55" i="4" s="1"/>
  <c r="G48" i="4"/>
  <c r="H48" i="4" s="1"/>
  <c r="G91" i="4"/>
  <c r="H91" i="4" s="1"/>
  <c r="G52" i="4"/>
  <c r="H52" i="4" s="1"/>
  <c r="G196" i="4"/>
  <c r="H196" i="4" s="1"/>
  <c r="G139" i="4"/>
  <c r="H139" i="4" s="1"/>
  <c r="G136" i="4"/>
  <c r="H136" i="4" s="1"/>
  <c r="G175" i="4"/>
  <c r="H175" i="4" s="1"/>
  <c r="G7" i="4"/>
  <c r="H7" i="4" s="1"/>
  <c r="G116" i="4"/>
  <c r="H116" i="4" s="1"/>
  <c r="G195" i="4"/>
  <c r="H195" i="4" s="1"/>
  <c r="G131" i="4"/>
  <c r="H131" i="4" s="1"/>
  <c r="G35" i="4"/>
  <c r="H35" i="4" s="1"/>
  <c r="G99" i="4"/>
  <c r="H99" i="4" s="1"/>
  <c r="G20" i="4"/>
  <c r="H20" i="4" s="1"/>
  <c r="G148" i="4"/>
  <c r="H148" i="4" s="1"/>
  <c r="G47" i="4"/>
  <c r="H47" i="4" s="1"/>
  <c r="G8" i="4"/>
  <c r="H8" i="4" s="1"/>
  <c r="G92" i="4"/>
  <c r="H92" i="4" s="1"/>
  <c r="G95" i="4"/>
  <c r="H95" i="4" s="1"/>
  <c r="G183" i="4"/>
  <c r="H183" i="4" s="1"/>
  <c r="G160" i="4"/>
  <c r="H160" i="4" s="1"/>
  <c r="G153" i="4"/>
  <c r="H153" i="4" s="1"/>
  <c r="G51" i="4"/>
  <c r="H51" i="4" s="1"/>
  <c r="G115" i="4"/>
  <c r="H115" i="4" s="1"/>
  <c r="G179" i="4"/>
  <c r="H179" i="4" s="1"/>
  <c r="G36" i="4"/>
  <c r="H36" i="4" s="1"/>
  <c r="G100" i="4"/>
  <c r="H100" i="4" s="1"/>
  <c r="G164" i="4"/>
  <c r="H164" i="4" s="1"/>
  <c r="G71" i="4"/>
  <c r="H71" i="4" s="1"/>
  <c r="G155" i="4"/>
  <c r="H155" i="4" s="1"/>
  <c r="G28" i="4"/>
  <c r="H28" i="4" s="1"/>
  <c r="G112" i="4"/>
  <c r="H112" i="4" s="1"/>
  <c r="G31" i="4"/>
  <c r="H31" i="4" s="1"/>
  <c r="G119" i="4"/>
  <c r="H119" i="4" s="1"/>
  <c r="G12" i="4"/>
  <c r="H12" i="4" s="1"/>
  <c r="G96" i="4"/>
  <c r="H96" i="4" s="1"/>
  <c r="G180" i="4"/>
  <c r="H180" i="4" s="1"/>
  <c r="G41" i="4"/>
  <c r="H41" i="4" s="1"/>
  <c r="G105" i="4"/>
  <c r="H105" i="4" s="1"/>
  <c r="G169" i="4"/>
  <c r="H169" i="4" s="1"/>
  <c r="G59" i="4"/>
  <c r="H59" i="4" s="1"/>
  <c r="G63" i="4"/>
  <c r="H63" i="4" s="1"/>
  <c r="G39" i="4"/>
  <c r="H39" i="4" s="1"/>
  <c r="G43" i="4"/>
  <c r="H43" i="4" s="1"/>
  <c r="G124" i="4"/>
  <c r="H124" i="4" s="1"/>
  <c r="G45" i="4"/>
  <c r="H45" i="4" s="1"/>
  <c r="G129" i="4"/>
  <c r="H129" i="4" s="1"/>
  <c r="G87" i="4"/>
  <c r="H87" i="4" s="1"/>
  <c r="G128" i="4"/>
  <c r="H128" i="4" s="1"/>
  <c r="G29" i="4"/>
  <c r="H29" i="4" s="1"/>
  <c r="G113" i="4"/>
  <c r="H113" i="4" s="1"/>
  <c r="G197" i="4"/>
  <c r="H197" i="4" s="1"/>
  <c r="G127" i="4"/>
  <c r="H127" i="4" s="1"/>
  <c r="G13" i="4"/>
  <c r="H13" i="4" s="1"/>
  <c r="G181" i="4"/>
  <c r="H181" i="4" s="1"/>
  <c r="G66" i="4"/>
  <c r="H66" i="4" s="1"/>
  <c r="G162" i="4"/>
  <c r="H162" i="4" s="1"/>
  <c r="G37" i="4"/>
  <c r="H37" i="4" s="1"/>
  <c r="G42" i="4"/>
  <c r="H42" i="4" s="1"/>
  <c r="G178" i="4"/>
  <c r="H178" i="4" s="1"/>
  <c r="G166" i="4"/>
  <c r="H166" i="4" s="1"/>
  <c r="G117" i="4"/>
  <c r="H117" i="4" s="1"/>
  <c r="G70" i="4"/>
  <c r="H70" i="4" s="1"/>
  <c r="G154" i="4"/>
  <c r="H154" i="4" s="1"/>
  <c r="G152" i="4"/>
  <c r="H152" i="4" s="1"/>
  <c r="G126" i="4"/>
  <c r="H126" i="4" s="1"/>
  <c r="G24" i="4"/>
  <c r="H24" i="4" s="1"/>
  <c r="G74" i="4"/>
  <c r="H74" i="4" s="1"/>
  <c r="G60" i="4"/>
  <c r="H60" i="4" s="1"/>
  <c r="G106" i="4"/>
  <c r="H106" i="4" s="1"/>
  <c r="G94" i="4"/>
  <c r="H94" i="4" s="1"/>
  <c r="G98" i="4"/>
  <c r="H98" i="4" s="1"/>
  <c r="G237" i="4"/>
  <c r="H237" i="4" s="1"/>
  <c r="G248" i="4"/>
  <c r="H248" i="4" s="1"/>
  <c r="G210" i="4"/>
  <c r="H210" i="4" s="1"/>
  <c r="G225" i="4"/>
  <c r="H225" i="4" s="1"/>
  <c r="G236" i="4"/>
  <c r="H236" i="4" s="1"/>
  <c r="G247" i="4"/>
  <c r="H247" i="4" s="1"/>
  <c r="G229" i="4"/>
  <c r="H229" i="4" s="1"/>
  <c r="G240" i="4"/>
  <c r="H240" i="4" s="1"/>
  <c r="G251" i="4"/>
  <c r="H251" i="4" s="1"/>
  <c r="G217" i="4"/>
  <c r="H217" i="4" s="1"/>
  <c r="G228" i="4"/>
  <c r="H228" i="4" s="1"/>
  <c r="G239" i="4"/>
  <c r="H239" i="4" s="1"/>
  <c r="G254" i="4"/>
  <c r="H254" i="4" s="1"/>
  <c r="G149" i="4"/>
  <c r="H149" i="4" s="1"/>
  <c r="G2" i="4"/>
  <c r="H2" i="4" s="1"/>
  <c r="G172" i="4"/>
  <c r="H172" i="4" s="1"/>
  <c r="G49" i="4"/>
  <c r="H49" i="4" s="1"/>
  <c r="G133" i="4"/>
  <c r="H133" i="4" s="1"/>
  <c r="G6" i="4"/>
  <c r="H6" i="4" s="1"/>
  <c r="G16" i="4"/>
  <c r="H16" i="4" s="1"/>
  <c r="G53" i="4"/>
  <c r="H53" i="4" s="1"/>
  <c r="G10" i="4"/>
  <c r="H10" i="4" s="1"/>
  <c r="G82" i="4"/>
  <c r="H82" i="4" s="1"/>
  <c r="G114" i="4"/>
  <c r="H114" i="4" s="1"/>
  <c r="G101" i="4"/>
  <c r="H101" i="4" s="1"/>
  <c r="G62" i="4"/>
  <c r="H62" i="4" s="1"/>
  <c r="G170" i="4"/>
  <c r="H170" i="4" s="1"/>
  <c r="G108" i="4"/>
  <c r="H108" i="4" s="1"/>
  <c r="G165" i="4"/>
  <c r="H165" i="4" s="1"/>
  <c r="G90" i="4"/>
  <c r="H90" i="4" s="1"/>
  <c r="G118" i="4"/>
  <c r="H118" i="4" s="1"/>
  <c r="G33" i="4"/>
  <c r="H33" i="4" s="1"/>
  <c r="G130" i="4"/>
  <c r="H130" i="4" s="1"/>
  <c r="G77" i="4"/>
  <c r="H77" i="4" s="1"/>
  <c r="G190" i="4"/>
  <c r="H190" i="4" s="1"/>
  <c r="G81" i="4"/>
  <c r="H81" i="4" s="1"/>
  <c r="G144" i="4"/>
  <c r="H144" i="4" s="1"/>
  <c r="G134" i="4"/>
  <c r="H134" i="4" s="1"/>
  <c r="G146" i="4"/>
  <c r="H146" i="4" s="1"/>
  <c r="G253" i="4"/>
  <c r="H253" i="4" s="1"/>
  <c r="G211" i="4"/>
  <c r="H211" i="4" s="1"/>
  <c r="G226" i="4"/>
  <c r="H226" i="4" s="1"/>
  <c r="G241" i="4"/>
  <c r="H241" i="4" s="1"/>
  <c r="G252" i="4"/>
  <c r="H252" i="4" s="1"/>
  <c r="G214" i="4"/>
  <c r="H214" i="4" s="1"/>
  <c r="G245" i="4"/>
  <c r="H245" i="4" s="1"/>
  <c r="G203" i="4"/>
  <c r="H203" i="4" s="1"/>
  <c r="G230" i="4"/>
  <c r="H230" i="4" s="1"/>
  <c r="G233" i="4"/>
  <c r="H233" i="4" s="1"/>
  <c r="G244" i="4"/>
  <c r="H244" i="4" s="1"/>
  <c r="G206" i="4"/>
  <c r="H206" i="4" s="1"/>
  <c r="G213" i="4"/>
  <c r="H213" i="4" s="1"/>
  <c r="G19" i="4"/>
  <c r="H19" i="4" s="1"/>
  <c r="G83" i="4"/>
  <c r="H83" i="4" s="1"/>
  <c r="G147" i="4"/>
  <c r="H147" i="4" s="1"/>
  <c r="G4" i="4"/>
  <c r="H4" i="4" s="1"/>
  <c r="G68" i="4"/>
  <c r="H68" i="4" s="1"/>
  <c r="G132" i="4"/>
  <c r="H132" i="4" s="1"/>
  <c r="G27" i="4"/>
  <c r="H27" i="4" s="1"/>
  <c r="G111" i="4"/>
  <c r="H111" i="4" s="1"/>
  <c r="G199" i="4"/>
  <c r="H199" i="4" s="1"/>
  <c r="G72" i="4"/>
  <c r="H72" i="4" s="1"/>
  <c r="G156" i="4"/>
  <c r="H156" i="4" s="1"/>
  <c r="G75" i="4"/>
  <c r="H75" i="4" s="1"/>
  <c r="G159" i="4"/>
  <c r="H159" i="4" s="1"/>
  <c r="G56" i="4"/>
  <c r="H56" i="4" s="1"/>
  <c r="G140" i="4"/>
  <c r="H140" i="4" s="1"/>
  <c r="G9" i="4"/>
  <c r="H9" i="4" s="1"/>
  <c r="G73" i="4"/>
  <c r="H73" i="4" s="1"/>
  <c r="G137" i="4"/>
  <c r="H137" i="4" s="1"/>
  <c r="G201" i="4"/>
  <c r="H201" i="4" s="1"/>
  <c r="G143" i="4"/>
  <c r="H143" i="4" s="1"/>
  <c r="G151" i="4"/>
  <c r="H151" i="4" s="1"/>
  <c r="G123" i="4"/>
  <c r="H123" i="4" s="1"/>
  <c r="G40" i="4"/>
  <c r="H40" i="4" s="1"/>
  <c r="G188" i="4"/>
  <c r="H188" i="4" s="1"/>
  <c r="G85" i="4"/>
  <c r="H85" i="4" s="1"/>
  <c r="G173" i="4"/>
  <c r="H173" i="4" s="1"/>
  <c r="G44" i="4"/>
  <c r="H44" i="4" s="1"/>
  <c r="G192" i="4"/>
  <c r="H192" i="4" s="1"/>
  <c r="G69" i="4"/>
  <c r="H69" i="4" s="1"/>
  <c r="G157" i="4"/>
  <c r="H157" i="4" s="1"/>
  <c r="G22" i="4"/>
  <c r="H22" i="4" s="1"/>
  <c r="G104" i="4"/>
  <c r="H104" i="4" s="1"/>
  <c r="G97" i="4"/>
  <c r="H97" i="4" s="1"/>
  <c r="G30" i="4"/>
  <c r="H30" i="4" s="1"/>
  <c r="G110" i="4"/>
  <c r="H110" i="4" s="1"/>
  <c r="G64" i="4"/>
  <c r="H64" i="4" s="1"/>
  <c r="G161" i="4"/>
  <c r="H161" i="4" s="1"/>
  <c r="G86" i="4"/>
  <c r="H86" i="4" s="1"/>
  <c r="G122" i="4"/>
  <c r="H122" i="4" s="1"/>
  <c r="G200" i="4"/>
  <c r="H200" i="4" s="1"/>
  <c r="G18" i="4"/>
  <c r="H18" i="4" s="1"/>
  <c r="G158" i="4"/>
  <c r="H158" i="4" s="1"/>
  <c r="G182" i="4"/>
  <c r="H182" i="4" s="1"/>
  <c r="G145" i="4"/>
  <c r="H145" i="4" s="1"/>
  <c r="G150" i="4"/>
  <c r="H150" i="4" s="1"/>
  <c r="G189" i="4"/>
  <c r="H189" i="4" s="1"/>
  <c r="G202" i="4"/>
  <c r="H202" i="4" s="1"/>
  <c r="G34" i="4"/>
  <c r="H34" i="4" s="1"/>
  <c r="G54" i="4"/>
  <c r="H54" i="4" s="1"/>
  <c r="G125" i="4"/>
  <c r="H125" i="4" s="1"/>
  <c r="G205" i="4"/>
  <c r="H205" i="4" s="1"/>
  <c r="G216" i="4"/>
  <c r="H216" i="4" s="1"/>
  <c r="G227" i="4"/>
  <c r="H227" i="4" s="1"/>
  <c r="G222" i="4"/>
  <c r="H222" i="4" s="1"/>
  <c r="G204" i="4"/>
  <c r="H204" i="4" s="1"/>
  <c r="G215" i="4"/>
  <c r="H215" i="4" s="1"/>
  <c r="G234" i="4"/>
  <c r="H234" i="4" s="1"/>
  <c r="G208" i="4"/>
  <c r="H208" i="4" s="1"/>
  <c r="G219" i="4"/>
  <c r="H219" i="4" s="1"/>
  <c r="G242" i="4"/>
  <c r="H242" i="4" s="1"/>
  <c r="G249" i="4"/>
  <c r="H249" i="4" s="1"/>
  <c r="G207" i="4"/>
  <c r="H207" i="4" s="1"/>
  <c r="G218" i="4"/>
  <c r="H218" i="4" s="1"/>
  <c r="G163" i="4"/>
  <c r="H163" i="4" s="1"/>
  <c r="G84" i="4"/>
  <c r="H84" i="4" s="1"/>
  <c r="G135" i="4"/>
  <c r="H135" i="4" s="1"/>
  <c r="G11" i="4"/>
  <c r="H11" i="4" s="1"/>
  <c r="G76" i="4"/>
  <c r="H76" i="4" s="1"/>
  <c r="G25" i="4"/>
  <c r="H25" i="4" s="1"/>
  <c r="G89" i="4"/>
  <c r="H89" i="4" s="1"/>
  <c r="G15" i="4"/>
  <c r="H15" i="4" s="1"/>
  <c r="G23" i="4"/>
  <c r="H23" i="4" s="1"/>
  <c r="G191" i="4"/>
  <c r="H191" i="4" s="1"/>
  <c r="G167" i="4"/>
  <c r="H167" i="4" s="1"/>
  <c r="G80" i="4"/>
  <c r="H80" i="4" s="1"/>
  <c r="G21" i="4"/>
  <c r="H21" i="4" s="1"/>
  <c r="G109" i="4"/>
  <c r="H109" i="4" s="1"/>
  <c r="G193" i="4"/>
  <c r="H193" i="4" s="1"/>
  <c r="G88" i="4"/>
  <c r="H88" i="4" s="1"/>
  <c r="I99" i="4" s="1"/>
  <c r="G5" i="4"/>
  <c r="H5" i="4" s="1"/>
  <c r="G93" i="4"/>
  <c r="H93" i="4" s="1"/>
  <c r="G177" i="4"/>
  <c r="H177" i="4" s="1"/>
  <c r="G38" i="4"/>
  <c r="H38" i="4" s="1"/>
  <c r="G176" i="4"/>
  <c r="H176" i="4" s="1"/>
  <c r="G141" i="4"/>
  <c r="H141" i="4" s="1"/>
  <c r="G50" i="4"/>
  <c r="H50" i="4" s="1"/>
  <c r="G174" i="4"/>
  <c r="H174" i="4" s="1"/>
  <c r="G184" i="4"/>
  <c r="H184" i="4" s="1"/>
  <c r="G14" i="4"/>
  <c r="H14" i="4" s="1"/>
  <c r="G142" i="4"/>
  <c r="H142" i="4" s="1"/>
  <c r="G102" i="4"/>
  <c r="H102" i="4" s="1"/>
  <c r="G61" i="4"/>
  <c r="H61" i="4" s="1"/>
  <c r="G46" i="4"/>
  <c r="H46" i="4" s="1"/>
  <c r="G194" i="4"/>
  <c r="H194" i="4" s="1"/>
  <c r="G171" i="4"/>
  <c r="H171" i="4" s="1"/>
  <c r="G58" i="4"/>
  <c r="H58" i="4" s="1"/>
  <c r="G186" i="4"/>
  <c r="H186" i="4" s="1"/>
  <c r="G26" i="4"/>
  <c r="H26" i="4" s="1"/>
  <c r="G198" i="4"/>
  <c r="H198" i="4" s="1"/>
  <c r="I207" i="4" s="1"/>
  <c r="J207" i="4" s="1"/>
  <c r="K207" i="4" s="1"/>
  <c r="G78" i="4"/>
  <c r="H78" i="4" s="1"/>
  <c r="G17" i="4"/>
  <c r="H17" i="4" s="1"/>
  <c r="G138" i="4"/>
  <c r="H138" i="4" s="1"/>
  <c r="G221" i="4"/>
  <c r="H221" i="4" s="1"/>
  <c r="G232" i="4"/>
  <c r="H232" i="4" s="1"/>
  <c r="G243" i="4"/>
  <c r="H243" i="4" s="1"/>
  <c r="G209" i="4"/>
  <c r="H209" i="4" s="1"/>
  <c r="G220" i="4"/>
  <c r="H220" i="4" s="1"/>
  <c r="G231" i="4"/>
  <c r="H231" i="4" s="1"/>
  <c r="G238" i="4"/>
  <c r="H238" i="4" s="1"/>
  <c r="G224" i="4"/>
  <c r="H224" i="4" s="1"/>
  <c r="G235" i="4"/>
  <c r="H235" i="4" s="1"/>
  <c r="I241" i="4" s="1"/>
  <c r="J241" i="4" s="1"/>
  <c r="K241" i="4" s="1"/>
  <c r="G246" i="4"/>
  <c r="H246" i="4" s="1"/>
  <c r="G212" i="4"/>
  <c r="H212" i="4" s="1"/>
  <c r="G223" i="4"/>
  <c r="H223" i="4" s="1"/>
  <c r="G250" i="4"/>
  <c r="H250" i="4" s="1"/>
  <c r="I90" i="4" l="1"/>
  <c r="I25" i="4"/>
  <c r="I32" i="4"/>
  <c r="I56" i="4"/>
  <c r="I152" i="4"/>
  <c r="I167" i="4"/>
  <c r="I72" i="4"/>
  <c r="I140" i="4"/>
  <c r="I63" i="4"/>
  <c r="I130" i="4"/>
  <c r="I115" i="4"/>
  <c r="I190" i="4"/>
  <c r="I199" i="4"/>
  <c r="I236" i="4"/>
  <c r="J236" i="4" s="1"/>
  <c r="K236" i="4" s="1"/>
  <c r="I219" i="4"/>
  <c r="J219" i="4" s="1"/>
  <c r="K219" i="4" s="1"/>
  <c r="I240" i="4"/>
  <c r="J240" i="4" s="1"/>
  <c r="K240" i="4" s="1"/>
  <c r="I67" i="4"/>
  <c r="I223" i="4"/>
  <c r="J223" i="4" s="1"/>
  <c r="K223" i="4" s="1"/>
  <c r="I200" i="4"/>
  <c r="I172" i="4"/>
  <c r="I124" i="4"/>
  <c r="I30" i="4"/>
  <c r="I150" i="4"/>
  <c r="I38" i="4"/>
  <c r="I65" i="4"/>
  <c r="I20" i="4"/>
  <c r="I253" i="4"/>
  <c r="J253" i="4" s="1"/>
  <c r="K253" i="4" s="1"/>
  <c r="I128" i="4"/>
  <c r="I93" i="4"/>
  <c r="I35" i="4"/>
  <c r="I111" i="4"/>
  <c r="I44" i="4"/>
  <c r="I29" i="4"/>
  <c r="I58" i="4"/>
  <c r="I119" i="4"/>
  <c r="I239" i="4"/>
  <c r="J239" i="4" s="1"/>
  <c r="K239" i="4" s="1"/>
  <c r="I244" i="4"/>
  <c r="J244" i="4" s="1"/>
  <c r="K244" i="4" s="1"/>
  <c r="I69" i="4"/>
  <c r="I231" i="4"/>
  <c r="J231" i="4" s="1"/>
  <c r="K231" i="4" s="1"/>
  <c r="I157" i="4"/>
  <c r="I105" i="4"/>
  <c r="I195" i="4"/>
  <c r="I76" i="4"/>
  <c r="I245" i="4"/>
  <c r="J245" i="4" s="1"/>
  <c r="K245" i="4" s="1"/>
  <c r="I71" i="4"/>
  <c r="I80" i="4"/>
  <c r="I221" i="4"/>
  <c r="J221" i="4" s="1"/>
  <c r="K221" i="4" s="1"/>
  <c r="I153" i="4"/>
  <c r="I205" i="4"/>
  <c r="J205" i="4" s="1"/>
  <c r="K205" i="4" s="1"/>
  <c r="I215" i="4"/>
  <c r="J215" i="4" s="1"/>
  <c r="K215" i="4" s="1"/>
  <c r="I137" i="4"/>
  <c r="I42" i="4"/>
  <c r="I250" i="4"/>
  <c r="J250" i="4" s="1"/>
  <c r="K250" i="4" s="1"/>
  <c r="I88" i="4"/>
  <c r="I102" i="4"/>
  <c r="I73" i="4"/>
  <c r="I22" i="4"/>
  <c r="I156" i="4"/>
  <c r="I225" i="4"/>
  <c r="J225" i="4" s="1"/>
  <c r="K225" i="4" s="1"/>
  <c r="I118" i="4"/>
  <c r="I138" i="4"/>
  <c r="I121" i="4"/>
  <c r="I49" i="4"/>
  <c r="I23" i="4"/>
  <c r="I39" i="4"/>
  <c r="I54" i="4"/>
  <c r="I75" i="4"/>
  <c r="I50" i="4"/>
  <c r="I131" i="4"/>
  <c r="I166" i="4"/>
  <c r="I47" i="4"/>
  <c r="I164" i="4"/>
  <c r="I104" i="4"/>
  <c r="I28" i="4"/>
  <c r="I148" i="4"/>
  <c r="I103" i="4"/>
  <c r="I132" i="4"/>
  <c r="I110" i="4"/>
  <c r="I180" i="4"/>
  <c r="I173" i="4"/>
  <c r="I235" i="4"/>
  <c r="J235" i="4" s="1"/>
  <c r="K235" i="4" s="1"/>
  <c r="I59" i="4"/>
  <c r="I177" i="4"/>
  <c r="I220" i="4"/>
  <c r="J220" i="4" s="1"/>
  <c r="K220" i="4" s="1"/>
  <c r="I170" i="4"/>
  <c r="I168" i="4"/>
  <c r="I149" i="4"/>
  <c r="I92" i="4"/>
  <c r="I146" i="4"/>
  <c r="I112" i="4"/>
  <c r="I126" i="4"/>
  <c r="I201" i="4"/>
  <c r="I145" i="4"/>
  <c r="I98" i="4"/>
  <c r="I210" i="4"/>
  <c r="J210" i="4" s="1"/>
  <c r="K210" i="4" s="1"/>
  <c r="I36" i="4"/>
  <c r="I206" i="4"/>
  <c r="J206" i="4" s="1"/>
  <c r="K206" i="4" s="1"/>
  <c r="I188" i="4"/>
  <c r="I101" i="4"/>
  <c r="I147" i="4"/>
  <c r="I234" i="4"/>
  <c r="J234" i="4" s="1"/>
  <c r="K234" i="4" s="1"/>
  <c r="I194" i="4"/>
  <c r="I97" i="4"/>
  <c r="I183" i="4"/>
  <c r="I134" i="4"/>
  <c r="I82" i="4"/>
  <c r="I143" i="4"/>
  <c r="I238" i="4"/>
  <c r="J238" i="4" s="1"/>
  <c r="K238" i="4" s="1"/>
  <c r="I243" i="4"/>
  <c r="J243" i="4" s="1"/>
  <c r="K243" i="4" s="1"/>
  <c r="I161" i="4"/>
  <c r="I184" i="4"/>
  <c r="I85" i="4"/>
  <c r="I237" i="4"/>
  <c r="J237" i="4" s="1"/>
  <c r="K237" i="4" s="1"/>
  <c r="I246" i="4"/>
  <c r="J246" i="4" s="1"/>
  <c r="K246" i="4" s="1"/>
  <c r="I109" i="4"/>
  <c r="I57" i="4"/>
  <c r="I204" i="4"/>
  <c r="J204" i="4" s="1"/>
  <c r="K204" i="4" s="1"/>
  <c r="I86" i="4"/>
  <c r="I202" i="4"/>
  <c r="I248" i="4"/>
  <c r="J248" i="4" s="1"/>
  <c r="K248" i="4" s="1"/>
  <c r="I139" i="4"/>
  <c r="I249" i="4"/>
  <c r="J249" i="4" s="1"/>
  <c r="K249" i="4" s="1"/>
  <c r="I136" i="4"/>
  <c r="I106" i="4"/>
  <c r="I203" i="4"/>
  <c r="J203" i="4" s="1"/>
  <c r="K203" i="4" s="1"/>
  <c r="I133" i="4"/>
  <c r="I24" i="4"/>
  <c r="I19" i="4"/>
  <c r="I127" i="4"/>
  <c r="I84" i="4"/>
  <c r="I48" i="4"/>
  <c r="I41" i="4"/>
  <c r="I233" i="4"/>
  <c r="J233" i="4" s="1"/>
  <c r="K233" i="4" s="1"/>
  <c r="I100" i="4"/>
  <c r="I141" i="4"/>
  <c r="I55" i="4"/>
  <c r="I155" i="4"/>
  <c r="I87" i="4"/>
  <c r="I209" i="4"/>
  <c r="J209" i="4" s="1"/>
  <c r="K209" i="4" s="1"/>
  <c r="I162" i="4"/>
  <c r="I74" i="4"/>
  <c r="I89" i="4"/>
  <c r="I116" i="4"/>
  <c r="I113" i="4"/>
  <c r="I165" i="4"/>
  <c r="I224" i="4"/>
  <c r="J224" i="4" s="1"/>
  <c r="K224" i="4" s="1"/>
  <c r="I66" i="4"/>
  <c r="I222" i="4"/>
  <c r="J222" i="4" s="1"/>
  <c r="K222" i="4" s="1"/>
  <c r="I159" i="4"/>
  <c r="I26" i="4"/>
  <c r="I217" i="4"/>
  <c r="J217" i="4" s="1"/>
  <c r="K217" i="4" s="1"/>
  <c r="I189" i="4"/>
  <c r="I182" i="4"/>
  <c r="I230" i="4"/>
  <c r="J230" i="4" s="1"/>
  <c r="K230" i="4" s="1"/>
  <c r="I218" i="4"/>
  <c r="J218" i="4" s="1"/>
  <c r="K218" i="4" s="1"/>
  <c r="I70" i="4"/>
  <c r="I129" i="4"/>
  <c r="I43" i="4"/>
  <c r="I123" i="4"/>
  <c r="I45" i="4"/>
  <c r="I198" i="4"/>
  <c r="I60" i="4"/>
  <c r="I160" i="4"/>
  <c r="I40" i="4"/>
  <c r="I52" i="4"/>
  <c r="I251" i="4"/>
  <c r="J251" i="4" s="1"/>
  <c r="K251" i="4" s="1"/>
  <c r="I252" i="4"/>
  <c r="J252" i="4" s="1"/>
  <c r="K252" i="4" s="1"/>
  <c r="I169" i="4"/>
  <c r="I227" i="4"/>
  <c r="J227" i="4" s="1"/>
  <c r="K227" i="4" s="1"/>
  <c r="I186" i="4"/>
  <c r="I77" i="4"/>
  <c r="I178" i="4"/>
  <c r="I247" i="4"/>
  <c r="J247" i="4" s="1"/>
  <c r="K247" i="4" s="1"/>
  <c r="I27" i="4"/>
  <c r="I192" i="4"/>
  <c r="I107" i="4"/>
  <c r="I187" i="4"/>
  <c r="I64" i="4"/>
  <c r="I181" i="4"/>
  <c r="I171" i="4"/>
  <c r="I83" i="4"/>
  <c r="I34" i="4"/>
  <c r="I61" i="4"/>
  <c r="I46" i="4"/>
  <c r="I135" i="4"/>
  <c r="I53" i="4"/>
  <c r="I175" i="4"/>
  <c r="I154" i="4"/>
  <c r="I94" i="4"/>
  <c r="I216" i="4"/>
  <c r="J216" i="4" s="1"/>
  <c r="K216" i="4" s="1"/>
  <c r="I91" i="4"/>
  <c r="I114" i="4"/>
  <c r="I229" i="4"/>
  <c r="J229" i="4" s="1"/>
  <c r="K229" i="4" s="1"/>
  <c r="I68" i="4"/>
  <c r="I151" i="4"/>
  <c r="I158" i="4"/>
  <c r="I95" i="4"/>
  <c r="I31" i="4"/>
  <c r="I18" i="4"/>
  <c r="I17" i="4"/>
  <c r="I14" i="4"/>
  <c r="I51" i="4"/>
  <c r="I212" i="4"/>
  <c r="J212" i="4" s="1"/>
  <c r="K212" i="4" s="1"/>
  <c r="I21" i="4"/>
  <c r="I214" i="4"/>
  <c r="J214" i="4" s="1"/>
  <c r="K214" i="4" s="1"/>
  <c r="I211" i="4"/>
  <c r="J211" i="4" s="1"/>
  <c r="K211" i="4" s="1"/>
  <c r="I142" i="4"/>
  <c r="I120" i="4"/>
  <c r="I174" i="4"/>
  <c r="I185" i="4"/>
  <c r="I79" i="4"/>
  <c r="I16" i="4"/>
  <c r="I242" i="4"/>
  <c r="J242" i="4" s="1"/>
  <c r="K242" i="4" s="1"/>
  <c r="I226" i="4"/>
  <c r="J226" i="4" s="1"/>
  <c r="K226" i="4" s="1"/>
  <c r="I81" i="4"/>
  <c r="I62" i="4"/>
  <c r="I179" i="4"/>
  <c r="I197" i="4"/>
  <c r="I108" i="4"/>
  <c r="I191" i="4"/>
  <c r="I117" i="4"/>
  <c r="I176" i="4"/>
  <c r="I125" i="4"/>
  <c r="I228" i="4"/>
  <c r="J228" i="4" s="1"/>
  <c r="K228" i="4" s="1"/>
  <c r="I163" i="4"/>
  <c r="I15" i="4"/>
  <c r="I37" i="4"/>
  <c r="I232" i="4"/>
  <c r="J232" i="4" s="1"/>
  <c r="K232" i="4" s="1"/>
  <c r="I96" i="4"/>
  <c r="I254" i="4"/>
  <c r="J254" i="4" s="1"/>
  <c r="K254" i="4" s="1"/>
  <c r="I78" i="4"/>
  <c r="I196" i="4"/>
  <c r="I213" i="4"/>
  <c r="J213" i="4" s="1"/>
  <c r="K213" i="4" s="1"/>
  <c r="I208" i="4"/>
  <c r="J208" i="4" s="1"/>
  <c r="K208" i="4" s="1"/>
  <c r="I122" i="4"/>
  <c r="I144" i="4"/>
  <c r="I193" i="4"/>
  <c r="I33" i="4"/>
  <c r="Q18" i="4" l="1"/>
  <c r="Q22" i="4" s="1"/>
  <c r="S25" i="4"/>
  <c r="M3" i="4" l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12" i="4" s="1"/>
  <c r="N212" i="4" s="1"/>
  <c r="O212" i="4" s="1"/>
  <c r="M251" i="4" l="1"/>
  <c r="N251" i="4" s="1"/>
  <c r="O251" i="4" s="1"/>
  <c r="M234" i="4"/>
  <c r="N234" i="4" s="1"/>
  <c r="O234" i="4" s="1"/>
  <c r="M221" i="4"/>
  <c r="N221" i="4" s="1"/>
  <c r="O221" i="4" s="1"/>
  <c r="M208" i="4"/>
  <c r="N208" i="4" s="1"/>
  <c r="O208" i="4" s="1"/>
  <c r="M246" i="4"/>
  <c r="N246" i="4" s="1"/>
  <c r="O246" i="4" s="1"/>
  <c r="M233" i="4"/>
  <c r="N233" i="4" s="1"/>
  <c r="O233" i="4" s="1"/>
  <c r="M220" i="4"/>
  <c r="N220" i="4" s="1"/>
  <c r="O220" i="4" s="1"/>
  <c r="M223" i="4"/>
  <c r="N223" i="4" s="1"/>
  <c r="O223" i="4" s="1"/>
  <c r="M210" i="4"/>
  <c r="N210" i="4" s="1"/>
  <c r="O210" i="4" s="1"/>
  <c r="M248" i="4"/>
  <c r="N248" i="4" s="1"/>
  <c r="O248" i="4" s="1"/>
  <c r="M235" i="4"/>
  <c r="N235" i="4" s="1"/>
  <c r="O235" i="4" s="1"/>
  <c r="M222" i="4"/>
  <c r="N222" i="4" s="1"/>
  <c r="O222" i="4" s="1"/>
  <c r="M209" i="4"/>
  <c r="N209" i="4" s="1"/>
  <c r="O209" i="4" s="1"/>
  <c r="M231" i="4"/>
  <c r="N231" i="4" s="1"/>
  <c r="O231" i="4" s="1"/>
  <c r="M218" i="4"/>
  <c r="N218" i="4" s="1"/>
  <c r="O218" i="4" s="1"/>
  <c r="M205" i="4"/>
  <c r="N205" i="4" s="1"/>
  <c r="O205" i="4" s="1"/>
  <c r="M247" i="4"/>
  <c r="N247" i="4" s="1"/>
  <c r="O247" i="4" s="1"/>
  <c r="M230" i="4"/>
  <c r="N230" i="4" s="1"/>
  <c r="O230" i="4" s="1"/>
  <c r="M217" i="4"/>
  <c r="N217" i="4" s="1"/>
  <c r="O217" i="4" s="1"/>
  <c r="M204" i="4"/>
  <c r="N204" i="4" s="1"/>
  <c r="O204" i="4" s="1"/>
  <c r="M207" i="4"/>
  <c r="N207" i="4" s="1"/>
  <c r="O207" i="4" s="1"/>
  <c r="M249" i="4"/>
  <c r="N249" i="4" s="1"/>
  <c r="O249" i="4" s="1"/>
  <c r="M232" i="4"/>
  <c r="N232" i="4" s="1"/>
  <c r="O232" i="4" s="1"/>
  <c r="M219" i="4"/>
  <c r="N219" i="4" s="1"/>
  <c r="O219" i="4" s="1"/>
  <c r="M206" i="4"/>
  <c r="N206" i="4" s="1"/>
  <c r="O206" i="4" s="1"/>
  <c r="M244" i="4"/>
  <c r="N244" i="4" s="1"/>
  <c r="O244" i="4" s="1"/>
  <c r="M215" i="4"/>
  <c r="N215" i="4" s="1"/>
  <c r="O215" i="4" s="1"/>
  <c r="M237" i="4"/>
  <c r="N237" i="4" s="1"/>
  <c r="O237" i="4" s="1"/>
  <c r="M240" i="4"/>
  <c r="N240" i="4" s="1"/>
  <c r="O240" i="4" s="1"/>
  <c r="M227" i="4"/>
  <c r="N227" i="4" s="1"/>
  <c r="O227" i="4" s="1"/>
  <c r="M214" i="4"/>
  <c r="N214" i="4" s="1"/>
  <c r="O214" i="4" s="1"/>
  <c r="M252" i="4"/>
  <c r="N252" i="4" s="1"/>
  <c r="O252" i="4" s="1"/>
  <c r="M243" i="4"/>
  <c r="N243" i="4" s="1"/>
  <c r="O243" i="4" s="1"/>
  <c r="M242" i="4"/>
  <c r="N242" i="4" s="1"/>
  <c r="O242" i="4" s="1"/>
  <c r="M229" i="4"/>
  <c r="N229" i="4" s="1"/>
  <c r="O229" i="4" s="1"/>
  <c r="M216" i="4"/>
  <c r="N216" i="4" s="1"/>
  <c r="O216" i="4" s="1"/>
  <c r="M254" i="4"/>
  <c r="N254" i="4" s="1"/>
  <c r="O254" i="4" s="1"/>
  <c r="M245" i="4"/>
  <c r="N245" i="4" s="1"/>
  <c r="O245" i="4" s="1"/>
  <c r="M228" i="4"/>
  <c r="N228" i="4" s="1"/>
  <c r="O228" i="4" s="1"/>
  <c r="M250" i="4"/>
  <c r="N250" i="4" s="1"/>
  <c r="O250" i="4" s="1"/>
  <c r="M241" i="4"/>
  <c r="N241" i="4" s="1"/>
  <c r="O241" i="4" s="1"/>
  <c r="M224" i="4"/>
  <c r="N224" i="4" s="1"/>
  <c r="O224" i="4" s="1"/>
  <c r="M211" i="4"/>
  <c r="N211" i="4" s="1"/>
  <c r="O211" i="4" s="1"/>
  <c r="M253" i="4"/>
  <c r="N253" i="4" s="1"/>
  <c r="O253" i="4" s="1"/>
  <c r="M236" i="4"/>
  <c r="N236" i="4" s="1"/>
  <c r="O236" i="4" s="1"/>
  <c r="M239" i="4"/>
  <c r="N239" i="4" s="1"/>
  <c r="O239" i="4" s="1"/>
  <c r="M226" i="4"/>
  <c r="N226" i="4" s="1"/>
  <c r="O226" i="4" s="1"/>
  <c r="M213" i="4"/>
  <c r="N213" i="4" s="1"/>
  <c r="O213" i="4" s="1"/>
  <c r="M203" i="4"/>
  <c r="N203" i="4" s="1"/>
  <c r="O203" i="4" s="1"/>
  <c r="M238" i="4"/>
  <c r="N238" i="4" s="1"/>
  <c r="O238" i="4" s="1"/>
  <c r="M225" i="4"/>
  <c r="N225" i="4" s="1"/>
  <c r="O225" i="4" s="1"/>
  <c r="S26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10-cdd-all-1-2000-2021" type="6" refreshedVersion="7" background="1" saveData="1">
    <textPr firstRow="4" sourceFile="/Users/adamrida/Downloads/110-cdd-all-1-2000-2021.csv" decimal="," thousands=" " comma="1">
      <textFields count="3">
        <textField type="YMD"/>
        <textField/>
        <textField/>
      </textFields>
    </textPr>
  </connection>
  <connection id="2" xr16:uid="{00000000-0015-0000-FFFF-FFFF01000000}" name="data_climat" type="6" refreshedVersion="7" background="1" saveData="1">
    <textPr sourceFile="/Users/adamrida/Downloads/data_climat.csv" decimal="," thousands=" " comma="1">
      <textFields count="2">
        <textField type="DMY"/>
        <textField/>
      </textFields>
    </textPr>
  </connection>
</connections>
</file>

<file path=xl/sharedStrings.xml><?xml version="1.0" encoding="utf-8"?>
<sst xmlns="http://schemas.openxmlformats.org/spreadsheetml/2006/main" count="50" uniqueCount="48">
  <si>
    <t>Date</t>
  </si>
  <si>
    <t>Value</t>
  </si>
  <si>
    <t>Janvier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</si>
  <si>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</si>
  <si>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</si>
  <si>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</si>
  <si>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</si>
  <si>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</si>
  <si>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</si>
  <si>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</si>
  <si>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</si>
  <si>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</si>
  <si>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</si>
  <si>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 xml:space="preserve">B = </t>
  </si>
  <si>
    <t>Prediction</t>
  </si>
  <si>
    <t>Index</t>
  </si>
  <si>
    <t>Moyenne par mois</t>
  </si>
  <si>
    <t>fevrier</t>
  </si>
  <si>
    <t>Valeur</t>
  </si>
  <si>
    <t>Moyenne par an</t>
  </si>
  <si>
    <t>Coeff Saisonniers</t>
  </si>
  <si>
    <t>Moyenne :</t>
  </si>
  <si>
    <t xml:space="preserve">A = </t>
  </si>
  <si>
    <t>Serie desaisonalisee (CVS)</t>
  </si>
  <si>
    <t>MA 12</t>
  </si>
  <si>
    <t>Regression</t>
  </si>
  <si>
    <t>Serie reconstruite</t>
  </si>
  <si>
    <t>Moyenne mobile reconstruction</t>
  </si>
  <si>
    <t xml:space="preserve">Moyenne value = </t>
  </si>
  <si>
    <t xml:space="preserve">Variance value = </t>
  </si>
  <si>
    <t>Autocorrelation</t>
  </si>
  <si>
    <t>Sigma =</t>
  </si>
  <si>
    <t xml:space="preserve">Autocorrelation = </t>
  </si>
  <si>
    <t>DEBUT DE L'ENSEMBLE DE TEST</t>
  </si>
  <si>
    <t>Moyenne</t>
  </si>
  <si>
    <t>Coeff Saisonniers ajustes</t>
  </si>
  <si>
    <t>Somme</t>
  </si>
  <si>
    <t>Diff^2</t>
  </si>
  <si>
    <t>Reference data</t>
  </si>
  <si>
    <t>https://www.ncdc.noaa.gov/cag/national/time-series/110-cdd-all-1-2000-2021.csv?base_prd=true&amp;begbaseyear=1901&amp;endbaseyear=2000</t>
  </si>
  <si>
    <t>Lissage expo</t>
  </si>
  <si>
    <t>Alpha =</t>
  </si>
  <si>
    <t>Min erreurs</t>
  </si>
  <si>
    <t>Prediction EXPO</t>
  </si>
  <si>
    <t>V+12</t>
  </si>
  <si>
    <t>RMSE Prediction MOY MOB</t>
  </si>
  <si>
    <t>RMSE Prediction EXP</t>
  </si>
  <si>
    <t>RMSE &lt;&lt; 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</si>
</sst>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Border="1"/>
    <xf numFmtId="0" fontId="16" fillId="0" borderId="0" xfId="0" applyFont="1" applyBorder="1"/>
    <xf numFmtId="0" fontId="16" fillId="0" borderId="10" xfId="0" applyFont="1" applyBorder="1"/>
    <xf numFmtId="0" fontId="16" fillId="0" borderId="11" xfId="0" applyFont="1" applyBorder="1"/>
    <xf numFmtId="0" fontId="0" fillId="0" borderId="11" xfId="0" applyBorder="1"/>
    <xf numFmtId="0" fontId="16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13" xfId="0" applyNumberFormat="1" applyBorder="1"/>
    <xf numFmtId="2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16" fillId="33" borderId="18" xfId="0" applyFont="1" applyFill="1" applyBorder="1"/>
    <xf numFmtId="0" fontId="16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10" xfId="0" applyBorder="1"/>
    <xf numFmtId="0" fontId="16" fillId="33" borderId="21" xfId="0" applyFont="1" applyFill="1" applyBorder="1"/>
    <xf numFmtId="0" fontId="16" fillId="0" borderId="17" xfId="0" applyFont="1" applyBorder="1"/>
    <xf numFmtId="0" fontId="16" fillId="0" borderId="13" xfId="0" applyFont="1" applyBorder="1"/>
    <xf numFmtId="14" fontId="0" fillId="0" borderId="19" xfId="0" applyNumberFormat="1" applyBorder="1"/>
    <xf numFmtId="14" fontId="16" fillId="0" borderId="22" xfId="0" applyNumberFormat="1" applyFont="1" applyBorder="1"/>
    <xf numFmtId="14" fontId="16" fillId="0" borderId="19" xfId="0" applyNumberFormat="1" applyFont="1" applyBorder="1"/>
    <xf numFmtId="0" fontId="16" fillId="0" borderId="22" xfId="0" applyFont="1" applyBorder="1"/>
    <xf numFmtId="0" fontId="16" fillId="0" borderId="19" xfId="0" applyFont="1" applyBorder="1"/>
    <xf numFmtId="0" fontId="0" fillId="34" borderId="19" xfId="0" applyFill="1" applyBorder="1"/>
    <xf numFmtId="0" fontId="16" fillId="0" borderId="16" xfId="0" applyFont="1" applyBorder="1"/>
    <xf numFmtId="14" fontId="16" fillId="0" borderId="20" xfId="0" applyNumberFormat="1" applyFont="1" applyBorder="1"/>
    <xf numFmtId="0" fontId="16" fillId="0" borderId="20" xfId="0" applyFont="1" applyBorder="1"/>
    <xf numFmtId="0" fontId="13" fillId="35" borderId="10" xfId="0" applyFont="1" applyFill="1" applyBorder="1"/>
    <xf numFmtId="0" fontId="0" fillId="34" borderId="13" xfId="0" applyFill="1" applyBorder="1"/>
    <xf numFmtId="0" fontId="0" fillId="0" borderId="12" xfId="0" applyBorder="1"/>
    <xf numFmtId="0" fontId="0" fillId="0" borderId="21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Serie originale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data!$B$2:$B$254</c:f>
              <c:numCache>
                <c:formatCode>m/d/yy</c:formatCode>
                <c:ptCount val="25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</c:numCache>
            </c:numRef>
          </c:cat>
          <c:val>
            <c:numRef>
              <c:f>data!$C$2:$C$254</c:f>
              <c:numCache>
                <c:formatCode>General</c:formatCode>
                <c:ptCount val="253"/>
                <c:pt idx="0">
                  <c:v>9</c:v>
                </c:pt>
                <c:pt idx="1">
                  <c:v>11</c:v>
                </c:pt>
                <c:pt idx="2">
                  <c:v>28</c:v>
                </c:pt>
                <c:pt idx="3">
                  <c:v>30</c:v>
                </c:pt>
                <c:pt idx="4">
                  <c:v>139</c:v>
                </c:pt>
                <c:pt idx="5">
                  <c:v>223</c:v>
                </c:pt>
                <c:pt idx="6">
                  <c:v>290</c:v>
                </c:pt>
                <c:pt idx="7">
                  <c:v>306</c:v>
                </c:pt>
                <c:pt idx="8">
                  <c:v>159</c:v>
                </c:pt>
                <c:pt idx="9">
                  <c:v>50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13</c:v>
                </c:pt>
                <c:pt idx="14">
                  <c:v>13</c:v>
                </c:pt>
                <c:pt idx="15">
                  <c:v>41</c:v>
                </c:pt>
                <c:pt idx="16">
                  <c:v>121</c:v>
                </c:pt>
                <c:pt idx="17">
                  <c:v>223</c:v>
                </c:pt>
                <c:pt idx="18">
                  <c:v>306</c:v>
                </c:pt>
                <c:pt idx="19">
                  <c:v>334</c:v>
                </c:pt>
                <c:pt idx="20">
                  <c:v>141</c:v>
                </c:pt>
                <c:pt idx="21">
                  <c:v>47</c:v>
                </c:pt>
                <c:pt idx="22">
                  <c:v>21</c:v>
                </c:pt>
                <c:pt idx="23">
                  <c:v>12</c:v>
                </c:pt>
                <c:pt idx="24">
                  <c:v>9</c:v>
                </c:pt>
                <c:pt idx="25">
                  <c:v>6</c:v>
                </c:pt>
                <c:pt idx="26">
                  <c:v>18</c:v>
                </c:pt>
                <c:pt idx="27">
                  <c:v>54</c:v>
                </c:pt>
                <c:pt idx="28">
                  <c:v>92</c:v>
                </c:pt>
                <c:pt idx="29">
                  <c:v>239</c:v>
                </c:pt>
                <c:pt idx="30">
                  <c:v>365</c:v>
                </c:pt>
                <c:pt idx="31">
                  <c:v>325</c:v>
                </c:pt>
                <c:pt idx="32">
                  <c:v>198</c:v>
                </c:pt>
                <c:pt idx="33">
                  <c:v>57</c:v>
                </c:pt>
                <c:pt idx="34">
                  <c:v>11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25</c:v>
                </c:pt>
                <c:pt idx="39">
                  <c:v>31</c:v>
                </c:pt>
                <c:pt idx="40">
                  <c:v>110</c:v>
                </c:pt>
                <c:pt idx="41">
                  <c:v>185</c:v>
                </c:pt>
                <c:pt idx="42">
                  <c:v>335</c:v>
                </c:pt>
                <c:pt idx="43">
                  <c:v>338</c:v>
                </c:pt>
                <c:pt idx="44">
                  <c:v>154</c:v>
                </c:pt>
                <c:pt idx="45">
                  <c:v>64</c:v>
                </c:pt>
                <c:pt idx="46">
                  <c:v>22</c:v>
                </c:pt>
                <c:pt idx="47">
                  <c:v>4</c:v>
                </c:pt>
                <c:pt idx="48">
                  <c:v>7</c:v>
                </c:pt>
                <c:pt idx="49">
                  <c:v>7</c:v>
                </c:pt>
                <c:pt idx="50">
                  <c:v>29</c:v>
                </c:pt>
                <c:pt idx="51">
                  <c:v>28</c:v>
                </c:pt>
                <c:pt idx="52">
                  <c:v>136</c:v>
                </c:pt>
                <c:pt idx="53">
                  <c:v>205</c:v>
                </c:pt>
                <c:pt idx="54">
                  <c:v>297</c:v>
                </c:pt>
                <c:pt idx="55">
                  <c:v>250</c:v>
                </c:pt>
                <c:pt idx="56">
                  <c:v>172</c:v>
                </c:pt>
                <c:pt idx="57">
                  <c:v>68</c:v>
                </c:pt>
                <c:pt idx="58">
                  <c:v>18</c:v>
                </c:pt>
                <c:pt idx="59">
                  <c:v>5</c:v>
                </c:pt>
                <c:pt idx="60">
                  <c:v>11</c:v>
                </c:pt>
                <c:pt idx="61">
                  <c:v>8</c:v>
                </c:pt>
                <c:pt idx="62">
                  <c:v>13</c:v>
                </c:pt>
                <c:pt idx="63">
                  <c:v>24</c:v>
                </c:pt>
                <c:pt idx="64">
                  <c:v>83</c:v>
                </c:pt>
                <c:pt idx="65">
                  <c:v>245</c:v>
                </c:pt>
                <c:pt idx="66">
                  <c:v>367</c:v>
                </c:pt>
                <c:pt idx="67">
                  <c:v>346</c:v>
                </c:pt>
                <c:pt idx="68">
                  <c:v>211</c:v>
                </c:pt>
                <c:pt idx="69">
                  <c:v>55</c:v>
                </c:pt>
                <c:pt idx="70">
                  <c:v>20</c:v>
                </c:pt>
                <c:pt idx="71">
                  <c:v>5</c:v>
                </c:pt>
                <c:pt idx="72">
                  <c:v>14</c:v>
                </c:pt>
                <c:pt idx="73">
                  <c:v>5</c:v>
                </c:pt>
                <c:pt idx="74">
                  <c:v>21</c:v>
                </c:pt>
                <c:pt idx="75">
                  <c:v>55</c:v>
                </c:pt>
                <c:pt idx="76">
                  <c:v>109</c:v>
                </c:pt>
                <c:pt idx="77">
                  <c:v>234</c:v>
                </c:pt>
                <c:pt idx="78">
                  <c:v>383</c:v>
                </c:pt>
                <c:pt idx="79">
                  <c:v>331</c:v>
                </c:pt>
                <c:pt idx="80">
                  <c:v>135</c:v>
                </c:pt>
                <c:pt idx="81">
                  <c:v>46</c:v>
                </c:pt>
                <c:pt idx="82">
                  <c:v>14</c:v>
                </c:pt>
                <c:pt idx="83">
                  <c:v>12</c:v>
                </c:pt>
                <c:pt idx="84">
                  <c:v>10</c:v>
                </c:pt>
                <c:pt idx="85">
                  <c:v>6</c:v>
                </c:pt>
                <c:pt idx="86">
                  <c:v>31</c:v>
                </c:pt>
                <c:pt idx="87">
                  <c:v>24</c:v>
                </c:pt>
                <c:pt idx="88">
                  <c:v>117</c:v>
                </c:pt>
                <c:pt idx="89">
                  <c:v>232</c:v>
                </c:pt>
                <c:pt idx="90">
                  <c:v>308</c:v>
                </c:pt>
                <c:pt idx="91">
                  <c:v>363</c:v>
                </c:pt>
                <c:pt idx="92">
                  <c:v>187</c:v>
                </c:pt>
                <c:pt idx="93">
                  <c:v>80</c:v>
                </c:pt>
                <c:pt idx="94">
                  <c:v>17</c:v>
                </c:pt>
                <c:pt idx="95">
                  <c:v>13</c:v>
                </c:pt>
                <c:pt idx="96">
                  <c:v>7</c:v>
                </c:pt>
                <c:pt idx="97">
                  <c:v>12</c:v>
                </c:pt>
                <c:pt idx="98">
                  <c:v>18</c:v>
                </c:pt>
                <c:pt idx="99">
                  <c:v>31</c:v>
                </c:pt>
                <c:pt idx="100">
                  <c:v>93</c:v>
                </c:pt>
                <c:pt idx="101">
                  <c:v>262</c:v>
                </c:pt>
                <c:pt idx="102">
                  <c:v>331</c:v>
                </c:pt>
                <c:pt idx="103">
                  <c:v>281</c:v>
                </c:pt>
                <c:pt idx="104">
                  <c:v>170</c:v>
                </c:pt>
                <c:pt idx="105">
                  <c:v>48</c:v>
                </c:pt>
                <c:pt idx="106">
                  <c:v>12</c:v>
                </c:pt>
                <c:pt idx="107">
                  <c:v>8</c:v>
                </c:pt>
                <c:pt idx="108">
                  <c:v>7</c:v>
                </c:pt>
                <c:pt idx="109">
                  <c:v>8</c:v>
                </c:pt>
                <c:pt idx="110">
                  <c:v>19</c:v>
                </c:pt>
                <c:pt idx="111">
                  <c:v>30</c:v>
                </c:pt>
                <c:pt idx="112">
                  <c:v>117</c:v>
                </c:pt>
                <c:pt idx="113">
                  <c:v>221</c:v>
                </c:pt>
                <c:pt idx="114">
                  <c:v>286</c:v>
                </c:pt>
                <c:pt idx="115">
                  <c:v>303</c:v>
                </c:pt>
                <c:pt idx="116">
                  <c:v>168</c:v>
                </c:pt>
                <c:pt idx="117">
                  <c:v>47</c:v>
                </c:pt>
                <c:pt idx="118">
                  <c:v>17</c:v>
                </c:pt>
                <c:pt idx="119">
                  <c:v>7</c:v>
                </c:pt>
                <c:pt idx="120">
                  <c:v>3</c:v>
                </c:pt>
                <c:pt idx="121">
                  <c:v>2</c:v>
                </c:pt>
                <c:pt idx="122">
                  <c:v>7</c:v>
                </c:pt>
                <c:pt idx="123">
                  <c:v>35</c:v>
                </c:pt>
                <c:pt idx="124">
                  <c:v>127</c:v>
                </c:pt>
                <c:pt idx="125">
                  <c:v>282</c:v>
                </c:pt>
                <c:pt idx="126">
                  <c:v>375</c:v>
                </c:pt>
                <c:pt idx="127">
                  <c:v>351</c:v>
                </c:pt>
                <c:pt idx="128">
                  <c:v>194</c:v>
                </c:pt>
                <c:pt idx="129">
                  <c:v>53</c:v>
                </c:pt>
                <c:pt idx="130">
                  <c:v>13</c:v>
                </c:pt>
                <c:pt idx="131">
                  <c:v>2</c:v>
                </c:pt>
                <c:pt idx="132">
                  <c:v>5</c:v>
                </c:pt>
                <c:pt idx="133">
                  <c:v>8</c:v>
                </c:pt>
                <c:pt idx="134">
                  <c:v>24</c:v>
                </c:pt>
                <c:pt idx="135">
                  <c:v>53</c:v>
                </c:pt>
                <c:pt idx="136">
                  <c:v>105</c:v>
                </c:pt>
                <c:pt idx="137">
                  <c:v>259</c:v>
                </c:pt>
                <c:pt idx="138">
                  <c:v>404</c:v>
                </c:pt>
                <c:pt idx="139">
                  <c:v>349</c:v>
                </c:pt>
                <c:pt idx="140">
                  <c:v>174</c:v>
                </c:pt>
                <c:pt idx="141">
                  <c:v>48</c:v>
                </c:pt>
                <c:pt idx="142">
                  <c:v>17</c:v>
                </c:pt>
                <c:pt idx="143">
                  <c:v>10</c:v>
                </c:pt>
                <c:pt idx="144">
                  <c:v>11</c:v>
                </c:pt>
                <c:pt idx="145">
                  <c:v>12</c:v>
                </c:pt>
                <c:pt idx="146">
                  <c:v>48</c:v>
                </c:pt>
                <c:pt idx="147">
                  <c:v>47</c:v>
                </c:pt>
                <c:pt idx="148">
                  <c:v>154</c:v>
                </c:pt>
                <c:pt idx="149">
                  <c:v>232</c:v>
                </c:pt>
                <c:pt idx="150">
                  <c:v>401</c:v>
                </c:pt>
                <c:pt idx="151">
                  <c:v>327</c:v>
                </c:pt>
                <c:pt idx="152">
                  <c:v>172</c:v>
                </c:pt>
                <c:pt idx="153">
                  <c:v>53</c:v>
                </c:pt>
                <c:pt idx="154">
                  <c:v>12</c:v>
                </c:pt>
                <c:pt idx="155">
                  <c:v>10</c:v>
                </c:pt>
                <c:pt idx="156">
                  <c:v>14</c:v>
                </c:pt>
                <c:pt idx="157">
                  <c:v>10</c:v>
                </c:pt>
                <c:pt idx="158">
                  <c:v>10</c:v>
                </c:pt>
                <c:pt idx="159">
                  <c:v>32</c:v>
                </c:pt>
                <c:pt idx="160">
                  <c:v>98</c:v>
                </c:pt>
                <c:pt idx="161">
                  <c:v>243</c:v>
                </c:pt>
                <c:pt idx="162">
                  <c:v>337</c:v>
                </c:pt>
                <c:pt idx="163">
                  <c:v>286</c:v>
                </c:pt>
                <c:pt idx="164">
                  <c:v>175</c:v>
                </c:pt>
                <c:pt idx="165">
                  <c:v>54</c:v>
                </c:pt>
                <c:pt idx="166">
                  <c:v>16</c:v>
                </c:pt>
                <c:pt idx="167">
                  <c:v>12</c:v>
                </c:pt>
                <c:pt idx="168">
                  <c:v>6</c:v>
                </c:pt>
                <c:pt idx="169">
                  <c:v>11</c:v>
                </c:pt>
                <c:pt idx="170">
                  <c:v>14</c:v>
                </c:pt>
                <c:pt idx="171">
                  <c:v>35</c:v>
                </c:pt>
                <c:pt idx="172">
                  <c:v>111</c:v>
                </c:pt>
                <c:pt idx="173">
                  <c:v>240</c:v>
                </c:pt>
                <c:pt idx="174">
                  <c:v>298</c:v>
                </c:pt>
                <c:pt idx="175">
                  <c:v>289</c:v>
                </c:pt>
                <c:pt idx="176">
                  <c:v>179</c:v>
                </c:pt>
                <c:pt idx="177">
                  <c:v>71</c:v>
                </c:pt>
                <c:pt idx="178">
                  <c:v>9</c:v>
                </c:pt>
                <c:pt idx="179">
                  <c:v>9</c:v>
                </c:pt>
                <c:pt idx="180">
                  <c:v>8</c:v>
                </c:pt>
                <c:pt idx="181">
                  <c:v>6</c:v>
                </c:pt>
                <c:pt idx="182">
                  <c:v>28</c:v>
                </c:pt>
                <c:pt idx="183">
                  <c:v>51</c:v>
                </c:pt>
                <c:pt idx="184">
                  <c:v>123</c:v>
                </c:pt>
                <c:pt idx="185">
                  <c:v>252</c:v>
                </c:pt>
                <c:pt idx="186">
                  <c:v>333</c:v>
                </c:pt>
                <c:pt idx="187">
                  <c:v>312</c:v>
                </c:pt>
                <c:pt idx="188">
                  <c:v>220</c:v>
                </c:pt>
                <c:pt idx="189">
                  <c:v>73</c:v>
                </c:pt>
                <c:pt idx="190">
                  <c:v>27</c:v>
                </c:pt>
                <c:pt idx="191">
                  <c:v>24</c:v>
                </c:pt>
                <c:pt idx="192">
                  <c:v>6</c:v>
                </c:pt>
                <c:pt idx="193">
                  <c:v>10</c:v>
                </c:pt>
                <c:pt idx="194">
                  <c:v>33</c:v>
                </c:pt>
                <c:pt idx="195">
                  <c:v>40</c:v>
                </c:pt>
                <c:pt idx="196">
                  <c:v>94</c:v>
                </c:pt>
                <c:pt idx="197">
                  <c:v>268</c:v>
                </c:pt>
                <c:pt idx="198">
                  <c:v>381</c:v>
                </c:pt>
                <c:pt idx="199">
                  <c:v>360</c:v>
                </c:pt>
                <c:pt idx="200">
                  <c:v>216</c:v>
                </c:pt>
                <c:pt idx="201">
                  <c:v>82</c:v>
                </c:pt>
                <c:pt idx="202">
                  <c:v>23</c:v>
                </c:pt>
                <c:pt idx="203">
                  <c:v>15</c:v>
                </c:pt>
                <c:pt idx="204">
                  <c:v>15</c:v>
                </c:pt>
                <c:pt idx="205">
                  <c:v>20</c:v>
                </c:pt>
                <c:pt idx="206">
                  <c:v>29</c:v>
                </c:pt>
                <c:pt idx="207">
                  <c:v>53</c:v>
                </c:pt>
                <c:pt idx="208">
                  <c:v>102</c:v>
                </c:pt>
                <c:pt idx="209">
                  <c:v>237</c:v>
                </c:pt>
                <c:pt idx="210">
                  <c:v>359</c:v>
                </c:pt>
                <c:pt idx="211">
                  <c:v>287</c:v>
                </c:pt>
                <c:pt idx="212">
                  <c:v>180</c:v>
                </c:pt>
                <c:pt idx="213">
                  <c:v>74</c:v>
                </c:pt>
                <c:pt idx="214">
                  <c:v>25</c:v>
                </c:pt>
                <c:pt idx="215">
                  <c:v>9</c:v>
                </c:pt>
                <c:pt idx="216">
                  <c:v>6</c:v>
                </c:pt>
                <c:pt idx="217">
                  <c:v>21</c:v>
                </c:pt>
                <c:pt idx="218">
                  <c:v>19</c:v>
                </c:pt>
                <c:pt idx="219">
                  <c:v>30</c:v>
                </c:pt>
                <c:pt idx="220">
                  <c:v>171</c:v>
                </c:pt>
                <c:pt idx="221">
                  <c:v>265</c:v>
                </c:pt>
                <c:pt idx="222">
                  <c:v>372</c:v>
                </c:pt>
                <c:pt idx="223">
                  <c:v>348</c:v>
                </c:pt>
                <c:pt idx="224">
                  <c:v>226</c:v>
                </c:pt>
                <c:pt idx="225">
                  <c:v>65</c:v>
                </c:pt>
                <c:pt idx="226">
                  <c:v>15</c:v>
                </c:pt>
                <c:pt idx="227">
                  <c:v>9</c:v>
                </c:pt>
                <c:pt idx="228">
                  <c:v>7</c:v>
                </c:pt>
                <c:pt idx="229">
                  <c:v>16</c:v>
                </c:pt>
                <c:pt idx="230">
                  <c:v>16</c:v>
                </c:pt>
                <c:pt idx="231">
                  <c:v>39</c:v>
                </c:pt>
                <c:pt idx="232">
                  <c:v>124</c:v>
                </c:pt>
                <c:pt idx="233">
                  <c:v>222</c:v>
                </c:pt>
                <c:pt idx="234">
                  <c:v>370</c:v>
                </c:pt>
                <c:pt idx="235">
                  <c:v>330</c:v>
                </c:pt>
                <c:pt idx="236">
                  <c:v>237</c:v>
                </c:pt>
                <c:pt idx="237">
                  <c:v>70</c:v>
                </c:pt>
                <c:pt idx="238">
                  <c:v>13</c:v>
                </c:pt>
                <c:pt idx="239">
                  <c:v>11</c:v>
                </c:pt>
                <c:pt idx="240">
                  <c:v>13</c:v>
                </c:pt>
                <c:pt idx="241">
                  <c:v>11</c:v>
                </c:pt>
                <c:pt idx="242">
                  <c:v>40</c:v>
                </c:pt>
                <c:pt idx="243">
                  <c:v>39</c:v>
                </c:pt>
                <c:pt idx="244">
                  <c:v>100</c:v>
                </c:pt>
                <c:pt idx="245">
                  <c:v>243</c:v>
                </c:pt>
                <c:pt idx="246">
                  <c:v>395</c:v>
                </c:pt>
                <c:pt idx="247">
                  <c:v>352</c:v>
                </c:pt>
                <c:pt idx="248">
                  <c:v>175</c:v>
                </c:pt>
                <c:pt idx="249">
                  <c:v>78</c:v>
                </c:pt>
                <c:pt idx="250">
                  <c:v>28</c:v>
                </c:pt>
                <c:pt idx="251">
                  <c:v>5</c:v>
                </c:pt>
                <c:pt idx="25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4-1041-9170-0F9F43F76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057552"/>
        <c:axId val="535876464"/>
      </c:lineChart>
      <c:dateAx>
        <c:axId val="536057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876464"/>
        <c:crosses val="autoZero"/>
        <c:auto val="1"/>
        <c:lblOffset val="100"/>
        <c:baseTimeUnit val="months"/>
      </c:dateAx>
      <c:valAx>
        <c:axId val="5358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05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Serie originale et moyenne mobile</a:t>
            </a:r>
            <a:r>
              <a:rPr lang="en-US" baseline="0"/>
              <a:t> sur 12 mois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cat>
            <c:numRef>
              <c:f>data!$B$2:$B$254</c:f>
              <c:numCache>
                <c:formatCode>m/d/yy</c:formatCode>
                <c:ptCount val="25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</c:numCache>
            </c:numRef>
          </c:cat>
          <c:val>
            <c:numRef>
              <c:f>data!$C$2:$C$254</c:f>
              <c:numCache>
                <c:formatCode>General</c:formatCode>
                <c:ptCount val="253"/>
                <c:pt idx="0">
                  <c:v>9</c:v>
                </c:pt>
                <c:pt idx="1">
                  <c:v>11</c:v>
                </c:pt>
                <c:pt idx="2">
                  <c:v>28</c:v>
                </c:pt>
                <c:pt idx="3">
                  <c:v>30</c:v>
                </c:pt>
                <c:pt idx="4">
                  <c:v>139</c:v>
                </c:pt>
                <c:pt idx="5">
                  <c:v>223</c:v>
                </c:pt>
                <c:pt idx="6">
                  <c:v>290</c:v>
                </c:pt>
                <c:pt idx="7">
                  <c:v>306</c:v>
                </c:pt>
                <c:pt idx="8">
                  <c:v>159</c:v>
                </c:pt>
                <c:pt idx="9">
                  <c:v>50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13</c:v>
                </c:pt>
                <c:pt idx="14">
                  <c:v>13</c:v>
                </c:pt>
                <c:pt idx="15">
                  <c:v>41</c:v>
                </c:pt>
                <c:pt idx="16">
                  <c:v>121</c:v>
                </c:pt>
                <c:pt idx="17">
                  <c:v>223</c:v>
                </c:pt>
                <c:pt idx="18">
                  <c:v>306</c:v>
                </c:pt>
                <c:pt idx="19">
                  <c:v>334</c:v>
                </c:pt>
                <c:pt idx="20">
                  <c:v>141</c:v>
                </c:pt>
                <c:pt idx="21">
                  <c:v>47</c:v>
                </c:pt>
                <c:pt idx="22">
                  <c:v>21</c:v>
                </c:pt>
                <c:pt idx="23">
                  <c:v>12</c:v>
                </c:pt>
                <c:pt idx="24">
                  <c:v>9</c:v>
                </c:pt>
                <c:pt idx="25">
                  <c:v>6</c:v>
                </c:pt>
                <c:pt idx="26">
                  <c:v>18</c:v>
                </c:pt>
                <c:pt idx="27">
                  <c:v>54</c:v>
                </c:pt>
                <c:pt idx="28">
                  <c:v>92</c:v>
                </c:pt>
                <c:pt idx="29">
                  <c:v>239</c:v>
                </c:pt>
                <c:pt idx="30">
                  <c:v>365</c:v>
                </c:pt>
                <c:pt idx="31">
                  <c:v>325</c:v>
                </c:pt>
                <c:pt idx="32">
                  <c:v>198</c:v>
                </c:pt>
                <c:pt idx="33">
                  <c:v>57</c:v>
                </c:pt>
                <c:pt idx="34">
                  <c:v>11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25</c:v>
                </c:pt>
                <c:pt idx="39">
                  <c:v>31</c:v>
                </c:pt>
                <c:pt idx="40">
                  <c:v>110</c:v>
                </c:pt>
                <c:pt idx="41">
                  <c:v>185</c:v>
                </c:pt>
                <c:pt idx="42">
                  <c:v>335</c:v>
                </c:pt>
                <c:pt idx="43">
                  <c:v>338</c:v>
                </c:pt>
                <c:pt idx="44">
                  <c:v>154</c:v>
                </c:pt>
                <c:pt idx="45">
                  <c:v>64</c:v>
                </c:pt>
                <c:pt idx="46">
                  <c:v>22</c:v>
                </c:pt>
                <c:pt idx="47">
                  <c:v>4</c:v>
                </c:pt>
                <c:pt idx="48">
                  <c:v>7</c:v>
                </c:pt>
                <c:pt idx="49">
                  <c:v>7</c:v>
                </c:pt>
                <c:pt idx="50">
                  <c:v>29</c:v>
                </c:pt>
                <c:pt idx="51">
                  <c:v>28</c:v>
                </c:pt>
                <c:pt idx="52">
                  <c:v>136</c:v>
                </c:pt>
                <c:pt idx="53">
                  <c:v>205</c:v>
                </c:pt>
                <c:pt idx="54">
                  <c:v>297</c:v>
                </c:pt>
                <c:pt idx="55">
                  <c:v>250</c:v>
                </c:pt>
                <c:pt idx="56">
                  <c:v>172</c:v>
                </c:pt>
                <c:pt idx="57">
                  <c:v>68</c:v>
                </c:pt>
                <c:pt idx="58">
                  <c:v>18</c:v>
                </c:pt>
                <c:pt idx="59">
                  <c:v>5</c:v>
                </c:pt>
                <c:pt idx="60">
                  <c:v>11</c:v>
                </c:pt>
                <c:pt idx="61">
                  <c:v>8</c:v>
                </c:pt>
                <c:pt idx="62">
                  <c:v>13</c:v>
                </c:pt>
                <c:pt idx="63">
                  <c:v>24</c:v>
                </c:pt>
                <c:pt idx="64">
                  <c:v>83</c:v>
                </c:pt>
                <c:pt idx="65">
                  <c:v>245</c:v>
                </c:pt>
                <c:pt idx="66">
                  <c:v>367</c:v>
                </c:pt>
                <c:pt idx="67">
                  <c:v>346</c:v>
                </c:pt>
                <c:pt idx="68">
                  <c:v>211</c:v>
                </c:pt>
                <c:pt idx="69">
                  <c:v>55</c:v>
                </c:pt>
                <c:pt idx="70">
                  <c:v>20</c:v>
                </c:pt>
                <c:pt idx="71">
                  <c:v>5</c:v>
                </c:pt>
                <c:pt idx="72">
                  <c:v>14</c:v>
                </c:pt>
                <c:pt idx="73">
                  <c:v>5</c:v>
                </c:pt>
                <c:pt idx="74">
                  <c:v>21</c:v>
                </c:pt>
                <c:pt idx="75">
                  <c:v>55</c:v>
                </c:pt>
                <c:pt idx="76">
                  <c:v>109</c:v>
                </c:pt>
                <c:pt idx="77">
                  <c:v>234</c:v>
                </c:pt>
                <c:pt idx="78">
                  <c:v>383</c:v>
                </c:pt>
                <c:pt idx="79">
                  <c:v>331</c:v>
                </c:pt>
                <c:pt idx="80">
                  <c:v>135</c:v>
                </c:pt>
                <c:pt idx="81">
                  <c:v>46</c:v>
                </c:pt>
                <c:pt idx="82">
                  <c:v>14</c:v>
                </c:pt>
                <c:pt idx="83">
                  <c:v>12</c:v>
                </c:pt>
                <c:pt idx="84">
                  <c:v>10</c:v>
                </c:pt>
                <c:pt idx="85">
                  <c:v>6</c:v>
                </c:pt>
                <c:pt idx="86">
                  <c:v>31</c:v>
                </c:pt>
                <c:pt idx="87">
                  <c:v>24</c:v>
                </c:pt>
                <c:pt idx="88">
                  <c:v>117</c:v>
                </c:pt>
                <c:pt idx="89">
                  <c:v>232</c:v>
                </c:pt>
                <c:pt idx="90">
                  <c:v>308</c:v>
                </c:pt>
                <c:pt idx="91">
                  <c:v>363</c:v>
                </c:pt>
                <c:pt idx="92">
                  <c:v>187</c:v>
                </c:pt>
                <c:pt idx="93">
                  <c:v>80</c:v>
                </c:pt>
                <c:pt idx="94">
                  <c:v>17</c:v>
                </c:pt>
                <c:pt idx="95">
                  <c:v>13</c:v>
                </c:pt>
                <c:pt idx="96">
                  <c:v>7</c:v>
                </c:pt>
                <c:pt idx="97">
                  <c:v>12</c:v>
                </c:pt>
                <c:pt idx="98">
                  <c:v>18</c:v>
                </c:pt>
                <c:pt idx="99">
                  <c:v>31</c:v>
                </c:pt>
                <c:pt idx="100">
                  <c:v>93</c:v>
                </c:pt>
                <c:pt idx="101">
                  <c:v>262</c:v>
                </c:pt>
                <c:pt idx="102">
                  <c:v>331</c:v>
                </c:pt>
                <c:pt idx="103">
                  <c:v>281</c:v>
                </c:pt>
                <c:pt idx="104">
                  <c:v>170</c:v>
                </c:pt>
                <c:pt idx="105">
                  <c:v>48</c:v>
                </c:pt>
                <c:pt idx="106">
                  <c:v>12</c:v>
                </c:pt>
                <c:pt idx="107">
                  <c:v>8</c:v>
                </c:pt>
                <c:pt idx="108">
                  <c:v>7</c:v>
                </c:pt>
                <c:pt idx="109">
                  <c:v>8</c:v>
                </c:pt>
                <c:pt idx="110">
                  <c:v>19</c:v>
                </c:pt>
                <c:pt idx="111">
                  <c:v>30</c:v>
                </c:pt>
                <c:pt idx="112">
                  <c:v>117</c:v>
                </c:pt>
                <c:pt idx="113">
                  <c:v>221</c:v>
                </c:pt>
                <c:pt idx="114">
                  <c:v>286</c:v>
                </c:pt>
                <c:pt idx="115">
                  <c:v>303</c:v>
                </c:pt>
                <c:pt idx="116">
                  <c:v>168</c:v>
                </c:pt>
                <c:pt idx="117">
                  <c:v>47</c:v>
                </c:pt>
                <c:pt idx="118">
                  <c:v>17</c:v>
                </c:pt>
                <c:pt idx="119">
                  <c:v>7</c:v>
                </c:pt>
                <c:pt idx="120">
                  <c:v>3</c:v>
                </c:pt>
                <c:pt idx="121">
                  <c:v>2</c:v>
                </c:pt>
                <c:pt idx="122">
                  <c:v>7</c:v>
                </c:pt>
                <c:pt idx="123">
                  <c:v>35</c:v>
                </c:pt>
                <c:pt idx="124">
                  <c:v>127</c:v>
                </c:pt>
                <c:pt idx="125">
                  <c:v>282</c:v>
                </c:pt>
                <c:pt idx="126">
                  <c:v>375</c:v>
                </c:pt>
                <c:pt idx="127">
                  <c:v>351</c:v>
                </c:pt>
                <c:pt idx="128">
                  <c:v>194</c:v>
                </c:pt>
                <c:pt idx="129">
                  <c:v>53</c:v>
                </c:pt>
                <c:pt idx="130">
                  <c:v>13</c:v>
                </c:pt>
                <c:pt idx="131">
                  <c:v>2</c:v>
                </c:pt>
                <c:pt idx="132">
                  <c:v>5</c:v>
                </c:pt>
                <c:pt idx="133">
                  <c:v>8</c:v>
                </c:pt>
                <c:pt idx="134">
                  <c:v>24</c:v>
                </c:pt>
                <c:pt idx="135">
                  <c:v>53</c:v>
                </c:pt>
                <c:pt idx="136">
                  <c:v>105</c:v>
                </c:pt>
                <c:pt idx="137">
                  <c:v>259</c:v>
                </c:pt>
                <c:pt idx="138">
                  <c:v>404</c:v>
                </c:pt>
                <c:pt idx="139">
                  <c:v>349</c:v>
                </c:pt>
                <c:pt idx="140">
                  <c:v>174</c:v>
                </c:pt>
                <c:pt idx="141">
                  <c:v>48</c:v>
                </c:pt>
                <c:pt idx="142">
                  <c:v>17</c:v>
                </c:pt>
                <c:pt idx="143">
                  <c:v>10</c:v>
                </c:pt>
                <c:pt idx="144">
                  <c:v>11</c:v>
                </c:pt>
                <c:pt idx="145">
                  <c:v>12</c:v>
                </c:pt>
                <c:pt idx="146">
                  <c:v>48</c:v>
                </c:pt>
                <c:pt idx="147">
                  <c:v>47</c:v>
                </c:pt>
                <c:pt idx="148">
                  <c:v>154</c:v>
                </c:pt>
                <c:pt idx="149">
                  <c:v>232</c:v>
                </c:pt>
                <c:pt idx="150">
                  <c:v>401</c:v>
                </c:pt>
                <c:pt idx="151">
                  <c:v>327</c:v>
                </c:pt>
                <c:pt idx="152">
                  <c:v>172</c:v>
                </c:pt>
                <c:pt idx="153">
                  <c:v>53</c:v>
                </c:pt>
                <c:pt idx="154">
                  <c:v>12</c:v>
                </c:pt>
                <c:pt idx="155">
                  <c:v>10</c:v>
                </c:pt>
                <c:pt idx="156">
                  <c:v>14</c:v>
                </c:pt>
                <c:pt idx="157">
                  <c:v>10</c:v>
                </c:pt>
                <c:pt idx="158">
                  <c:v>10</c:v>
                </c:pt>
                <c:pt idx="159">
                  <c:v>32</c:v>
                </c:pt>
                <c:pt idx="160">
                  <c:v>98</c:v>
                </c:pt>
                <c:pt idx="161">
                  <c:v>243</c:v>
                </c:pt>
                <c:pt idx="162">
                  <c:v>337</c:v>
                </c:pt>
                <c:pt idx="163">
                  <c:v>286</c:v>
                </c:pt>
                <c:pt idx="164">
                  <c:v>175</c:v>
                </c:pt>
                <c:pt idx="165">
                  <c:v>54</c:v>
                </c:pt>
                <c:pt idx="166">
                  <c:v>16</c:v>
                </c:pt>
                <c:pt idx="167">
                  <c:v>12</c:v>
                </c:pt>
                <c:pt idx="168">
                  <c:v>6</c:v>
                </c:pt>
                <c:pt idx="169">
                  <c:v>11</c:v>
                </c:pt>
                <c:pt idx="170">
                  <c:v>14</c:v>
                </c:pt>
                <c:pt idx="171">
                  <c:v>35</c:v>
                </c:pt>
                <c:pt idx="172">
                  <c:v>111</c:v>
                </c:pt>
                <c:pt idx="173">
                  <c:v>240</c:v>
                </c:pt>
                <c:pt idx="174">
                  <c:v>298</c:v>
                </c:pt>
                <c:pt idx="175">
                  <c:v>289</c:v>
                </c:pt>
                <c:pt idx="176">
                  <c:v>179</c:v>
                </c:pt>
                <c:pt idx="177">
                  <c:v>71</c:v>
                </c:pt>
                <c:pt idx="178">
                  <c:v>9</c:v>
                </c:pt>
                <c:pt idx="179">
                  <c:v>9</c:v>
                </c:pt>
                <c:pt idx="180">
                  <c:v>8</c:v>
                </c:pt>
                <c:pt idx="181">
                  <c:v>6</c:v>
                </c:pt>
                <c:pt idx="182">
                  <c:v>28</c:v>
                </c:pt>
                <c:pt idx="183">
                  <c:v>51</c:v>
                </c:pt>
                <c:pt idx="184">
                  <c:v>123</c:v>
                </c:pt>
                <c:pt idx="185">
                  <c:v>252</c:v>
                </c:pt>
                <c:pt idx="186">
                  <c:v>333</c:v>
                </c:pt>
                <c:pt idx="187">
                  <c:v>312</c:v>
                </c:pt>
                <c:pt idx="188">
                  <c:v>220</c:v>
                </c:pt>
                <c:pt idx="189">
                  <c:v>73</c:v>
                </c:pt>
                <c:pt idx="190">
                  <c:v>27</c:v>
                </c:pt>
                <c:pt idx="191">
                  <c:v>24</c:v>
                </c:pt>
                <c:pt idx="192">
                  <c:v>6</c:v>
                </c:pt>
                <c:pt idx="193">
                  <c:v>10</c:v>
                </c:pt>
                <c:pt idx="194">
                  <c:v>33</c:v>
                </c:pt>
                <c:pt idx="195">
                  <c:v>40</c:v>
                </c:pt>
                <c:pt idx="196">
                  <c:v>94</c:v>
                </c:pt>
                <c:pt idx="197">
                  <c:v>268</c:v>
                </c:pt>
                <c:pt idx="198">
                  <c:v>381</c:v>
                </c:pt>
                <c:pt idx="199">
                  <c:v>360</c:v>
                </c:pt>
                <c:pt idx="200">
                  <c:v>216</c:v>
                </c:pt>
                <c:pt idx="201">
                  <c:v>82</c:v>
                </c:pt>
                <c:pt idx="202">
                  <c:v>23</c:v>
                </c:pt>
                <c:pt idx="203">
                  <c:v>15</c:v>
                </c:pt>
                <c:pt idx="204">
                  <c:v>15</c:v>
                </c:pt>
                <c:pt idx="205">
                  <c:v>20</c:v>
                </c:pt>
                <c:pt idx="206">
                  <c:v>29</c:v>
                </c:pt>
                <c:pt idx="207">
                  <c:v>53</c:v>
                </c:pt>
                <c:pt idx="208">
                  <c:v>102</c:v>
                </c:pt>
                <c:pt idx="209">
                  <c:v>237</c:v>
                </c:pt>
                <c:pt idx="210">
                  <c:v>359</c:v>
                </c:pt>
                <c:pt idx="211">
                  <c:v>287</c:v>
                </c:pt>
                <c:pt idx="212">
                  <c:v>180</c:v>
                </c:pt>
                <c:pt idx="213">
                  <c:v>74</c:v>
                </c:pt>
                <c:pt idx="214">
                  <c:v>25</c:v>
                </c:pt>
                <c:pt idx="215">
                  <c:v>9</c:v>
                </c:pt>
                <c:pt idx="216">
                  <c:v>6</c:v>
                </c:pt>
                <c:pt idx="217">
                  <c:v>21</c:v>
                </c:pt>
                <c:pt idx="218">
                  <c:v>19</c:v>
                </c:pt>
                <c:pt idx="219">
                  <c:v>30</c:v>
                </c:pt>
                <c:pt idx="220">
                  <c:v>171</c:v>
                </c:pt>
                <c:pt idx="221">
                  <c:v>265</c:v>
                </c:pt>
                <c:pt idx="222">
                  <c:v>372</c:v>
                </c:pt>
                <c:pt idx="223">
                  <c:v>348</c:v>
                </c:pt>
                <c:pt idx="224">
                  <c:v>226</c:v>
                </c:pt>
                <c:pt idx="225">
                  <c:v>65</c:v>
                </c:pt>
                <c:pt idx="226">
                  <c:v>15</c:v>
                </c:pt>
                <c:pt idx="227">
                  <c:v>9</c:v>
                </c:pt>
                <c:pt idx="228">
                  <c:v>7</c:v>
                </c:pt>
                <c:pt idx="229">
                  <c:v>16</c:v>
                </c:pt>
                <c:pt idx="230">
                  <c:v>16</c:v>
                </c:pt>
                <c:pt idx="231">
                  <c:v>39</c:v>
                </c:pt>
                <c:pt idx="232">
                  <c:v>124</c:v>
                </c:pt>
                <c:pt idx="233">
                  <c:v>222</c:v>
                </c:pt>
                <c:pt idx="234">
                  <c:v>370</c:v>
                </c:pt>
                <c:pt idx="235">
                  <c:v>330</c:v>
                </c:pt>
                <c:pt idx="236">
                  <c:v>237</c:v>
                </c:pt>
                <c:pt idx="237">
                  <c:v>70</c:v>
                </c:pt>
                <c:pt idx="238">
                  <c:v>13</c:v>
                </c:pt>
                <c:pt idx="239">
                  <c:v>11</c:v>
                </c:pt>
                <c:pt idx="240">
                  <c:v>13</c:v>
                </c:pt>
                <c:pt idx="241">
                  <c:v>11</c:v>
                </c:pt>
                <c:pt idx="242">
                  <c:v>40</c:v>
                </c:pt>
                <c:pt idx="243">
                  <c:v>39</c:v>
                </c:pt>
                <c:pt idx="244">
                  <c:v>100</c:v>
                </c:pt>
                <c:pt idx="245">
                  <c:v>243</c:v>
                </c:pt>
                <c:pt idx="246">
                  <c:v>395</c:v>
                </c:pt>
                <c:pt idx="247">
                  <c:v>352</c:v>
                </c:pt>
                <c:pt idx="248">
                  <c:v>175</c:v>
                </c:pt>
                <c:pt idx="249">
                  <c:v>78</c:v>
                </c:pt>
                <c:pt idx="250">
                  <c:v>28</c:v>
                </c:pt>
                <c:pt idx="251">
                  <c:v>5</c:v>
                </c:pt>
                <c:pt idx="25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7-5544-ABFE-369F993EE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057552"/>
        <c:axId val="535876464"/>
      </c:lineChart>
      <c:dateAx>
        <c:axId val="536057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876464"/>
        <c:crosses val="autoZero"/>
        <c:auto val="1"/>
        <c:lblOffset val="100"/>
        <c:baseTimeUnit val="months"/>
      </c:dateAx>
      <c:valAx>
        <c:axId val="5358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05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validant</a:t>
            </a:r>
            <a:r>
              <a:rPr lang="en-US" baseline="0"/>
              <a:t> la saisonalite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V+12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data!$C$2:$C$254</c:f>
              <c:numCache>
                <c:formatCode>General</c:formatCode>
                <c:ptCount val="253"/>
                <c:pt idx="0">
                  <c:v>9</c:v>
                </c:pt>
                <c:pt idx="1">
                  <c:v>11</c:v>
                </c:pt>
                <c:pt idx="2">
                  <c:v>28</c:v>
                </c:pt>
                <c:pt idx="3">
                  <c:v>30</c:v>
                </c:pt>
                <c:pt idx="4">
                  <c:v>139</c:v>
                </c:pt>
                <c:pt idx="5">
                  <c:v>223</c:v>
                </c:pt>
                <c:pt idx="6">
                  <c:v>290</c:v>
                </c:pt>
                <c:pt idx="7">
                  <c:v>306</c:v>
                </c:pt>
                <c:pt idx="8">
                  <c:v>159</c:v>
                </c:pt>
                <c:pt idx="9">
                  <c:v>50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13</c:v>
                </c:pt>
                <c:pt idx="14">
                  <c:v>13</c:v>
                </c:pt>
                <c:pt idx="15">
                  <c:v>41</c:v>
                </c:pt>
                <c:pt idx="16">
                  <c:v>121</c:v>
                </c:pt>
                <c:pt idx="17">
                  <c:v>223</c:v>
                </c:pt>
                <c:pt idx="18">
                  <c:v>306</c:v>
                </c:pt>
                <c:pt idx="19">
                  <c:v>334</c:v>
                </c:pt>
                <c:pt idx="20">
                  <c:v>141</c:v>
                </c:pt>
                <c:pt idx="21">
                  <c:v>47</c:v>
                </c:pt>
                <c:pt idx="22">
                  <c:v>21</c:v>
                </c:pt>
                <c:pt idx="23">
                  <c:v>12</c:v>
                </c:pt>
                <c:pt idx="24">
                  <c:v>9</c:v>
                </c:pt>
                <c:pt idx="25">
                  <c:v>6</c:v>
                </c:pt>
                <c:pt idx="26">
                  <c:v>18</c:v>
                </c:pt>
                <c:pt idx="27">
                  <c:v>54</c:v>
                </c:pt>
                <c:pt idx="28">
                  <c:v>92</c:v>
                </c:pt>
                <c:pt idx="29">
                  <c:v>239</c:v>
                </c:pt>
                <c:pt idx="30">
                  <c:v>365</c:v>
                </c:pt>
                <c:pt idx="31">
                  <c:v>325</c:v>
                </c:pt>
                <c:pt idx="32">
                  <c:v>198</c:v>
                </c:pt>
                <c:pt idx="33">
                  <c:v>57</c:v>
                </c:pt>
                <c:pt idx="34">
                  <c:v>11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25</c:v>
                </c:pt>
                <c:pt idx="39">
                  <c:v>31</c:v>
                </c:pt>
                <c:pt idx="40">
                  <c:v>110</c:v>
                </c:pt>
                <c:pt idx="41">
                  <c:v>185</c:v>
                </c:pt>
                <c:pt idx="42">
                  <c:v>335</c:v>
                </c:pt>
                <c:pt idx="43">
                  <c:v>338</c:v>
                </c:pt>
                <c:pt idx="44">
                  <c:v>154</c:v>
                </c:pt>
                <c:pt idx="45">
                  <c:v>64</c:v>
                </c:pt>
                <c:pt idx="46">
                  <c:v>22</c:v>
                </c:pt>
                <c:pt idx="47">
                  <c:v>4</c:v>
                </c:pt>
                <c:pt idx="48">
                  <c:v>7</c:v>
                </c:pt>
                <c:pt idx="49">
                  <c:v>7</c:v>
                </c:pt>
                <c:pt idx="50">
                  <c:v>29</c:v>
                </c:pt>
                <c:pt idx="51">
                  <c:v>28</c:v>
                </c:pt>
                <c:pt idx="52">
                  <c:v>136</c:v>
                </c:pt>
                <c:pt idx="53">
                  <c:v>205</c:v>
                </c:pt>
                <c:pt idx="54">
                  <c:v>297</c:v>
                </c:pt>
                <c:pt idx="55">
                  <c:v>250</c:v>
                </c:pt>
                <c:pt idx="56">
                  <c:v>172</c:v>
                </c:pt>
                <c:pt idx="57">
                  <c:v>68</c:v>
                </c:pt>
                <c:pt idx="58">
                  <c:v>18</c:v>
                </c:pt>
                <c:pt idx="59">
                  <c:v>5</c:v>
                </c:pt>
                <c:pt idx="60">
                  <c:v>11</c:v>
                </c:pt>
                <c:pt idx="61">
                  <c:v>8</c:v>
                </c:pt>
                <c:pt idx="62">
                  <c:v>13</c:v>
                </c:pt>
                <c:pt idx="63">
                  <c:v>24</c:v>
                </c:pt>
                <c:pt idx="64">
                  <c:v>83</c:v>
                </c:pt>
                <c:pt idx="65">
                  <c:v>245</c:v>
                </c:pt>
                <c:pt idx="66">
                  <c:v>367</c:v>
                </c:pt>
                <c:pt idx="67">
                  <c:v>346</c:v>
                </c:pt>
                <c:pt idx="68">
                  <c:v>211</c:v>
                </c:pt>
                <c:pt idx="69">
                  <c:v>55</c:v>
                </c:pt>
                <c:pt idx="70">
                  <c:v>20</c:v>
                </c:pt>
                <c:pt idx="71">
                  <c:v>5</c:v>
                </c:pt>
                <c:pt idx="72">
                  <c:v>14</c:v>
                </c:pt>
                <c:pt idx="73">
                  <c:v>5</c:v>
                </c:pt>
                <c:pt idx="74">
                  <c:v>21</c:v>
                </c:pt>
                <c:pt idx="75">
                  <c:v>55</c:v>
                </c:pt>
                <c:pt idx="76">
                  <c:v>109</c:v>
                </c:pt>
                <c:pt idx="77">
                  <c:v>234</c:v>
                </c:pt>
                <c:pt idx="78">
                  <c:v>383</c:v>
                </c:pt>
                <c:pt idx="79">
                  <c:v>331</c:v>
                </c:pt>
                <c:pt idx="80">
                  <c:v>135</c:v>
                </c:pt>
                <c:pt idx="81">
                  <c:v>46</c:v>
                </c:pt>
                <c:pt idx="82">
                  <c:v>14</c:v>
                </c:pt>
                <c:pt idx="83">
                  <c:v>12</c:v>
                </c:pt>
                <c:pt idx="84">
                  <c:v>10</c:v>
                </c:pt>
                <c:pt idx="85">
                  <c:v>6</c:v>
                </c:pt>
                <c:pt idx="86">
                  <c:v>31</c:v>
                </c:pt>
                <c:pt idx="87">
                  <c:v>24</c:v>
                </c:pt>
                <c:pt idx="88">
                  <c:v>117</c:v>
                </c:pt>
                <c:pt idx="89">
                  <c:v>232</c:v>
                </c:pt>
                <c:pt idx="90">
                  <c:v>308</c:v>
                </c:pt>
                <c:pt idx="91">
                  <c:v>363</c:v>
                </c:pt>
                <c:pt idx="92">
                  <c:v>187</c:v>
                </c:pt>
                <c:pt idx="93">
                  <c:v>80</c:v>
                </c:pt>
                <c:pt idx="94">
                  <c:v>17</c:v>
                </c:pt>
                <c:pt idx="95">
                  <c:v>13</c:v>
                </c:pt>
                <c:pt idx="96">
                  <c:v>7</c:v>
                </c:pt>
                <c:pt idx="97">
                  <c:v>12</c:v>
                </c:pt>
                <c:pt idx="98">
                  <c:v>18</c:v>
                </c:pt>
                <c:pt idx="99">
                  <c:v>31</c:v>
                </c:pt>
                <c:pt idx="100">
                  <c:v>93</c:v>
                </c:pt>
                <c:pt idx="101">
                  <c:v>262</c:v>
                </c:pt>
                <c:pt idx="102">
                  <c:v>331</c:v>
                </c:pt>
                <c:pt idx="103">
                  <c:v>281</c:v>
                </c:pt>
                <c:pt idx="104">
                  <c:v>170</c:v>
                </c:pt>
                <c:pt idx="105">
                  <c:v>48</c:v>
                </c:pt>
                <c:pt idx="106">
                  <c:v>12</c:v>
                </c:pt>
                <c:pt idx="107">
                  <c:v>8</c:v>
                </c:pt>
                <c:pt idx="108">
                  <c:v>7</c:v>
                </c:pt>
                <c:pt idx="109">
                  <c:v>8</c:v>
                </c:pt>
                <c:pt idx="110">
                  <c:v>19</c:v>
                </c:pt>
                <c:pt idx="111">
                  <c:v>30</c:v>
                </c:pt>
                <c:pt idx="112">
                  <c:v>117</c:v>
                </c:pt>
                <c:pt idx="113">
                  <c:v>221</c:v>
                </c:pt>
                <c:pt idx="114">
                  <c:v>286</c:v>
                </c:pt>
                <c:pt idx="115">
                  <c:v>303</c:v>
                </c:pt>
                <c:pt idx="116">
                  <c:v>168</c:v>
                </c:pt>
                <c:pt idx="117">
                  <c:v>47</c:v>
                </c:pt>
                <c:pt idx="118">
                  <c:v>17</c:v>
                </c:pt>
                <c:pt idx="119">
                  <c:v>7</c:v>
                </c:pt>
                <c:pt idx="120">
                  <c:v>3</c:v>
                </c:pt>
                <c:pt idx="121">
                  <c:v>2</c:v>
                </c:pt>
                <c:pt idx="122">
                  <c:v>7</c:v>
                </c:pt>
                <c:pt idx="123">
                  <c:v>35</c:v>
                </c:pt>
                <c:pt idx="124">
                  <c:v>127</c:v>
                </c:pt>
                <c:pt idx="125">
                  <c:v>282</c:v>
                </c:pt>
                <c:pt idx="126">
                  <c:v>375</c:v>
                </c:pt>
                <c:pt idx="127">
                  <c:v>351</c:v>
                </c:pt>
                <c:pt idx="128">
                  <c:v>194</c:v>
                </c:pt>
                <c:pt idx="129">
                  <c:v>53</c:v>
                </c:pt>
                <c:pt idx="130">
                  <c:v>13</c:v>
                </c:pt>
                <c:pt idx="131">
                  <c:v>2</c:v>
                </c:pt>
                <c:pt idx="132">
                  <c:v>5</c:v>
                </c:pt>
                <c:pt idx="133">
                  <c:v>8</c:v>
                </c:pt>
                <c:pt idx="134">
                  <c:v>24</c:v>
                </c:pt>
                <c:pt idx="135">
                  <c:v>53</c:v>
                </c:pt>
                <c:pt idx="136">
                  <c:v>105</c:v>
                </c:pt>
                <c:pt idx="137">
                  <c:v>259</c:v>
                </c:pt>
                <c:pt idx="138">
                  <c:v>404</c:v>
                </c:pt>
                <c:pt idx="139">
                  <c:v>349</c:v>
                </c:pt>
                <c:pt idx="140">
                  <c:v>174</c:v>
                </c:pt>
                <c:pt idx="141">
                  <c:v>48</c:v>
                </c:pt>
                <c:pt idx="142">
                  <c:v>17</c:v>
                </c:pt>
                <c:pt idx="143">
                  <c:v>10</c:v>
                </c:pt>
                <c:pt idx="144">
                  <c:v>11</c:v>
                </c:pt>
                <c:pt idx="145">
                  <c:v>12</c:v>
                </c:pt>
                <c:pt idx="146">
                  <c:v>48</c:v>
                </c:pt>
                <c:pt idx="147">
                  <c:v>47</c:v>
                </c:pt>
                <c:pt idx="148">
                  <c:v>154</c:v>
                </c:pt>
                <c:pt idx="149">
                  <c:v>232</c:v>
                </c:pt>
                <c:pt idx="150">
                  <c:v>401</c:v>
                </c:pt>
                <c:pt idx="151">
                  <c:v>327</c:v>
                </c:pt>
                <c:pt idx="152">
                  <c:v>172</c:v>
                </c:pt>
                <c:pt idx="153">
                  <c:v>53</c:v>
                </c:pt>
                <c:pt idx="154">
                  <c:v>12</c:v>
                </c:pt>
                <c:pt idx="155">
                  <c:v>10</c:v>
                </c:pt>
                <c:pt idx="156">
                  <c:v>14</c:v>
                </c:pt>
                <c:pt idx="157">
                  <c:v>10</c:v>
                </c:pt>
                <c:pt idx="158">
                  <c:v>10</c:v>
                </c:pt>
                <c:pt idx="159">
                  <c:v>32</c:v>
                </c:pt>
                <c:pt idx="160">
                  <c:v>98</c:v>
                </c:pt>
                <c:pt idx="161">
                  <c:v>243</c:v>
                </c:pt>
                <c:pt idx="162">
                  <c:v>337</c:v>
                </c:pt>
                <c:pt idx="163">
                  <c:v>286</c:v>
                </c:pt>
                <c:pt idx="164">
                  <c:v>175</c:v>
                </c:pt>
                <c:pt idx="165">
                  <c:v>54</c:v>
                </c:pt>
                <c:pt idx="166">
                  <c:v>16</c:v>
                </c:pt>
                <c:pt idx="167">
                  <c:v>12</c:v>
                </c:pt>
                <c:pt idx="168">
                  <c:v>6</c:v>
                </c:pt>
                <c:pt idx="169">
                  <c:v>11</c:v>
                </c:pt>
                <c:pt idx="170">
                  <c:v>14</c:v>
                </c:pt>
                <c:pt idx="171">
                  <c:v>35</c:v>
                </c:pt>
                <c:pt idx="172">
                  <c:v>111</c:v>
                </c:pt>
                <c:pt idx="173">
                  <c:v>240</c:v>
                </c:pt>
                <c:pt idx="174">
                  <c:v>298</c:v>
                </c:pt>
                <c:pt idx="175">
                  <c:v>289</c:v>
                </c:pt>
                <c:pt idx="176">
                  <c:v>179</c:v>
                </c:pt>
                <c:pt idx="177">
                  <c:v>71</c:v>
                </c:pt>
                <c:pt idx="178">
                  <c:v>9</c:v>
                </c:pt>
                <c:pt idx="179">
                  <c:v>9</c:v>
                </c:pt>
                <c:pt idx="180">
                  <c:v>8</c:v>
                </c:pt>
                <c:pt idx="181">
                  <c:v>6</c:v>
                </c:pt>
                <c:pt idx="182">
                  <c:v>28</c:v>
                </c:pt>
                <c:pt idx="183">
                  <c:v>51</c:v>
                </c:pt>
                <c:pt idx="184">
                  <c:v>123</c:v>
                </c:pt>
                <c:pt idx="185">
                  <c:v>252</c:v>
                </c:pt>
                <c:pt idx="186">
                  <c:v>333</c:v>
                </c:pt>
                <c:pt idx="187">
                  <c:v>312</c:v>
                </c:pt>
                <c:pt idx="188">
                  <c:v>220</c:v>
                </c:pt>
                <c:pt idx="189">
                  <c:v>73</c:v>
                </c:pt>
                <c:pt idx="190">
                  <c:v>27</c:v>
                </c:pt>
                <c:pt idx="191">
                  <c:v>24</c:v>
                </c:pt>
                <c:pt idx="192">
                  <c:v>6</c:v>
                </c:pt>
                <c:pt idx="193">
                  <c:v>10</c:v>
                </c:pt>
                <c:pt idx="194">
                  <c:v>33</c:v>
                </c:pt>
                <c:pt idx="195">
                  <c:v>40</c:v>
                </c:pt>
                <c:pt idx="196">
                  <c:v>94</c:v>
                </c:pt>
                <c:pt idx="197">
                  <c:v>268</c:v>
                </c:pt>
                <c:pt idx="198">
                  <c:v>381</c:v>
                </c:pt>
                <c:pt idx="199">
                  <c:v>360</c:v>
                </c:pt>
                <c:pt idx="200">
                  <c:v>216</c:v>
                </c:pt>
                <c:pt idx="201">
                  <c:v>82</c:v>
                </c:pt>
                <c:pt idx="202">
                  <c:v>23</c:v>
                </c:pt>
                <c:pt idx="203">
                  <c:v>15</c:v>
                </c:pt>
                <c:pt idx="204">
                  <c:v>15</c:v>
                </c:pt>
                <c:pt idx="205">
                  <c:v>20</c:v>
                </c:pt>
                <c:pt idx="206">
                  <c:v>29</c:v>
                </c:pt>
                <c:pt idx="207">
                  <c:v>53</c:v>
                </c:pt>
                <c:pt idx="208">
                  <c:v>102</c:v>
                </c:pt>
                <c:pt idx="209">
                  <c:v>237</c:v>
                </c:pt>
                <c:pt idx="210">
                  <c:v>359</c:v>
                </c:pt>
                <c:pt idx="211">
                  <c:v>287</c:v>
                </c:pt>
                <c:pt idx="212">
                  <c:v>180</c:v>
                </c:pt>
                <c:pt idx="213">
                  <c:v>74</c:v>
                </c:pt>
                <c:pt idx="214">
                  <c:v>25</c:v>
                </c:pt>
                <c:pt idx="215">
                  <c:v>9</c:v>
                </c:pt>
                <c:pt idx="216">
                  <c:v>6</c:v>
                </c:pt>
                <c:pt idx="217">
                  <c:v>21</c:v>
                </c:pt>
                <c:pt idx="218">
                  <c:v>19</c:v>
                </c:pt>
                <c:pt idx="219">
                  <c:v>30</c:v>
                </c:pt>
                <c:pt idx="220">
                  <c:v>171</c:v>
                </c:pt>
                <c:pt idx="221">
                  <c:v>265</c:v>
                </c:pt>
                <c:pt idx="222">
                  <c:v>372</c:v>
                </c:pt>
                <c:pt idx="223">
                  <c:v>348</c:v>
                </c:pt>
                <c:pt idx="224">
                  <c:v>226</c:v>
                </c:pt>
                <c:pt idx="225">
                  <c:v>65</c:v>
                </c:pt>
                <c:pt idx="226">
                  <c:v>15</c:v>
                </c:pt>
                <c:pt idx="227">
                  <c:v>9</c:v>
                </c:pt>
                <c:pt idx="228">
                  <c:v>7</c:v>
                </c:pt>
                <c:pt idx="229">
                  <c:v>16</c:v>
                </c:pt>
                <c:pt idx="230">
                  <c:v>16</c:v>
                </c:pt>
                <c:pt idx="231">
                  <c:v>39</c:v>
                </c:pt>
                <c:pt idx="232">
                  <c:v>124</c:v>
                </c:pt>
                <c:pt idx="233">
                  <c:v>222</c:v>
                </c:pt>
                <c:pt idx="234">
                  <c:v>370</c:v>
                </c:pt>
                <c:pt idx="235">
                  <c:v>330</c:v>
                </c:pt>
                <c:pt idx="236">
                  <c:v>237</c:v>
                </c:pt>
                <c:pt idx="237">
                  <c:v>70</c:v>
                </c:pt>
                <c:pt idx="238">
                  <c:v>13</c:v>
                </c:pt>
                <c:pt idx="239">
                  <c:v>11</c:v>
                </c:pt>
                <c:pt idx="240">
                  <c:v>13</c:v>
                </c:pt>
                <c:pt idx="241">
                  <c:v>11</c:v>
                </c:pt>
                <c:pt idx="242">
                  <c:v>40</c:v>
                </c:pt>
                <c:pt idx="243">
                  <c:v>39</c:v>
                </c:pt>
                <c:pt idx="244">
                  <c:v>100</c:v>
                </c:pt>
                <c:pt idx="245">
                  <c:v>243</c:v>
                </c:pt>
                <c:pt idx="246">
                  <c:v>395</c:v>
                </c:pt>
                <c:pt idx="247">
                  <c:v>352</c:v>
                </c:pt>
                <c:pt idx="248">
                  <c:v>175</c:v>
                </c:pt>
                <c:pt idx="249">
                  <c:v>78</c:v>
                </c:pt>
                <c:pt idx="250">
                  <c:v>28</c:v>
                </c:pt>
                <c:pt idx="251">
                  <c:v>5</c:v>
                </c:pt>
                <c:pt idx="252">
                  <c:v>8</c:v>
                </c:pt>
              </c:numCache>
            </c:numRef>
          </c:xVal>
          <c:yVal>
            <c:numRef>
              <c:f>data!$E$2:$E$254</c:f>
              <c:numCache>
                <c:formatCode>General</c:formatCode>
                <c:ptCount val="253"/>
                <c:pt idx="0">
                  <c:v>3</c:v>
                </c:pt>
                <c:pt idx="1">
                  <c:v>13</c:v>
                </c:pt>
                <c:pt idx="2">
                  <c:v>13</c:v>
                </c:pt>
                <c:pt idx="3">
                  <c:v>41</c:v>
                </c:pt>
                <c:pt idx="4">
                  <c:v>121</c:v>
                </c:pt>
                <c:pt idx="5">
                  <c:v>223</c:v>
                </c:pt>
                <c:pt idx="6">
                  <c:v>306</c:v>
                </c:pt>
                <c:pt idx="7">
                  <c:v>334</c:v>
                </c:pt>
                <c:pt idx="8">
                  <c:v>141</c:v>
                </c:pt>
                <c:pt idx="9">
                  <c:v>47</c:v>
                </c:pt>
                <c:pt idx="10">
                  <c:v>21</c:v>
                </c:pt>
                <c:pt idx="11">
                  <c:v>12</c:v>
                </c:pt>
                <c:pt idx="12">
                  <c:v>9</c:v>
                </c:pt>
                <c:pt idx="13">
                  <c:v>6</c:v>
                </c:pt>
                <c:pt idx="14">
                  <c:v>18</c:v>
                </c:pt>
                <c:pt idx="15">
                  <c:v>54</c:v>
                </c:pt>
                <c:pt idx="16">
                  <c:v>92</c:v>
                </c:pt>
                <c:pt idx="17">
                  <c:v>239</c:v>
                </c:pt>
                <c:pt idx="18">
                  <c:v>365</c:v>
                </c:pt>
                <c:pt idx="19">
                  <c:v>325</c:v>
                </c:pt>
                <c:pt idx="20">
                  <c:v>198</c:v>
                </c:pt>
                <c:pt idx="21">
                  <c:v>57</c:v>
                </c:pt>
                <c:pt idx="22">
                  <c:v>11</c:v>
                </c:pt>
                <c:pt idx="23">
                  <c:v>5</c:v>
                </c:pt>
                <c:pt idx="24">
                  <c:v>4</c:v>
                </c:pt>
                <c:pt idx="25">
                  <c:v>8</c:v>
                </c:pt>
                <c:pt idx="26">
                  <c:v>25</c:v>
                </c:pt>
                <c:pt idx="27">
                  <c:v>31</c:v>
                </c:pt>
                <c:pt idx="28">
                  <c:v>110</c:v>
                </c:pt>
                <c:pt idx="29">
                  <c:v>185</c:v>
                </c:pt>
                <c:pt idx="30">
                  <c:v>335</c:v>
                </c:pt>
                <c:pt idx="31">
                  <c:v>338</c:v>
                </c:pt>
                <c:pt idx="32">
                  <c:v>154</c:v>
                </c:pt>
                <c:pt idx="33">
                  <c:v>64</c:v>
                </c:pt>
                <c:pt idx="34">
                  <c:v>22</c:v>
                </c:pt>
                <c:pt idx="35">
                  <c:v>4</c:v>
                </c:pt>
                <c:pt idx="36">
                  <c:v>7</c:v>
                </c:pt>
                <c:pt idx="37">
                  <c:v>7</c:v>
                </c:pt>
                <c:pt idx="38">
                  <c:v>29</c:v>
                </c:pt>
                <c:pt idx="39">
                  <c:v>28</c:v>
                </c:pt>
                <c:pt idx="40">
                  <c:v>136</c:v>
                </c:pt>
                <c:pt idx="41">
                  <c:v>205</c:v>
                </c:pt>
                <c:pt idx="42">
                  <c:v>297</c:v>
                </c:pt>
                <c:pt idx="43">
                  <c:v>250</c:v>
                </c:pt>
                <c:pt idx="44">
                  <c:v>172</c:v>
                </c:pt>
                <c:pt idx="45">
                  <c:v>68</c:v>
                </c:pt>
                <c:pt idx="46">
                  <c:v>18</c:v>
                </c:pt>
                <c:pt idx="47">
                  <c:v>5</c:v>
                </c:pt>
                <c:pt idx="48">
                  <c:v>11</c:v>
                </c:pt>
                <c:pt idx="49">
                  <c:v>8</c:v>
                </c:pt>
                <c:pt idx="50">
                  <c:v>13</c:v>
                </c:pt>
                <c:pt idx="51">
                  <c:v>24</c:v>
                </c:pt>
                <c:pt idx="52">
                  <c:v>83</c:v>
                </c:pt>
                <c:pt idx="53">
                  <c:v>245</c:v>
                </c:pt>
                <c:pt idx="54">
                  <c:v>367</c:v>
                </c:pt>
                <c:pt idx="55">
                  <c:v>346</c:v>
                </c:pt>
                <c:pt idx="56">
                  <c:v>211</c:v>
                </c:pt>
                <c:pt idx="57">
                  <c:v>55</c:v>
                </c:pt>
                <c:pt idx="58">
                  <c:v>20</c:v>
                </c:pt>
                <c:pt idx="59">
                  <c:v>5</c:v>
                </c:pt>
                <c:pt idx="60">
                  <c:v>14</c:v>
                </c:pt>
                <c:pt idx="61">
                  <c:v>5</c:v>
                </c:pt>
                <c:pt idx="62">
                  <c:v>21</c:v>
                </c:pt>
                <c:pt idx="63">
                  <c:v>55</c:v>
                </c:pt>
                <c:pt idx="64">
                  <c:v>109</c:v>
                </c:pt>
                <c:pt idx="65">
                  <c:v>234</c:v>
                </c:pt>
                <c:pt idx="66">
                  <c:v>383</c:v>
                </c:pt>
                <c:pt idx="67">
                  <c:v>331</c:v>
                </c:pt>
                <c:pt idx="68">
                  <c:v>135</c:v>
                </c:pt>
                <c:pt idx="69">
                  <c:v>46</c:v>
                </c:pt>
                <c:pt idx="70">
                  <c:v>14</c:v>
                </c:pt>
                <c:pt idx="71">
                  <c:v>12</c:v>
                </c:pt>
                <c:pt idx="72">
                  <c:v>10</c:v>
                </c:pt>
                <c:pt idx="73">
                  <c:v>6</c:v>
                </c:pt>
                <c:pt idx="74">
                  <c:v>31</c:v>
                </c:pt>
                <c:pt idx="75">
                  <c:v>24</c:v>
                </c:pt>
                <c:pt idx="76">
                  <c:v>117</c:v>
                </c:pt>
                <c:pt idx="77">
                  <c:v>232</c:v>
                </c:pt>
                <c:pt idx="78">
                  <c:v>308</c:v>
                </c:pt>
                <c:pt idx="79">
                  <c:v>363</c:v>
                </c:pt>
                <c:pt idx="80">
                  <c:v>187</c:v>
                </c:pt>
                <c:pt idx="81">
                  <c:v>80</c:v>
                </c:pt>
                <c:pt idx="82">
                  <c:v>17</c:v>
                </c:pt>
                <c:pt idx="83">
                  <c:v>13</c:v>
                </c:pt>
                <c:pt idx="84">
                  <c:v>7</c:v>
                </c:pt>
                <c:pt idx="85">
                  <c:v>12</c:v>
                </c:pt>
                <c:pt idx="86">
                  <c:v>18</c:v>
                </c:pt>
                <c:pt idx="87">
                  <c:v>31</c:v>
                </c:pt>
                <c:pt idx="88">
                  <c:v>93</c:v>
                </c:pt>
                <c:pt idx="89">
                  <c:v>262</c:v>
                </c:pt>
                <c:pt idx="90">
                  <c:v>331</c:v>
                </c:pt>
                <c:pt idx="91">
                  <c:v>281</c:v>
                </c:pt>
                <c:pt idx="92">
                  <c:v>170</c:v>
                </c:pt>
                <c:pt idx="93">
                  <c:v>48</c:v>
                </c:pt>
                <c:pt idx="94">
                  <c:v>12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19</c:v>
                </c:pt>
                <c:pt idx="99">
                  <c:v>30</c:v>
                </c:pt>
                <c:pt idx="100">
                  <c:v>117</c:v>
                </c:pt>
                <c:pt idx="101">
                  <c:v>221</c:v>
                </c:pt>
                <c:pt idx="102">
                  <c:v>286</c:v>
                </c:pt>
                <c:pt idx="103">
                  <c:v>303</c:v>
                </c:pt>
                <c:pt idx="104">
                  <c:v>168</c:v>
                </c:pt>
                <c:pt idx="105">
                  <c:v>47</c:v>
                </c:pt>
                <c:pt idx="106">
                  <c:v>17</c:v>
                </c:pt>
                <c:pt idx="107">
                  <c:v>7</c:v>
                </c:pt>
                <c:pt idx="108">
                  <c:v>3</c:v>
                </c:pt>
                <c:pt idx="109">
                  <c:v>2</c:v>
                </c:pt>
                <c:pt idx="110">
                  <c:v>7</c:v>
                </c:pt>
                <c:pt idx="111">
                  <c:v>35</c:v>
                </c:pt>
                <c:pt idx="112">
                  <c:v>127</c:v>
                </c:pt>
                <c:pt idx="113">
                  <c:v>282</c:v>
                </c:pt>
                <c:pt idx="114">
                  <c:v>375</c:v>
                </c:pt>
                <c:pt idx="115">
                  <c:v>351</c:v>
                </c:pt>
                <c:pt idx="116">
                  <c:v>194</c:v>
                </c:pt>
                <c:pt idx="117">
                  <c:v>53</c:v>
                </c:pt>
                <c:pt idx="118">
                  <c:v>13</c:v>
                </c:pt>
                <c:pt idx="119">
                  <c:v>2</c:v>
                </c:pt>
                <c:pt idx="120">
                  <c:v>5</c:v>
                </c:pt>
                <c:pt idx="121">
                  <c:v>8</c:v>
                </c:pt>
                <c:pt idx="122">
                  <c:v>24</c:v>
                </c:pt>
                <c:pt idx="123">
                  <c:v>53</c:v>
                </c:pt>
                <c:pt idx="124">
                  <c:v>105</c:v>
                </c:pt>
                <c:pt idx="125">
                  <c:v>259</c:v>
                </c:pt>
                <c:pt idx="126">
                  <c:v>404</c:v>
                </c:pt>
                <c:pt idx="127">
                  <c:v>349</c:v>
                </c:pt>
                <c:pt idx="128">
                  <c:v>174</c:v>
                </c:pt>
                <c:pt idx="129">
                  <c:v>48</c:v>
                </c:pt>
                <c:pt idx="130">
                  <c:v>17</c:v>
                </c:pt>
                <c:pt idx="131">
                  <c:v>10</c:v>
                </c:pt>
                <c:pt idx="132">
                  <c:v>11</c:v>
                </c:pt>
                <c:pt idx="133">
                  <c:v>12</c:v>
                </c:pt>
                <c:pt idx="134">
                  <c:v>48</c:v>
                </c:pt>
                <c:pt idx="135">
                  <c:v>47</c:v>
                </c:pt>
                <c:pt idx="136">
                  <c:v>154</c:v>
                </c:pt>
                <c:pt idx="137">
                  <c:v>232</c:v>
                </c:pt>
                <c:pt idx="138">
                  <c:v>401</c:v>
                </c:pt>
                <c:pt idx="139">
                  <c:v>327</c:v>
                </c:pt>
                <c:pt idx="140">
                  <c:v>172</c:v>
                </c:pt>
                <c:pt idx="141">
                  <c:v>53</c:v>
                </c:pt>
                <c:pt idx="142">
                  <c:v>12</c:v>
                </c:pt>
                <c:pt idx="143">
                  <c:v>10</c:v>
                </c:pt>
                <c:pt idx="144">
                  <c:v>14</c:v>
                </c:pt>
                <c:pt idx="145">
                  <c:v>10</c:v>
                </c:pt>
                <c:pt idx="146">
                  <c:v>10</c:v>
                </c:pt>
                <c:pt idx="147">
                  <c:v>32</c:v>
                </c:pt>
                <c:pt idx="148">
                  <c:v>98</c:v>
                </c:pt>
                <c:pt idx="149">
                  <c:v>243</c:v>
                </c:pt>
                <c:pt idx="150">
                  <c:v>337</c:v>
                </c:pt>
                <c:pt idx="151">
                  <c:v>286</c:v>
                </c:pt>
                <c:pt idx="152">
                  <c:v>175</c:v>
                </c:pt>
                <c:pt idx="153">
                  <c:v>54</c:v>
                </c:pt>
                <c:pt idx="154">
                  <c:v>16</c:v>
                </c:pt>
                <c:pt idx="155">
                  <c:v>12</c:v>
                </c:pt>
                <c:pt idx="156">
                  <c:v>6</c:v>
                </c:pt>
                <c:pt idx="157">
                  <c:v>11</c:v>
                </c:pt>
                <c:pt idx="158">
                  <c:v>14</c:v>
                </c:pt>
                <c:pt idx="159">
                  <c:v>35</c:v>
                </c:pt>
                <c:pt idx="160">
                  <c:v>111</c:v>
                </c:pt>
                <c:pt idx="161">
                  <c:v>240</c:v>
                </c:pt>
                <c:pt idx="162">
                  <c:v>298</c:v>
                </c:pt>
                <c:pt idx="163">
                  <c:v>289</c:v>
                </c:pt>
                <c:pt idx="164">
                  <c:v>179</c:v>
                </c:pt>
                <c:pt idx="165">
                  <c:v>71</c:v>
                </c:pt>
                <c:pt idx="166">
                  <c:v>9</c:v>
                </c:pt>
                <c:pt idx="167">
                  <c:v>9</c:v>
                </c:pt>
                <c:pt idx="168">
                  <c:v>8</c:v>
                </c:pt>
                <c:pt idx="169">
                  <c:v>6</c:v>
                </c:pt>
                <c:pt idx="170">
                  <c:v>28</c:v>
                </c:pt>
                <c:pt idx="171">
                  <c:v>51</c:v>
                </c:pt>
                <c:pt idx="172">
                  <c:v>123</c:v>
                </c:pt>
                <c:pt idx="173">
                  <c:v>252</c:v>
                </c:pt>
                <c:pt idx="174">
                  <c:v>333</c:v>
                </c:pt>
                <c:pt idx="175">
                  <c:v>312</c:v>
                </c:pt>
                <c:pt idx="176">
                  <c:v>220</c:v>
                </c:pt>
                <c:pt idx="177">
                  <c:v>73</c:v>
                </c:pt>
                <c:pt idx="178">
                  <c:v>27</c:v>
                </c:pt>
                <c:pt idx="179">
                  <c:v>24</c:v>
                </c:pt>
                <c:pt idx="180">
                  <c:v>6</c:v>
                </c:pt>
                <c:pt idx="181">
                  <c:v>10</c:v>
                </c:pt>
                <c:pt idx="182">
                  <c:v>33</c:v>
                </c:pt>
                <c:pt idx="183">
                  <c:v>40</c:v>
                </c:pt>
                <c:pt idx="184">
                  <c:v>94</c:v>
                </c:pt>
                <c:pt idx="185">
                  <c:v>268</c:v>
                </c:pt>
                <c:pt idx="186">
                  <c:v>381</c:v>
                </c:pt>
                <c:pt idx="187">
                  <c:v>360</c:v>
                </c:pt>
                <c:pt idx="188">
                  <c:v>216</c:v>
                </c:pt>
                <c:pt idx="189">
                  <c:v>82</c:v>
                </c:pt>
                <c:pt idx="190">
                  <c:v>23</c:v>
                </c:pt>
                <c:pt idx="191">
                  <c:v>15</c:v>
                </c:pt>
                <c:pt idx="192">
                  <c:v>15</c:v>
                </c:pt>
                <c:pt idx="193">
                  <c:v>20</c:v>
                </c:pt>
                <c:pt idx="194">
                  <c:v>29</c:v>
                </c:pt>
                <c:pt idx="195">
                  <c:v>53</c:v>
                </c:pt>
                <c:pt idx="196">
                  <c:v>102</c:v>
                </c:pt>
                <c:pt idx="197">
                  <c:v>237</c:v>
                </c:pt>
                <c:pt idx="198">
                  <c:v>359</c:v>
                </c:pt>
                <c:pt idx="199">
                  <c:v>287</c:v>
                </c:pt>
                <c:pt idx="200">
                  <c:v>180</c:v>
                </c:pt>
                <c:pt idx="201">
                  <c:v>74</c:v>
                </c:pt>
                <c:pt idx="202">
                  <c:v>25</c:v>
                </c:pt>
                <c:pt idx="203">
                  <c:v>9</c:v>
                </c:pt>
                <c:pt idx="204">
                  <c:v>6</c:v>
                </c:pt>
                <c:pt idx="205">
                  <c:v>21</c:v>
                </c:pt>
                <c:pt idx="206">
                  <c:v>19</c:v>
                </c:pt>
                <c:pt idx="207">
                  <c:v>30</c:v>
                </c:pt>
                <c:pt idx="208">
                  <c:v>171</c:v>
                </c:pt>
                <c:pt idx="209">
                  <c:v>265</c:v>
                </c:pt>
                <c:pt idx="210">
                  <c:v>372</c:v>
                </c:pt>
                <c:pt idx="211">
                  <c:v>348</c:v>
                </c:pt>
                <c:pt idx="212">
                  <c:v>226</c:v>
                </c:pt>
                <c:pt idx="213">
                  <c:v>65</c:v>
                </c:pt>
                <c:pt idx="214">
                  <c:v>15</c:v>
                </c:pt>
                <c:pt idx="215">
                  <c:v>9</c:v>
                </c:pt>
                <c:pt idx="216">
                  <c:v>7</c:v>
                </c:pt>
                <c:pt idx="217">
                  <c:v>16</c:v>
                </c:pt>
                <c:pt idx="218">
                  <c:v>16</c:v>
                </c:pt>
                <c:pt idx="219">
                  <c:v>39</c:v>
                </c:pt>
                <c:pt idx="220">
                  <c:v>124</c:v>
                </c:pt>
                <c:pt idx="221">
                  <c:v>222</c:v>
                </c:pt>
                <c:pt idx="222">
                  <c:v>370</c:v>
                </c:pt>
                <c:pt idx="223">
                  <c:v>330</c:v>
                </c:pt>
                <c:pt idx="224">
                  <c:v>237</c:v>
                </c:pt>
                <c:pt idx="225">
                  <c:v>70</c:v>
                </c:pt>
                <c:pt idx="226">
                  <c:v>13</c:v>
                </c:pt>
                <c:pt idx="227">
                  <c:v>11</c:v>
                </c:pt>
                <c:pt idx="228">
                  <c:v>13</c:v>
                </c:pt>
                <c:pt idx="229">
                  <c:v>11</c:v>
                </c:pt>
                <c:pt idx="230">
                  <c:v>40</c:v>
                </c:pt>
                <c:pt idx="231">
                  <c:v>39</c:v>
                </c:pt>
                <c:pt idx="232">
                  <c:v>100</c:v>
                </c:pt>
                <c:pt idx="233">
                  <c:v>243</c:v>
                </c:pt>
                <c:pt idx="234">
                  <c:v>395</c:v>
                </c:pt>
                <c:pt idx="235">
                  <c:v>352</c:v>
                </c:pt>
                <c:pt idx="236">
                  <c:v>175</c:v>
                </c:pt>
                <c:pt idx="237">
                  <c:v>78</c:v>
                </c:pt>
                <c:pt idx="238">
                  <c:v>28</c:v>
                </c:pt>
                <c:pt idx="239">
                  <c:v>5</c:v>
                </c:pt>
                <c:pt idx="24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1-3747-8849-49952B4F8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2560"/>
        <c:axId val="18615584"/>
      </c:scatterChart>
      <c:valAx>
        <c:axId val="188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15584"/>
        <c:crosses val="autoZero"/>
        <c:crossBetween val="midCat"/>
      </c:valAx>
      <c:valAx>
        <c:axId val="186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5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Serie orignale vs desaisonalisee ( ensemble</a:t>
            </a:r>
            <a:r>
              <a:rPr lang="fr-FR" baseline="0"/>
              <a:t> d'entrainement)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data!$B$2:$B$254</c:f>
              <c:numCache>
                <c:formatCode>m/d/yy</c:formatCode>
                <c:ptCount val="25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</c:numCache>
            </c:numRef>
          </c:cat>
          <c:val>
            <c:numRef>
              <c:f>data!$C$2:$C$202</c:f>
              <c:numCache>
                <c:formatCode>General</c:formatCode>
                <c:ptCount val="201"/>
                <c:pt idx="0">
                  <c:v>9</c:v>
                </c:pt>
                <c:pt idx="1">
                  <c:v>11</c:v>
                </c:pt>
                <c:pt idx="2">
                  <c:v>28</c:v>
                </c:pt>
                <c:pt idx="3">
                  <c:v>30</c:v>
                </c:pt>
                <c:pt idx="4">
                  <c:v>139</c:v>
                </c:pt>
                <c:pt idx="5">
                  <c:v>223</c:v>
                </c:pt>
                <c:pt idx="6">
                  <c:v>290</c:v>
                </c:pt>
                <c:pt idx="7">
                  <c:v>306</c:v>
                </c:pt>
                <c:pt idx="8">
                  <c:v>159</c:v>
                </c:pt>
                <c:pt idx="9">
                  <c:v>50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13</c:v>
                </c:pt>
                <c:pt idx="14">
                  <c:v>13</c:v>
                </c:pt>
                <c:pt idx="15">
                  <c:v>41</c:v>
                </c:pt>
                <c:pt idx="16">
                  <c:v>121</c:v>
                </c:pt>
                <c:pt idx="17">
                  <c:v>223</c:v>
                </c:pt>
                <c:pt idx="18">
                  <c:v>306</c:v>
                </c:pt>
                <c:pt idx="19">
                  <c:v>334</c:v>
                </c:pt>
                <c:pt idx="20">
                  <c:v>141</c:v>
                </c:pt>
                <c:pt idx="21">
                  <c:v>47</c:v>
                </c:pt>
                <c:pt idx="22">
                  <c:v>21</c:v>
                </c:pt>
                <c:pt idx="23">
                  <c:v>12</c:v>
                </c:pt>
                <c:pt idx="24">
                  <c:v>9</c:v>
                </c:pt>
                <c:pt idx="25">
                  <c:v>6</c:v>
                </c:pt>
                <c:pt idx="26">
                  <c:v>18</c:v>
                </c:pt>
                <c:pt idx="27">
                  <c:v>54</c:v>
                </c:pt>
                <c:pt idx="28">
                  <c:v>92</c:v>
                </c:pt>
                <c:pt idx="29">
                  <c:v>239</c:v>
                </c:pt>
                <c:pt idx="30">
                  <c:v>365</c:v>
                </c:pt>
                <c:pt idx="31">
                  <c:v>325</c:v>
                </c:pt>
                <c:pt idx="32">
                  <c:v>198</c:v>
                </c:pt>
                <c:pt idx="33">
                  <c:v>57</c:v>
                </c:pt>
                <c:pt idx="34">
                  <c:v>11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25</c:v>
                </c:pt>
                <c:pt idx="39">
                  <c:v>31</c:v>
                </c:pt>
                <c:pt idx="40">
                  <c:v>110</c:v>
                </c:pt>
                <c:pt idx="41">
                  <c:v>185</c:v>
                </c:pt>
                <c:pt idx="42">
                  <c:v>335</c:v>
                </c:pt>
                <c:pt idx="43">
                  <c:v>338</c:v>
                </c:pt>
                <c:pt idx="44">
                  <c:v>154</c:v>
                </c:pt>
                <c:pt idx="45">
                  <c:v>64</c:v>
                </c:pt>
                <c:pt idx="46">
                  <c:v>22</c:v>
                </c:pt>
                <c:pt idx="47">
                  <c:v>4</c:v>
                </c:pt>
                <c:pt idx="48">
                  <c:v>7</c:v>
                </c:pt>
                <c:pt idx="49">
                  <c:v>7</c:v>
                </c:pt>
                <c:pt idx="50">
                  <c:v>29</c:v>
                </c:pt>
                <c:pt idx="51">
                  <c:v>28</c:v>
                </c:pt>
                <c:pt idx="52">
                  <c:v>136</c:v>
                </c:pt>
                <c:pt idx="53">
                  <c:v>205</c:v>
                </c:pt>
                <c:pt idx="54">
                  <c:v>297</c:v>
                </c:pt>
                <c:pt idx="55">
                  <c:v>250</c:v>
                </c:pt>
                <c:pt idx="56">
                  <c:v>172</c:v>
                </c:pt>
                <c:pt idx="57">
                  <c:v>68</c:v>
                </c:pt>
                <c:pt idx="58">
                  <c:v>18</c:v>
                </c:pt>
                <c:pt idx="59">
                  <c:v>5</c:v>
                </c:pt>
                <c:pt idx="60">
                  <c:v>11</c:v>
                </c:pt>
                <c:pt idx="61">
                  <c:v>8</c:v>
                </c:pt>
                <c:pt idx="62">
                  <c:v>13</c:v>
                </c:pt>
                <c:pt idx="63">
                  <c:v>24</c:v>
                </c:pt>
                <c:pt idx="64">
                  <c:v>83</c:v>
                </c:pt>
                <c:pt idx="65">
                  <c:v>245</c:v>
                </c:pt>
                <c:pt idx="66">
                  <c:v>367</c:v>
                </c:pt>
                <c:pt idx="67">
                  <c:v>346</c:v>
                </c:pt>
                <c:pt idx="68">
                  <c:v>211</c:v>
                </c:pt>
                <c:pt idx="69">
                  <c:v>55</c:v>
                </c:pt>
                <c:pt idx="70">
                  <c:v>20</c:v>
                </c:pt>
                <c:pt idx="71">
                  <c:v>5</c:v>
                </c:pt>
                <c:pt idx="72">
                  <c:v>14</c:v>
                </c:pt>
                <c:pt idx="73">
                  <c:v>5</c:v>
                </c:pt>
                <c:pt idx="74">
                  <c:v>21</c:v>
                </c:pt>
                <c:pt idx="75">
                  <c:v>55</c:v>
                </c:pt>
                <c:pt idx="76">
                  <c:v>109</c:v>
                </c:pt>
                <c:pt idx="77">
                  <c:v>234</c:v>
                </c:pt>
                <c:pt idx="78">
                  <c:v>383</c:v>
                </c:pt>
                <c:pt idx="79">
                  <c:v>331</c:v>
                </c:pt>
                <c:pt idx="80">
                  <c:v>135</c:v>
                </c:pt>
                <c:pt idx="81">
                  <c:v>46</c:v>
                </c:pt>
                <c:pt idx="82">
                  <c:v>14</c:v>
                </c:pt>
                <c:pt idx="83">
                  <c:v>12</c:v>
                </c:pt>
                <c:pt idx="84">
                  <c:v>10</c:v>
                </c:pt>
                <c:pt idx="85">
                  <c:v>6</c:v>
                </c:pt>
                <c:pt idx="86">
                  <c:v>31</c:v>
                </c:pt>
                <c:pt idx="87">
                  <c:v>24</c:v>
                </c:pt>
                <c:pt idx="88">
                  <c:v>117</c:v>
                </c:pt>
                <c:pt idx="89">
                  <c:v>232</c:v>
                </c:pt>
                <c:pt idx="90">
                  <c:v>308</c:v>
                </c:pt>
                <c:pt idx="91">
                  <c:v>363</c:v>
                </c:pt>
                <c:pt idx="92">
                  <c:v>187</c:v>
                </c:pt>
                <c:pt idx="93">
                  <c:v>80</c:v>
                </c:pt>
                <c:pt idx="94">
                  <c:v>17</c:v>
                </c:pt>
                <c:pt idx="95">
                  <c:v>13</c:v>
                </c:pt>
                <c:pt idx="96">
                  <c:v>7</c:v>
                </c:pt>
                <c:pt idx="97">
                  <c:v>12</c:v>
                </c:pt>
                <c:pt idx="98">
                  <c:v>18</c:v>
                </c:pt>
                <c:pt idx="99">
                  <c:v>31</c:v>
                </c:pt>
                <c:pt idx="100">
                  <c:v>93</c:v>
                </c:pt>
                <c:pt idx="101">
                  <c:v>262</c:v>
                </c:pt>
                <c:pt idx="102">
                  <c:v>331</c:v>
                </c:pt>
                <c:pt idx="103">
                  <c:v>281</c:v>
                </c:pt>
                <c:pt idx="104">
                  <c:v>170</c:v>
                </c:pt>
                <c:pt idx="105">
                  <c:v>48</c:v>
                </c:pt>
                <c:pt idx="106">
                  <c:v>12</c:v>
                </c:pt>
                <c:pt idx="107">
                  <c:v>8</c:v>
                </c:pt>
                <c:pt idx="108">
                  <c:v>7</c:v>
                </c:pt>
                <c:pt idx="109">
                  <c:v>8</c:v>
                </c:pt>
                <c:pt idx="110">
                  <c:v>19</c:v>
                </c:pt>
                <c:pt idx="111">
                  <c:v>30</c:v>
                </c:pt>
                <c:pt idx="112">
                  <c:v>117</c:v>
                </c:pt>
                <c:pt idx="113">
                  <c:v>221</c:v>
                </c:pt>
                <c:pt idx="114">
                  <c:v>286</c:v>
                </c:pt>
                <c:pt idx="115">
                  <c:v>303</c:v>
                </c:pt>
                <c:pt idx="116">
                  <c:v>168</c:v>
                </c:pt>
                <c:pt idx="117">
                  <c:v>47</c:v>
                </c:pt>
                <c:pt idx="118">
                  <c:v>17</c:v>
                </c:pt>
                <c:pt idx="119">
                  <c:v>7</c:v>
                </c:pt>
                <c:pt idx="120">
                  <c:v>3</c:v>
                </c:pt>
                <c:pt idx="121">
                  <c:v>2</c:v>
                </c:pt>
                <c:pt idx="122">
                  <c:v>7</c:v>
                </c:pt>
                <c:pt idx="123">
                  <c:v>35</c:v>
                </c:pt>
                <c:pt idx="124">
                  <c:v>127</c:v>
                </c:pt>
                <c:pt idx="125">
                  <c:v>282</c:v>
                </c:pt>
                <c:pt idx="126">
                  <c:v>375</c:v>
                </c:pt>
                <c:pt idx="127">
                  <c:v>351</c:v>
                </c:pt>
                <c:pt idx="128">
                  <c:v>194</c:v>
                </c:pt>
                <c:pt idx="129">
                  <c:v>53</c:v>
                </c:pt>
                <c:pt idx="130">
                  <c:v>13</c:v>
                </c:pt>
                <c:pt idx="131">
                  <c:v>2</c:v>
                </c:pt>
                <c:pt idx="132">
                  <c:v>5</c:v>
                </c:pt>
                <c:pt idx="133">
                  <c:v>8</c:v>
                </c:pt>
                <c:pt idx="134">
                  <c:v>24</c:v>
                </c:pt>
                <c:pt idx="135">
                  <c:v>53</c:v>
                </c:pt>
                <c:pt idx="136">
                  <c:v>105</c:v>
                </c:pt>
                <c:pt idx="137">
                  <c:v>259</c:v>
                </c:pt>
                <c:pt idx="138">
                  <c:v>404</c:v>
                </c:pt>
                <c:pt idx="139">
                  <c:v>349</c:v>
                </c:pt>
                <c:pt idx="140">
                  <c:v>174</c:v>
                </c:pt>
                <c:pt idx="141">
                  <c:v>48</c:v>
                </c:pt>
                <c:pt idx="142">
                  <c:v>17</c:v>
                </c:pt>
                <c:pt idx="143">
                  <c:v>10</c:v>
                </c:pt>
                <c:pt idx="144">
                  <c:v>11</c:v>
                </c:pt>
                <c:pt idx="145">
                  <c:v>12</c:v>
                </c:pt>
                <c:pt idx="146">
                  <c:v>48</c:v>
                </c:pt>
                <c:pt idx="147">
                  <c:v>47</c:v>
                </c:pt>
                <c:pt idx="148">
                  <c:v>154</c:v>
                </c:pt>
                <c:pt idx="149">
                  <c:v>232</c:v>
                </c:pt>
                <c:pt idx="150">
                  <c:v>401</c:v>
                </c:pt>
                <c:pt idx="151">
                  <c:v>327</c:v>
                </c:pt>
                <c:pt idx="152">
                  <c:v>172</c:v>
                </c:pt>
                <c:pt idx="153">
                  <c:v>53</c:v>
                </c:pt>
                <c:pt idx="154">
                  <c:v>12</c:v>
                </c:pt>
                <c:pt idx="155">
                  <c:v>10</c:v>
                </c:pt>
                <c:pt idx="156">
                  <c:v>14</c:v>
                </c:pt>
                <c:pt idx="157">
                  <c:v>10</c:v>
                </c:pt>
                <c:pt idx="158">
                  <c:v>10</c:v>
                </c:pt>
                <c:pt idx="159">
                  <c:v>32</c:v>
                </c:pt>
                <c:pt idx="160">
                  <c:v>98</c:v>
                </c:pt>
                <c:pt idx="161">
                  <c:v>243</c:v>
                </c:pt>
                <c:pt idx="162">
                  <c:v>337</c:v>
                </c:pt>
                <c:pt idx="163">
                  <c:v>286</c:v>
                </c:pt>
                <c:pt idx="164">
                  <c:v>175</c:v>
                </c:pt>
                <c:pt idx="165">
                  <c:v>54</c:v>
                </c:pt>
                <c:pt idx="166">
                  <c:v>16</c:v>
                </c:pt>
                <c:pt idx="167">
                  <c:v>12</c:v>
                </c:pt>
                <c:pt idx="168">
                  <c:v>6</c:v>
                </c:pt>
                <c:pt idx="169">
                  <c:v>11</c:v>
                </c:pt>
                <c:pt idx="170">
                  <c:v>14</c:v>
                </c:pt>
                <c:pt idx="171">
                  <c:v>35</c:v>
                </c:pt>
                <c:pt idx="172">
                  <c:v>111</c:v>
                </c:pt>
                <c:pt idx="173">
                  <c:v>240</c:v>
                </c:pt>
                <c:pt idx="174">
                  <c:v>298</c:v>
                </c:pt>
                <c:pt idx="175">
                  <c:v>289</c:v>
                </c:pt>
                <c:pt idx="176">
                  <c:v>179</c:v>
                </c:pt>
                <c:pt idx="177">
                  <c:v>71</c:v>
                </c:pt>
                <c:pt idx="178">
                  <c:v>9</c:v>
                </c:pt>
                <c:pt idx="179">
                  <c:v>9</c:v>
                </c:pt>
                <c:pt idx="180">
                  <c:v>8</c:v>
                </c:pt>
                <c:pt idx="181">
                  <c:v>6</c:v>
                </c:pt>
                <c:pt idx="182">
                  <c:v>28</c:v>
                </c:pt>
                <c:pt idx="183">
                  <c:v>51</c:v>
                </c:pt>
                <c:pt idx="184">
                  <c:v>123</c:v>
                </c:pt>
                <c:pt idx="185">
                  <c:v>252</c:v>
                </c:pt>
                <c:pt idx="186">
                  <c:v>333</c:v>
                </c:pt>
                <c:pt idx="187">
                  <c:v>312</c:v>
                </c:pt>
                <c:pt idx="188">
                  <c:v>220</c:v>
                </c:pt>
                <c:pt idx="189">
                  <c:v>73</c:v>
                </c:pt>
                <c:pt idx="190">
                  <c:v>27</c:v>
                </c:pt>
                <c:pt idx="191">
                  <c:v>24</c:v>
                </c:pt>
                <c:pt idx="192">
                  <c:v>6</c:v>
                </c:pt>
                <c:pt idx="193">
                  <c:v>10</c:v>
                </c:pt>
                <c:pt idx="194">
                  <c:v>33</c:v>
                </c:pt>
                <c:pt idx="195">
                  <c:v>40</c:v>
                </c:pt>
                <c:pt idx="196">
                  <c:v>94</c:v>
                </c:pt>
                <c:pt idx="197">
                  <c:v>268</c:v>
                </c:pt>
                <c:pt idx="198">
                  <c:v>381</c:v>
                </c:pt>
                <c:pt idx="199">
                  <c:v>360</c:v>
                </c:pt>
                <c:pt idx="20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E-794B-9364-30551FE2D872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Serie desaisonalisee (CVS)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data!$B$2:$B$254</c:f>
              <c:numCache>
                <c:formatCode>m/d/yy</c:formatCode>
                <c:ptCount val="25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</c:numCache>
            </c:numRef>
          </c:cat>
          <c:val>
            <c:numRef>
              <c:f>data!$D$2:$D$254</c:f>
              <c:numCache>
                <c:formatCode>General</c:formatCode>
                <c:ptCount val="253"/>
                <c:pt idx="0">
                  <c:v>113.55361519607843</c:v>
                </c:pt>
                <c:pt idx="1">
                  <c:v>115.02420343137254</c:v>
                </c:pt>
                <c:pt idx="2">
                  <c:v>118.14185049019608</c:v>
                </c:pt>
                <c:pt idx="3">
                  <c:v>104.73008578431373</c:v>
                </c:pt>
                <c:pt idx="4">
                  <c:v>137.96537990196077</c:v>
                </c:pt>
                <c:pt idx="5">
                  <c:v>97.494791666666657</c:v>
                </c:pt>
                <c:pt idx="6">
                  <c:v>61.435968137254918</c:v>
                </c:pt>
                <c:pt idx="7">
                  <c:v>97.788909313725526</c:v>
                </c:pt>
                <c:pt idx="8">
                  <c:v>93.494791666666657</c:v>
                </c:pt>
                <c:pt idx="9">
                  <c:v>105.31096813725489</c:v>
                </c:pt>
                <c:pt idx="10">
                  <c:v>105.49846813725489</c:v>
                </c:pt>
                <c:pt idx="11">
                  <c:v>107.56096813725489</c:v>
                </c:pt>
                <c:pt idx="12">
                  <c:v>107.55361519607843</c:v>
                </c:pt>
                <c:pt idx="13">
                  <c:v>117.02420343137254</c:v>
                </c:pt>
                <c:pt idx="14">
                  <c:v>103.14185049019608</c:v>
                </c:pt>
                <c:pt idx="15">
                  <c:v>115.73008578431373</c:v>
                </c:pt>
                <c:pt idx="16">
                  <c:v>119.96537990196077</c:v>
                </c:pt>
                <c:pt idx="17">
                  <c:v>97.494791666666657</c:v>
                </c:pt>
                <c:pt idx="18">
                  <c:v>77.435968137254918</c:v>
                </c:pt>
                <c:pt idx="19">
                  <c:v>125.78890931372553</c:v>
                </c:pt>
                <c:pt idx="20">
                  <c:v>75.494791666666657</c:v>
                </c:pt>
                <c:pt idx="21">
                  <c:v>102.31096813725489</c:v>
                </c:pt>
                <c:pt idx="22">
                  <c:v>117.49846813725489</c:v>
                </c:pt>
                <c:pt idx="23">
                  <c:v>115.56096813725489</c:v>
                </c:pt>
                <c:pt idx="24">
                  <c:v>113.55361519607843</c:v>
                </c:pt>
                <c:pt idx="25">
                  <c:v>110.02420343137254</c:v>
                </c:pt>
                <c:pt idx="26">
                  <c:v>108.14185049019608</c:v>
                </c:pt>
                <c:pt idx="27">
                  <c:v>128.73008578431373</c:v>
                </c:pt>
                <c:pt idx="28">
                  <c:v>90.965379901960773</c:v>
                </c:pt>
                <c:pt idx="29">
                  <c:v>113.49479166666666</c:v>
                </c:pt>
                <c:pt idx="30">
                  <c:v>136.43596813725492</c:v>
                </c:pt>
                <c:pt idx="31">
                  <c:v>116.78890931372553</c:v>
                </c:pt>
                <c:pt idx="32">
                  <c:v>132.49479166666666</c:v>
                </c:pt>
                <c:pt idx="33">
                  <c:v>112.31096813725489</c:v>
                </c:pt>
                <c:pt idx="34">
                  <c:v>107.49846813725489</c:v>
                </c:pt>
                <c:pt idx="35">
                  <c:v>108.56096813725489</c:v>
                </c:pt>
                <c:pt idx="36">
                  <c:v>108.55361519607843</c:v>
                </c:pt>
                <c:pt idx="37">
                  <c:v>112.02420343137254</c:v>
                </c:pt>
                <c:pt idx="38">
                  <c:v>115.14185049019608</c:v>
                </c:pt>
                <c:pt idx="39">
                  <c:v>105.73008578431373</c:v>
                </c:pt>
                <c:pt idx="40">
                  <c:v>108.96537990196077</c:v>
                </c:pt>
                <c:pt idx="41">
                  <c:v>59.494791666666657</c:v>
                </c:pt>
                <c:pt idx="42">
                  <c:v>106.43596813725492</c:v>
                </c:pt>
                <c:pt idx="43">
                  <c:v>129.78890931372553</c:v>
                </c:pt>
                <c:pt idx="44">
                  <c:v>88.494791666666657</c:v>
                </c:pt>
                <c:pt idx="45">
                  <c:v>119.31096813725489</c:v>
                </c:pt>
                <c:pt idx="46">
                  <c:v>118.49846813725489</c:v>
                </c:pt>
                <c:pt idx="47">
                  <c:v>107.56096813725489</c:v>
                </c:pt>
                <c:pt idx="48">
                  <c:v>111.55361519607843</c:v>
                </c:pt>
                <c:pt idx="49">
                  <c:v>111.02420343137254</c:v>
                </c:pt>
                <c:pt idx="50">
                  <c:v>119.14185049019608</c:v>
                </c:pt>
                <c:pt idx="51">
                  <c:v>102.73008578431373</c:v>
                </c:pt>
                <c:pt idx="52">
                  <c:v>134.96537990196077</c:v>
                </c:pt>
                <c:pt idx="53">
                  <c:v>79.494791666666657</c:v>
                </c:pt>
                <c:pt idx="54">
                  <c:v>68.435968137254918</c:v>
                </c:pt>
                <c:pt idx="55">
                  <c:v>41.788909313725526</c:v>
                </c:pt>
                <c:pt idx="56">
                  <c:v>106.49479166666666</c:v>
                </c:pt>
                <c:pt idx="57">
                  <c:v>123.31096813725489</c:v>
                </c:pt>
                <c:pt idx="58">
                  <c:v>114.49846813725489</c:v>
                </c:pt>
                <c:pt idx="59">
                  <c:v>108.56096813725489</c:v>
                </c:pt>
                <c:pt idx="60">
                  <c:v>115.55361519607843</c:v>
                </c:pt>
                <c:pt idx="61">
                  <c:v>112.02420343137254</c:v>
                </c:pt>
                <c:pt idx="62">
                  <c:v>103.14185049019608</c:v>
                </c:pt>
                <c:pt idx="63">
                  <c:v>98.730085784313729</c:v>
                </c:pt>
                <c:pt idx="64">
                  <c:v>81.965379901960773</c:v>
                </c:pt>
                <c:pt idx="65">
                  <c:v>119.49479166666666</c:v>
                </c:pt>
                <c:pt idx="66">
                  <c:v>138.43596813725492</c:v>
                </c:pt>
                <c:pt idx="67">
                  <c:v>137.78890931372553</c:v>
                </c:pt>
                <c:pt idx="68">
                  <c:v>145.49479166666666</c:v>
                </c:pt>
                <c:pt idx="69">
                  <c:v>110.31096813725489</c:v>
                </c:pt>
                <c:pt idx="70">
                  <c:v>116.49846813725489</c:v>
                </c:pt>
                <c:pt idx="71">
                  <c:v>108.56096813725489</c:v>
                </c:pt>
                <c:pt idx="72">
                  <c:v>118.55361519607843</c:v>
                </c:pt>
                <c:pt idx="73">
                  <c:v>109.02420343137254</c:v>
                </c:pt>
                <c:pt idx="74">
                  <c:v>111.14185049019608</c:v>
                </c:pt>
                <c:pt idx="75">
                  <c:v>129.73008578431373</c:v>
                </c:pt>
                <c:pt idx="76">
                  <c:v>107.96537990196077</c:v>
                </c:pt>
                <c:pt idx="77">
                  <c:v>108.49479166666666</c:v>
                </c:pt>
                <c:pt idx="78">
                  <c:v>154.43596813725492</c:v>
                </c:pt>
                <c:pt idx="79">
                  <c:v>122.78890931372553</c:v>
                </c:pt>
                <c:pt idx="80">
                  <c:v>69.494791666666657</c:v>
                </c:pt>
                <c:pt idx="81">
                  <c:v>101.31096813725489</c:v>
                </c:pt>
                <c:pt idx="82">
                  <c:v>110.49846813725489</c:v>
                </c:pt>
                <c:pt idx="83">
                  <c:v>115.56096813725489</c:v>
                </c:pt>
                <c:pt idx="84">
                  <c:v>114.55361519607843</c:v>
                </c:pt>
                <c:pt idx="85">
                  <c:v>110.02420343137254</c:v>
                </c:pt>
                <c:pt idx="86">
                  <c:v>121.14185049019608</c:v>
                </c:pt>
                <c:pt idx="87">
                  <c:v>98.730085784313729</c:v>
                </c:pt>
                <c:pt idx="88">
                  <c:v>115.96537990196077</c:v>
                </c:pt>
                <c:pt idx="89">
                  <c:v>106.49479166666666</c:v>
                </c:pt>
                <c:pt idx="90">
                  <c:v>79.435968137254918</c:v>
                </c:pt>
                <c:pt idx="91">
                  <c:v>154.78890931372553</c:v>
                </c:pt>
                <c:pt idx="92">
                  <c:v>121.49479166666666</c:v>
                </c:pt>
                <c:pt idx="93">
                  <c:v>135.31096813725489</c:v>
                </c:pt>
                <c:pt idx="94">
                  <c:v>113.49846813725489</c:v>
                </c:pt>
                <c:pt idx="95">
                  <c:v>116.56096813725489</c:v>
                </c:pt>
                <c:pt idx="96">
                  <c:v>111.55361519607843</c:v>
                </c:pt>
                <c:pt idx="97">
                  <c:v>116.02420343137254</c:v>
                </c:pt>
                <c:pt idx="98">
                  <c:v>108.14185049019608</c:v>
                </c:pt>
                <c:pt idx="99">
                  <c:v>105.73008578431373</c:v>
                </c:pt>
                <c:pt idx="100">
                  <c:v>91.965379901960773</c:v>
                </c:pt>
                <c:pt idx="101">
                  <c:v>136.49479166666666</c:v>
                </c:pt>
                <c:pt idx="102">
                  <c:v>102.43596813725492</c:v>
                </c:pt>
                <c:pt idx="103">
                  <c:v>72.788909313725526</c:v>
                </c:pt>
                <c:pt idx="104">
                  <c:v>104.49479166666666</c:v>
                </c:pt>
                <c:pt idx="105">
                  <c:v>103.31096813725489</c:v>
                </c:pt>
                <c:pt idx="106">
                  <c:v>108.49846813725489</c:v>
                </c:pt>
                <c:pt idx="107">
                  <c:v>111.56096813725489</c:v>
                </c:pt>
                <c:pt idx="108">
                  <c:v>111.55361519607843</c:v>
                </c:pt>
                <c:pt idx="109">
                  <c:v>112.02420343137254</c:v>
                </c:pt>
                <c:pt idx="110">
                  <c:v>109.14185049019608</c:v>
                </c:pt>
                <c:pt idx="111">
                  <c:v>104.73008578431373</c:v>
                </c:pt>
                <c:pt idx="112">
                  <c:v>115.96537990196077</c:v>
                </c:pt>
                <c:pt idx="113">
                  <c:v>95.494791666666657</c:v>
                </c:pt>
                <c:pt idx="114">
                  <c:v>57.435968137254918</c:v>
                </c:pt>
                <c:pt idx="115">
                  <c:v>94.788909313725526</c:v>
                </c:pt>
                <c:pt idx="116">
                  <c:v>102.49479166666666</c:v>
                </c:pt>
                <c:pt idx="117">
                  <c:v>102.31096813725489</c:v>
                </c:pt>
                <c:pt idx="118">
                  <c:v>113.49846813725489</c:v>
                </c:pt>
                <c:pt idx="119">
                  <c:v>110.56096813725489</c:v>
                </c:pt>
                <c:pt idx="120">
                  <c:v>107.55361519607843</c:v>
                </c:pt>
                <c:pt idx="121">
                  <c:v>106.02420343137254</c:v>
                </c:pt>
                <c:pt idx="122">
                  <c:v>97.141850490196077</c:v>
                </c:pt>
                <c:pt idx="123">
                  <c:v>109.73008578431373</c:v>
                </c:pt>
                <c:pt idx="124">
                  <c:v>125.96537990196077</c:v>
                </c:pt>
                <c:pt idx="125">
                  <c:v>156.49479166666666</c:v>
                </c:pt>
                <c:pt idx="126">
                  <c:v>146.43596813725492</c:v>
                </c:pt>
                <c:pt idx="127">
                  <c:v>142.78890931372553</c:v>
                </c:pt>
                <c:pt idx="128">
                  <c:v>128.49479166666666</c:v>
                </c:pt>
                <c:pt idx="129">
                  <c:v>108.31096813725489</c:v>
                </c:pt>
                <c:pt idx="130">
                  <c:v>109.49846813725489</c:v>
                </c:pt>
                <c:pt idx="131">
                  <c:v>105.56096813725489</c:v>
                </c:pt>
                <c:pt idx="132">
                  <c:v>109.55361519607843</c:v>
                </c:pt>
                <c:pt idx="133">
                  <c:v>112.02420343137254</c:v>
                </c:pt>
                <c:pt idx="134">
                  <c:v>114.14185049019608</c:v>
                </c:pt>
                <c:pt idx="135">
                  <c:v>127.73008578431373</c:v>
                </c:pt>
                <c:pt idx="136">
                  <c:v>103.96537990196077</c:v>
                </c:pt>
                <c:pt idx="137">
                  <c:v>133.49479166666666</c:v>
                </c:pt>
                <c:pt idx="138">
                  <c:v>175.43596813725492</c:v>
                </c:pt>
                <c:pt idx="139">
                  <c:v>140.78890931372553</c:v>
                </c:pt>
                <c:pt idx="140">
                  <c:v>108.49479166666666</c:v>
                </c:pt>
                <c:pt idx="141">
                  <c:v>103.31096813725489</c:v>
                </c:pt>
                <c:pt idx="142">
                  <c:v>113.49846813725489</c:v>
                </c:pt>
                <c:pt idx="143">
                  <c:v>113.56096813725489</c:v>
                </c:pt>
                <c:pt idx="144">
                  <c:v>115.55361519607843</c:v>
                </c:pt>
                <c:pt idx="145">
                  <c:v>116.02420343137254</c:v>
                </c:pt>
                <c:pt idx="146">
                  <c:v>138.14185049019608</c:v>
                </c:pt>
                <c:pt idx="147">
                  <c:v>121.73008578431373</c:v>
                </c:pt>
                <c:pt idx="148">
                  <c:v>152.96537990196077</c:v>
                </c:pt>
                <c:pt idx="149">
                  <c:v>106.49479166666666</c:v>
                </c:pt>
                <c:pt idx="150">
                  <c:v>172.43596813725492</c:v>
                </c:pt>
                <c:pt idx="151">
                  <c:v>118.78890931372553</c:v>
                </c:pt>
                <c:pt idx="152">
                  <c:v>106.49479166666666</c:v>
                </c:pt>
                <c:pt idx="153">
                  <c:v>108.31096813725489</c:v>
                </c:pt>
                <c:pt idx="154">
                  <c:v>108.49846813725489</c:v>
                </c:pt>
                <c:pt idx="155">
                  <c:v>113.56096813725489</c:v>
                </c:pt>
                <c:pt idx="156">
                  <c:v>118.55361519607843</c:v>
                </c:pt>
                <c:pt idx="157">
                  <c:v>114.02420343137254</c:v>
                </c:pt>
                <c:pt idx="158">
                  <c:v>100.14185049019608</c:v>
                </c:pt>
                <c:pt idx="159">
                  <c:v>106.73008578431373</c:v>
                </c:pt>
                <c:pt idx="160">
                  <c:v>96.965379901960773</c:v>
                </c:pt>
                <c:pt idx="161">
                  <c:v>117.49479166666666</c:v>
                </c:pt>
                <c:pt idx="162">
                  <c:v>108.43596813725492</c:v>
                </c:pt>
                <c:pt idx="163">
                  <c:v>77.788909313725526</c:v>
                </c:pt>
                <c:pt idx="164">
                  <c:v>109.49479166666666</c:v>
                </c:pt>
                <c:pt idx="165">
                  <c:v>109.31096813725489</c:v>
                </c:pt>
                <c:pt idx="166">
                  <c:v>112.49846813725489</c:v>
                </c:pt>
                <c:pt idx="167">
                  <c:v>115.56096813725489</c:v>
                </c:pt>
                <c:pt idx="168">
                  <c:v>110.55361519607843</c:v>
                </c:pt>
                <c:pt idx="169">
                  <c:v>115.02420343137254</c:v>
                </c:pt>
                <c:pt idx="170">
                  <c:v>104.14185049019608</c:v>
                </c:pt>
                <c:pt idx="171">
                  <c:v>109.73008578431373</c:v>
                </c:pt>
                <c:pt idx="172">
                  <c:v>109.96537990196077</c:v>
                </c:pt>
                <c:pt idx="173">
                  <c:v>114.49479166666666</c:v>
                </c:pt>
                <c:pt idx="174">
                  <c:v>69.435968137254918</c:v>
                </c:pt>
                <c:pt idx="175">
                  <c:v>80.788909313725526</c:v>
                </c:pt>
                <c:pt idx="176">
                  <c:v>113.49479166666666</c:v>
                </c:pt>
                <c:pt idx="177">
                  <c:v>126.31096813725489</c:v>
                </c:pt>
                <c:pt idx="178">
                  <c:v>105.49846813725489</c:v>
                </c:pt>
                <c:pt idx="179">
                  <c:v>112.56096813725489</c:v>
                </c:pt>
                <c:pt idx="180">
                  <c:v>112.55361519607843</c:v>
                </c:pt>
                <c:pt idx="181">
                  <c:v>110.02420343137254</c:v>
                </c:pt>
                <c:pt idx="182">
                  <c:v>118.14185049019608</c:v>
                </c:pt>
                <c:pt idx="183">
                  <c:v>125.73008578431373</c:v>
                </c:pt>
                <c:pt idx="184">
                  <c:v>121.96537990196077</c:v>
                </c:pt>
                <c:pt idx="185">
                  <c:v>126.49479166666666</c:v>
                </c:pt>
                <c:pt idx="186">
                  <c:v>104.43596813725492</c:v>
                </c:pt>
                <c:pt idx="187">
                  <c:v>103.78890931372553</c:v>
                </c:pt>
                <c:pt idx="188">
                  <c:v>154.49479166666666</c:v>
                </c:pt>
                <c:pt idx="189">
                  <c:v>128.31096813725489</c:v>
                </c:pt>
                <c:pt idx="190">
                  <c:v>123.49846813725489</c:v>
                </c:pt>
                <c:pt idx="191">
                  <c:v>127.56096813725489</c:v>
                </c:pt>
                <c:pt idx="192">
                  <c:v>110.55361519607843</c:v>
                </c:pt>
                <c:pt idx="193">
                  <c:v>114.02420343137254</c:v>
                </c:pt>
                <c:pt idx="194">
                  <c:v>123.14185049019608</c:v>
                </c:pt>
                <c:pt idx="195">
                  <c:v>114.73008578431373</c:v>
                </c:pt>
                <c:pt idx="196">
                  <c:v>92.965379901960773</c:v>
                </c:pt>
                <c:pt idx="197">
                  <c:v>142.49479166666666</c:v>
                </c:pt>
                <c:pt idx="198">
                  <c:v>152.43596813725492</c:v>
                </c:pt>
                <c:pt idx="199">
                  <c:v>151.78890931372553</c:v>
                </c:pt>
                <c:pt idx="200">
                  <c:v>150.49479166666666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E-794B-9364-30551FE2D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14816"/>
        <c:axId val="26048976"/>
      </c:lineChart>
      <c:dateAx>
        <c:axId val="25914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048976"/>
        <c:crosses val="autoZero"/>
        <c:auto val="1"/>
        <c:lblOffset val="100"/>
        <c:baseTimeUnit val="months"/>
      </c:dateAx>
      <c:valAx>
        <c:axId val="26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9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Serie originale vs serie reconstruite</a:t>
            </a:r>
          </a:p>
        </c:rich>
      </c:tx>
      <c:layout>
        <c:manualLayout>
          <c:xMode val="edge"/>
          <c:yMode val="edge"/>
          <c:x val="0.38886260710397175"/>
          <c:y val="2.6239067055393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data!$B$2:$B$254</c:f>
              <c:numCache>
                <c:formatCode>m/d/yy</c:formatCode>
                <c:ptCount val="25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</c:numCache>
            </c:numRef>
          </c:cat>
          <c:val>
            <c:numRef>
              <c:f>data!$C$2:$C$254</c:f>
              <c:numCache>
                <c:formatCode>General</c:formatCode>
                <c:ptCount val="253"/>
                <c:pt idx="0">
                  <c:v>9</c:v>
                </c:pt>
                <c:pt idx="1">
                  <c:v>11</c:v>
                </c:pt>
                <c:pt idx="2">
                  <c:v>28</c:v>
                </c:pt>
                <c:pt idx="3">
                  <c:v>30</c:v>
                </c:pt>
                <c:pt idx="4">
                  <c:v>139</c:v>
                </c:pt>
                <c:pt idx="5">
                  <c:v>223</c:v>
                </c:pt>
                <c:pt idx="6">
                  <c:v>290</c:v>
                </c:pt>
                <c:pt idx="7">
                  <c:v>306</c:v>
                </c:pt>
                <c:pt idx="8">
                  <c:v>159</c:v>
                </c:pt>
                <c:pt idx="9">
                  <c:v>50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13</c:v>
                </c:pt>
                <c:pt idx="14">
                  <c:v>13</c:v>
                </c:pt>
                <c:pt idx="15">
                  <c:v>41</c:v>
                </c:pt>
                <c:pt idx="16">
                  <c:v>121</c:v>
                </c:pt>
                <c:pt idx="17">
                  <c:v>223</c:v>
                </c:pt>
                <c:pt idx="18">
                  <c:v>306</c:v>
                </c:pt>
                <c:pt idx="19">
                  <c:v>334</c:v>
                </c:pt>
                <c:pt idx="20">
                  <c:v>141</c:v>
                </c:pt>
                <c:pt idx="21">
                  <c:v>47</c:v>
                </c:pt>
                <c:pt idx="22">
                  <c:v>21</c:v>
                </c:pt>
                <c:pt idx="23">
                  <c:v>12</c:v>
                </c:pt>
                <c:pt idx="24">
                  <c:v>9</c:v>
                </c:pt>
                <c:pt idx="25">
                  <c:v>6</c:v>
                </c:pt>
                <c:pt idx="26">
                  <c:v>18</c:v>
                </c:pt>
                <c:pt idx="27">
                  <c:v>54</c:v>
                </c:pt>
                <c:pt idx="28">
                  <c:v>92</c:v>
                </c:pt>
                <c:pt idx="29">
                  <c:v>239</c:v>
                </c:pt>
                <c:pt idx="30">
                  <c:v>365</c:v>
                </c:pt>
                <c:pt idx="31">
                  <c:v>325</c:v>
                </c:pt>
                <c:pt idx="32">
                  <c:v>198</c:v>
                </c:pt>
                <c:pt idx="33">
                  <c:v>57</c:v>
                </c:pt>
                <c:pt idx="34">
                  <c:v>11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25</c:v>
                </c:pt>
                <c:pt idx="39">
                  <c:v>31</c:v>
                </c:pt>
                <c:pt idx="40">
                  <c:v>110</c:v>
                </c:pt>
                <c:pt idx="41">
                  <c:v>185</c:v>
                </c:pt>
                <c:pt idx="42">
                  <c:v>335</c:v>
                </c:pt>
                <c:pt idx="43">
                  <c:v>338</c:v>
                </c:pt>
                <c:pt idx="44">
                  <c:v>154</c:v>
                </c:pt>
                <c:pt idx="45">
                  <c:v>64</c:v>
                </c:pt>
                <c:pt idx="46">
                  <c:v>22</c:v>
                </c:pt>
                <c:pt idx="47">
                  <c:v>4</c:v>
                </c:pt>
                <c:pt idx="48">
                  <c:v>7</c:v>
                </c:pt>
                <c:pt idx="49">
                  <c:v>7</c:v>
                </c:pt>
                <c:pt idx="50">
                  <c:v>29</c:v>
                </c:pt>
                <c:pt idx="51">
                  <c:v>28</c:v>
                </c:pt>
                <c:pt idx="52">
                  <c:v>136</c:v>
                </c:pt>
                <c:pt idx="53">
                  <c:v>205</c:v>
                </c:pt>
                <c:pt idx="54">
                  <c:v>297</c:v>
                </c:pt>
                <c:pt idx="55">
                  <c:v>250</c:v>
                </c:pt>
                <c:pt idx="56">
                  <c:v>172</c:v>
                </c:pt>
                <c:pt idx="57">
                  <c:v>68</c:v>
                </c:pt>
                <c:pt idx="58">
                  <c:v>18</c:v>
                </c:pt>
                <c:pt idx="59">
                  <c:v>5</c:v>
                </c:pt>
                <c:pt idx="60">
                  <c:v>11</c:v>
                </c:pt>
                <c:pt idx="61">
                  <c:v>8</c:v>
                </c:pt>
                <c:pt idx="62">
                  <c:v>13</c:v>
                </c:pt>
                <c:pt idx="63">
                  <c:v>24</c:v>
                </c:pt>
                <c:pt idx="64">
                  <c:v>83</c:v>
                </c:pt>
                <c:pt idx="65">
                  <c:v>245</c:v>
                </c:pt>
                <c:pt idx="66">
                  <c:v>367</c:v>
                </c:pt>
                <c:pt idx="67">
                  <c:v>346</c:v>
                </c:pt>
                <c:pt idx="68">
                  <c:v>211</c:v>
                </c:pt>
                <c:pt idx="69">
                  <c:v>55</c:v>
                </c:pt>
                <c:pt idx="70">
                  <c:v>20</c:v>
                </c:pt>
                <c:pt idx="71">
                  <c:v>5</c:v>
                </c:pt>
                <c:pt idx="72">
                  <c:v>14</c:v>
                </c:pt>
                <c:pt idx="73">
                  <c:v>5</c:v>
                </c:pt>
                <c:pt idx="74">
                  <c:v>21</c:v>
                </c:pt>
                <c:pt idx="75">
                  <c:v>55</c:v>
                </c:pt>
                <c:pt idx="76">
                  <c:v>109</c:v>
                </c:pt>
                <c:pt idx="77">
                  <c:v>234</c:v>
                </c:pt>
                <c:pt idx="78">
                  <c:v>383</c:v>
                </c:pt>
                <c:pt idx="79">
                  <c:v>331</c:v>
                </c:pt>
                <c:pt idx="80">
                  <c:v>135</c:v>
                </c:pt>
                <c:pt idx="81">
                  <c:v>46</c:v>
                </c:pt>
                <c:pt idx="82">
                  <c:v>14</c:v>
                </c:pt>
                <c:pt idx="83">
                  <c:v>12</c:v>
                </c:pt>
                <c:pt idx="84">
                  <c:v>10</c:v>
                </c:pt>
                <c:pt idx="85">
                  <c:v>6</c:v>
                </c:pt>
                <c:pt idx="86">
                  <c:v>31</c:v>
                </c:pt>
                <c:pt idx="87">
                  <c:v>24</c:v>
                </c:pt>
                <c:pt idx="88">
                  <c:v>117</c:v>
                </c:pt>
                <c:pt idx="89">
                  <c:v>232</c:v>
                </c:pt>
                <c:pt idx="90">
                  <c:v>308</c:v>
                </c:pt>
                <c:pt idx="91">
                  <c:v>363</c:v>
                </c:pt>
                <c:pt idx="92">
                  <c:v>187</c:v>
                </c:pt>
                <c:pt idx="93">
                  <c:v>80</c:v>
                </c:pt>
                <c:pt idx="94">
                  <c:v>17</c:v>
                </c:pt>
                <c:pt idx="95">
                  <c:v>13</c:v>
                </c:pt>
                <c:pt idx="96">
                  <c:v>7</c:v>
                </c:pt>
                <c:pt idx="97">
                  <c:v>12</c:v>
                </c:pt>
                <c:pt idx="98">
                  <c:v>18</c:v>
                </c:pt>
                <c:pt idx="99">
                  <c:v>31</c:v>
                </c:pt>
                <c:pt idx="100">
                  <c:v>93</c:v>
                </c:pt>
                <c:pt idx="101">
                  <c:v>262</c:v>
                </c:pt>
                <c:pt idx="102">
                  <c:v>331</c:v>
                </c:pt>
                <c:pt idx="103">
                  <c:v>281</c:v>
                </c:pt>
                <c:pt idx="104">
                  <c:v>170</c:v>
                </c:pt>
                <c:pt idx="105">
                  <c:v>48</c:v>
                </c:pt>
                <c:pt idx="106">
                  <c:v>12</c:v>
                </c:pt>
                <c:pt idx="107">
                  <c:v>8</c:v>
                </c:pt>
                <c:pt idx="108">
                  <c:v>7</c:v>
                </c:pt>
                <c:pt idx="109">
                  <c:v>8</c:v>
                </c:pt>
                <c:pt idx="110">
                  <c:v>19</c:v>
                </c:pt>
                <c:pt idx="111">
                  <c:v>30</c:v>
                </c:pt>
                <c:pt idx="112">
                  <c:v>117</c:v>
                </c:pt>
                <c:pt idx="113">
                  <c:v>221</c:v>
                </c:pt>
                <c:pt idx="114">
                  <c:v>286</c:v>
                </c:pt>
                <c:pt idx="115">
                  <c:v>303</c:v>
                </c:pt>
                <c:pt idx="116">
                  <c:v>168</c:v>
                </c:pt>
                <c:pt idx="117">
                  <c:v>47</c:v>
                </c:pt>
                <c:pt idx="118">
                  <c:v>17</c:v>
                </c:pt>
                <c:pt idx="119">
                  <c:v>7</c:v>
                </c:pt>
                <c:pt idx="120">
                  <c:v>3</c:v>
                </c:pt>
                <c:pt idx="121">
                  <c:v>2</c:v>
                </c:pt>
                <c:pt idx="122">
                  <c:v>7</c:v>
                </c:pt>
                <c:pt idx="123">
                  <c:v>35</c:v>
                </c:pt>
                <c:pt idx="124">
                  <c:v>127</c:v>
                </c:pt>
                <c:pt idx="125">
                  <c:v>282</c:v>
                </c:pt>
                <c:pt idx="126">
                  <c:v>375</c:v>
                </c:pt>
                <c:pt idx="127">
                  <c:v>351</c:v>
                </c:pt>
                <c:pt idx="128">
                  <c:v>194</c:v>
                </c:pt>
                <c:pt idx="129">
                  <c:v>53</c:v>
                </c:pt>
                <c:pt idx="130">
                  <c:v>13</c:v>
                </c:pt>
                <c:pt idx="131">
                  <c:v>2</c:v>
                </c:pt>
                <c:pt idx="132">
                  <c:v>5</c:v>
                </c:pt>
                <c:pt idx="133">
                  <c:v>8</c:v>
                </c:pt>
                <c:pt idx="134">
                  <c:v>24</c:v>
                </c:pt>
                <c:pt idx="135">
                  <c:v>53</c:v>
                </c:pt>
                <c:pt idx="136">
                  <c:v>105</c:v>
                </c:pt>
                <c:pt idx="137">
                  <c:v>259</c:v>
                </c:pt>
                <c:pt idx="138">
                  <c:v>404</c:v>
                </c:pt>
                <c:pt idx="139">
                  <c:v>349</c:v>
                </c:pt>
                <c:pt idx="140">
                  <c:v>174</c:v>
                </c:pt>
                <c:pt idx="141">
                  <c:v>48</c:v>
                </c:pt>
                <c:pt idx="142">
                  <c:v>17</c:v>
                </c:pt>
                <c:pt idx="143">
                  <c:v>10</c:v>
                </c:pt>
                <c:pt idx="144">
                  <c:v>11</c:v>
                </c:pt>
                <c:pt idx="145">
                  <c:v>12</c:v>
                </c:pt>
                <c:pt idx="146">
                  <c:v>48</c:v>
                </c:pt>
                <c:pt idx="147">
                  <c:v>47</c:v>
                </c:pt>
                <c:pt idx="148">
                  <c:v>154</c:v>
                </c:pt>
                <c:pt idx="149">
                  <c:v>232</c:v>
                </c:pt>
                <c:pt idx="150">
                  <c:v>401</c:v>
                </c:pt>
                <c:pt idx="151">
                  <c:v>327</c:v>
                </c:pt>
                <c:pt idx="152">
                  <c:v>172</c:v>
                </c:pt>
                <c:pt idx="153">
                  <c:v>53</c:v>
                </c:pt>
                <c:pt idx="154">
                  <c:v>12</c:v>
                </c:pt>
                <c:pt idx="155">
                  <c:v>10</c:v>
                </c:pt>
                <c:pt idx="156">
                  <c:v>14</c:v>
                </c:pt>
                <c:pt idx="157">
                  <c:v>10</c:v>
                </c:pt>
                <c:pt idx="158">
                  <c:v>10</c:v>
                </c:pt>
                <c:pt idx="159">
                  <c:v>32</c:v>
                </c:pt>
                <c:pt idx="160">
                  <c:v>98</c:v>
                </c:pt>
                <c:pt idx="161">
                  <c:v>243</c:v>
                </c:pt>
                <c:pt idx="162">
                  <c:v>337</c:v>
                </c:pt>
                <c:pt idx="163">
                  <c:v>286</c:v>
                </c:pt>
                <c:pt idx="164">
                  <c:v>175</c:v>
                </c:pt>
                <c:pt idx="165">
                  <c:v>54</c:v>
                </c:pt>
                <c:pt idx="166">
                  <c:v>16</c:v>
                </c:pt>
                <c:pt idx="167">
                  <c:v>12</c:v>
                </c:pt>
                <c:pt idx="168">
                  <c:v>6</c:v>
                </c:pt>
                <c:pt idx="169">
                  <c:v>11</c:v>
                </c:pt>
                <c:pt idx="170">
                  <c:v>14</c:v>
                </c:pt>
                <c:pt idx="171">
                  <c:v>35</c:v>
                </c:pt>
                <c:pt idx="172">
                  <c:v>111</c:v>
                </c:pt>
                <c:pt idx="173">
                  <c:v>240</c:v>
                </c:pt>
                <c:pt idx="174">
                  <c:v>298</c:v>
                </c:pt>
                <c:pt idx="175">
                  <c:v>289</c:v>
                </c:pt>
                <c:pt idx="176">
                  <c:v>179</c:v>
                </c:pt>
                <c:pt idx="177">
                  <c:v>71</c:v>
                </c:pt>
                <c:pt idx="178">
                  <c:v>9</c:v>
                </c:pt>
                <c:pt idx="179">
                  <c:v>9</c:v>
                </c:pt>
                <c:pt idx="180">
                  <c:v>8</c:v>
                </c:pt>
                <c:pt idx="181">
                  <c:v>6</c:v>
                </c:pt>
                <c:pt idx="182">
                  <c:v>28</c:v>
                </c:pt>
                <c:pt idx="183">
                  <c:v>51</c:v>
                </c:pt>
                <c:pt idx="184">
                  <c:v>123</c:v>
                </c:pt>
                <c:pt idx="185">
                  <c:v>252</c:v>
                </c:pt>
                <c:pt idx="186">
                  <c:v>333</c:v>
                </c:pt>
                <c:pt idx="187">
                  <c:v>312</c:v>
                </c:pt>
                <c:pt idx="188">
                  <c:v>220</c:v>
                </c:pt>
                <c:pt idx="189">
                  <c:v>73</c:v>
                </c:pt>
                <c:pt idx="190">
                  <c:v>27</c:v>
                </c:pt>
                <c:pt idx="191">
                  <c:v>24</c:v>
                </c:pt>
                <c:pt idx="192">
                  <c:v>6</c:v>
                </c:pt>
                <c:pt idx="193">
                  <c:v>10</c:v>
                </c:pt>
                <c:pt idx="194">
                  <c:v>33</c:v>
                </c:pt>
                <c:pt idx="195">
                  <c:v>40</c:v>
                </c:pt>
                <c:pt idx="196">
                  <c:v>94</c:v>
                </c:pt>
                <c:pt idx="197">
                  <c:v>268</c:v>
                </c:pt>
                <c:pt idx="198">
                  <c:v>381</c:v>
                </c:pt>
                <c:pt idx="199">
                  <c:v>360</c:v>
                </c:pt>
                <c:pt idx="200">
                  <c:v>216</c:v>
                </c:pt>
                <c:pt idx="201">
                  <c:v>82</c:v>
                </c:pt>
                <c:pt idx="202">
                  <c:v>23</c:v>
                </c:pt>
                <c:pt idx="203">
                  <c:v>15</c:v>
                </c:pt>
                <c:pt idx="204">
                  <c:v>15</c:v>
                </c:pt>
                <c:pt idx="205">
                  <c:v>20</c:v>
                </c:pt>
                <c:pt idx="206">
                  <c:v>29</c:v>
                </c:pt>
                <c:pt idx="207">
                  <c:v>53</c:v>
                </c:pt>
                <c:pt idx="208">
                  <c:v>102</c:v>
                </c:pt>
                <c:pt idx="209">
                  <c:v>237</c:v>
                </c:pt>
                <c:pt idx="210">
                  <c:v>359</c:v>
                </c:pt>
                <c:pt idx="211">
                  <c:v>287</c:v>
                </c:pt>
                <c:pt idx="212">
                  <c:v>180</c:v>
                </c:pt>
                <c:pt idx="213">
                  <c:v>74</c:v>
                </c:pt>
                <c:pt idx="214">
                  <c:v>25</c:v>
                </c:pt>
                <c:pt idx="215">
                  <c:v>9</c:v>
                </c:pt>
                <c:pt idx="216">
                  <c:v>6</c:v>
                </c:pt>
                <c:pt idx="217">
                  <c:v>21</c:v>
                </c:pt>
                <c:pt idx="218">
                  <c:v>19</c:v>
                </c:pt>
                <c:pt idx="219">
                  <c:v>30</c:v>
                </c:pt>
                <c:pt idx="220">
                  <c:v>171</c:v>
                </c:pt>
                <c:pt idx="221">
                  <c:v>265</c:v>
                </c:pt>
                <c:pt idx="222">
                  <c:v>372</c:v>
                </c:pt>
                <c:pt idx="223">
                  <c:v>348</c:v>
                </c:pt>
                <c:pt idx="224">
                  <c:v>226</c:v>
                </c:pt>
                <c:pt idx="225">
                  <c:v>65</c:v>
                </c:pt>
                <c:pt idx="226">
                  <c:v>15</c:v>
                </c:pt>
                <c:pt idx="227">
                  <c:v>9</c:v>
                </c:pt>
                <c:pt idx="228">
                  <c:v>7</c:v>
                </c:pt>
                <c:pt idx="229">
                  <c:v>16</c:v>
                </c:pt>
                <c:pt idx="230">
                  <c:v>16</c:v>
                </c:pt>
                <c:pt idx="231">
                  <c:v>39</c:v>
                </c:pt>
                <c:pt idx="232">
                  <c:v>124</c:v>
                </c:pt>
                <c:pt idx="233">
                  <c:v>222</c:v>
                </c:pt>
                <c:pt idx="234">
                  <c:v>370</c:v>
                </c:pt>
                <c:pt idx="235">
                  <c:v>330</c:v>
                </c:pt>
                <c:pt idx="236">
                  <c:v>237</c:v>
                </c:pt>
                <c:pt idx="237">
                  <c:v>70</c:v>
                </c:pt>
                <c:pt idx="238">
                  <c:v>13</c:v>
                </c:pt>
                <c:pt idx="239">
                  <c:v>11</c:v>
                </c:pt>
                <c:pt idx="240">
                  <c:v>13</c:v>
                </c:pt>
                <c:pt idx="241">
                  <c:v>11</c:v>
                </c:pt>
                <c:pt idx="242">
                  <c:v>40</c:v>
                </c:pt>
                <c:pt idx="243">
                  <c:v>39</c:v>
                </c:pt>
                <c:pt idx="244">
                  <c:v>100</c:v>
                </c:pt>
                <c:pt idx="245">
                  <c:v>243</c:v>
                </c:pt>
                <c:pt idx="246">
                  <c:v>395</c:v>
                </c:pt>
                <c:pt idx="247">
                  <c:v>352</c:v>
                </c:pt>
                <c:pt idx="248">
                  <c:v>175</c:v>
                </c:pt>
                <c:pt idx="249">
                  <c:v>78</c:v>
                </c:pt>
                <c:pt idx="250">
                  <c:v>28</c:v>
                </c:pt>
                <c:pt idx="251">
                  <c:v>5</c:v>
                </c:pt>
                <c:pt idx="25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C-6945-8433-2C98CF8D4D79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Serie reconstruite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data!$B$2:$B$254</c:f>
              <c:numCache>
                <c:formatCode>m/d/yy</c:formatCode>
                <c:ptCount val="25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</c:numCache>
            </c:numRef>
          </c:cat>
          <c:val>
            <c:numRef>
              <c:f>data!$H$2:$H$254</c:f>
              <c:numCache>
                <c:formatCode>General</c:formatCode>
                <c:ptCount val="253"/>
                <c:pt idx="0">
                  <c:v>1.5793713713294437</c:v>
                </c:pt>
                <c:pt idx="1">
                  <c:v>2.1703378155801687</c:v>
                </c:pt>
                <c:pt idx="2">
                  <c:v>16.114245436301459</c:v>
                </c:pt>
                <c:pt idx="3">
                  <c:v>31.587564821728648</c:v>
                </c:pt>
                <c:pt idx="4">
                  <c:v>107.41382538362643</c:v>
                </c:pt>
                <c:pt idx="5">
                  <c:v>231.9459682984654</c:v>
                </c:pt>
                <c:pt idx="6">
                  <c:v>335.066346507422</c:v>
                </c:pt>
                <c:pt idx="7">
                  <c:v>314.77496001049622</c:v>
                </c:pt>
                <c:pt idx="8">
                  <c:v>172.13063233709991</c:v>
                </c:pt>
                <c:pt idx="9">
                  <c:v>51.376010546056513</c:v>
                </c:pt>
                <c:pt idx="10">
                  <c:v>10.250065225601361</c:v>
                </c:pt>
                <c:pt idx="11">
                  <c:v>3.2491199051462019</c:v>
                </c:pt>
                <c:pt idx="12">
                  <c:v>2.3180275258674925</c:v>
                </c:pt>
                <c:pt idx="13">
                  <c:v>2.9089939701182175</c:v>
                </c:pt>
                <c:pt idx="14">
                  <c:v>16.852901590839522</c:v>
                </c:pt>
                <c:pt idx="15">
                  <c:v>32.326220976266711</c:v>
                </c:pt>
                <c:pt idx="16">
                  <c:v>108.15248153816449</c:v>
                </c:pt>
                <c:pt idx="17">
                  <c:v>232.68462445300347</c:v>
                </c:pt>
                <c:pt idx="18">
                  <c:v>335.80500266196003</c:v>
                </c:pt>
                <c:pt idx="19">
                  <c:v>315.51361616503425</c:v>
                </c:pt>
                <c:pt idx="20">
                  <c:v>172.86928849163797</c:v>
                </c:pt>
                <c:pt idx="21">
                  <c:v>52.114666700594576</c:v>
                </c:pt>
                <c:pt idx="22">
                  <c:v>10.988721380139424</c:v>
                </c:pt>
                <c:pt idx="23">
                  <c:v>3.9877760596842506</c:v>
                </c:pt>
                <c:pt idx="24">
                  <c:v>3.0566836804055555</c:v>
                </c:pt>
                <c:pt idx="25">
                  <c:v>3.6476501246562805</c:v>
                </c:pt>
                <c:pt idx="26">
                  <c:v>17.591557745377585</c:v>
                </c:pt>
                <c:pt idx="27">
                  <c:v>33.064877130804774</c:v>
                </c:pt>
                <c:pt idx="28">
                  <c:v>108.89113769270256</c:v>
                </c:pt>
                <c:pt idx="29">
                  <c:v>233.42328060754153</c:v>
                </c:pt>
                <c:pt idx="30">
                  <c:v>336.54365881649812</c:v>
                </c:pt>
                <c:pt idx="31">
                  <c:v>316.25227231957234</c:v>
                </c:pt>
                <c:pt idx="32">
                  <c:v>173.60794464617604</c:v>
                </c:pt>
                <c:pt idx="33">
                  <c:v>52.853322855132625</c:v>
                </c:pt>
                <c:pt idx="34">
                  <c:v>11.727377534677473</c:v>
                </c:pt>
                <c:pt idx="35">
                  <c:v>4.7264322142223136</c:v>
                </c:pt>
                <c:pt idx="36">
                  <c:v>3.7953398349436185</c:v>
                </c:pt>
                <c:pt idx="37">
                  <c:v>4.3863062791943435</c:v>
                </c:pt>
                <c:pt idx="38">
                  <c:v>18.330213899915634</c:v>
                </c:pt>
                <c:pt idx="39">
                  <c:v>31.40290078309414</c:v>
                </c:pt>
                <c:pt idx="40">
                  <c:v>109.62979384724062</c:v>
                </c:pt>
                <c:pt idx="41">
                  <c:v>234.16193676207956</c:v>
                </c:pt>
                <c:pt idx="42">
                  <c:v>337.28231497103616</c:v>
                </c:pt>
                <c:pt idx="43">
                  <c:v>316.99092847411038</c:v>
                </c:pt>
                <c:pt idx="44">
                  <c:v>174.3466008007141</c:v>
                </c:pt>
                <c:pt idx="45">
                  <c:v>53.591979009670688</c:v>
                </c:pt>
                <c:pt idx="46">
                  <c:v>12.466033689215536</c:v>
                </c:pt>
                <c:pt idx="47">
                  <c:v>5.4650883687603766</c:v>
                </c:pt>
                <c:pt idx="48">
                  <c:v>4.5339959894816673</c:v>
                </c:pt>
                <c:pt idx="49">
                  <c:v>5.1249624337323922</c:v>
                </c:pt>
                <c:pt idx="50">
                  <c:v>19.068870054453697</c:v>
                </c:pt>
                <c:pt idx="51">
                  <c:v>34.542189439880886</c:v>
                </c:pt>
                <c:pt idx="52">
                  <c:v>110.36845000177868</c:v>
                </c:pt>
                <c:pt idx="53">
                  <c:v>234.90059291661763</c:v>
                </c:pt>
                <c:pt idx="54">
                  <c:v>338.02097112557419</c:v>
                </c:pt>
                <c:pt idx="55">
                  <c:v>317.72958462864847</c:v>
                </c:pt>
                <c:pt idx="56">
                  <c:v>175.08525695525213</c:v>
                </c:pt>
                <c:pt idx="57">
                  <c:v>54.330635164208751</c:v>
                </c:pt>
                <c:pt idx="58">
                  <c:v>13.204689843753599</c:v>
                </c:pt>
                <c:pt idx="59">
                  <c:v>6.2037445232984254</c:v>
                </c:pt>
                <c:pt idx="60">
                  <c:v>5.2726521440197303</c:v>
                </c:pt>
                <c:pt idx="61">
                  <c:v>5.8636185882704552</c:v>
                </c:pt>
                <c:pt idx="62">
                  <c:v>19.80752620899176</c:v>
                </c:pt>
                <c:pt idx="63">
                  <c:v>35.280845594418949</c:v>
                </c:pt>
                <c:pt idx="64">
                  <c:v>111.10710615631672</c:v>
                </c:pt>
                <c:pt idx="65">
                  <c:v>235.63924907115569</c:v>
                </c:pt>
                <c:pt idx="66">
                  <c:v>338.75962728011228</c:v>
                </c:pt>
                <c:pt idx="67">
                  <c:v>318.4682407831865</c:v>
                </c:pt>
                <c:pt idx="68">
                  <c:v>175.82391310979023</c:v>
                </c:pt>
                <c:pt idx="69">
                  <c:v>55.069291318746799</c:v>
                </c:pt>
                <c:pt idx="70">
                  <c:v>13.943345998291647</c:v>
                </c:pt>
                <c:pt idx="71">
                  <c:v>6.9424006778364884</c:v>
                </c:pt>
                <c:pt idx="72">
                  <c:v>6.0113082985577933</c:v>
                </c:pt>
                <c:pt idx="73">
                  <c:v>6.6022747428085182</c:v>
                </c:pt>
                <c:pt idx="74">
                  <c:v>20.546182363529809</c:v>
                </c:pt>
                <c:pt idx="75">
                  <c:v>36.019501748956998</c:v>
                </c:pt>
                <c:pt idx="76">
                  <c:v>111.84576231085478</c:v>
                </c:pt>
                <c:pt idx="77">
                  <c:v>236.37790522569375</c:v>
                </c:pt>
                <c:pt idx="78">
                  <c:v>339.49828343465032</c:v>
                </c:pt>
                <c:pt idx="79">
                  <c:v>319.20689693772454</c:v>
                </c:pt>
                <c:pt idx="80">
                  <c:v>176.56256926432826</c:v>
                </c:pt>
                <c:pt idx="81">
                  <c:v>55.807947473284862</c:v>
                </c:pt>
                <c:pt idx="82">
                  <c:v>14.68200215282971</c:v>
                </c:pt>
                <c:pt idx="83">
                  <c:v>7.6810568323745514</c:v>
                </c:pt>
                <c:pt idx="84">
                  <c:v>6.7499644530958562</c:v>
                </c:pt>
                <c:pt idx="85">
                  <c:v>7.340930897346567</c:v>
                </c:pt>
                <c:pt idx="86">
                  <c:v>21.284838518067872</c:v>
                </c:pt>
                <c:pt idx="87">
                  <c:v>36.758157903495061</c:v>
                </c:pt>
                <c:pt idx="88">
                  <c:v>112.58441846539284</c:v>
                </c:pt>
                <c:pt idx="89">
                  <c:v>237.11656138023181</c:v>
                </c:pt>
                <c:pt idx="90">
                  <c:v>340.23693958918841</c:v>
                </c:pt>
                <c:pt idx="91">
                  <c:v>319.94555309226263</c:v>
                </c:pt>
                <c:pt idx="92">
                  <c:v>177.30122541886632</c:v>
                </c:pt>
                <c:pt idx="93">
                  <c:v>56.546603627822925</c:v>
                </c:pt>
                <c:pt idx="94">
                  <c:v>15.420658307367773</c:v>
                </c:pt>
                <c:pt idx="95">
                  <c:v>8.4197129869126002</c:v>
                </c:pt>
                <c:pt idx="96">
                  <c:v>7.488620607633905</c:v>
                </c:pt>
                <c:pt idx="97">
                  <c:v>8.07958705188463</c:v>
                </c:pt>
                <c:pt idx="98">
                  <c:v>22.023494672605935</c:v>
                </c:pt>
                <c:pt idx="99">
                  <c:v>37.496814058033124</c:v>
                </c:pt>
                <c:pt idx="100">
                  <c:v>113.32307461993091</c:v>
                </c:pt>
                <c:pt idx="101">
                  <c:v>237.85521753476985</c:v>
                </c:pt>
                <c:pt idx="102">
                  <c:v>340.97559574372644</c:v>
                </c:pt>
                <c:pt idx="103">
                  <c:v>320.68420924680066</c:v>
                </c:pt>
                <c:pt idx="104">
                  <c:v>178.03988157340439</c:v>
                </c:pt>
                <c:pt idx="105">
                  <c:v>57.285259782360974</c:v>
                </c:pt>
                <c:pt idx="106">
                  <c:v>16.159314461905822</c:v>
                </c:pt>
                <c:pt idx="107">
                  <c:v>9.1583691414506632</c:v>
                </c:pt>
                <c:pt idx="108">
                  <c:v>8.227276762171968</c:v>
                </c:pt>
                <c:pt idx="109">
                  <c:v>8.818243206422693</c:v>
                </c:pt>
                <c:pt idx="110">
                  <c:v>22.762150827143984</c:v>
                </c:pt>
                <c:pt idx="111">
                  <c:v>38.235470212571173</c:v>
                </c:pt>
                <c:pt idx="112">
                  <c:v>114.06173077446897</c:v>
                </c:pt>
                <c:pt idx="113">
                  <c:v>238.59387368930794</c:v>
                </c:pt>
                <c:pt idx="114">
                  <c:v>341.71425189826448</c:v>
                </c:pt>
                <c:pt idx="115">
                  <c:v>321.42286540133875</c:v>
                </c:pt>
                <c:pt idx="116">
                  <c:v>178.77853772794242</c:v>
                </c:pt>
                <c:pt idx="117">
                  <c:v>58.023915936899037</c:v>
                </c:pt>
                <c:pt idx="118">
                  <c:v>16.897970616443885</c:v>
                </c:pt>
                <c:pt idx="119">
                  <c:v>9.8970252959887262</c:v>
                </c:pt>
                <c:pt idx="120">
                  <c:v>8.9659329167100168</c:v>
                </c:pt>
                <c:pt idx="121">
                  <c:v>9.5568993609607418</c:v>
                </c:pt>
                <c:pt idx="122">
                  <c:v>23.500806981682047</c:v>
                </c:pt>
                <c:pt idx="123">
                  <c:v>38.974126367109236</c:v>
                </c:pt>
                <c:pt idx="124">
                  <c:v>114.80038692900703</c:v>
                </c:pt>
                <c:pt idx="125">
                  <c:v>239.33252984384598</c:v>
                </c:pt>
                <c:pt idx="126">
                  <c:v>342.45290805280257</c:v>
                </c:pt>
                <c:pt idx="127">
                  <c:v>322.16152155587679</c:v>
                </c:pt>
                <c:pt idx="128">
                  <c:v>179.51719388248051</c:v>
                </c:pt>
                <c:pt idx="129">
                  <c:v>58.7625720914371</c:v>
                </c:pt>
                <c:pt idx="130">
                  <c:v>17.636626770981934</c:v>
                </c:pt>
                <c:pt idx="131">
                  <c:v>10.635681450526775</c:v>
                </c:pt>
                <c:pt idx="132">
                  <c:v>9.7045890712480798</c:v>
                </c:pt>
                <c:pt idx="133">
                  <c:v>10.295555515498805</c:v>
                </c:pt>
                <c:pt idx="134">
                  <c:v>24.23946313622011</c:v>
                </c:pt>
                <c:pt idx="135">
                  <c:v>39.712782521647298</c:v>
                </c:pt>
                <c:pt idx="136">
                  <c:v>115.53904308354507</c:v>
                </c:pt>
                <c:pt idx="137">
                  <c:v>240.07118599838404</c:v>
                </c:pt>
                <c:pt idx="138">
                  <c:v>343.1915642073406</c:v>
                </c:pt>
                <c:pt idx="139">
                  <c:v>322.90017771041482</c:v>
                </c:pt>
                <c:pt idx="140">
                  <c:v>180.25585003701855</c:v>
                </c:pt>
                <c:pt idx="141">
                  <c:v>59.501228245975149</c:v>
                </c:pt>
                <c:pt idx="142">
                  <c:v>18.375282925519997</c:v>
                </c:pt>
                <c:pt idx="143">
                  <c:v>11.374337605064838</c:v>
                </c:pt>
                <c:pt idx="144">
                  <c:v>10.443245225786143</c:v>
                </c:pt>
                <c:pt idx="145">
                  <c:v>11.034211670036868</c:v>
                </c:pt>
                <c:pt idx="146">
                  <c:v>24.978119290758158</c:v>
                </c:pt>
                <c:pt idx="147">
                  <c:v>40.451438676185347</c:v>
                </c:pt>
                <c:pt idx="148">
                  <c:v>116.27769923808313</c:v>
                </c:pt>
                <c:pt idx="149">
                  <c:v>240.8098421529221</c:v>
                </c:pt>
                <c:pt idx="150">
                  <c:v>343.9302203618787</c:v>
                </c:pt>
                <c:pt idx="151">
                  <c:v>323.63883386495291</c:v>
                </c:pt>
                <c:pt idx="152">
                  <c:v>180.99450619155661</c:v>
                </c:pt>
                <c:pt idx="153">
                  <c:v>60.239884400513212</c:v>
                </c:pt>
                <c:pt idx="154">
                  <c:v>19.11393908005806</c:v>
                </c:pt>
                <c:pt idx="155">
                  <c:v>12.112993759602901</c:v>
                </c:pt>
                <c:pt idx="156">
                  <c:v>11.181901380324206</c:v>
                </c:pt>
                <c:pt idx="157">
                  <c:v>11.772867824574917</c:v>
                </c:pt>
                <c:pt idx="158">
                  <c:v>25.716775445296221</c:v>
                </c:pt>
                <c:pt idx="159">
                  <c:v>41.19009483072341</c:v>
                </c:pt>
                <c:pt idx="160">
                  <c:v>117.01635539262119</c:v>
                </c:pt>
                <c:pt idx="161">
                  <c:v>241.54849830746016</c:v>
                </c:pt>
                <c:pt idx="162">
                  <c:v>344.66887651641673</c:v>
                </c:pt>
                <c:pt idx="163">
                  <c:v>324.37749001949095</c:v>
                </c:pt>
                <c:pt idx="164">
                  <c:v>181.73316234609467</c:v>
                </c:pt>
                <c:pt idx="165">
                  <c:v>60.978540555051275</c:v>
                </c:pt>
                <c:pt idx="166">
                  <c:v>19.852595234596123</c:v>
                </c:pt>
                <c:pt idx="167">
                  <c:v>12.85164991414095</c:v>
                </c:pt>
                <c:pt idx="168">
                  <c:v>11.920557534862255</c:v>
                </c:pt>
                <c:pt idx="169">
                  <c:v>12.51152397911298</c:v>
                </c:pt>
                <c:pt idx="170">
                  <c:v>26.455431599834284</c:v>
                </c:pt>
                <c:pt idx="171">
                  <c:v>41.928750985261473</c:v>
                </c:pt>
                <c:pt idx="172">
                  <c:v>117.75501154715926</c:v>
                </c:pt>
                <c:pt idx="173">
                  <c:v>242.28715446199823</c:v>
                </c:pt>
                <c:pt idx="174">
                  <c:v>345.40753267095477</c:v>
                </c:pt>
                <c:pt idx="175">
                  <c:v>325.11614617402904</c:v>
                </c:pt>
                <c:pt idx="176">
                  <c:v>182.47181850063274</c:v>
                </c:pt>
                <c:pt idx="177">
                  <c:v>61.717196709589324</c:v>
                </c:pt>
                <c:pt idx="178">
                  <c:v>20.591251389134172</c:v>
                </c:pt>
                <c:pt idx="179">
                  <c:v>13.590306068679013</c:v>
                </c:pt>
                <c:pt idx="180">
                  <c:v>12.659213689400318</c:v>
                </c:pt>
                <c:pt idx="181">
                  <c:v>13.250180133651043</c:v>
                </c:pt>
                <c:pt idx="182">
                  <c:v>27.194087754372333</c:v>
                </c:pt>
                <c:pt idx="183">
                  <c:v>42.667407139799522</c:v>
                </c:pt>
                <c:pt idx="184">
                  <c:v>118.49366770169732</c:v>
                </c:pt>
                <c:pt idx="185">
                  <c:v>243.02581061653626</c:v>
                </c:pt>
                <c:pt idx="186">
                  <c:v>346.14618882549286</c:v>
                </c:pt>
                <c:pt idx="187">
                  <c:v>325.85480232856708</c:v>
                </c:pt>
                <c:pt idx="188">
                  <c:v>183.2104746551708</c:v>
                </c:pt>
                <c:pt idx="189">
                  <c:v>62.455852864127387</c:v>
                </c:pt>
                <c:pt idx="190">
                  <c:v>21.329907543672235</c:v>
                </c:pt>
                <c:pt idx="191">
                  <c:v>14.328962223217076</c:v>
                </c:pt>
                <c:pt idx="192">
                  <c:v>13.397869843938366</c:v>
                </c:pt>
                <c:pt idx="193">
                  <c:v>13.988836288189091</c:v>
                </c:pt>
                <c:pt idx="194">
                  <c:v>27.932743908910396</c:v>
                </c:pt>
                <c:pt idx="195">
                  <c:v>43.406063294337585</c:v>
                </c:pt>
                <c:pt idx="196">
                  <c:v>119.23232385623538</c:v>
                </c:pt>
                <c:pt idx="197">
                  <c:v>243.76446677107432</c:v>
                </c:pt>
                <c:pt idx="198">
                  <c:v>346.88484498003089</c:v>
                </c:pt>
                <c:pt idx="199">
                  <c:v>326.59345848310511</c:v>
                </c:pt>
                <c:pt idx="200">
                  <c:v>183.94913080970883</c:v>
                </c:pt>
                <c:pt idx="201">
                  <c:v>63.19450901866545</c:v>
                </c:pt>
                <c:pt idx="202">
                  <c:v>22.068563698210284</c:v>
                </c:pt>
                <c:pt idx="203">
                  <c:v>15.067618377755124</c:v>
                </c:pt>
                <c:pt idx="204">
                  <c:v>14.136525998476429</c:v>
                </c:pt>
                <c:pt idx="205">
                  <c:v>14.727492442727154</c:v>
                </c:pt>
                <c:pt idx="206">
                  <c:v>28.671400063448459</c:v>
                </c:pt>
                <c:pt idx="207">
                  <c:v>44.144719448875648</c:v>
                </c:pt>
                <c:pt idx="208">
                  <c:v>119.97098001077342</c:v>
                </c:pt>
                <c:pt idx="209">
                  <c:v>244.50312292561239</c:v>
                </c:pt>
                <c:pt idx="210">
                  <c:v>347.62350113456898</c:v>
                </c:pt>
                <c:pt idx="211">
                  <c:v>327.3321146376432</c:v>
                </c:pt>
                <c:pt idx="212">
                  <c:v>184.68778696424692</c:v>
                </c:pt>
                <c:pt idx="213">
                  <c:v>63.933165173203498</c:v>
                </c:pt>
                <c:pt idx="214">
                  <c:v>22.807219852748347</c:v>
                </c:pt>
                <c:pt idx="215">
                  <c:v>15.806274532293187</c:v>
                </c:pt>
                <c:pt idx="216">
                  <c:v>14.875182153014492</c:v>
                </c:pt>
                <c:pt idx="217">
                  <c:v>15.466148597265217</c:v>
                </c:pt>
                <c:pt idx="218">
                  <c:v>29.410056217986522</c:v>
                </c:pt>
                <c:pt idx="219">
                  <c:v>44.883375603413697</c:v>
                </c:pt>
                <c:pt idx="220">
                  <c:v>120.70963616531148</c:v>
                </c:pt>
                <c:pt idx="221">
                  <c:v>245.24177908015045</c:v>
                </c:pt>
                <c:pt idx="222">
                  <c:v>348.36215728910702</c:v>
                </c:pt>
                <c:pt idx="223">
                  <c:v>328.07077079218129</c:v>
                </c:pt>
                <c:pt idx="224">
                  <c:v>185.42644311878496</c:v>
                </c:pt>
                <c:pt idx="225">
                  <c:v>64.671821327741554</c:v>
                </c:pt>
                <c:pt idx="226">
                  <c:v>23.54587600728641</c:v>
                </c:pt>
                <c:pt idx="227">
                  <c:v>16.54493068683125</c:v>
                </c:pt>
                <c:pt idx="228">
                  <c:v>15.613838307552555</c:v>
                </c:pt>
                <c:pt idx="229">
                  <c:v>16.204804751803266</c:v>
                </c:pt>
                <c:pt idx="230">
                  <c:v>30.148712372524571</c:v>
                </c:pt>
                <c:pt idx="231">
                  <c:v>45.62203175795176</c:v>
                </c:pt>
                <c:pt idx="232">
                  <c:v>121.44829231984954</c:v>
                </c:pt>
                <c:pt idx="233">
                  <c:v>245.98043523468851</c:v>
                </c:pt>
                <c:pt idx="234">
                  <c:v>349.10081344364505</c:v>
                </c:pt>
                <c:pt idx="235">
                  <c:v>328.80942694671933</c:v>
                </c:pt>
                <c:pt idx="236">
                  <c:v>186.16509927332302</c:v>
                </c:pt>
                <c:pt idx="237">
                  <c:v>65.410477482279617</c:v>
                </c:pt>
                <c:pt idx="238">
                  <c:v>24.284532161824472</c:v>
                </c:pt>
                <c:pt idx="239">
                  <c:v>17.283586841369299</c:v>
                </c:pt>
                <c:pt idx="240">
                  <c:v>16.352494462090604</c:v>
                </c:pt>
                <c:pt idx="241">
                  <c:v>16.943460906341329</c:v>
                </c:pt>
                <c:pt idx="242">
                  <c:v>30.887368527062634</c:v>
                </c:pt>
                <c:pt idx="243">
                  <c:v>46.360687912489823</c:v>
                </c:pt>
                <c:pt idx="244">
                  <c:v>122.18694847438761</c:v>
                </c:pt>
                <c:pt idx="245">
                  <c:v>246.71909138922655</c:v>
                </c:pt>
                <c:pt idx="246">
                  <c:v>349.83946959818314</c:v>
                </c:pt>
                <c:pt idx="247">
                  <c:v>329.54808310125736</c:v>
                </c:pt>
                <c:pt idx="248">
                  <c:v>186.90375542786109</c:v>
                </c:pt>
                <c:pt idx="249">
                  <c:v>66.14913363681768</c:v>
                </c:pt>
                <c:pt idx="250">
                  <c:v>25.023188316362521</c:v>
                </c:pt>
                <c:pt idx="251">
                  <c:v>18.022242995907362</c:v>
                </c:pt>
                <c:pt idx="252">
                  <c:v>17.091150616628667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C-6945-8433-2C98CF8D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37520"/>
        <c:axId val="508172240"/>
      </c:lineChart>
      <c:dateAx>
        <c:axId val="39837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172240"/>
        <c:crosses val="autoZero"/>
        <c:auto val="1"/>
        <c:lblOffset val="100"/>
        <c:baseTimeUnit val="months"/>
      </c:dateAx>
      <c:valAx>
        <c:axId val="5081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3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 Prediction moyenne mobile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data!$B$2:$B$254</c:f>
              <c:numCache>
                <c:formatCode>m/d/yy</c:formatCode>
                <c:ptCount val="25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</c:numCache>
            </c:numRef>
          </c:cat>
          <c:val>
            <c:numRef>
              <c:f>data!$C$2:$C$254</c:f>
              <c:numCache>
                <c:formatCode>General</c:formatCode>
                <c:ptCount val="253"/>
                <c:pt idx="0">
                  <c:v>9</c:v>
                </c:pt>
                <c:pt idx="1">
                  <c:v>11</c:v>
                </c:pt>
                <c:pt idx="2">
                  <c:v>28</c:v>
                </c:pt>
                <c:pt idx="3">
                  <c:v>30</c:v>
                </c:pt>
                <c:pt idx="4">
                  <c:v>139</c:v>
                </c:pt>
                <c:pt idx="5">
                  <c:v>223</c:v>
                </c:pt>
                <c:pt idx="6">
                  <c:v>290</c:v>
                </c:pt>
                <c:pt idx="7">
                  <c:v>306</c:v>
                </c:pt>
                <c:pt idx="8">
                  <c:v>159</c:v>
                </c:pt>
                <c:pt idx="9">
                  <c:v>50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13</c:v>
                </c:pt>
                <c:pt idx="14">
                  <c:v>13</c:v>
                </c:pt>
                <c:pt idx="15">
                  <c:v>41</c:v>
                </c:pt>
                <c:pt idx="16">
                  <c:v>121</c:v>
                </c:pt>
                <c:pt idx="17">
                  <c:v>223</c:v>
                </c:pt>
                <c:pt idx="18">
                  <c:v>306</c:v>
                </c:pt>
                <c:pt idx="19">
                  <c:v>334</c:v>
                </c:pt>
                <c:pt idx="20">
                  <c:v>141</c:v>
                </c:pt>
                <c:pt idx="21">
                  <c:v>47</c:v>
                </c:pt>
                <c:pt idx="22">
                  <c:v>21</c:v>
                </c:pt>
                <c:pt idx="23">
                  <c:v>12</c:v>
                </c:pt>
                <c:pt idx="24">
                  <c:v>9</c:v>
                </c:pt>
                <c:pt idx="25">
                  <c:v>6</c:v>
                </c:pt>
                <c:pt idx="26">
                  <c:v>18</c:v>
                </c:pt>
                <c:pt idx="27">
                  <c:v>54</c:v>
                </c:pt>
                <c:pt idx="28">
                  <c:v>92</c:v>
                </c:pt>
                <c:pt idx="29">
                  <c:v>239</c:v>
                </c:pt>
                <c:pt idx="30">
                  <c:v>365</c:v>
                </c:pt>
                <c:pt idx="31">
                  <c:v>325</c:v>
                </c:pt>
                <c:pt idx="32">
                  <c:v>198</c:v>
                </c:pt>
                <c:pt idx="33">
                  <c:v>57</c:v>
                </c:pt>
                <c:pt idx="34">
                  <c:v>11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25</c:v>
                </c:pt>
                <c:pt idx="39">
                  <c:v>31</c:v>
                </c:pt>
                <c:pt idx="40">
                  <c:v>110</c:v>
                </c:pt>
                <c:pt idx="41">
                  <c:v>185</c:v>
                </c:pt>
                <c:pt idx="42">
                  <c:v>335</c:v>
                </c:pt>
                <c:pt idx="43">
                  <c:v>338</c:v>
                </c:pt>
                <c:pt idx="44">
                  <c:v>154</c:v>
                </c:pt>
                <c:pt idx="45">
                  <c:v>64</c:v>
                </c:pt>
                <c:pt idx="46">
                  <c:v>22</c:v>
                </c:pt>
                <c:pt idx="47">
                  <c:v>4</c:v>
                </c:pt>
                <c:pt idx="48">
                  <c:v>7</c:v>
                </c:pt>
                <c:pt idx="49">
                  <c:v>7</c:v>
                </c:pt>
                <c:pt idx="50">
                  <c:v>29</c:v>
                </c:pt>
                <c:pt idx="51">
                  <c:v>28</c:v>
                </c:pt>
                <c:pt idx="52">
                  <c:v>136</c:v>
                </c:pt>
                <c:pt idx="53">
                  <c:v>205</c:v>
                </c:pt>
                <c:pt idx="54">
                  <c:v>297</c:v>
                </c:pt>
                <c:pt idx="55">
                  <c:v>250</c:v>
                </c:pt>
                <c:pt idx="56">
                  <c:v>172</c:v>
                </c:pt>
                <c:pt idx="57">
                  <c:v>68</c:v>
                </c:pt>
                <c:pt idx="58">
                  <c:v>18</c:v>
                </c:pt>
                <c:pt idx="59">
                  <c:v>5</c:v>
                </c:pt>
                <c:pt idx="60">
                  <c:v>11</c:v>
                </c:pt>
                <c:pt idx="61">
                  <c:v>8</c:v>
                </c:pt>
                <c:pt idx="62">
                  <c:v>13</c:v>
                </c:pt>
                <c:pt idx="63">
                  <c:v>24</c:v>
                </c:pt>
                <c:pt idx="64">
                  <c:v>83</c:v>
                </c:pt>
                <c:pt idx="65">
                  <c:v>245</c:v>
                </c:pt>
                <c:pt idx="66">
                  <c:v>367</c:v>
                </c:pt>
                <c:pt idx="67">
                  <c:v>346</c:v>
                </c:pt>
                <c:pt idx="68">
                  <c:v>211</c:v>
                </c:pt>
                <c:pt idx="69">
                  <c:v>55</c:v>
                </c:pt>
                <c:pt idx="70">
                  <c:v>20</c:v>
                </c:pt>
                <c:pt idx="71">
                  <c:v>5</c:v>
                </c:pt>
                <c:pt idx="72">
                  <c:v>14</c:v>
                </c:pt>
                <c:pt idx="73">
                  <c:v>5</c:v>
                </c:pt>
                <c:pt idx="74">
                  <c:v>21</c:v>
                </c:pt>
                <c:pt idx="75">
                  <c:v>55</c:v>
                </c:pt>
                <c:pt idx="76">
                  <c:v>109</c:v>
                </c:pt>
                <c:pt idx="77">
                  <c:v>234</c:v>
                </c:pt>
                <c:pt idx="78">
                  <c:v>383</c:v>
                </c:pt>
                <c:pt idx="79">
                  <c:v>331</c:v>
                </c:pt>
                <c:pt idx="80">
                  <c:v>135</c:v>
                </c:pt>
                <c:pt idx="81">
                  <c:v>46</c:v>
                </c:pt>
                <c:pt idx="82">
                  <c:v>14</c:v>
                </c:pt>
                <c:pt idx="83">
                  <c:v>12</c:v>
                </c:pt>
                <c:pt idx="84">
                  <c:v>10</c:v>
                </c:pt>
                <c:pt idx="85">
                  <c:v>6</c:v>
                </c:pt>
                <c:pt idx="86">
                  <c:v>31</c:v>
                </c:pt>
                <c:pt idx="87">
                  <c:v>24</c:v>
                </c:pt>
                <c:pt idx="88">
                  <c:v>117</c:v>
                </c:pt>
                <c:pt idx="89">
                  <c:v>232</c:v>
                </c:pt>
                <c:pt idx="90">
                  <c:v>308</c:v>
                </c:pt>
                <c:pt idx="91">
                  <c:v>363</c:v>
                </c:pt>
                <c:pt idx="92">
                  <c:v>187</c:v>
                </c:pt>
                <c:pt idx="93">
                  <c:v>80</c:v>
                </c:pt>
                <c:pt idx="94">
                  <c:v>17</c:v>
                </c:pt>
                <c:pt idx="95">
                  <c:v>13</c:v>
                </c:pt>
                <c:pt idx="96">
                  <c:v>7</c:v>
                </c:pt>
                <c:pt idx="97">
                  <c:v>12</c:v>
                </c:pt>
                <c:pt idx="98">
                  <c:v>18</c:v>
                </c:pt>
                <c:pt idx="99">
                  <c:v>31</c:v>
                </c:pt>
                <c:pt idx="100">
                  <c:v>93</c:v>
                </c:pt>
                <c:pt idx="101">
                  <c:v>262</c:v>
                </c:pt>
                <c:pt idx="102">
                  <c:v>331</c:v>
                </c:pt>
                <c:pt idx="103">
                  <c:v>281</c:v>
                </c:pt>
                <c:pt idx="104">
                  <c:v>170</c:v>
                </c:pt>
                <c:pt idx="105">
                  <c:v>48</c:v>
                </c:pt>
                <c:pt idx="106">
                  <c:v>12</c:v>
                </c:pt>
                <c:pt idx="107">
                  <c:v>8</c:v>
                </c:pt>
                <c:pt idx="108">
                  <c:v>7</c:v>
                </c:pt>
                <c:pt idx="109">
                  <c:v>8</c:v>
                </c:pt>
                <c:pt idx="110">
                  <c:v>19</c:v>
                </c:pt>
                <c:pt idx="111">
                  <c:v>30</c:v>
                </c:pt>
                <c:pt idx="112">
                  <c:v>117</c:v>
                </c:pt>
                <c:pt idx="113">
                  <c:v>221</c:v>
                </c:pt>
                <c:pt idx="114">
                  <c:v>286</c:v>
                </c:pt>
                <c:pt idx="115">
                  <c:v>303</c:v>
                </c:pt>
                <c:pt idx="116">
                  <c:v>168</c:v>
                </c:pt>
                <c:pt idx="117">
                  <c:v>47</c:v>
                </c:pt>
                <c:pt idx="118">
                  <c:v>17</c:v>
                </c:pt>
                <c:pt idx="119">
                  <c:v>7</c:v>
                </c:pt>
                <c:pt idx="120">
                  <c:v>3</c:v>
                </c:pt>
                <c:pt idx="121">
                  <c:v>2</c:v>
                </c:pt>
                <c:pt idx="122">
                  <c:v>7</c:v>
                </c:pt>
                <c:pt idx="123">
                  <c:v>35</c:v>
                </c:pt>
                <c:pt idx="124">
                  <c:v>127</c:v>
                </c:pt>
                <c:pt idx="125">
                  <c:v>282</c:v>
                </c:pt>
                <c:pt idx="126">
                  <c:v>375</c:v>
                </c:pt>
                <c:pt idx="127">
                  <c:v>351</c:v>
                </c:pt>
                <c:pt idx="128">
                  <c:v>194</c:v>
                </c:pt>
                <c:pt idx="129">
                  <c:v>53</c:v>
                </c:pt>
                <c:pt idx="130">
                  <c:v>13</c:v>
                </c:pt>
                <c:pt idx="131">
                  <c:v>2</c:v>
                </c:pt>
                <c:pt idx="132">
                  <c:v>5</c:v>
                </c:pt>
                <c:pt idx="133">
                  <c:v>8</c:v>
                </c:pt>
                <c:pt idx="134">
                  <c:v>24</c:v>
                </c:pt>
                <c:pt idx="135">
                  <c:v>53</c:v>
                </c:pt>
                <c:pt idx="136">
                  <c:v>105</c:v>
                </c:pt>
                <c:pt idx="137">
                  <c:v>259</c:v>
                </c:pt>
                <c:pt idx="138">
                  <c:v>404</c:v>
                </c:pt>
                <c:pt idx="139">
                  <c:v>349</c:v>
                </c:pt>
                <c:pt idx="140">
                  <c:v>174</c:v>
                </c:pt>
                <c:pt idx="141">
                  <c:v>48</c:v>
                </c:pt>
                <c:pt idx="142">
                  <c:v>17</c:v>
                </c:pt>
                <c:pt idx="143">
                  <c:v>10</c:v>
                </c:pt>
                <c:pt idx="144">
                  <c:v>11</c:v>
                </c:pt>
                <c:pt idx="145">
                  <c:v>12</c:v>
                </c:pt>
                <c:pt idx="146">
                  <c:v>48</c:v>
                </c:pt>
                <c:pt idx="147">
                  <c:v>47</c:v>
                </c:pt>
                <c:pt idx="148">
                  <c:v>154</c:v>
                </c:pt>
                <c:pt idx="149">
                  <c:v>232</c:v>
                </c:pt>
                <c:pt idx="150">
                  <c:v>401</c:v>
                </c:pt>
                <c:pt idx="151">
                  <c:v>327</c:v>
                </c:pt>
                <c:pt idx="152">
                  <c:v>172</c:v>
                </c:pt>
                <c:pt idx="153">
                  <c:v>53</c:v>
                </c:pt>
                <c:pt idx="154">
                  <c:v>12</c:v>
                </c:pt>
                <c:pt idx="155">
                  <c:v>10</c:v>
                </c:pt>
                <c:pt idx="156">
                  <c:v>14</c:v>
                </c:pt>
                <c:pt idx="157">
                  <c:v>10</c:v>
                </c:pt>
                <c:pt idx="158">
                  <c:v>10</c:v>
                </c:pt>
                <c:pt idx="159">
                  <c:v>32</c:v>
                </c:pt>
                <c:pt idx="160">
                  <c:v>98</c:v>
                </c:pt>
                <c:pt idx="161">
                  <c:v>243</c:v>
                </c:pt>
                <c:pt idx="162">
                  <c:v>337</c:v>
                </c:pt>
                <c:pt idx="163">
                  <c:v>286</c:v>
                </c:pt>
                <c:pt idx="164">
                  <c:v>175</c:v>
                </c:pt>
                <c:pt idx="165">
                  <c:v>54</c:v>
                </c:pt>
                <c:pt idx="166">
                  <c:v>16</c:v>
                </c:pt>
                <c:pt idx="167">
                  <c:v>12</c:v>
                </c:pt>
                <c:pt idx="168">
                  <c:v>6</c:v>
                </c:pt>
                <c:pt idx="169">
                  <c:v>11</c:v>
                </c:pt>
                <c:pt idx="170">
                  <c:v>14</c:v>
                </c:pt>
                <c:pt idx="171">
                  <c:v>35</c:v>
                </c:pt>
                <c:pt idx="172">
                  <c:v>111</c:v>
                </c:pt>
                <c:pt idx="173">
                  <c:v>240</c:v>
                </c:pt>
                <c:pt idx="174">
                  <c:v>298</c:v>
                </c:pt>
                <c:pt idx="175">
                  <c:v>289</c:v>
                </c:pt>
                <c:pt idx="176">
                  <c:v>179</c:v>
                </c:pt>
                <c:pt idx="177">
                  <c:v>71</c:v>
                </c:pt>
                <c:pt idx="178">
                  <c:v>9</c:v>
                </c:pt>
                <c:pt idx="179">
                  <c:v>9</c:v>
                </c:pt>
                <c:pt idx="180">
                  <c:v>8</c:v>
                </c:pt>
                <c:pt idx="181">
                  <c:v>6</c:v>
                </c:pt>
                <c:pt idx="182">
                  <c:v>28</c:v>
                </c:pt>
                <c:pt idx="183">
                  <c:v>51</c:v>
                </c:pt>
                <c:pt idx="184">
                  <c:v>123</c:v>
                </c:pt>
                <c:pt idx="185">
                  <c:v>252</c:v>
                </c:pt>
                <c:pt idx="186">
                  <c:v>333</c:v>
                </c:pt>
                <c:pt idx="187">
                  <c:v>312</c:v>
                </c:pt>
                <c:pt idx="188">
                  <c:v>220</c:v>
                </c:pt>
                <c:pt idx="189">
                  <c:v>73</c:v>
                </c:pt>
                <c:pt idx="190">
                  <c:v>27</c:v>
                </c:pt>
                <c:pt idx="191">
                  <c:v>24</c:v>
                </c:pt>
                <c:pt idx="192">
                  <c:v>6</c:v>
                </c:pt>
                <c:pt idx="193">
                  <c:v>10</c:v>
                </c:pt>
                <c:pt idx="194">
                  <c:v>33</c:v>
                </c:pt>
                <c:pt idx="195">
                  <c:v>40</c:v>
                </c:pt>
                <c:pt idx="196">
                  <c:v>94</c:v>
                </c:pt>
                <c:pt idx="197">
                  <c:v>268</c:v>
                </c:pt>
                <c:pt idx="198">
                  <c:v>381</c:v>
                </c:pt>
                <c:pt idx="199">
                  <c:v>360</c:v>
                </c:pt>
                <c:pt idx="200">
                  <c:v>216</c:v>
                </c:pt>
                <c:pt idx="201">
                  <c:v>82</c:v>
                </c:pt>
                <c:pt idx="202">
                  <c:v>23</c:v>
                </c:pt>
                <c:pt idx="203">
                  <c:v>15</c:v>
                </c:pt>
                <c:pt idx="204">
                  <c:v>15</c:v>
                </c:pt>
                <c:pt idx="205">
                  <c:v>20</c:v>
                </c:pt>
                <c:pt idx="206">
                  <c:v>29</c:v>
                </c:pt>
                <c:pt idx="207">
                  <c:v>53</c:v>
                </c:pt>
                <c:pt idx="208">
                  <c:v>102</c:v>
                </c:pt>
                <c:pt idx="209">
                  <c:v>237</c:v>
                </c:pt>
                <c:pt idx="210">
                  <c:v>359</c:v>
                </c:pt>
                <c:pt idx="211">
                  <c:v>287</c:v>
                </c:pt>
                <c:pt idx="212">
                  <c:v>180</c:v>
                </c:pt>
                <c:pt idx="213">
                  <c:v>74</c:v>
                </c:pt>
                <c:pt idx="214">
                  <c:v>25</c:v>
                </c:pt>
                <c:pt idx="215">
                  <c:v>9</c:v>
                </c:pt>
                <c:pt idx="216">
                  <c:v>6</c:v>
                </c:pt>
                <c:pt idx="217">
                  <c:v>21</c:v>
                </c:pt>
                <c:pt idx="218">
                  <c:v>19</c:v>
                </c:pt>
                <c:pt idx="219">
                  <c:v>30</c:v>
                </c:pt>
                <c:pt idx="220">
                  <c:v>171</c:v>
                </c:pt>
                <c:pt idx="221">
                  <c:v>265</c:v>
                </c:pt>
                <c:pt idx="222">
                  <c:v>372</c:v>
                </c:pt>
                <c:pt idx="223">
                  <c:v>348</c:v>
                </c:pt>
                <c:pt idx="224">
                  <c:v>226</c:v>
                </c:pt>
                <c:pt idx="225">
                  <c:v>65</c:v>
                </c:pt>
                <c:pt idx="226">
                  <c:v>15</c:v>
                </c:pt>
                <c:pt idx="227">
                  <c:v>9</c:v>
                </c:pt>
                <c:pt idx="228">
                  <c:v>7</c:v>
                </c:pt>
                <c:pt idx="229">
                  <c:v>16</c:v>
                </c:pt>
                <c:pt idx="230">
                  <c:v>16</c:v>
                </c:pt>
                <c:pt idx="231">
                  <c:v>39</c:v>
                </c:pt>
                <c:pt idx="232">
                  <c:v>124</c:v>
                </c:pt>
                <c:pt idx="233">
                  <c:v>222</c:v>
                </c:pt>
                <c:pt idx="234">
                  <c:v>370</c:v>
                </c:pt>
                <c:pt idx="235">
                  <c:v>330</c:v>
                </c:pt>
                <c:pt idx="236">
                  <c:v>237</c:v>
                </c:pt>
                <c:pt idx="237">
                  <c:v>70</c:v>
                </c:pt>
                <c:pt idx="238">
                  <c:v>13</c:v>
                </c:pt>
                <c:pt idx="239">
                  <c:v>11</c:v>
                </c:pt>
                <c:pt idx="240">
                  <c:v>13</c:v>
                </c:pt>
                <c:pt idx="241">
                  <c:v>11</c:v>
                </c:pt>
                <c:pt idx="242">
                  <c:v>40</c:v>
                </c:pt>
                <c:pt idx="243">
                  <c:v>39</c:v>
                </c:pt>
                <c:pt idx="244">
                  <c:v>100</c:v>
                </c:pt>
                <c:pt idx="245">
                  <c:v>243</c:v>
                </c:pt>
                <c:pt idx="246">
                  <c:v>395</c:v>
                </c:pt>
                <c:pt idx="247">
                  <c:v>352</c:v>
                </c:pt>
                <c:pt idx="248">
                  <c:v>175</c:v>
                </c:pt>
                <c:pt idx="249">
                  <c:v>78</c:v>
                </c:pt>
                <c:pt idx="250">
                  <c:v>28</c:v>
                </c:pt>
                <c:pt idx="251">
                  <c:v>5</c:v>
                </c:pt>
                <c:pt idx="25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7-C04C-A068-08C0C5337F68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data!$B$2:$B$254</c:f>
              <c:numCache>
                <c:formatCode>m/d/yy</c:formatCode>
                <c:ptCount val="25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</c:numCache>
            </c:numRef>
          </c:cat>
          <c:val>
            <c:numRef>
              <c:f>data!$J$2:$J$254</c:f>
              <c:numCache>
                <c:formatCode>General</c:formatCode>
                <c:ptCount val="253"/>
                <c:pt idx="201">
                  <c:v>62.794403601623991</c:v>
                </c:pt>
                <c:pt idx="202">
                  <c:v>21.668458281168839</c:v>
                </c:pt>
                <c:pt idx="203">
                  <c:v>14.667512960713694</c:v>
                </c:pt>
                <c:pt idx="204">
                  <c:v>13.736420581434956</c:v>
                </c:pt>
                <c:pt idx="205">
                  <c:v>14.327387025685695</c:v>
                </c:pt>
                <c:pt idx="206">
                  <c:v>28.271294646406986</c:v>
                </c:pt>
                <c:pt idx="207">
                  <c:v>43.744614031834175</c:v>
                </c:pt>
                <c:pt idx="208">
                  <c:v>119.57087459373193</c:v>
                </c:pt>
                <c:pt idx="209">
                  <c:v>244.10301750857093</c:v>
                </c:pt>
                <c:pt idx="210">
                  <c:v>347.22339571752752</c:v>
                </c:pt>
                <c:pt idx="211">
                  <c:v>326.93200922060174</c:v>
                </c:pt>
                <c:pt idx="212">
                  <c:v>184.28768154720547</c:v>
                </c:pt>
                <c:pt idx="213">
                  <c:v>63.533059756162068</c:v>
                </c:pt>
                <c:pt idx="214">
                  <c:v>22.407114435706902</c:v>
                </c:pt>
                <c:pt idx="215">
                  <c:v>15.406169115251743</c:v>
                </c:pt>
                <c:pt idx="216">
                  <c:v>14.475076735973033</c:v>
                </c:pt>
                <c:pt idx="217">
                  <c:v>15.066043180223758</c:v>
                </c:pt>
                <c:pt idx="218">
                  <c:v>29.009950800945049</c:v>
                </c:pt>
                <c:pt idx="219">
                  <c:v>44.483270186372252</c:v>
                </c:pt>
                <c:pt idx="220">
                  <c:v>120.30953074827002</c:v>
                </c:pt>
                <c:pt idx="221">
                  <c:v>244.84167366310899</c:v>
                </c:pt>
                <c:pt idx="222">
                  <c:v>347.96205187206556</c:v>
                </c:pt>
                <c:pt idx="223">
                  <c:v>327.67066537513983</c:v>
                </c:pt>
                <c:pt idx="224">
                  <c:v>185.02633770174353</c:v>
                </c:pt>
                <c:pt idx="225">
                  <c:v>64.271715910700124</c:v>
                </c:pt>
                <c:pt idx="226">
                  <c:v>23.14577059024495</c:v>
                </c:pt>
                <c:pt idx="227">
                  <c:v>16.144825269789777</c:v>
                </c:pt>
                <c:pt idx="228">
                  <c:v>15.213732890511082</c:v>
                </c:pt>
                <c:pt idx="229">
                  <c:v>15.804699334761821</c:v>
                </c:pt>
                <c:pt idx="230">
                  <c:v>29.748606955483126</c:v>
                </c:pt>
                <c:pt idx="231">
                  <c:v>45.221926340910315</c:v>
                </c:pt>
                <c:pt idx="232">
                  <c:v>121.04818690280811</c:v>
                </c:pt>
                <c:pt idx="233">
                  <c:v>245.58032981764705</c:v>
                </c:pt>
                <c:pt idx="234">
                  <c:v>348.70070802660365</c:v>
                </c:pt>
                <c:pt idx="235">
                  <c:v>328.40932152967787</c:v>
                </c:pt>
                <c:pt idx="236">
                  <c:v>185.76499385628159</c:v>
                </c:pt>
                <c:pt idx="237">
                  <c:v>65.010372065238158</c:v>
                </c:pt>
                <c:pt idx="238">
                  <c:v>23.884426744783028</c:v>
                </c:pt>
                <c:pt idx="239">
                  <c:v>16.883481424327854</c:v>
                </c:pt>
                <c:pt idx="240">
                  <c:v>15.952389045049159</c:v>
                </c:pt>
                <c:pt idx="241">
                  <c:v>16.543355489299884</c:v>
                </c:pt>
                <c:pt idx="242">
                  <c:v>30.487263110021203</c:v>
                </c:pt>
                <c:pt idx="243">
                  <c:v>45.960582495448378</c:v>
                </c:pt>
                <c:pt idx="244">
                  <c:v>121.78684305734615</c:v>
                </c:pt>
                <c:pt idx="245">
                  <c:v>246.31898597218515</c:v>
                </c:pt>
                <c:pt idx="246">
                  <c:v>349.43936418114168</c:v>
                </c:pt>
                <c:pt idx="247">
                  <c:v>329.1479776842159</c:v>
                </c:pt>
                <c:pt idx="248">
                  <c:v>186.50365001081963</c:v>
                </c:pt>
                <c:pt idx="249">
                  <c:v>65.749028219776221</c:v>
                </c:pt>
                <c:pt idx="250">
                  <c:v>24.623082899321076</c:v>
                </c:pt>
                <c:pt idx="251">
                  <c:v>17.622137578865917</c:v>
                </c:pt>
                <c:pt idx="252">
                  <c:v>16.691045199587236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7-C04C-A068-08C0C5337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38560"/>
        <c:axId val="536273232"/>
      </c:lineChart>
      <c:dateAx>
        <c:axId val="25538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273232"/>
        <c:crosses val="autoZero"/>
        <c:auto val="1"/>
        <c:lblOffset val="100"/>
        <c:baseTimeUnit val="months"/>
      </c:dateAx>
      <c:valAx>
        <c:axId val="5362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5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Serie desaisonnalisee et lissage exponentiel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Serie desaisonalisee (CVS)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data!$B$2:$B$255</c:f>
              <c:numCache>
                <c:formatCode>m/d/yy</c:formatCode>
                <c:ptCount val="254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</c:numCache>
            </c:numRef>
          </c:cat>
          <c:val>
            <c:numRef>
              <c:f>data!$D$2:$D$255</c:f>
              <c:numCache>
                <c:formatCode>General</c:formatCode>
                <c:ptCount val="254"/>
                <c:pt idx="0">
                  <c:v>113.55361519607843</c:v>
                </c:pt>
                <c:pt idx="1">
                  <c:v>115.02420343137254</c:v>
                </c:pt>
                <c:pt idx="2">
                  <c:v>118.14185049019608</c:v>
                </c:pt>
                <c:pt idx="3">
                  <c:v>104.73008578431373</c:v>
                </c:pt>
                <c:pt idx="4">
                  <c:v>137.96537990196077</c:v>
                </c:pt>
                <c:pt idx="5">
                  <c:v>97.494791666666657</c:v>
                </c:pt>
                <c:pt idx="6">
                  <c:v>61.435968137254918</c:v>
                </c:pt>
                <c:pt idx="7">
                  <c:v>97.788909313725526</c:v>
                </c:pt>
                <c:pt idx="8">
                  <c:v>93.494791666666657</c:v>
                </c:pt>
                <c:pt idx="9">
                  <c:v>105.31096813725489</c:v>
                </c:pt>
                <c:pt idx="10">
                  <c:v>105.49846813725489</c:v>
                </c:pt>
                <c:pt idx="11">
                  <c:v>107.56096813725489</c:v>
                </c:pt>
                <c:pt idx="12">
                  <c:v>107.55361519607843</c:v>
                </c:pt>
                <c:pt idx="13">
                  <c:v>117.02420343137254</c:v>
                </c:pt>
                <c:pt idx="14">
                  <c:v>103.14185049019608</c:v>
                </c:pt>
                <c:pt idx="15">
                  <c:v>115.73008578431373</c:v>
                </c:pt>
                <c:pt idx="16">
                  <c:v>119.96537990196077</c:v>
                </c:pt>
                <c:pt idx="17">
                  <c:v>97.494791666666657</c:v>
                </c:pt>
                <c:pt idx="18">
                  <c:v>77.435968137254918</c:v>
                </c:pt>
                <c:pt idx="19">
                  <c:v>125.78890931372553</c:v>
                </c:pt>
                <c:pt idx="20">
                  <c:v>75.494791666666657</c:v>
                </c:pt>
                <c:pt idx="21">
                  <c:v>102.31096813725489</c:v>
                </c:pt>
                <c:pt idx="22">
                  <c:v>117.49846813725489</c:v>
                </c:pt>
                <c:pt idx="23">
                  <c:v>115.56096813725489</c:v>
                </c:pt>
                <c:pt idx="24">
                  <c:v>113.55361519607843</c:v>
                </c:pt>
                <c:pt idx="25">
                  <c:v>110.02420343137254</c:v>
                </c:pt>
                <c:pt idx="26">
                  <c:v>108.14185049019608</c:v>
                </c:pt>
                <c:pt idx="27">
                  <c:v>128.73008578431373</c:v>
                </c:pt>
                <c:pt idx="28">
                  <c:v>90.965379901960773</c:v>
                </c:pt>
                <c:pt idx="29">
                  <c:v>113.49479166666666</c:v>
                </c:pt>
                <c:pt idx="30">
                  <c:v>136.43596813725492</c:v>
                </c:pt>
                <c:pt idx="31">
                  <c:v>116.78890931372553</c:v>
                </c:pt>
                <c:pt idx="32">
                  <c:v>132.49479166666666</c:v>
                </c:pt>
                <c:pt idx="33">
                  <c:v>112.31096813725489</c:v>
                </c:pt>
                <c:pt idx="34">
                  <c:v>107.49846813725489</c:v>
                </c:pt>
                <c:pt idx="35">
                  <c:v>108.56096813725489</c:v>
                </c:pt>
                <c:pt idx="36">
                  <c:v>108.55361519607843</c:v>
                </c:pt>
                <c:pt idx="37">
                  <c:v>112.02420343137254</c:v>
                </c:pt>
                <c:pt idx="38">
                  <c:v>115.14185049019608</c:v>
                </c:pt>
                <c:pt idx="39">
                  <c:v>105.73008578431373</c:v>
                </c:pt>
                <c:pt idx="40">
                  <c:v>108.96537990196077</c:v>
                </c:pt>
                <c:pt idx="41">
                  <c:v>59.494791666666657</c:v>
                </c:pt>
                <c:pt idx="42">
                  <c:v>106.43596813725492</c:v>
                </c:pt>
                <c:pt idx="43">
                  <c:v>129.78890931372553</c:v>
                </c:pt>
                <c:pt idx="44">
                  <c:v>88.494791666666657</c:v>
                </c:pt>
                <c:pt idx="45">
                  <c:v>119.31096813725489</c:v>
                </c:pt>
                <c:pt idx="46">
                  <c:v>118.49846813725489</c:v>
                </c:pt>
                <c:pt idx="47">
                  <c:v>107.56096813725489</c:v>
                </c:pt>
                <c:pt idx="48">
                  <c:v>111.55361519607843</c:v>
                </c:pt>
                <c:pt idx="49">
                  <c:v>111.02420343137254</c:v>
                </c:pt>
                <c:pt idx="50">
                  <c:v>119.14185049019608</c:v>
                </c:pt>
                <c:pt idx="51">
                  <c:v>102.73008578431373</c:v>
                </c:pt>
                <c:pt idx="52">
                  <c:v>134.96537990196077</c:v>
                </c:pt>
                <c:pt idx="53">
                  <c:v>79.494791666666657</c:v>
                </c:pt>
                <c:pt idx="54">
                  <c:v>68.435968137254918</c:v>
                </c:pt>
                <c:pt idx="55">
                  <c:v>41.788909313725526</c:v>
                </c:pt>
                <c:pt idx="56">
                  <c:v>106.49479166666666</c:v>
                </c:pt>
                <c:pt idx="57">
                  <c:v>123.31096813725489</c:v>
                </c:pt>
                <c:pt idx="58">
                  <c:v>114.49846813725489</c:v>
                </c:pt>
                <c:pt idx="59">
                  <c:v>108.56096813725489</c:v>
                </c:pt>
                <c:pt idx="60">
                  <c:v>115.55361519607843</c:v>
                </c:pt>
                <c:pt idx="61">
                  <c:v>112.02420343137254</c:v>
                </c:pt>
                <c:pt idx="62">
                  <c:v>103.14185049019608</c:v>
                </c:pt>
                <c:pt idx="63">
                  <c:v>98.730085784313729</c:v>
                </c:pt>
                <c:pt idx="64">
                  <c:v>81.965379901960773</c:v>
                </c:pt>
                <c:pt idx="65">
                  <c:v>119.49479166666666</c:v>
                </c:pt>
                <c:pt idx="66">
                  <c:v>138.43596813725492</c:v>
                </c:pt>
                <c:pt idx="67">
                  <c:v>137.78890931372553</c:v>
                </c:pt>
                <c:pt idx="68">
                  <c:v>145.49479166666666</c:v>
                </c:pt>
                <c:pt idx="69">
                  <c:v>110.31096813725489</c:v>
                </c:pt>
                <c:pt idx="70">
                  <c:v>116.49846813725489</c:v>
                </c:pt>
                <c:pt idx="71">
                  <c:v>108.56096813725489</c:v>
                </c:pt>
                <c:pt idx="72">
                  <c:v>118.55361519607843</c:v>
                </c:pt>
                <c:pt idx="73">
                  <c:v>109.02420343137254</c:v>
                </c:pt>
                <c:pt idx="74">
                  <c:v>111.14185049019608</c:v>
                </c:pt>
                <c:pt idx="75">
                  <c:v>129.73008578431373</c:v>
                </c:pt>
                <c:pt idx="76">
                  <c:v>107.96537990196077</c:v>
                </c:pt>
                <c:pt idx="77">
                  <c:v>108.49479166666666</c:v>
                </c:pt>
                <c:pt idx="78">
                  <c:v>154.43596813725492</c:v>
                </c:pt>
                <c:pt idx="79">
                  <c:v>122.78890931372553</c:v>
                </c:pt>
                <c:pt idx="80">
                  <c:v>69.494791666666657</c:v>
                </c:pt>
                <c:pt idx="81">
                  <c:v>101.31096813725489</c:v>
                </c:pt>
                <c:pt idx="82">
                  <c:v>110.49846813725489</c:v>
                </c:pt>
                <c:pt idx="83">
                  <c:v>115.56096813725489</c:v>
                </c:pt>
                <c:pt idx="84">
                  <c:v>114.55361519607843</c:v>
                </c:pt>
                <c:pt idx="85">
                  <c:v>110.02420343137254</c:v>
                </c:pt>
                <c:pt idx="86">
                  <c:v>121.14185049019608</c:v>
                </c:pt>
                <c:pt idx="87">
                  <c:v>98.730085784313729</c:v>
                </c:pt>
                <c:pt idx="88">
                  <c:v>115.96537990196077</c:v>
                </c:pt>
                <c:pt idx="89">
                  <c:v>106.49479166666666</c:v>
                </c:pt>
                <c:pt idx="90">
                  <c:v>79.435968137254918</c:v>
                </c:pt>
                <c:pt idx="91">
                  <c:v>154.78890931372553</c:v>
                </c:pt>
                <c:pt idx="92">
                  <c:v>121.49479166666666</c:v>
                </c:pt>
                <c:pt idx="93">
                  <c:v>135.31096813725489</c:v>
                </c:pt>
                <c:pt idx="94">
                  <c:v>113.49846813725489</c:v>
                </c:pt>
                <c:pt idx="95">
                  <c:v>116.56096813725489</c:v>
                </c:pt>
                <c:pt idx="96">
                  <c:v>111.55361519607843</c:v>
                </c:pt>
                <c:pt idx="97">
                  <c:v>116.02420343137254</c:v>
                </c:pt>
                <c:pt idx="98">
                  <c:v>108.14185049019608</c:v>
                </c:pt>
                <c:pt idx="99">
                  <c:v>105.73008578431373</c:v>
                </c:pt>
                <c:pt idx="100">
                  <c:v>91.965379901960773</c:v>
                </c:pt>
                <c:pt idx="101">
                  <c:v>136.49479166666666</c:v>
                </c:pt>
                <c:pt idx="102">
                  <c:v>102.43596813725492</c:v>
                </c:pt>
                <c:pt idx="103">
                  <c:v>72.788909313725526</c:v>
                </c:pt>
                <c:pt idx="104">
                  <c:v>104.49479166666666</c:v>
                </c:pt>
                <c:pt idx="105">
                  <c:v>103.31096813725489</c:v>
                </c:pt>
                <c:pt idx="106">
                  <c:v>108.49846813725489</c:v>
                </c:pt>
                <c:pt idx="107">
                  <c:v>111.56096813725489</c:v>
                </c:pt>
                <c:pt idx="108">
                  <c:v>111.55361519607843</c:v>
                </c:pt>
                <c:pt idx="109">
                  <c:v>112.02420343137254</c:v>
                </c:pt>
                <c:pt idx="110">
                  <c:v>109.14185049019608</c:v>
                </c:pt>
                <c:pt idx="111">
                  <c:v>104.73008578431373</c:v>
                </c:pt>
                <c:pt idx="112">
                  <c:v>115.96537990196077</c:v>
                </c:pt>
                <c:pt idx="113">
                  <c:v>95.494791666666657</c:v>
                </c:pt>
                <c:pt idx="114">
                  <c:v>57.435968137254918</c:v>
                </c:pt>
                <c:pt idx="115">
                  <c:v>94.788909313725526</c:v>
                </c:pt>
                <c:pt idx="116">
                  <c:v>102.49479166666666</c:v>
                </c:pt>
                <c:pt idx="117">
                  <c:v>102.31096813725489</c:v>
                </c:pt>
                <c:pt idx="118">
                  <c:v>113.49846813725489</c:v>
                </c:pt>
                <c:pt idx="119">
                  <c:v>110.56096813725489</c:v>
                </c:pt>
                <c:pt idx="120">
                  <c:v>107.55361519607843</c:v>
                </c:pt>
                <c:pt idx="121">
                  <c:v>106.02420343137254</c:v>
                </c:pt>
                <c:pt idx="122">
                  <c:v>97.141850490196077</c:v>
                </c:pt>
                <c:pt idx="123">
                  <c:v>109.73008578431373</c:v>
                </c:pt>
                <c:pt idx="124">
                  <c:v>125.96537990196077</c:v>
                </c:pt>
                <c:pt idx="125">
                  <c:v>156.49479166666666</c:v>
                </c:pt>
                <c:pt idx="126">
                  <c:v>146.43596813725492</c:v>
                </c:pt>
                <c:pt idx="127">
                  <c:v>142.78890931372553</c:v>
                </c:pt>
                <c:pt idx="128">
                  <c:v>128.49479166666666</c:v>
                </c:pt>
                <c:pt idx="129">
                  <c:v>108.31096813725489</c:v>
                </c:pt>
                <c:pt idx="130">
                  <c:v>109.49846813725489</c:v>
                </c:pt>
                <c:pt idx="131">
                  <c:v>105.56096813725489</c:v>
                </c:pt>
                <c:pt idx="132">
                  <c:v>109.55361519607843</c:v>
                </c:pt>
                <c:pt idx="133">
                  <c:v>112.02420343137254</c:v>
                </c:pt>
                <c:pt idx="134">
                  <c:v>114.14185049019608</c:v>
                </c:pt>
                <c:pt idx="135">
                  <c:v>127.73008578431373</c:v>
                </c:pt>
                <c:pt idx="136">
                  <c:v>103.96537990196077</c:v>
                </c:pt>
                <c:pt idx="137">
                  <c:v>133.49479166666666</c:v>
                </c:pt>
                <c:pt idx="138">
                  <c:v>175.43596813725492</c:v>
                </c:pt>
                <c:pt idx="139">
                  <c:v>140.78890931372553</c:v>
                </c:pt>
                <c:pt idx="140">
                  <c:v>108.49479166666666</c:v>
                </c:pt>
                <c:pt idx="141">
                  <c:v>103.31096813725489</c:v>
                </c:pt>
                <c:pt idx="142">
                  <c:v>113.49846813725489</c:v>
                </c:pt>
                <c:pt idx="143">
                  <c:v>113.56096813725489</c:v>
                </c:pt>
                <c:pt idx="144">
                  <c:v>115.55361519607843</c:v>
                </c:pt>
                <c:pt idx="145">
                  <c:v>116.02420343137254</c:v>
                </c:pt>
                <c:pt idx="146">
                  <c:v>138.14185049019608</c:v>
                </c:pt>
                <c:pt idx="147">
                  <c:v>121.73008578431373</c:v>
                </c:pt>
                <c:pt idx="148">
                  <c:v>152.96537990196077</c:v>
                </c:pt>
                <c:pt idx="149">
                  <c:v>106.49479166666666</c:v>
                </c:pt>
                <c:pt idx="150">
                  <c:v>172.43596813725492</c:v>
                </c:pt>
                <c:pt idx="151">
                  <c:v>118.78890931372553</c:v>
                </c:pt>
                <c:pt idx="152">
                  <c:v>106.49479166666666</c:v>
                </c:pt>
                <c:pt idx="153">
                  <c:v>108.31096813725489</c:v>
                </c:pt>
                <c:pt idx="154">
                  <c:v>108.49846813725489</c:v>
                </c:pt>
                <c:pt idx="155">
                  <c:v>113.56096813725489</c:v>
                </c:pt>
                <c:pt idx="156">
                  <c:v>118.55361519607843</c:v>
                </c:pt>
                <c:pt idx="157">
                  <c:v>114.02420343137254</c:v>
                </c:pt>
                <c:pt idx="158">
                  <c:v>100.14185049019608</c:v>
                </c:pt>
                <c:pt idx="159">
                  <c:v>106.73008578431373</c:v>
                </c:pt>
                <c:pt idx="160">
                  <c:v>96.965379901960773</c:v>
                </c:pt>
                <c:pt idx="161">
                  <c:v>117.49479166666666</c:v>
                </c:pt>
                <c:pt idx="162">
                  <c:v>108.43596813725492</c:v>
                </c:pt>
                <c:pt idx="163">
                  <c:v>77.788909313725526</c:v>
                </c:pt>
                <c:pt idx="164">
                  <c:v>109.49479166666666</c:v>
                </c:pt>
                <c:pt idx="165">
                  <c:v>109.31096813725489</c:v>
                </c:pt>
                <c:pt idx="166">
                  <c:v>112.49846813725489</c:v>
                </c:pt>
                <c:pt idx="167">
                  <c:v>115.56096813725489</c:v>
                </c:pt>
                <c:pt idx="168">
                  <c:v>110.55361519607843</c:v>
                </c:pt>
                <c:pt idx="169">
                  <c:v>115.02420343137254</c:v>
                </c:pt>
                <c:pt idx="170">
                  <c:v>104.14185049019608</c:v>
                </c:pt>
                <c:pt idx="171">
                  <c:v>109.73008578431373</c:v>
                </c:pt>
                <c:pt idx="172">
                  <c:v>109.96537990196077</c:v>
                </c:pt>
                <c:pt idx="173">
                  <c:v>114.49479166666666</c:v>
                </c:pt>
                <c:pt idx="174">
                  <c:v>69.435968137254918</c:v>
                </c:pt>
                <c:pt idx="175">
                  <c:v>80.788909313725526</c:v>
                </c:pt>
                <c:pt idx="176">
                  <c:v>113.49479166666666</c:v>
                </c:pt>
                <c:pt idx="177">
                  <c:v>126.31096813725489</c:v>
                </c:pt>
                <c:pt idx="178">
                  <c:v>105.49846813725489</c:v>
                </c:pt>
                <c:pt idx="179">
                  <c:v>112.56096813725489</c:v>
                </c:pt>
                <c:pt idx="180">
                  <c:v>112.55361519607843</c:v>
                </c:pt>
                <c:pt idx="181">
                  <c:v>110.02420343137254</c:v>
                </c:pt>
                <c:pt idx="182">
                  <c:v>118.14185049019608</c:v>
                </c:pt>
                <c:pt idx="183">
                  <c:v>125.73008578431373</c:v>
                </c:pt>
                <c:pt idx="184">
                  <c:v>121.96537990196077</c:v>
                </c:pt>
                <c:pt idx="185">
                  <c:v>126.49479166666666</c:v>
                </c:pt>
                <c:pt idx="186">
                  <c:v>104.43596813725492</c:v>
                </c:pt>
                <c:pt idx="187">
                  <c:v>103.78890931372553</c:v>
                </c:pt>
                <c:pt idx="188">
                  <c:v>154.49479166666666</c:v>
                </c:pt>
                <c:pt idx="189">
                  <c:v>128.31096813725489</c:v>
                </c:pt>
                <c:pt idx="190">
                  <c:v>123.49846813725489</c:v>
                </c:pt>
                <c:pt idx="191">
                  <c:v>127.56096813725489</c:v>
                </c:pt>
                <c:pt idx="192">
                  <c:v>110.55361519607843</c:v>
                </c:pt>
                <c:pt idx="193">
                  <c:v>114.02420343137254</c:v>
                </c:pt>
                <c:pt idx="194">
                  <c:v>123.14185049019608</c:v>
                </c:pt>
                <c:pt idx="195">
                  <c:v>114.73008578431373</c:v>
                </c:pt>
                <c:pt idx="196">
                  <c:v>92.965379901960773</c:v>
                </c:pt>
                <c:pt idx="197">
                  <c:v>142.49479166666666</c:v>
                </c:pt>
                <c:pt idx="198">
                  <c:v>152.43596813725492</c:v>
                </c:pt>
                <c:pt idx="199">
                  <c:v>151.78890931372553</c:v>
                </c:pt>
                <c:pt idx="200">
                  <c:v>150.49479166666666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0-8F44-9891-ADC394D8205C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Lissage expo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data!$B$2:$B$255</c:f>
              <c:numCache>
                <c:formatCode>m/d/yy</c:formatCode>
                <c:ptCount val="254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</c:numCache>
            </c:numRef>
          </c:cat>
          <c:val>
            <c:numRef>
              <c:f>data!$M$2:$M$255</c:f>
              <c:numCache>
                <c:formatCode>General</c:formatCode>
                <c:ptCount val="254"/>
                <c:pt idx="0">
                  <c:v>113.55361519607843</c:v>
                </c:pt>
                <c:pt idx="1">
                  <c:v>113.55361519607843</c:v>
                </c:pt>
                <c:pt idx="2">
                  <c:v>113.60970688702324</c:v>
                </c:pt>
                <c:pt idx="3">
                  <c:v>113.78257349387178</c:v>
                </c:pt>
                <c:pt idx="4">
                  <c:v>113.4372903407091</c:v>
                </c:pt>
                <c:pt idx="5">
                  <c:v>114.37284931372193</c:v>
                </c:pt>
                <c:pt idx="6">
                  <c:v>113.72908053428647</c:v>
                </c:pt>
                <c:pt idx="7">
                  <c:v>111.73449834688701</c:v>
                </c:pt>
                <c:pt idx="8">
                  <c:v>111.20258081122476</c:v>
                </c:pt>
                <c:pt idx="9">
                  <c:v>110.52716412273624</c:v>
                </c:pt>
                <c:pt idx="10">
                  <c:v>110.32820615061109</c:v>
                </c:pt>
                <c:pt idx="11">
                  <c:v>110.14398859365816</c:v>
                </c:pt>
                <c:pt idx="12">
                  <c:v>110.04546612375975</c:v>
                </c:pt>
                <c:pt idx="13">
                  <c:v>109.95042107392084</c:v>
                </c:pt>
                <c:pt idx="14">
                  <c:v>110.22023175530828</c:v>
                </c:pt>
                <c:pt idx="15">
                  <c:v>109.95024566077595</c:v>
                </c:pt>
                <c:pt idx="16">
                  <c:v>110.1707023448015</c:v>
                </c:pt>
                <c:pt idx="17">
                  <c:v>110.5442943627809</c:v>
                </c:pt>
                <c:pt idx="18">
                  <c:v>110.04655566567538</c:v>
                </c:pt>
                <c:pt idx="19">
                  <c:v>108.80271122759771</c:v>
                </c:pt>
                <c:pt idx="20">
                  <c:v>109.45060473749238</c:v>
                </c:pt>
                <c:pt idx="21">
                  <c:v>108.15545023615925</c:v>
                </c:pt>
                <c:pt idx="22">
                  <c:v>107.93252795529474</c:v>
                </c:pt>
                <c:pt idx="23">
                  <c:v>108.29739539228726</c:v>
                </c:pt>
                <c:pt idx="24">
                  <c:v>108.57444512503209</c:v>
                </c:pt>
                <c:pt idx="25">
                  <c:v>108.76436237180712</c:v>
                </c:pt>
                <c:pt idx="26">
                  <c:v>108.81241567024698</c:v>
                </c:pt>
                <c:pt idx="27">
                  <c:v>108.78683873855728</c:v>
                </c:pt>
                <c:pt idx="28">
                  <c:v>109.54752104437144</c:v>
                </c:pt>
                <c:pt idx="29">
                  <c:v>108.83875451609535</c:v>
                </c:pt>
                <c:pt idx="30">
                  <c:v>109.016346713972</c:v>
                </c:pt>
                <c:pt idx="31">
                  <c:v>110.06219550684708</c:v>
                </c:pt>
                <c:pt idx="32">
                  <c:v>110.31876817815923</c:v>
                </c:pt>
                <c:pt idx="33">
                  <c:v>111.16461382417283</c:v>
                </c:pt>
                <c:pt idx="34">
                  <c:v>111.20833847142583</c:v>
                </c:pt>
                <c:pt idx="35">
                  <c:v>111.06683529926966</c:v>
                </c:pt>
                <c:pt idx="36">
                  <c:v>110.97125563731731</c:v>
                </c:pt>
                <c:pt idx="37">
                  <c:v>110.87904114981426</c:v>
                </c:pt>
                <c:pt idx="38">
                  <c:v>110.92272033018386</c:v>
                </c:pt>
                <c:pt idx="39">
                  <c:v>111.08364786877799</c:v>
                </c:pt>
                <c:pt idx="40">
                  <c:v>110.87945043084893</c:v>
                </c:pt>
                <c:pt idx="41">
                  <c:v>110.80644328311291</c:v>
                </c:pt>
                <c:pt idx="42">
                  <c:v>108.84929631616322</c:v>
                </c:pt>
                <c:pt idx="43">
                  <c:v>108.7572463084786</c:v>
                </c:pt>
                <c:pt idx="44">
                  <c:v>109.55944335659376</c:v>
                </c:pt>
                <c:pt idx="45">
                  <c:v>108.75598804252668</c:v>
                </c:pt>
                <c:pt idx="46">
                  <c:v>109.15857978588016</c:v>
                </c:pt>
                <c:pt idx="47">
                  <c:v>109.51482507486796</c:v>
                </c:pt>
                <c:pt idx="48">
                  <c:v>109.44030038001137</c:v>
                </c:pt>
                <c:pt idx="49">
                  <c:v>109.52090717305308</c:v>
                </c:pt>
                <c:pt idx="50">
                  <c:v>109.57824642485477</c:v>
                </c:pt>
                <c:pt idx="51">
                  <c:v>109.94302475686992</c:v>
                </c:pt>
                <c:pt idx="52">
                  <c:v>109.66790631518624</c:v>
                </c:pt>
                <c:pt idx="53">
                  <c:v>110.63281140286377</c:v>
                </c:pt>
                <c:pt idx="54">
                  <c:v>109.44513416068384</c:v>
                </c:pt>
                <c:pt idx="55">
                  <c:v>107.88094820347006</c:v>
                </c:pt>
                <c:pt idx="56">
                  <c:v>105.36004253433494</c:v>
                </c:pt>
                <c:pt idx="57">
                  <c:v>105.40332453272377</c:v>
                </c:pt>
                <c:pt idx="58">
                  <c:v>106.08636413994215</c:v>
                </c:pt>
                <c:pt idx="59">
                  <c:v>106.40722155351894</c:v>
                </c:pt>
                <c:pt idx="60">
                  <c:v>106.48937050918782</c:v>
                </c:pt>
                <c:pt idx="61">
                  <c:v>106.835102101093</c:v>
                </c:pt>
                <c:pt idx="62">
                  <c:v>107.03302661940057</c:v>
                </c:pt>
                <c:pt idx="63">
                  <c:v>106.88460801818177</c:v>
                </c:pt>
                <c:pt idx="64">
                  <c:v>106.57357537833933</c:v>
                </c:pt>
                <c:pt idx="65">
                  <c:v>105.63496097748728</c:v>
                </c:pt>
                <c:pt idx="66">
                  <c:v>106.16360748839143</c:v>
                </c:pt>
                <c:pt idx="67">
                  <c:v>107.39455115850291</c:v>
                </c:pt>
                <c:pt idx="68">
                  <c:v>108.55386340049689</c:v>
                </c:pt>
                <c:pt idx="69">
                  <c:v>109.96287720993091</c:v>
                </c:pt>
                <c:pt idx="70">
                  <c:v>109.97615421585789</c:v>
                </c:pt>
                <c:pt idx="71">
                  <c:v>110.22493059523026</c:v>
                </c:pt>
                <c:pt idx="72">
                  <c:v>110.16146315703341</c:v>
                </c:pt>
                <c:pt idx="73">
                  <c:v>110.48155955603791</c:v>
                </c:pt>
                <c:pt idx="74">
                  <c:v>110.42597256888584</c:v>
                </c:pt>
                <c:pt idx="75">
                  <c:v>110.45327783500495</c:v>
                </c:pt>
                <c:pt idx="76">
                  <c:v>111.18854058765369</c:v>
                </c:pt>
                <c:pt idx="77">
                  <c:v>111.06560166518148</c:v>
                </c:pt>
                <c:pt idx="78">
                  <c:v>110.96754493083958</c:v>
                </c:pt>
                <c:pt idx="79">
                  <c:v>112.62553273587945</c:v>
                </c:pt>
                <c:pt idx="80">
                  <c:v>113.01318780089247</c:v>
                </c:pt>
                <c:pt idx="81">
                  <c:v>111.3532939109574</c:v>
                </c:pt>
                <c:pt idx="82">
                  <c:v>110.97025600806472</c:v>
                </c:pt>
                <c:pt idx="83">
                  <c:v>110.95226091004486</c:v>
                </c:pt>
                <c:pt idx="84">
                  <c:v>111.12804783342665</c:v>
                </c:pt>
                <c:pt idx="85">
                  <c:v>111.25870702218188</c:v>
                </c:pt>
                <c:pt idx="86">
                  <c:v>111.21162015433943</c:v>
                </c:pt>
                <c:pt idx="87">
                  <c:v>111.59038247382604</c:v>
                </c:pt>
                <c:pt idx="88">
                  <c:v>111.09986053841664</c:v>
                </c:pt>
                <c:pt idx="89">
                  <c:v>111.28544288014626</c:v>
                </c:pt>
                <c:pt idx="90">
                  <c:v>111.10271618558843</c:v>
                </c:pt>
                <c:pt idx="91">
                  <c:v>109.89487200315537</c:v>
                </c:pt>
                <c:pt idx="92">
                  <c:v>111.60723608009627</c:v>
                </c:pt>
                <c:pt idx="93">
                  <c:v>111.98437068436616</c:v>
                </c:pt>
                <c:pt idx="94">
                  <c:v>112.87410192504883</c:v>
                </c:pt>
                <c:pt idx="95">
                  <c:v>112.89791671954461</c:v>
                </c:pt>
                <c:pt idx="96">
                  <c:v>113.03763410820989</c:v>
                </c:pt>
                <c:pt idx="97">
                  <c:v>112.9810301396905</c:v>
                </c:pt>
                <c:pt idx="98">
                  <c:v>113.09710392001311</c:v>
                </c:pt>
                <c:pt idx="99">
                  <c:v>112.9080989101349</c:v>
                </c:pt>
                <c:pt idx="100">
                  <c:v>112.63431262231593</c:v>
                </c:pt>
                <c:pt idx="101">
                  <c:v>111.84595095962555</c:v>
                </c:pt>
                <c:pt idx="102">
                  <c:v>112.78611566508495</c:v>
                </c:pt>
                <c:pt idx="103">
                  <c:v>112.39133671715722</c:v>
                </c:pt>
                <c:pt idx="104">
                  <c:v>110.88080707652429</c:v>
                </c:pt>
                <c:pt idx="105">
                  <c:v>110.63722944266206</c:v>
                </c:pt>
                <c:pt idx="106">
                  <c:v>110.35778862091382</c:v>
                </c:pt>
                <c:pt idx="107">
                  <c:v>110.28686976855683</c:v>
                </c:pt>
                <c:pt idx="108">
                  <c:v>110.33546687426943</c:v>
                </c:pt>
                <c:pt idx="109">
                  <c:v>110.38192991371989</c:v>
                </c:pt>
                <c:pt idx="110">
                  <c:v>110.44457008476722</c:v>
                </c:pt>
                <c:pt idx="111">
                  <c:v>110.39488129824443</c:v>
                </c:pt>
                <c:pt idx="112">
                  <c:v>110.17881268596599</c:v>
                </c:pt>
                <c:pt idx="113">
                  <c:v>110.39952595710545</c:v>
                </c:pt>
                <c:pt idx="114">
                  <c:v>109.83102436749039</c:v>
                </c:pt>
                <c:pt idx="115">
                  <c:v>107.83255380274058</c:v>
                </c:pt>
                <c:pt idx="116">
                  <c:v>107.33503855141969</c:v>
                </c:pt>
                <c:pt idx="117">
                  <c:v>107.15042016141749</c:v>
                </c:pt>
                <c:pt idx="118">
                  <c:v>106.96583208926599</c:v>
                </c:pt>
                <c:pt idx="119">
                  <c:v>107.21500217880194</c:v>
                </c:pt>
                <c:pt idx="120">
                  <c:v>107.34262518295026</c:v>
                </c:pt>
                <c:pt idx="121">
                  <c:v>107.35067283784426</c:v>
                </c:pt>
                <c:pt idx="122">
                  <c:v>107.30007817768727</c:v>
                </c:pt>
                <c:pt idx="123">
                  <c:v>106.91261950345145</c:v>
                </c:pt>
                <c:pt idx="124">
                  <c:v>107.02008428800548</c:v>
                </c:pt>
                <c:pt idx="125">
                  <c:v>107.74270238118206</c:v>
                </c:pt>
                <c:pt idx="126">
                  <c:v>109.60222162626059</c:v>
                </c:pt>
                <c:pt idx="127">
                  <c:v>111.00714727169198</c:v>
                </c:pt>
                <c:pt idx="128">
                  <c:v>112.21937835810952</c:v>
                </c:pt>
                <c:pt idx="129">
                  <c:v>112.84016086635538</c:v>
                </c:pt>
                <c:pt idx="130">
                  <c:v>112.66740681277803</c:v>
                </c:pt>
                <c:pt idx="131">
                  <c:v>112.54653604518687</c:v>
                </c:pt>
                <c:pt idx="132">
                  <c:v>112.28009007019416</c:v>
                </c:pt>
                <c:pt idx="133">
                  <c:v>112.17609591170891</c:v>
                </c:pt>
                <c:pt idx="134">
                  <c:v>112.17030237558548</c:v>
                </c:pt>
                <c:pt idx="135">
                  <c:v>112.24550185350422</c:v>
                </c:pt>
                <c:pt idx="136">
                  <c:v>112.83612027095833</c:v>
                </c:pt>
                <c:pt idx="137">
                  <c:v>112.49776938844225</c:v>
                </c:pt>
                <c:pt idx="138">
                  <c:v>113.29864515782853</c:v>
                </c:pt>
                <c:pt idx="139">
                  <c:v>115.66870866918468</c:v>
                </c:pt>
                <c:pt idx="140">
                  <c:v>116.62685215028192</c:v>
                </c:pt>
                <c:pt idx="141">
                  <c:v>116.31667625437569</c:v>
                </c:pt>
                <c:pt idx="142">
                  <c:v>115.82060798542334</c:v>
                </c:pt>
                <c:pt idx="143">
                  <c:v>115.73203611495133</c:v>
                </c:pt>
                <c:pt idx="144">
                  <c:v>115.64922648061423</c:v>
                </c:pt>
                <c:pt idx="145">
                  <c:v>115.64557964155058</c:v>
                </c:pt>
                <c:pt idx="146">
                  <c:v>115.66002124260065</c:v>
                </c:pt>
                <c:pt idx="147">
                  <c:v>116.51753103886122</c:v>
                </c:pt>
                <c:pt idx="148">
                  <c:v>116.71635012553531</c:v>
                </c:pt>
                <c:pt idx="149">
                  <c:v>118.09897330071803</c:v>
                </c:pt>
                <c:pt idx="150">
                  <c:v>117.6563625451964</c:v>
                </c:pt>
                <c:pt idx="151">
                  <c:v>119.7457854259215</c:v>
                </c:pt>
                <c:pt idx="152">
                  <c:v>119.7092879224942</c:v>
                </c:pt>
                <c:pt idx="153">
                  <c:v>119.20525598331234</c:v>
                </c:pt>
                <c:pt idx="154">
                  <c:v>118.78972224500339</c:v>
                </c:pt>
                <c:pt idx="155">
                  <c:v>118.39718963050784</c:v>
                </c:pt>
                <c:pt idx="156">
                  <c:v>118.21272477839648</c:v>
                </c:pt>
                <c:pt idx="157">
                  <c:v>118.22572713996564</c:v>
                </c:pt>
                <c:pt idx="158">
                  <c:v>118.06547115280102</c:v>
                </c:pt>
                <c:pt idx="159">
                  <c:v>117.38182214304413</c:v>
                </c:pt>
                <c:pt idx="160">
                  <c:v>116.97553988841963</c:v>
                </c:pt>
                <c:pt idx="161">
                  <c:v>116.21230536581223</c:v>
                </c:pt>
                <c:pt idx="162">
                  <c:v>116.26122240696759</c:v>
                </c:pt>
                <c:pt idx="163">
                  <c:v>115.96274882100589</c:v>
                </c:pt>
                <c:pt idx="164">
                  <c:v>114.50670887968869</c:v>
                </c:pt>
                <c:pt idx="165">
                  <c:v>114.31554257996808</c:v>
                </c:pt>
                <c:pt idx="166">
                  <c:v>114.1246563507614</c:v>
                </c:pt>
                <c:pt idx="167">
                  <c:v>114.06262971101211</c:v>
                </c:pt>
                <c:pt idx="168">
                  <c:v>114.11977985944829</c:v>
                </c:pt>
                <c:pt idx="169">
                  <c:v>113.98375795926215</c:v>
                </c:pt>
                <c:pt idx="170">
                  <c:v>114.0234429944514</c:v>
                </c:pt>
                <c:pt idx="171">
                  <c:v>113.6465358361533</c:v>
                </c:pt>
                <c:pt idx="172">
                  <c:v>113.49715322813546</c:v>
                </c:pt>
                <c:pt idx="173">
                  <c:v>113.36244309436418</c:v>
                </c:pt>
                <c:pt idx="174">
                  <c:v>113.40563352975256</c:v>
                </c:pt>
                <c:pt idx="175">
                  <c:v>111.72852716989534</c:v>
                </c:pt>
                <c:pt idx="176">
                  <c:v>110.54841744163282</c:v>
                </c:pt>
                <c:pt idx="177">
                  <c:v>110.6607990780909</c:v>
                </c:pt>
                <c:pt idx="178">
                  <c:v>111.25773330143942</c:v>
                </c:pt>
                <c:pt idx="179">
                  <c:v>111.03806139471151</c:v>
                </c:pt>
                <c:pt idx="180">
                  <c:v>111.09614863646306</c:v>
                </c:pt>
                <c:pt idx="181">
                  <c:v>111.15173983586361</c:v>
                </c:pt>
                <c:pt idx="182">
                  <c:v>111.10873294786337</c:v>
                </c:pt>
                <c:pt idx="183">
                  <c:v>111.37699257764626</c:v>
                </c:pt>
                <c:pt idx="184">
                  <c:v>111.92445328005661</c:v>
                </c:pt>
                <c:pt idx="185">
                  <c:v>112.3074378160119</c:v>
                </c:pt>
                <c:pt idx="186">
                  <c:v>112.84857682992255</c:v>
                </c:pt>
                <c:pt idx="187">
                  <c:v>112.52770016607897</c:v>
                </c:pt>
                <c:pt idx="188">
                  <c:v>112.19438214818828</c:v>
                </c:pt>
                <c:pt idx="189">
                  <c:v>113.80781916652205</c:v>
                </c:pt>
                <c:pt idx="190">
                  <c:v>114.36100334838127</c:v>
                </c:pt>
                <c:pt idx="191">
                  <c:v>114.70952772703178</c:v>
                </c:pt>
                <c:pt idx="192">
                  <c:v>115.19971186313823</c:v>
                </c:pt>
                <c:pt idx="193">
                  <c:v>115.02249881866128</c:v>
                </c:pt>
                <c:pt idx="194">
                  <c:v>114.98442148675318</c:v>
                </c:pt>
                <c:pt idx="195">
                  <c:v>115.29556499761765</c:v>
                </c:pt>
                <c:pt idx="196">
                  <c:v>115.27399629163516</c:v>
                </c:pt>
                <c:pt idx="197">
                  <c:v>114.42309324079861</c:v>
                </c:pt>
                <c:pt idx="198">
                  <c:v>115.49381378283053</c:v>
                </c:pt>
                <c:pt idx="199">
                  <c:v>116.90287435815169</c:v>
                </c:pt>
                <c:pt idx="200">
                  <c:v>118.23350970804401</c:v>
                </c:pt>
                <c:pt idx="201">
                  <c:v>119.46403081087652</c:v>
                </c:pt>
                <c:pt idx="202">
                  <c:v>119.46403081087652</c:v>
                </c:pt>
                <c:pt idx="203">
                  <c:v>119.46403081087652</c:v>
                </c:pt>
                <c:pt idx="204">
                  <c:v>119.46403081087652</c:v>
                </c:pt>
                <c:pt idx="205">
                  <c:v>119.46403081087652</c:v>
                </c:pt>
                <c:pt idx="206">
                  <c:v>119.46403081087652</c:v>
                </c:pt>
                <c:pt idx="207">
                  <c:v>119.46403081087652</c:v>
                </c:pt>
                <c:pt idx="208">
                  <c:v>119.46403081087652</c:v>
                </c:pt>
                <c:pt idx="209">
                  <c:v>119.46403081087652</c:v>
                </c:pt>
                <c:pt idx="210">
                  <c:v>119.46403081087652</c:v>
                </c:pt>
                <c:pt idx="211">
                  <c:v>119.46403081087652</c:v>
                </c:pt>
                <c:pt idx="212">
                  <c:v>119.46403081087652</c:v>
                </c:pt>
                <c:pt idx="213">
                  <c:v>119.46403081087652</c:v>
                </c:pt>
                <c:pt idx="214">
                  <c:v>119.46403081087652</c:v>
                </c:pt>
                <c:pt idx="215">
                  <c:v>119.46403081087652</c:v>
                </c:pt>
                <c:pt idx="216">
                  <c:v>119.46403081087652</c:v>
                </c:pt>
                <c:pt idx="217">
                  <c:v>119.46403081087652</c:v>
                </c:pt>
                <c:pt idx="218">
                  <c:v>119.46403081087652</c:v>
                </c:pt>
                <c:pt idx="219">
                  <c:v>119.46403081087652</c:v>
                </c:pt>
                <c:pt idx="220">
                  <c:v>119.46403081087652</c:v>
                </c:pt>
                <c:pt idx="221">
                  <c:v>119.46403081087652</c:v>
                </c:pt>
                <c:pt idx="222">
                  <c:v>119.46403081087652</c:v>
                </c:pt>
                <c:pt idx="223">
                  <c:v>119.46403081087652</c:v>
                </c:pt>
                <c:pt idx="224">
                  <c:v>119.46403081087652</c:v>
                </c:pt>
                <c:pt idx="225">
                  <c:v>119.46403081087652</c:v>
                </c:pt>
                <c:pt idx="226">
                  <c:v>119.46403081087652</c:v>
                </c:pt>
                <c:pt idx="227">
                  <c:v>119.46403081087652</c:v>
                </c:pt>
                <c:pt idx="228">
                  <c:v>119.46403081087652</c:v>
                </c:pt>
                <c:pt idx="229">
                  <c:v>119.46403081087652</c:v>
                </c:pt>
                <c:pt idx="230">
                  <c:v>119.46403081087652</c:v>
                </c:pt>
                <c:pt idx="231">
                  <c:v>119.46403081087652</c:v>
                </c:pt>
                <c:pt idx="232">
                  <c:v>119.46403081087652</c:v>
                </c:pt>
                <c:pt idx="233">
                  <c:v>119.46403081087652</c:v>
                </c:pt>
                <c:pt idx="234">
                  <c:v>119.46403081087652</c:v>
                </c:pt>
                <c:pt idx="235">
                  <c:v>119.46403081087652</c:v>
                </c:pt>
                <c:pt idx="236">
                  <c:v>119.46403081087652</c:v>
                </c:pt>
                <c:pt idx="237">
                  <c:v>119.46403081087652</c:v>
                </c:pt>
                <c:pt idx="238">
                  <c:v>119.46403081087652</c:v>
                </c:pt>
                <c:pt idx="239">
                  <c:v>119.46403081087652</c:v>
                </c:pt>
                <c:pt idx="240">
                  <c:v>119.46403081087652</c:v>
                </c:pt>
                <c:pt idx="241">
                  <c:v>119.46403081087652</c:v>
                </c:pt>
                <c:pt idx="242">
                  <c:v>119.46403081087652</c:v>
                </c:pt>
                <c:pt idx="243">
                  <c:v>119.46403081087652</c:v>
                </c:pt>
                <c:pt idx="244">
                  <c:v>119.46403081087652</c:v>
                </c:pt>
                <c:pt idx="245">
                  <c:v>119.46403081087652</c:v>
                </c:pt>
                <c:pt idx="246">
                  <c:v>119.46403081087652</c:v>
                </c:pt>
                <c:pt idx="247">
                  <c:v>119.46403081087652</c:v>
                </c:pt>
                <c:pt idx="248">
                  <c:v>119.46403081087652</c:v>
                </c:pt>
                <c:pt idx="249">
                  <c:v>119.46403081087652</c:v>
                </c:pt>
                <c:pt idx="250">
                  <c:v>119.46403081087652</c:v>
                </c:pt>
                <c:pt idx="251">
                  <c:v>119.46403081087652</c:v>
                </c:pt>
                <c:pt idx="252">
                  <c:v>119.46403081087652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0-8F44-9891-ADC394D82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063056"/>
        <c:axId val="427130272"/>
      </c:lineChart>
      <c:dateAx>
        <c:axId val="427063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7130272"/>
        <c:crosses val="autoZero"/>
        <c:auto val="1"/>
        <c:lblOffset val="100"/>
        <c:baseTimeUnit val="months"/>
      </c:dateAx>
      <c:valAx>
        <c:axId val="4271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70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Prevision par lissage exponentiel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data!$B$2:$B$255</c:f>
              <c:numCache>
                <c:formatCode>m/d/yy</c:formatCode>
                <c:ptCount val="254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</c:numCache>
            </c:numRef>
          </c:cat>
          <c:val>
            <c:numRef>
              <c:f>data!$C$2:$C$255</c:f>
              <c:numCache>
                <c:formatCode>General</c:formatCode>
                <c:ptCount val="254"/>
                <c:pt idx="0">
                  <c:v>9</c:v>
                </c:pt>
                <c:pt idx="1">
                  <c:v>11</c:v>
                </c:pt>
                <c:pt idx="2">
                  <c:v>28</c:v>
                </c:pt>
                <c:pt idx="3">
                  <c:v>30</c:v>
                </c:pt>
                <c:pt idx="4">
                  <c:v>139</c:v>
                </c:pt>
                <c:pt idx="5">
                  <c:v>223</c:v>
                </c:pt>
                <c:pt idx="6">
                  <c:v>290</c:v>
                </c:pt>
                <c:pt idx="7">
                  <c:v>306</c:v>
                </c:pt>
                <c:pt idx="8">
                  <c:v>159</c:v>
                </c:pt>
                <c:pt idx="9">
                  <c:v>50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13</c:v>
                </c:pt>
                <c:pt idx="14">
                  <c:v>13</c:v>
                </c:pt>
                <c:pt idx="15">
                  <c:v>41</c:v>
                </c:pt>
                <c:pt idx="16">
                  <c:v>121</c:v>
                </c:pt>
                <c:pt idx="17">
                  <c:v>223</c:v>
                </c:pt>
                <c:pt idx="18">
                  <c:v>306</c:v>
                </c:pt>
                <c:pt idx="19">
                  <c:v>334</c:v>
                </c:pt>
                <c:pt idx="20">
                  <c:v>141</c:v>
                </c:pt>
                <c:pt idx="21">
                  <c:v>47</c:v>
                </c:pt>
                <c:pt idx="22">
                  <c:v>21</c:v>
                </c:pt>
                <c:pt idx="23">
                  <c:v>12</c:v>
                </c:pt>
                <c:pt idx="24">
                  <c:v>9</c:v>
                </c:pt>
                <c:pt idx="25">
                  <c:v>6</c:v>
                </c:pt>
                <c:pt idx="26">
                  <c:v>18</c:v>
                </c:pt>
                <c:pt idx="27">
                  <c:v>54</c:v>
                </c:pt>
                <c:pt idx="28">
                  <c:v>92</c:v>
                </c:pt>
                <c:pt idx="29">
                  <c:v>239</c:v>
                </c:pt>
                <c:pt idx="30">
                  <c:v>365</c:v>
                </c:pt>
                <c:pt idx="31">
                  <c:v>325</c:v>
                </c:pt>
                <c:pt idx="32">
                  <c:v>198</c:v>
                </c:pt>
                <c:pt idx="33">
                  <c:v>57</c:v>
                </c:pt>
                <c:pt idx="34">
                  <c:v>11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25</c:v>
                </c:pt>
                <c:pt idx="39">
                  <c:v>31</c:v>
                </c:pt>
                <c:pt idx="40">
                  <c:v>110</c:v>
                </c:pt>
                <c:pt idx="41">
                  <c:v>185</c:v>
                </c:pt>
                <c:pt idx="42">
                  <c:v>335</c:v>
                </c:pt>
                <c:pt idx="43">
                  <c:v>338</c:v>
                </c:pt>
                <c:pt idx="44">
                  <c:v>154</c:v>
                </c:pt>
                <c:pt idx="45">
                  <c:v>64</c:v>
                </c:pt>
                <c:pt idx="46">
                  <c:v>22</c:v>
                </c:pt>
                <c:pt idx="47">
                  <c:v>4</c:v>
                </c:pt>
                <c:pt idx="48">
                  <c:v>7</c:v>
                </c:pt>
                <c:pt idx="49">
                  <c:v>7</c:v>
                </c:pt>
                <c:pt idx="50">
                  <c:v>29</c:v>
                </c:pt>
                <c:pt idx="51">
                  <c:v>28</c:v>
                </c:pt>
                <c:pt idx="52">
                  <c:v>136</c:v>
                </c:pt>
                <c:pt idx="53">
                  <c:v>205</c:v>
                </c:pt>
                <c:pt idx="54">
                  <c:v>297</c:v>
                </c:pt>
                <c:pt idx="55">
                  <c:v>250</c:v>
                </c:pt>
                <c:pt idx="56">
                  <c:v>172</c:v>
                </c:pt>
                <c:pt idx="57">
                  <c:v>68</c:v>
                </c:pt>
                <c:pt idx="58">
                  <c:v>18</c:v>
                </c:pt>
                <c:pt idx="59">
                  <c:v>5</c:v>
                </c:pt>
                <c:pt idx="60">
                  <c:v>11</c:v>
                </c:pt>
                <c:pt idx="61">
                  <c:v>8</c:v>
                </c:pt>
                <c:pt idx="62">
                  <c:v>13</c:v>
                </c:pt>
                <c:pt idx="63">
                  <c:v>24</c:v>
                </c:pt>
                <c:pt idx="64">
                  <c:v>83</c:v>
                </c:pt>
                <c:pt idx="65">
                  <c:v>245</c:v>
                </c:pt>
                <c:pt idx="66">
                  <c:v>367</c:v>
                </c:pt>
                <c:pt idx="67">
                  <c:v>346</c:v>
                </c:pt>
                <c:pt idx="68">
                  <c:v>211</c:v>
                </c:pt>
                <c:pt idx="69">
                  <c:v>55</c:v>
                </c:pt>
                <c:pt idx="70">
                  <c:v>20</c:v>
                </c:pt>
                <c:pt idx="71">
                  <c:v>5</c:v>
                </c:pt>
                <c:pt idx="72">
                  <c:v>14</c:v>
                </c:pt>
                <c:pt idx="73">
                  <c:v>5</c:v>
                </c:pt>
                <c:pt idx="74">
                  <c:v>21</c:v>
                </c:pt>
                <c:pt idx="75">
                  <c:v>55</c:v>
                </c:pt>
                <c:pt idx="76">
                  <c:v>109</c:v>
                </c:pt>
                <c:pt idx="77">
                  <c:v>234</c:v>
                </c:pt>
                <c:pt idx="78">
                  <c:v>383</c:v>
                </c:pt>
                <c:pt idx="79">
                  <c:v>331</c:v>
                </c:pt>
                <c:pt idx="80">
                  <c:v>135</c:v>
                </c:pt>
                <c:pt idx="81">
                  <c:v>46</c:v>
                </c:pt>
                <c:pt idx="82">
                  <c:v>14</c:v>
                </c:pt>
                <c:pt idx="83">
                  <c:v>12</c:v>
                </c:pt>
                <c:pt idx="84">
                  <c:v>10</c:v>
                </c:pt>
                <c:pt idx="85">
                  <c:v>6</c:v>
                </c:pt>
                <c:pt idx="86">
                  <c:v>31</c:v>
                </c:pt>
                <c:pt idx="87">
                  <c:v>24</c:v>
                </c:pt>
                <c:pt idx="88">
                  <c:v>117</c:v>
                </c:pt>
                <c:pt idx="89">
                  <c:v>232</c:v>
                </c:pt>
                <c:pt idx="90">
                  <c:v>308</c:v>
                </c:pt>
                <c:pt idx="91">
                  <c:v>363</c:v>
                </c:pt>
                <c:pt idx="92">
                  <c:v>187</c:v>
                </c:pt>
                <c:pt idx="93">
                  <c:v>80</c:v>
                </c:pt>
                <c:pt idx="94">
                  <c:v>17</c:v>
                </c:pt>
                <c:pt idx="95">
                  <c:v>13</c:v>
                </c:pt>
                <c:pt idx="96">
                  <c:v>7</c:v>
                </c:pt>
                <c:pt idx="97">
                  <c:v>12</c:v>
                </c:pt>
                <c:pt idx="98">
                  <c:v>18</c:v>
                </c:pt>
                <c:pt idx="99">
                  <c:v>31</c:v>
                </c:pt>
                <c:pt idx="100">
                  <c:v>93</c:v>
                </c:pt>
                <c:pt idx="101">
                  <c:v>262</c:v>
                </c:pt>
                <c:pt idx="102">
                  <c:v>331</c:v>
                </c:pt>
                <c:pt idx="103">
                  <c:v>281</c:v>
                </c:pt>
                <c:pt idx="104">
                  <c:v>170</c:v>
                </c:pt>
                <c:pt idx="105">
                  <c:v>48</c:v>
                </c:pt>
                <c:pt idx="106">
                  <c:v>12</c:v>
                </c:pt>
                <c:pt idx="107">
                  <c:v>8</c:v>
                </c:pt>
                <c:pt idx="108">
                  <c:v>7</c:v>
                </c:pt>
                <c:pt idx="109">
                  <c:v>8</c:v>
                </c:pt>
                <c:pt idx="110">
                  <c:v>19</c:v>
                </c:pt>
                <c:pt idx="111">
                  <c:v>30</c:v>
                </c:pt>
                <c:pt idx="112">
                  <c:v>117</c:v>
                </c:pt>
                <c:pt idx="113">
                  <c:v>221</c:v>
                </c:pt>
                <c:pt idx="114">
                  <c:v>286</c:v>
                </c:pt>
                <c:pt idx="115">
                  <c:v>303</c:v>
                </c:pt>
                <c:pt idx="116">
                  <c:v>168</c:v>
                </c:pt>
                <c:pt idx="117">
                  <c:v>47</c:v>
                </c:pt>
                <c:pt idx="118">
                  <c:v>17</c:v>
                </c:pt>
                <c:pt idx="119">
                  <c:v>7</c:v>
                </c:pt>
                <c:pt idx="120">
                  <c:v>3</c:v>
                </c:pt>
                <c:pt idx="121">
                  <c:v>2</c:v>
                </c:pt>
                <c:pt idx="122">
                  <c:v>7</c:v>
                </c:pt>
                <c:pt idx="123">
                  <c:v>35</c:v>
                </c:pt>
                <c:pt idx="124">
                  <c:v>127</c:v>
                </c:pt>
                <c:pt idx="125">
                  <c:v>282</c:v>
                </c:pt>
                <c:pt idx="126">
                  <c:v>375</c:v>
                </c:pt>
                <c:pt idx="127">
                  <c:v>351</c:v>
                </c:pt>
                <c:pt idx="128">
                  <c:v>194</c:v>
                </c:pt>
                <c:pt idx="129">
                  <c:v>53</c:v>
                </c:pt>
                <c:pt idx="130">
                  <c:v>13</c:v>
                </c:pt>
                <c:pt idx="131">
                  <c:v>2</c:v>
                </c:pt>
                <c:pt idx="132">
                  <c:v>5</c:v>
                </c:pt>
                <c:pt idx="133">
                  <c:v>8</c:v>
                </c:pt>
                <c:pt idx="134">
                  <c:v>24</c:v>
                </c:pt>
                <c:pt idx="135">
                  <c:v>53</c:v>
                </c:pt>
                <c:pt idx="136">
                  <c:v>105</c:v>
                </c:pt>
                <c:pt idx="137">
                  <c:v>259</c:v>
                </c:pt>
                <c:pt idx="138">
                  <c:v>404</c:v>
                </c:pt>
                <c:pt idx="139">
                  <c:v>349</c:v>
                </c:pt>
                <c:pt idx="140">
                  <c:v>174</c:v>
                </c:pt>
                <c:pt idx="141">
                  <c:v>48</c:v>
                </c:pt>
                <c:pt idx="142">
                  <c:v>17</c:v>
                </c:pt>
                <c:pt idx="143">
                  <c:v>10</c:v>
                </c:pt>
                <c:pt idx="144">
                  <c:v>11</c:v>
                </c:pt>
                <c:pt idx="145">
                  <c:v>12</c:v>
                </c:pt>
                <c:pt idx="146">
                  <c:v>48</c:v>
                </c:pt>
                <c:pt idx="147">
                  <c:v>47</c:v>
                </c:pt>
                <c:pt idx="148">
                  <c:v>154</c:v>
                </c:pt>
                <c:pt idx="149">
                  <c:v>232</c:v>
                </c:pt>
                <c:pt idx="150">
                  <c:v>401</c:v>
                </c:pt>
                <c:pt idx="151">
                  <c:v>327</c:v>
                </c:pt>
                <c:pt idx="152">
                  <c:v>172</c:v>
                </c:pt>
                <c:pt idx="153">
                  <c:v>53</c:v>
                </c:pt>
                <c:pt idx="154">
                  <c:v>12</c:v>
                </c:pt>
                <c:pt idx="155">
                  <c:v>10</c:v>
                </c:pt>
                <c:pt idx="156">
                  <c:v>14</c:v>
                </c:pt>
                <c:pt idx="157">
                  <c:v>10</c:v>
                </c:pt>
                <c:pt idx="158">
                  <c:v>10</c:v>
                </c:pt>
                <c:pt idx="159">
                  <c:v>32</c:v>
                </c:pt>
                <c:pt idx="160">
                  <c:v>98</c:v>
                </c:pt>
                <c:pt idx="161">
                  <c:v>243</c:v>
                </c:pt>
                <c:pt idx="162">
                  <c:v>337</c:v>
                </c:pt>
                <c:pt idx="163">
                  <c:v>286</c:v>
                </c:pt>
                <c:pt idx="164">
                  <c:v>175</c:v>
                </c:pt>
                <c:pt idx="165">
                  <c:v>54</c:v>
                </c:pt>
                <c:pt idx="166">
                  <c:v>16</c:v>
                </c:pt>
                <c:pt idx="167">
                  <c:v>12</c:v>
                </c:pt>
                <c:pt idx="168">
                  <c:v>6</c:v>
                </c:pt>
                <c:pt idx="169">
                  <c:v>11</c:v>
                </c:pt>
                <c:pt idx="170">
                  <c:v>14</c:v>
                </c:pt>
                <c:pt idx="171">
                  <c:v>35</c:v>
                </c:pt>
                <c:pt idx="172">
                  <c:v>111</c:v>
                </c:pt>
                <c:pt idx="173">
                  <c:v>240</c:v>
                </c:pt>
                <c:pt idx="174">
                  <c:v>298</c:v>
                </c:pt>
                <c:pt idx="175">
                  <c:v>289</c:v>
                </c:pt>
                <c:pt idx="176">
                  <c:v>179</c:v>
                </c:pt>
                <c:pt idx="177">
                  <c:v>71</c:v>
                </c:pt>
                <c:pt idx="178">
                  <c:v>9</c:v>
                </c:pt>
                <c:pt idx="179">
                  <c:v>9</c:v>
                </c:pt>
                <c:pt idx="180">
                  <c:v>8</c:v>
                </c:pt>
                <c:pt idx="181">
                  <c:v>6</c:v>
                </c:pt>
                <c:pt idx="182">
                  <c:v>28</c:v>
                </c:pt>
                <c:pt idx="183">
                  <c:v>51</c:v>
                </c:pt>
                <c:pt idx="184">
                  <c:v>123</c:v>
                </c:pt>
                <c:pt idx="185">
                  <c:v>252</c:v>
                </c:pt>
                <c:pt idx="186">
                  <c:v>333</c:v>
                </c:pt>
                <c:pt idx="187">
                  <c:v>312</c:v>
                </c:pt>
                <c:pt idx="188">
                  <c:v>220</c:v>
                </c:pt>
                <c:pt idx="189">
                  <c:v>73</c:v>
                </c:pt>
                <c:pt idx="190">
                  <c:v>27</c:v>
                </c:pt>
                <c:pt idx="191">
                  <c:v>24</c:v>
                </c:pt>
                <c:pt idx="192">
                  <c:v>6</c:v>
                </c:pt>
                <c:pt idx="193">
                  <c:v>10</c:v>
                </c:pt>
                <c:pt idx="194">
                  <c:v>33</c:v>
                </c:pt>
                <c:pt idx="195">
                  <c:v>40</c:v>
                </c:pt>
                <c:pt idx="196">
                  <c:v>94</c:v>
                </c:pt>
                <c:pt idx="197">
                  <c:v>268</c:v>
                </c:pt>
                <c:pt idx="198">
                  <c:v>381</c:v>
                </c:pt>
                <c:pt idx="199">
                  <c:v>360</c:v>
                </c:pt>
                <c:pt idx="200">
                  <c:v>216</c:v>
                </c:pt>
                <c:pt idx="201">
                  <c:v>82</c:v>
                </c:pt>
                <c:pt idx="202">
                  <c:v>23</c:v>
                </c:pt>
                <c:pt idx="203">
                  <c:v>15</c:v>
                </c:pt>
                <c:pt idx="204">
                  <c:v>15</c:v>
                </c:pt>
                <c:pt idx="205">
                  <c:v>20</c:v>
                </c:pt>
                <c:pt idx="206">
                  <c:v>29</c:v>
                </c:pt>
                <c:pt idx="207">
                  <c:v>53</c:v>
                </c:pt>
                <c:pt idx="208">
                  <c:v>102</c:v>
                </c:pt>
                <c:pt idx="209">
                  <c:v>237</c:v>
                </c:pt>
                <c:pt idx="210">
                  <c:v>359</c:v>
                </c:pt>
                <c:pt idx="211">
                  <c:v>287</c:v>
                </c:pt>
                <c:pt idx="212">
                  <c:v>180</c:v>
                </c:pt>
                <c:pt idx="213">
                  <c:v>74</c:v>
                </c:pt>
                <c:pt idx="214">
                  <c:v>25</c:v>
                </c:pt>
                <c:pt idx="215">
                  <c:v>9</c:v>
                </c:pt>
                <c:pt idx="216">
                  <c:v>6</c:v>
                </c:pt>
                <c:pt idx="217">
                  <c:v>21</c:v>
                </c:pt>
                <c:pt idx="218">
                  <c:v>19</c:v>
                </c:pt>
                <c:pt idx="219">
                  <c:v>30</c:v>
                </c:pt>
                <c:pt idx="220">
                  <c:v>171</c:v>
                </c:pt>
                <c:pt idx="221">
                  <c:v>265</c:v>
                </c:pt>
                <c:pt idx="222">
                  <c:v>372</c:v>
                </c:pt>
                <c:pt idx="223">
                  <c:v>348</c:v>
                </c:pt>
                <c:pt idx="224">
                  <c:v>226</c:v>
                </c:pt>
                <c:pt idx="225">
                  <c:v>65</c:v>
                </c:pt>
                <c:pt idx="226">
                  <c:v>15</c:v>
                </c:pt>
                <c:pt idx="227">
                  <c:v>9</c:v>
                </c:pt>
                <c:pt idx="228">
                  <c:v>7</c:v>
                </c:pt>
                <c:pt idx="229">
                  <c:v>16</c:v>
                </c:pt>
                <c:pt idx="230">
                  <c:v>16</c:v>
                </c:pt>
                <c:pt idx="231">
                  <c:v>39</c:v>
                </c:pt>
                <c:pt idx="232">
                  <c:v>124</c:v>
                </c:pt>
                <c:pt idx="233">
                  <c:v>222</c:v>
                </c:pt>
                <c:pt idx="234">
                  <c:v>370</c:v>
                </c:pt>
                <c:pt idx="235">
                  <c:v>330</c:v>
                </c:pt>
                <c:pt idx="236">
                  <c:v>237</c:v>
                </c:pt>
                <c:pt idx="237">
                  <c:v>70</c:v>
                </c:pt>
                <c:pt idx="238">
                  <c:v>13</c:v>
                </c:pt>
                <c:pt idx="239">
                  <c:v>11</c:v>
                </c:pt>
                <c:pt idx="240">
                  <c:v>13</c:v>
                </c:pt>
                <c:pt idx="241">
                  <c:v>11</c:v>
                </c:pt>
                <c:pt idx="242">
                  <c:v>40</c:v>
                </c:pt>
                <c:pt idx="243">
                  <c:v>39</c:v>
                </c:pt>
                <c:pt idx="244">
                  <c:v>100</c:v>
                </c:pt>
                <c:pt idx="245">
                  <c:v>243</c:v>
                </c:pt>
                <c:pt idx="246">
                  <c:v>395</c:v>
                </c:pt>
                <c:pt idx="247">
                  <c:v>352</c:v>
                </c:pt>
                <c:pt idx="248">
                  <c:v>175</c:v>
                </c:pt>
                <c:pt idx="249">
                  <c:v>78</c:v>
                </c:pt>
                <c:pt idx="250">
                  <c:v>28</c:v>
                </c:pt>
                <c:pt idx="251">
                  <c:v>5</c:v>
                </c:pt>
                <c:pt idx="25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0-504A-A447-FCB785F8FEAF}"/>
            </c:ext>
          </c:extLst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Prediction EXPO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data!$B$2:$B$255</c:f>
              <c:numCache>
                <c:formatCode>m/d/yy</c:formatCode>
                <c:ptCount val="254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</c:numCache>
            </c:numRef>
          </c:cat>
          <c:val>
            <c:numRef>
              <c:f>data!$N$2:$N$255</c:f>
              <c:numCache>
                <c:formatCode>General</c:formatCode>
                <c:ptCount val="254"/>
                <c:pt idx="201">
                  <c:v>64.153062673621633</c:v>
                </c:pt>
                <c:pt idx="202">
                  <c:v>22.965562673621633</c:v>
                </c:pt>
                <c:pt idx="203">
                  <c:v>15.903062673621633</c:v>
                </c:pt>
                <c:pt idx="204">
                  <c:v>14.910415614798097</c:v>
                </c:pt>
                <c:pt idx="205">
                  <c:v>15.439827379503981</c:v>
                </c:pt>
                <c:pt idx="206">
                  <c:v>29.322180320680445</c:v>
                </c:pt>
                <c:pt idx="207">
                  <c:v>44.733945026562793</c:v>
                </c:pt>
                <c:pt idx="208">
                  <c:v>120.49865090891575</c:v>
                </c:pt>
                <c:pt idx="209">
                  <c:v>244.96923914420987</c:v>
                </c:pt>
                <c:pt idx="210">
                  <c:v>348.0280626736216</c:v>
                </c:pt>
                <c:pt idx="211">
                  <c:v>327.675121497151</c:v>
                </c:pt>
                <c:pt idx="212">
                  <c:v>184.96923914420987</c:v>
                </c:pt>
                <c:pt idx="213">
                  <c:v>64.153062673621633</c:v>
                </c:pt>
                <c:pt idx="214">
                  <c:v>22.965562673621633</c:v>
                </c:pt>
                <c:pt idx="215">
                  <c:v>15.903062673621633</c:v>
                </c:pt>
                <c:pt idx="216">
                  <c:v>14.910415614798097</c:v>
                </c:pt>
                <c:pt idx="217">
                  <c:v>15.439827379503981</c:v>
                </c:pt>
                <c:pt idx="218">
                  <c:v>29.322180320680445</c:v>
                </c:pt>
                <c:pt idx="219">
                  <c:v>44.733945026562793</c:v>
                </c:pt>
                <c:pt idx="220">
                  <c:v>120.49865090891575</c:v>
                </c:pt>
                <c:pt idx="221">
                  <c:v>244.96923914420987</c:v>
                </c:pt>
                <c:pt idx="222">
                  <c:v>348.0280626736216</c:v>
                </c:pt>
                <c:pt idx="223">
                  <c:v>327.675121497151</c:v>
                </c:pt>
                <c:pt idx="224">
                  <c:v>184.96923914420987</c:v>
                </c:pt>
                <c:pt idx="225">
                  <c:v>64.153062673621633</c:v>
                </c:pt>
                <c:pt idx="226">
                  <c:v>22.965562673621633</c:v>
                </c:pt>
                <c:pt idx="227">
                  <c:v>15.903062673621633</c:v>
                </c:pt>
                <c:pt idx="228">
                  <c:v>14.910415614798097</c:v>
                </c:pt>
                <c:pt idx="229">
                  <c:v>15.439827379503981</c:v>
                </c:pt>
                <c:pt idx="230">
                  <c:v>29.322180320680445</c:v>
                </c:pt>
                <c:pt idx="231">
                  <c:v>44.733945026562793</c:v>
                </c:pt>
                <c:pt idx="232">
                  <c:v>120.49865090891575</c:v>
                </c:pt>
                <c:pt idx="233">
                  <c:v>244.96923914420987</c:v>
                </c:pt>
                <c:pt idx="234">
                  <c:v>348.0280626736216</c:v>
                </c:pt>
                <c:pt idx="235">
                  <c:v>327.675121497151</c:v>
                </c:pt>
                <c:pt idx="236">
                  <c:v>184.96923914420987</c:v>
                </c:pt>
                <c:pt idx="237">
                  <c:v>64.153062673621633</c:v>
                </c:pt>
                <c:pt idx="238">
                  <c:v>22.965562673621633</c:v>
                </c:pt>
                <c:pt idx="239">
                  <c:v>15.903062673621633</c:v>
                </c:pt>
                <c:pt idx="240">
                  <c:v>14.910415614798097</c:v>
                </c:pt>
                <c:pt idx="241">
                  <c:v>15.439827379503981</c:v>
                </c:pt>
                <c:pt idx="242">
                  <c:v>29.322180320680445</c:v>
                </c:pt>
                <c:pt idx="243">
                  <c:v>44.733945026562793</c:v>
                </c:pt>
                <c:pt idx="244">
                  <c:v>120.49865090891575</c:v>
                </c:pt>
                <c:pt idx="245">
                  <c:v>244.96923914420987</c:v>
                </c:pt>
                <c:pt idx="246">
                  <c:v>348.0280626736216</c:v>
                </c:pt>
                <c:pt idx="247">
                  <c:v>327.675121497151</c:v>
                </c:pt>
                <c:pt idx="248">
                  <c:v>184.96923914420987</c:v>
                </c:pt>
                <c:pt idx="249">
                  <c:v>64.153062673621633</c:v>
                </c:pt>
                <c:pt idx="250">
                  <c:v>22.965562673621633</c:v>
                </c:pt>
                <c:pt idx="251">
                  <c:v>15.903062673621633</c:v>
                </c:pt>
                <c:pt idx="252">
                  <c:v>14.910415614798097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0-504A-A447-FCB785F8F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7728"/>
        <c:axId val="19548768"/>
      </c:lineChart>
      <c:dateAx>
        <c:axId val="19487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8768"/>
        <c:crosses val="autoZero"/>
        <c:auto val="1"/>
        <c:lblOffset val="100"/>
        <c:baseTimeUnit val="months"/>
      </c:dateAx>
      <c:valAx>
        <c:axId val="195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29</xdr:row>
      <xdr:rowOff>101600</xdr:rowOff>
    </xdr:from>
    <xdr:to>
      <xdr:col>21</xdr:col>
      <xdr:colOff>685800</xdr:colOff>
      <xdr:row>45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D8A8D45-4989-AB4F-A7F1-3732F71A4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7</xdr:col>
      <xdr:colOff>304800</xdr:colOff>
      <xdr:row>17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B6DC64-B5B4-DA43-BECA-8FD2C22E5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190500</xdr:rowOff>
    </xdr:from>
    <xdr:to>
      <xdr:col>5</xdr:col>
      <xdr:colOff>660400</xdr:colOff>
      <xdr:row>49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08672FC-9CA5-1F49-A940-80EB9C8E5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330200</xdr:colOff>
      <xdr:row>0</xdr:row>
      <xdr:rowOff>88900</xdr:rowOff>
    </xdr:from>
    <xdr:to>
      <xdr:col>14</xdr:col>
      <xdr:colOff>736600</xdr:colOff>
      <xdr:row>19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211CE1E-8902-0F4E-A05A-A5B663538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317500</xdr:colOff>
      <xdr:row>20</xdr:row>
      <xdr:rowOff>63500</xdr:rowOff>
    </xdr:from>
    <xdr:to>
      <xdr:col>15</xdr:col>
      <xdr:colOff>50800</xdr:colOff>
      <xdr:row>41</xdr:row>
      <xdr:rowOff>152400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52F6FB8-07DA-6C49-A0FB-5C78C5FDF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</xdr:colOff>
      <xdr:row>0</xdr:row>
      <xdr:rowOff>63500</xdr:rowOff>
    </xdr:from>
    <xdr:to>
      <xdr:col>20</xdr:col>
      <xdr:colOff>673100</xdr:colOff>
      <xdr:row>14</xdr:row>
      <xdr:rowOff>177800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5BF36BF-6227-5A44-BAF5-9E4760550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18</xdr:row>
      <xdr:rowOff>76200</xdr:rowOff>
    </xdr:from>
    <xdr:to>
      <xdr:col>7</xdr:col>
      <xdr:colOff>266700</xdr:colOff>
      <xdr:row>34</xdr:row>
      <xdr:rowOff>25400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867EC53-8B82-4E4F-A9E5-48E9C7813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127000</xdr:colOff>
      <xdr:row>16</xdr:row>
      <xdr:rowOff>12700</xdr:rowOff>
    </xdr:from>
    <xdr:to>
      <xdr:col>22</xdr:col>
      <xdr:colOff>368300</xdr:colOff>
      <xdr:row>33</xdr:row>
      <xdr:rowOff>114300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0DD8ED8-9763-9145-90B1-2862DE8F6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climat" connectionId="2" xr16:uid="{00000000-0016-0000-01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10-cdd-all-1-2000-2021" connectionId="1" xr16:uid="{00000000-0016-0000-02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55"/>
  <sheetViews>
    <sheetView tabSelected="1" topLeftCell="G17" workbookViewId="0">
      <selection activeCell="F8" sqref="F8"/>
    </sheetView>
  </sheetViews>
  <sheetFormatPr baseColWidth="10" defaultRowHeight="16" x14ac:dyDescent="0.2"/>
  <cols>
    <col min="1" max="1" width="5.83203125" style="9" customWidth="1"/>
    <col min="2" max="2" width="10.83203125" style="19"/>
    <col min="3" max="3" width="5.83203125" style="19" bestFit="1" customWidth="1"/>
    <col min="4" max="4" width="23.1640625" style="19" customWidth="1"/>
    <col min="5" max="6" width="6.5" style="19" customWidth="1"/>
    <col min="7" max="7" width="11" style="19" customWidth="1"/>
    <col min="8" max="8" width="15.83203125" style="19" customWidth="1"/>
    <col min="9" max="9" width="27.83203125" style="19" customWidth="1"/>
    <col min="10" max="10" width="9.6640625" style="19" customWidth="1"/>
    <col min="11" max="11" width="6" style="9" customWidth="1"/>
    <col min="12" max="12" width="13.83203125" style="9" customWidth="1"/>
    <col min="13" max="13" width="11.83203125" style="3" customWidth="1"/>
    <col min="14" max="14" width="15.1640625" style="3" customWidth="1"/>
    <col min="15" max="15" width="6" style="9" customWidth="1"/>
    <col min="16" max="16" width="18.33203125" customWidth="1"/>
    <col min="18" max="18" width="23.5" customWidth="1"/>
    <col min="19" max="19" width="16.83203125" customWidth="1"/>
    <col min="20" max="20" width="8.6640625" customWidth="1"/>
    <col min="21" max="21" width="9" customWidth="1"/>
    <col min="23" max="23" width="16.83203125" customWidth="1"/>
  </cols>
  <sheetData>
    <row r="1" spans="1:21" ht="18" thickTop="1" thickBot="1" x14ac:dyDescent="0.25">
      <c r="A1" s="6" t="s">
        <v>15</v>
      </c>
      <c r="B1" s="6" t="s">
        <v>0</v>
      </c>
      <c r="C1" s="6" t="s">
        <v>1</v>
      </c>
      <c r="D1" s="6" t="s">
        <v>23</v>
      </c>
      <c r="E1" s="6" t="s">
        <v>44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14</v>
      </c>
      <c r="K1" s="18" t="s">
        <v>37</v>
      </c>
      <c r="L1" s="18" t="s">
        <v>30</v>
      </c>
      <c r="M1" s="18" t="s">
        <v>40</v>
      </c>
      <c r="N1" s="18" t="s">
        <v>43</v>
      </c>
      <c r="O1" s="18" t="s">
        <v>37</v>
      </c>
      <c r="P1" s="18" t="s">
        <v>16</v>
      </c>
      <c r="Q1" s="6" t="s">
        <v>18</v>
      </c>
      <c r="R1" s="18" t="s">
        <v>35</v>
      </c>
      <c r="S1" s="18" t="s">
        <v>20</v>
      </c>
      <c r="T1" s="6" t="s">
        <v>19</v>
      </c>
      <c r="U1" s="18" t="s">
        <v>18</v>
      </c>
    </row>
    <row r="2" spans="1:21" ht="17" thickTop="1" x14ac:dyDescent="0.2">
      <c r="A2" s="9">
        <v>1</v>
      </c>
      <c r="B2" s="25">
        <v>36526</v>
      </c>
      <c r="C2" s="19">
        <v>9</v>
      </c>
      <c r="D2" s="19">
        <f>C2-$R$2</f>
        <v>113.55361519607843</v>
      </c>
      <c r="E2" s="19">
        <f>C14</f>
        <v>3</v>
      </c>
      <c r="F2" s="30"/>
      <c r="G2" s="19">
        <f t="shared" ref="G2:G65" si="0">$Q$20*A2+$Q$19</f>
        <v>106.13298656740787</v>
      </c>
      <c r="H2" s="19">
        <f>G2+$R$2</f>
        <v>1.5793713713294437</v>
      </c>
      <c r="I2" s="30"/>
      <c r="J2" s="30"/>
      <c r="K2" s="35"/>
      <c r="L2" s="9">
        <f>(C2-$Q$25)*(E2-$Q$25)</f>
        <v>11568.421104842211</v>
      </c>
      <c r="M2" s="9">
        <f>D2</f>
        <v>113.55361519607843</v>
      </c>
      <c r="N2" s="35"/>
      <c r="O2" s="35"/>
      <c r="P2" s="9" t="s">
        <v>2</v>
      </c>
      <c r="Q2" s="19">
        <f t="shared" ref="Q2:Q10" si="1">AVERAGEA(C2,C14,C26,C38,C50,C62,C74,C86,C98,C110,C122,C134,C146,C158,C170,C182,C194)</f>
        <v>7.882352941176471</v>
      </c>
      <c r="R2" s="15">
        <f>Q2-$U$23-$S$15</f>
        <v>-104.55361519607843</v>
      </c>
      <c r="S2" s="9">
        <f>Q2-$U$23</f>
        <v>-103.82077205882351</v>
      </c>
      <c r="T2" s="19">
        <v>2000</v>
      </c>
      <c r="U2" s="13">
        <f>AVERAGEA(C2:C13)</f>
        <v>104.83333333333333</v>
      </c>
    </row>
    <row r="3" spans="1:21" x14ac:dyDescent="0.2">
      <c r="A3" s="9">
        <v>2</v>
      </c>
      <c r="B3" s="25">
        <v>36557</v>
      </c>
      <c r="C3" s="19">
        <v>11</v>
      </c>
      <c r="D3" s="19">
        <f>C3-$R$3</f>
        <v>115.02420343137254</v>
      </c>
      <c r="E3" s="19">
        <f t="shared" ref="E3:E66" si="2">C15</f>
        <v>13</v>
      </c>
      <c r="F3" s="30"/>
      <c r="G3" s="19">
        <f t="shared" si="0"/>
        <v>106.19454124695271</v>
      </c>
      <c r="H3" s="19">
        <f>G3+$R$3</f>
        <v>2.1703378155801687</v>
      </c>
      <c r="I3" s="30"/>
      <c r="J3" s="30"/>
      <c r="K3" s="35"/>
      <c r="L3" s="9">
        <f>(C3-$Q$25)*(E3-$Q$25)</f>
        <v>10321.240002480006</v>
      </c>
      <c r="M3" s="9">
        <f>$Q$22*D2+(1-$Q$22)*M2</f>
        <v>113.55361519607843</v>
      </c>
      <c r="N3" s="35"/>
      <c r="O3" s="35"/>
      <c r="P3" s="9" t="s">
        <v>17</v>
      </c>
      <c r="Q3" s="19">
        <f t="shared" si="1"/>
        <v>8.4117647058823533</v>
      </c>
      <c r="R3" s="9">
        <f t="shared" ref="R3:R13" si="3">Q3-$U$23-$S$15</f>
        <v>-104.02420343137254</v>
      </c>
      <c r="S3" s="9">
        <f>Q3-$U$23</f>
        <v>-103.29136029411764</v>
      </c>
      <c r="T3" s="19">
        <v>2001</v>
      </c>
      <c r="U3" s="13">
        <f>AVERAGEA(C14:C25)</f>
        <v>106.25</v>
      </c>
    </row>
    <row r="4" spans="1:21" x14ac:dyDescent="0.2">
      <c r="A4" s="9">
        <v>3</v>
      </c>
      <c r="B4" s="25">
        <v>36586</v>
      </c>
      <c r="C4" s="19">
        <v>28</v>
      </c>
      <c r="D4" s="19">
        <f>C4-$R$4</f>
        <v>118.14185049019608</v>
      </c>
      <c r="E4" s="19">
        <f t="shared" si="2"/>
        <v>13</v>
      </c>
      <c r="F4" s="30"/>
      <c r="G4" s="19">
        <f t="shared" si="0"/>
        <v>106.25609592649754</v>
      </c>
      <c r="H4" s="19">
        <f>G4+$R$4</f>
        <v>16.114245436301459</v>
      </c>
      <c r="I4" s="30"/>
      <c r="J4" s="30"/>
      <c r="K4" s="35"/>
      <c r="L4" s="9">
        <f t="shared" ref="L4:L67" si="4">(C4-$Q$25)*(E4-$Q$25)</f>
        <v>8611.0667741335492</v>
      </c>
      <c r="M4" s="9">
        <f t="shared" ref="M4:M67" si="5">$Q$22*D3+(1-$Q$22)*M3</f>
        <v>113.60970688702324</v>
      </c>
      <c r="N4" s="35"/>
      <c r="O4" s="35"/>
      <c r="P4" s="9" t="s">
        <v>3</v>
      </c>
      <c r="Q4" s="19">
        <f t="shared" si="1"/>
        <v>22.294117647058822</v>
      </c>
      <c r="R4" s="9">
        <f t="shared" si="3"/>
        <v>-90.141850490196077</v>
      </c>
      <c r="S4" s="9">
        <f t="shared" ref="S4:S13" si="6">Q4-$U$23</f>
        <v>-89.40900735294116</v>
      </c>
      <c r="T4" s="19">
        <v>2002</v>
      </c>
      <c r="U4" s="13">
        <f>AVERAGEA(C26:C37)</f>
        <v>114.91666666666667</v>
      </c>
    </row>
    <row r="5" spans="1:21" x14ac:dyDescent="0.2">
      <c r="A5" s="9">
        <v>4</v>
      </c>
      <c r="B5" s="25">
        <v>36617</v>
      </c>
      <c r="C5" s="19">
        <v>30</v>
      </c>
      <c r="D5" s="19">
        <f>C5-$R$5</f>
        <v>104.73008578431373</v>
      </c>
      <c r="E5" s="19">
        <f t="shared" si="2"/>
        <v>41</v>
      </c>
      <c r="F5" s="30"/>
      <c r="G5" s="19">
        <f t="shared" si="0"/>
        <v>106.31765060604238</v>
      </c>
      <c r="H5" s="19">
        <f>G5+$R$5</f>
        <v>31.587564821728648</v>
      </c>
      <c r="I5" s="30"/>
      <c r="J5" s="30"/>
      <c r="K5" s="35"/>
      <c r="L5" s="9">
        <f t="shared" si="4"/>
        <v>6069.1140182280378</v>
      </c>
      <c r="M5" s="9">
        <f t="shared" si="5"/>
        <v>113.78257349387178</v>
      </c>
      <c r="N5" s="35"/>
      <c r="O5" s="35"/>
      <c r="P5" s="9" t="s">
        <v>4</v>
      </c>
      <c r="Q5" s="19">
        <f t="shared" si="1"/>
        <v>37.705882352941174</v>
      </c>
      <c r="R5" s="9">
        <f t="shared" si="3"/>
        <v>-74.730085784313729</v>
      </c>
      <c r="S5" s="9">
        <f t="shared" si="6"/>
        <v>-73.997242647058812</v>
      </c>
      <c r="T5" s="19">
        <v>2003</v>
      </c>
      <c r="U5" s="13">
        <f>AVERAGEA(C38:C49)</f>
        <v>106.66666666666667</v>
      </c>
    </row>
    <row r="6" spans="1:21" x14ac:dyDescent="0.2">
      <c r="A6" s="9">
        <v>5</v>
      </c>
      <c r="B6" s="25">
        <v>36647</v>
      </c>
      <c r="C6" s="19">
        <v>139</v>
      </c>
      <c r="D6" s="19">
        <f>C6-$R$6</f>
        <v>137.96537990196077</v>
      </c>
      <c r="E6" s="19">
        <f t="shared" si="2"/>
        <v>121</v>
      </c>
      <c r="F6" s="30"/>
      <c r="G6" s="19">
        <f t="shared" si="0"/>
        <v>106.37920528558722</v>
      </c>
      <c r="H6" s="19">
        <f>G6+$R$6</f>
        <v>107.41382538362643</v>
      </c>
      <c r="I6" s="30"/>
      <c r="J6" s="30"/>
      <c r="K6" s="35"/>
      <c r="L6" s="9">
        <f t="shared" si="4"/>
        <v>188.01165602331184</v>
      </c>
      <c r="M6" s="9">
        <f t="shared" si="5"/>
        <v>113.4372903407091</v>
      </c>
      <c r="N6" s="35"/>
      <c r="O6" s="35"/>
      <c r="P6" s="9" t="s">
        <v>5</v>
      </c>
      <c r="Q6" s="19">
        <f t="shared" si="1"/>
        <v>113.47058823529412</v>
      </c>
      <c r="R6" s="9">
        <f t="shared" si="3"/>
        <v>1.0346200980392197</v>
      </c>
      <c r="S6" s="9">
        <f t="shared" si="6"/>
        <v>1.7674632352941302</v>
      </c>
      <c r="T6" s="19">
        <v>2004</v>
      </c>
      <c r="U6" s="13">
        <f>AVERAGEA(C50:C61)</f>
        <v>101.83333333333333</v>
      </c>
    </row>
    <row r="7" spans="1:21" x14ac:dyDescent="0.2">
      <c r="A7" s="9">
        <v>6</v>
      </c>
      <c r="B7" s="25">
        <v>36678</v>
      </c>
      <c r="C7" s="19">
        <v>223</v>
      </c>
      <c r="D7" s="19">
        <f>C7-$R$7</f>
        <v>97.494791666666657</v>
      </c>
      <c r="E7" s="19">
        <f t="shared" si="2"/>
        <v>223</v>
      </c>
      <c r="F7" s="30"/>
      <c r="G7" s="19">
        <f t="shared" si="0"/>
        <v>106.44075996513206</v>
      </c>
      <c r="H7" s="19">
        <f>G7+$R$7</f>
        <v>231.9459682984654</v>
      </c>
      <c r="I7" s="30"/>
      <c r="J7" s="30"/>
      <c r="K7" s="35"/>
      <c r="L7" s="9">
        <f t="shared" si="4"/>
        <v>11968.704569409138</v>
      </c>
      <c r="M7" s="9">
        <f t="shared" si="5"/>
        <v>114.37284931372193</v>
      </c>
      <c r="N7" s="35"/>
      <c r="O7" s="35"/>
      <c r="P7" s="9" t="s">
        <v>6</v>
      </c>
      <c r="Q7" s="19">
        <f t="shared" si="1"/>
        <v>237.94117647058823</v>
      </c>
      <c r="R7" s="9">
        <f t="shared" si="3"/>
        <v>125.50520833333334</v>
      </c>
      <c r="S7" s="9">
        <f t="shared" si="6"/>
        <v>126.23805147058825</v>
      </c>
      <c r="T7" s="19">
        <v>2005</v>
      </c>
      <c r="U7" s="13">
        <f>AVERAGEA(C62:C73)</f>
        <v>115.66666666666667</v>
      </c>
    </row>
    <row r="8" spans="1:21" x14ac:dyDescent="0.2">
      <c r="A8" s="9">
        <v>7</v>
      </c>
      <c r="B8" s="25">
        <v>36708</v>
      </c>
      <c r="C8" s="19">
        <v>290</v>
      </c>
      <c r="D8" s="19">
        <f>C8-$R$8</f>
        <v>61.435968137254918</v>
      </c>
      <c r="E8" s="19">
        <f t="shared" si="2"/>
        <v>306</v>
      </c>
      <c r="F8" s="30"/>
      <c r="G8" s="19">
        <f t="shared" si="0"/>
        <v>106.5023146446769</v>
      </c>
      <c r="H8" s="19">
        <f>G8+$R$8</f>
        <v>335.066346507422</v>
      </c>
      <c r="I8" s="30"/>
      <c r="J8" s="30"/>
      <c r="K8" s="35"/>
      <c r="L8" s="9">
        <f t="shared" si="4"/>
        <v>33939.940789881577</v>
      </c>
      <c r="M8" s="9">
        <f t="shared" si="5"/>
        <v>113.72908053428647</v>
      </c>
      <c r="N8" s="35"/>
      <c r="O8" s="35"/>
      <c r="P8" s="9" t="s">
        <v>7</v>
      </c>
      <c r="Q8" s="19">
        <f t="shared" si="1"/>
        <v>341</v>
      </c>
      <c r="R8" s="9">
        <f t="shared" si="3"/>
        <v>228.56403186274508</v>
      </c>
      <c r="S8" s="9">
        <f t="shared" si="6"/>
        <v>229.296875</v>
      </c>
      <c r="T8" s="19">
        <v>2006</v>
      </c>
      <c r="U8" s="13">
        <f>AVERAGEA(C74:C85)</f>
        <v>113.25</v>
      </c>
    </row>
    <row r="9" spans="1:21" x14ac:dyDescent="0.2">
      <c r="A9" s="9">
        <v>8</v>
      </c>
      <c r="B9" s="25">
        <v>36739</v>
      </c>
      <c r="C9" s="19">
        <v>306</v>
      </c>
      <c r="D9" s="19">
        <f>C9-$R$9</f>
        <v>97.788909313725526</v>
      </c>
      <c r="E9" s="19">
        <f t="shared" si="2"/>
        <v>334</v>
      </c>
      <c r="F9" s="30"/>
      <c r="G9" s="19">
        <f t="shared" si="0"/>
        <v>106.56386932422173</v>
      </c>
      <c r="H9" s="19">
        <f>G9+$R$9</f>
        <v>314.77496001049622</v>
      </c>
      <c r="I9" s="30"/>
      <c r="J9" s="30"/>
      <c r="K9" s="35"/>
      <c r="L9" s="9">
        <f t="shared" si="4"/>
        <v>42405.610081220162</v>
      </c>
      <c r="M9" s="9">
        <f t="shared" si="5"/>
        <v>111.73449834688701</v>
      </c>
      <c r="N9" s="35"/>
      <c r="O9" s="35"/>
      <c r="P9" s="9" t="s">
        <v>8</v>
      </c>
      <c r="Q9" s="19">
        <f t="shared" si="1"/>
        <v>320.64705882352939</v>
      </c>
      <c r="R9" s="9">
        <f t="shared" si="3"/>
        <v>208.21109068627447</v>
      </c>
      <c r="S9" s="9">
        <f t="shared" si="6"/>
        <v>208.94393382352939</v>
      </c>
      <c r="T9" s="19">
        <v>2007</v>
      </c>
      <c r="U9" s="13">
        <f>AVERAGEA(C86:C97)</f>
        <v>115.66666666666667</v>
      </c>
    </row>
    <row r="10" spans="1:21" x14ac:dyDescent="0.2">
      <c r="A10" s="9">
        <v>9</v>
      </c>
      <c r="B10" s="25">
        <v>36770</v>
      </c>
      <c r="C10" s="19">
        <v>159</v>
      </c>
      <c r="D10" s="19">
        <f>C10-$R$10</f>
        <v>93.494791666666657</v>
      </c>
      <c r="E10" s="19">
        <f t="shared" si="2"/>
        <v>141</v>
      </c>
      <c r="F10" s="30"/>
      <c r="G10" s="19">
        <f t="shared" si="0"/>
        <v>106.62542400376657</v>
      </c>
      <c r="H10" s="19">
        <f>G10+$R$10</f>
        <v>172.13063233709991</v>
      </c>
      <c r="I10" s="30"/>
      <c r="J10" s="30"/>
      <c r="K10" s="35"/>
      <c r="L10" s="9">
        <f t="shared" si="4"/>
        <v>1244.0746481492959</v>
      </c>
      <c r="M10" s="9">
        <f t="shared" si="5"/>
        <v>111.20258081122476</v>
      </c>
      <c r="N10" s="35"/>
      <c r="O10" s="35"/>
      <c r="P10" s="9" t="s">
        <v>9</v>
      </c>
      <c r="Q10" s="19">
        <f t="shared" si="1"/>
        <v>177.94117647058823</v>
      </c>
      <c r="R10" s="9">
        <f t="shared" si="3"/>
        <v>65.505208333333343</v>
      </c>
      <c r="S10" s="9">
        <f t="shared" si="6"/>
        <v>66.238051470588246</v>
      </c>
      <c r="T10" s="19">
        <v>2008</v>
      </c>
      <c r="U10" s="13">
        <f>AVERAGEA(C98:C109)</f>
        <v>106.08333333333333</v>
      </c>
    </row>
    <row r="11" spans="1:21" x14ac:dyDescent="0.2">
      <c r="A11" s="9">
        <v>10</v>
      </c>
      <c r="B11" s="25">
        <v>36800</v>
      </c>
      <c r="C11" s="19">
        <v>50</v>
      </c>
      <c r="D11" s="19">
        <f>C11-$R$11</f>
        <v>105.31096813725489</v>
      </c>
      <c r="E11" s="19">
        <f t="shared" si="2"/>
        <v>47</v>
      </c>
      <c r="F11" s="30"/>
      <c r="G11" s="19">
        <f t="shared" si="0"/>
        <v>106.68697868331141</v>
      </c>
      <c r="H11" s="19">
        <f>G11+$R$11</f>
        <v>51.376010546056513</v>
      </c>
      <c r="I11" s="30"/>
      <c r="J11" s="30"/>
      <c r="K11" s="35"/>
      <c r="L11" s="9">
        <f t="shared" si="4"/>
        <v>4235.5549631099266</v>
      </c>
      <c r="M11" s="9">
        <f t="shared" si="5"/>
        <v>110.52716412273624</v>
      </c>
      <c r="N11" s="35"/>
      <c r="O11" s="35"/>
      <c r="P11" s="9" t="s">
        <v>10</v>
      </c>
      <c r="Q11" s="19">
        <f>AVERAGEA(C11,C23,C35,C47,C59,C71,C83,C95,C107,C119,C131,C143,C155,C167,C179,C191)</f>
        <v>57.125</v>
      </c>
      <c r="R11" s="9">
        <f t="shared" si="3"/>
        <v>-55.310968137254896</v>
      </c>
      <c r="S11" s="9">
        <f t="shared" si="6"/>
        <v>-54.578124999999986</v>
      </c>
      <c r="T11" s="19">
        <v>2009</v>
      </c>
      <c r="U11" s="13">
        <f>AVERAGEA(C110:C121)</f>
        <v>102.5</v>
      </c>
    </row>
    <row r="12" spans="1:21" x14ac:dyDescent="0.2">
      <c r="A12" s="9">
        <v>11</v>
      </c>
      <c r="B12" s="25">
        <v>36831</v>
      </c>
      <c r="C12" s="19">
        <v>9</v>
      </c>
      <c r="D12" s="19">
        <f>C12-$R$12</f>
        <v>105.49846813725489</v>
      </c>
      <c r="E12" s="19">
        <f t="shared" si="2"/>
        <v>21</v>
      </c>
      <c r="F12" s="30"/>
      <c r="G12" s="19">
        <f t="shared" si="0"/>
        <v>106.74853336285625</v>
      </c>
      <c r="H12" s="19">
        <f>G12+$R$12</f>
        <v>10.250065225601361</v>
      </c>
      <c r="I12" s="30"/>
      <c r="J12" s="30"/>
      <c r="K12" s="35"/>
      <c r="L12" s="9">
        <f t="shared" si="4"/>
        <v>9685.6494512989029</v>
      </c>
      <c r="M12" s="9">
        <f t="shared" si="5"/>
        <v>110.32820615061109</v>
      </c>
      <c r="N12" s="35"/>
      <c r="O12" s="35"/>
      <c r="P12" s="9" t="s">
        <v>11</v>
      </c>
      <c r="Q12" s="19">
        <f>AVERAGEA(C12,C24,C36,C48,C60,C72,C84,C96,C108,C120,C132,C144,C156,C168,C180,C192)</f>
        <v>15.9375</v>
      </c>
      <c r="R12" s="9">
        <f t="shared" si="3"/>
        <v>-96.498468137254889</v>
      </c>
      <c r="S12" s="9">
        <f t="shared" si="6"/>
        <v>-95.765624999999986</v>
      </c>
      <c r="T12" s="19">
        <v>2010</v>
      </c>
      <c r="U12" s="13">
        <f>AVERAGEA(C122:C133)</f>
        <v>120.33333333333333</v>
      </c>
    </row>
    <row r="13" spans="1:21" ht="17" thickBot="1" x14ac:dyDescent="0.25">
      <c r="A13" s="9">
        <v>12</v>
      </c>
      <c r="B13" s="25">
        <v>36861</v>
      </c>
      <c r="C13" s="19">
        <v>4</v>
      </c>
      <c r="D13" s="19">
        <f>C13-$R$13</f>
        <v>107.56096813725489</v>
      </c>
      <c r="E13" s="19">
        <f t="shared" si="2"/>
        <v>12</v>
      </c>
      <c r="F13" s="30"/>
      <c r="G13" s="19">
        <f t="shared" si="0"/>
        <v>106.81008804240109</v>
      </c>
      <c r="H13" s="19">
        <f>G13+$R$13</f>
        <v>3.2491199051462019</v>
      </c>
      <c r="I13" s="30"/>
      <c r="J13" s="30"/>
      <c r="K13" s="35"/>
      <c r="L13" s="9">
        <f t="shared" si="4"/>
        <v>11135.02740405481</v>
      </c>
      <c r="M13" s="9">
        <f t="shared" si="5"/>
        <v>110.14398859365816</v>
      </c>
      <c r="N13" s="35"/>
      <c r="O13" s="35"/>
      <c r="P13" s="12" t="s">
        <v>12</v>
      </c>
      <c r="Q13" s="10">
        <f>AVERAGEA(C13,C25,C37,C49,C61,C73,C85,C97,C109,C121,C133,C145,C157,C169,C181,C193)</f>
        <v>8.875</v>
      </c>
      <c r="R13" s="19">
        <f t="shared" si="3"/>
        <v>-103.56096813725489</v>
      </c>
      <c r="S13" s="9">
        <f t="shared" si="6"/>
        <v>-102.82812499999999</v>
      </c>
      <c r="T13" s="19">
        <v>2011</v>
      </c>
      <c r="U13" s="13">
        <f>AVERAGEA(C134:C145)</f>
        <v>121.33333333333333</v>
      </c>
    </row>
    <row r="14" spans="1:21" ht="18" thickTop="1" thickBot="1" x14ac:dyDescent="0.25">
      <c r="A14" s="9">
        <v>13</v>
      </c>
      <c r="B14" s="25">
        <v>36892</v>
      </c>
      <c r="C14" s="19">
        <v>3</v>
      </c>
      <c r="D14" s="19">
        <f t="shared" ref="D14" si="7">C14-$R$2</f>
        <v>107.55361519607843</v>
      </c>
      <c r="E14" s="19">
        <f t="shared" si="2"/>
        <v>9</v>
      </c>
      <c r="F14" s="19">
        <f>AVERAGEA(C2:C13)</f>
        <v>104.83333333333333</v>
      </c>
      <c r="G14" s="19">
        <f t="shared" si="0"/>
        <v>106.87164272194592</v>
      </c>
      <c r="H14" s="19">
        <f t="shared" ref="H14" si="8">G14+$R$2</f>
        <v>2.3180275258674925</v>
      </c>
      <c r="I14" s="19">
        <f>AVERAGEA(H2:H13)</f>
        <v>106.47153730490449</v>
      </c>
      <c r="J14" s="30"/>
      <c r="K14" s="35"/>
      <c r="L14" s="9">
        <f t="shared" si="4"/>
        <v>11568.421104842211</v>
      </c>
      <c r="M14" s="9">
        <f t="shared" si="5"/>
        <v>110.04546612375975</v>
      </c>
      <c r="N14" s="35"/>
      <c r="O14" s="35"/>
      <c r="R14" s="7" t="s">
        <v>36</v>
      </c>
      <c r="S14" s="7" t="s">
        <v>34</v>
      </c>
      <c r="T14" s="19">
        <v>2012</v>
      </c>
      <c r="U14" s="13">
        <f>AVERAGEA(C146:C157)</f>
        <v>123.25</v>
      </c>
    </row>
    <row r="15" spans="1:21" ht="18" thickTop="1" thickBot="1" x14ac:dyDescent="0.25">
      <c r="A15" s="9">
        <v>14</v>
      </c>
      <c r="B15" s="25">
        <v>36923</v>
      </c>
      <c r="C15" s="19">
        <v>13</v>
      </c>
      <c r="D15" s="19">
        <f t="shared" ref="D15" si="9">C15-$R$3</f>
        <v>117.02420343137254</v>
      </c>
      <c r="E15" s="19">
        <f t="shared" si="2"/>
        <v>6</v>
      </c>
      <c r="F15" s="19">
        <f t="shared" ref="F15:F78" si="10">AVERAGEA(C3:C14)</f>
        <v>104.33333333333333</v>
      </c>
      <c r="G15" s="19">
        <f t="shared" si="0"/>
        <v>106.93319740149076</v>
      </c>
      <c r="H15" s="19">
        <f t="shared" ref="H15" si="11">G15+$R$3</f>
        <v>2.9089939701182175</v>
      </c>
      <c r="I15" s="19">
        <f t="shared" ref="I15:I78" si="12">AVERAGEA(H3:H14)</f>
        <v>106.53309198444931</v>
      </c>
      <c r="J15" s="30"/>
      <c r="K15" s="35"/>
      <c r="L15" s="9">
        <f t="shared" si="4"/>
        <v>10824.232128464258</v>
      </c>
      <c r="M15" s="9">
        <f t="shared" si="5"/>
        <v>109.95042107392084</v>
      </c>
      <c r="N15" s="35"/>
      <c r="O15" s="35"/>
      <c r="R15" s="20">
        <f>SUM(R2:R13)</f>
        <v>0</v>
      </c>
      <c r="S15" s="20">
        <f>AVERAGEA(S2:S13)</f>
        <v>0.73284313725491046</v>
      </c>
      <c r="T15" s="19">
        <v>2013</v>
      </c>
      <c r="U15" s="13">
        <f>AVERAGEA(C158:C169)</f>
        <v>107.25</v>
      </c>
    </row>
    <row r="16" spans="1:21" ht="17" thickTop="1" x14ac:dyDescent="0.2">
      <c r="A16" s="9">
        <v>15</v>
      </c>
      <c r="B16" s="25">
        <v>36951</v>
      </c>
      <c r="C16" s="19">
        <v>13</v>
      </c>
      <c r="D16" s="19">
        <f t="shared" ref="D16" si="13">C16-$R$4</f>
        <v>103.14185049019608</v>
      </c>
      <c r="E16" s="19">
        <f t="shared" si="2"/>
        <v>18</v>
      </c>
      <c r="F16" s="19">
        <f t="shared" si="10"/>
        <v>104.5</v>
      </c>
      <c r="G16" s="19">
        <f t="shared" si="0"/>
        <v>106.9947520810356</v>
      </c>
      <c r="H16" s="19">
        <f t="shared" ref="H16" si="14">G16+$R$4</f>
        <v>16.852901590839522</v>
      </c>
      <c r="I16" s="19">
        <f t="shared" si="12"/>
        <v>106.59464666399418</v>
      </c>
      <c r="J16" s="30"/>
      <c r="K16" s="35"/>
      <c r="L16" s="9">
        <f t="shared" si="4"/>
        <v>9617.0510261020536</v>
      </c>
      <c r="M16" s="9">
        <f t="shared" si="5"/>
        <v>110.22023175530828</v>
      </c>
      <c r="N16" s="35"/>
      <c r="O16" s="35"/>
      <c r="T16" s="19">
        <v>2014</v>
      </c>
      <c r="U16" s="13">
        <f>AVERAGEA(C170:C181)</f>
        <v>106</v>
      </c>
    </row>
    <row r="17" spans="1:21" ht="17" thickBot="1" x14ac:dyDescent="0.25">
      <c r="A17" s="9">
        <v>16</v>
      </c>
      <c r="B17" s="25">
        <v>36982</v>
      </c>
      <c r="C17" s="19">
        <v>41</v>
      </c>
      <c r="D17" s="19">
        <f t="shared" ref="D17" si="15">C17-$R$5</f>
        <v>115.73008578431373</v>
      </c>
      <c r="E17" s="19">
        <f t="shared" si="2"/>
        <v>54</v>
      </c>
      <c r="F17" s="19">
        <f t="shared" si="10"/>
        <v>103.25</v>
      </c>
      <c r="G17" s="19">
        <f t="shared" si="0"/>
        <v>107.05630676058044</v>
      </c>
      <c r="H17" s="19">
        <f t="shared" ref="H17" si="16">G17+$R$5</f>
        <v>32.326220976266711</v>
      </c>
      <c r="I17" s="19">
        <f t="shared" si="12"/>
        <v>106.65620134353901</v>
      </c>
      <c r="J17" s="30"/>
      <c r="K17" s="35"/>
      <c r="L17" s="9">
        <f t="shared" si="4"/>
        <v>4326.751813503628</v>
      </c>
      <c r="M17" s="9">
        <f t="shared" si="5"/>
        <v>109.95024566077595</v>
      </c>
      <c r="N17" s="35"/>
      <c r="O17" s="35"/>
      <c r="T17" s="20">
        <v>2015</v>
      </c>
      <c r="U17" s="14">
        <f>AVERAGEA(C182:C193)</f>
        <v>121.41666666666667</v>
      </c>
    </row>
    <row r="18" spans="1:21" ht="18" thickTop="1" thickBot="1" x14ac:dyDescent="0.25">
      <c r="A18" s="9">
        <v>17</v>
      </c>
      <c r="B18" s="25">
        <v>37012</v>
      </c>
      <c r="C18" s="19">
        <v>121</v>
      </c>
      <c r="D18" s="19">
        <f t="shared" ref="D18" si="17">C18-$R$6</f>
        <v>119.96537990196077</v>
      </c>
      <c r="E18" s="19">
        <f t="shared" si="2"/>
        <v>92</v>
      </c>
      <c r="F18" s="19">
        <f t="shared" si="10"/>
        <v>104.16666666666667</v>
      </c>
      <c r="G18" s="19">
        <f t="shared" si="0"/>
        <v>107.11786144012528</v>
      </c>
      <c r="H18" s="19">
        <f t="shared" ref="H18" si="18">G18+$R$6</f>
        <v>108.15248153816449</v>
      </c>
      <c r="I18" s="19">
        <f t="shared" si="12"/>
        <v>106.71775602308384</v>
      </c>
      <c r="J18" s="30"/>
      <c r="K18" s="35"/>
      <c r="L18" s="9">
        <f t="shared" si="4"/>
        <v>-159.86235972471937</v>
      </c>
      <c r="M18" s="9">
        <f t="shared" si="5"/>
        <v>110.1707023448015</v>
      </c>
      <c r="N18" s="35"/>
      <c r="O18" s="35"/>
      <c r="P18" s="37" t="s">
        <v>42</v>
      </c>
      <c r="Q18" s="16">
        <f>MIN(K:K)</f>
        <v>3.8142349842475179E-2</v>
      </c>
      <c r="U18" s="2"/>
    </row>
    <row r="19" spans="1:21" ht="17" thickTop="1" x14ac:dyDescent="0.2">
      <c r="A19" s="9">
        <v>18</v>
      </c>
      <c r="B19" s="25">
        <v>37043</v>
      </c>
      <c r="C19" s="19">
        <v>223</v>
      </c>
      <c r="D19" s="19">
        <f t="shared" ref="D19" si="19">C19-$R$7</f>
        <v>97.494791666666657</v>
      </c>
      <c r="E19" s="19">
        <f t="shared" si="2"/>
        <v>239</v>
      </c>
      <c r="F19" s="19">
        <f t="shared" si="10"/>
        <v>102.66666666666667</v>
      </c>
      <c r="G19" s="19">
        <f t="shared" si="0"/>
        <v>107.17941611967012</v>
      </c>
      <c r="H19" s="19">
        <f t="shared" ref="H19" si="20">G19+$R$7</f>
        <v>232.68462445300347</v>
      </c>
      <c r="I19" s="19">
        <f t="shared" si="12"/>
        <v>106.77931070262868</v>
      </c>
      <c r="J19" s="30"/>
      <c r="K19" s="35"/>
      <c r="L19" s="9">
        <f t="shared" si="4"/>
        <v>13719.129766259532</v>
      </c>
      <c r="M19" s="9">
        <f t="shared" si="5"/>
        <v>110.5442943627809</v>
      </c>
      <c r="N19" s="35"/>
      <c r="O19" s="35"/>
      <c r="P19" s="21" t="s">
        <v>22</v>
      </c>
      <c r="Q19" s="15">
        <f>AVERAGEA(D2:D201)-Q20*(AVERAGEA(A2:A201))</f>
        <v>106.07143188786303</v>
      </c>
      <c r="U19" s="2"/>
    </row>
    <row r="20" spans="1:21" ht="17" thickBot="1" x14ac:dyDescent="0.25">
      <c r="A20" s="9">
        <v>19</v>
      </c>
      <c r="B20" s="25">
        <v>37073</v>
      </c>
      <c r="C20" s="19">
        <v>306</v>
      </c>
      <c r="D20" s="19">
        <f t="shared" ref="D20" si="21">C20-$R$8</f>
        <v>77.435968137254918</v>
      </c>
      <c r="E20" s="19">
        <f t="shared" si="2"/>
        <v>365</v>
      </c>
      <c r="F20" s="19">
        <f t="shared" si="10"/>
        <v>102.66666666666667</v>
      </c>
      <c r="G20" s="19">
        <f t="shared" si="0"/>
        <v>107.24097079921495</v>
      </c>
      <c r="H20" s="19">
        <f t="shared" ref="H20" si="22">G20+$R$8</f>
        <v>335.80500266196003</v>
      </c>
      <c r="I20" s="19">
        <f t="shared" si="12"/>
        <v>106.84086538217349</v>
      </c>
      <c r="J20" s="30"/>
      <c r="K20" s="35"/>
      <c r="L20" s="9">
        <f t="shared" si="4"/>
        <v>48370.058900117794</v>
      </c>
      <c r="M20" s="9">
        <f t="shared" si="5"/>
        <v>110.04655566567538</v>
      </c>
      <c r="N20" s="35"/>
      <c r="O20" s="35"/>
      <c r="P20" s="11" t="s">
        <v>13</v>
      </c>
      <c r="Q20" s="12">
        <f>COVAR(D2:D201,A2:A201)/VAR(A2:A201)</f>
        <v>6.1554679544838189E-2</v>
      </c>
      <c r="U20" s="2"/>
    </row>
    <row r="21" spans="1:21" ht="18" thickTop="1" thickBot="1" x14ac:dyDescent="0.25">
      <c r="A21" s="9">
        <v>20</v>
      </c>
      <c r="B21" s="25">
        <v>37104</v>
      </c>
      <c r="C21" s="19">
        <v>334</v>
      </c>
      <c r="D21" s="19">
        <f t="shared" ref="D21" si="23">C21-$R$9</f>
        <v>125.78890931372553</v>
      </c>
      <c r="E21" s="19">
        <f t="shared" si="2"/>
        <v>325</v>
      </c>
      <c r="F21" s="19">
        <f t="shared" si="10"/>
        <v>104</v>
      </c>
      <c r="G21" s="19">
        <f t="shared" si="0"/>
        <v>107.30252547875979</v>
      </c>
      <c r="H21" s="19">
        <f t="shared" ref="H21" si="24">G21+$R$9</f>
        <v>315.51361616503425</v>
      </c>
      <c r="I21" s="19">
        <f t="shared" si="12"/>
        <v>106.90242006171833</v>
      </c>
      <c r="J21" s="30"/>
      <c r="K21" s="35"/>
      <c r="L21" s="9">
        <f t="shared" si="4"/>
        <v>46593.240002480001</v>
      </c>
      <c r="M21" s="9">
        <f t="shared" si="5"/>
        <v>108.80271122759771</v>
      </c>
      <c r="N21" s="35"/>
      <c r="O21" s="35"/>
      <c r="U21" s="2"/>
    </row>
    <row r="22" spans="1:21" ht="18" thickTop="1" thickBot="1" x14ac:dyDescent="0.25">
      <c r="A22" s="9">
        <v>21</v>
      </c>
      <c r="B22" s="25">
        <v>37135</v>
      </c>
      <c r="C22" s="19">
        <v>141</v>
      </c>
      <c r="D22" s="19">
        <f t="shared" ref="D22" si="25">C22-$R$10</f>
        <v>75.494791666666657</v>
      </c>
      <c r="E22" s="19">
        <f t="shared" si="2"/>
        <v>198</v>
      </c>
      <c r="F22" s="19">
        <f t="shared" si="10"/>
        <v>106.33333333333333</v>
      </c>
      <c r="G22" s="19">
        <f t="shared" si="0"/>
        <v>107.36408015830463</v>
      </c>
      <c r="H22" s="19">
        <f t="shared" ref="H22" si="26">G22+$R$10</f>
        <v>172.86928849163797</v>
      </c>
      <c r="I22" s="19">
        <f t="shared" si="12"/>
        <v>106.96397474126316</v>
      </c>
      <c r="J22" s="30"/>
      <c r="K22" s="35"/>
      <c r="L22" s="9">
        <f t="shared" si="4"/>
        <v>2312.7360654721301</v>
      </c>
      <c r="M22" s="9">
        <f t="shared" si="5"/>
        <v>109.45060473749238</v>
      </c>
      <c r="N22" s="35"/>
      <c r="O22" s="35"/>
      <c r="P22" s="37" t="s">
        <v>41</v>
      </c>
      <c r="Q22" s="16">
        <f>Q18</f>
        <v>3.8142349842475179E-2</v>
      </c>
      <c r="U22" s="2"/>
    </row>
    <row r="23" spans="1:21" ht="18" thickTop="1" thickBot="1" x14ac:dyDescent="0.25">
      <c r="A23" s="9">
        <v>22</v>
      </c>
      <c r="B23" s="25">
        <v>37165</v>
      </c>
      <c r="C23" s="19">
        <v>47</v>
      </c>
      <c r="D23" s="19">
        <f t="shared" ref="D23" si="27">C23-$R$11</f>
        <v>102.31096813725489</v>
      </c>
      <c r="E23" s="19">
        <f t="shared" si="2"/>
        <v>57</v>
      </c>
      <c r="F23" s="19">
        <f t="shared" si="10"/>
        <v>104.83333333333333</v>
      </c>
      <c r="G23" s="19">
        <f t="shared" si="0"/>
        <v>107.42563483784947</v>
      </c>
      <c r="H23" s="19">
        <f t="shared" ref="H23" si="28">G23+$R$11</f>
        <v>52.114666700594576</v>
      </c>
      <c r="I23" s="19">
        <f t="shared" si="12"/>
        <v>107.02552942080803</v>
      </c>
      <c r="J23" s="30"/>
      <c r="K23" s="35"/>
      <c r="L23" s="9">
        <f t="shared" si="4"/>
        <v>3769.3659867319743</v>
      </c>
      <c r="M23" s="9">
        <f t="shared" si="5"/>
        <v>108.15545023615925</v>
      </c>
      <c r="N23" s="35"/>
      <c r="O23" s="35"/>
      <c r="T23" s="8" t="s">
        <v>21</v>
      </c>
      <c r="U23" s="16">
        <f>AVERAGEA(U2:U22)</f>
        <v>111.70312499999999</v>
      </c>
    </row>
    <row r="24" spans="1:21" ht="18" thickTop="1" thickBot="1" x14ac:dyDescent="0.25">
      <c r="A24" s="9">
        <v>23</v>
      </c>
      <c r="B24" s="25">
        <v>37196</v>
      </c>
      <c r="C24" s="19">
        <v>21</v>
      </c>
      <c r="D24" s="19">
        <f t="shared" ref="D24" si="29">C24-$R$12</f>
        <v>117.49846813725489</v>
      </c>
      <c r="E24" s="19">
        <f t="shared" si="2"/>
        <v>11</v>
      </c>
      <c r="F24" s="19">
        <f t="shared" si="10"/>
        <v>104.58333333333333</v>
      </c>
      <c r="G24" s="19">
        <f t="shared" si="0"/>
        <v>107.48718951739431</v>
      </c>
      <c r="H24" s="19">
        <f t="shared" ref="H24" si="30">G24+$R$12</f>
        <v>10.988721380139424</v>
      </c>
      <c r="I24" s="19">
        <f t="shared" si="12"/>
        <v>107.08708410035287</v>
      </c>
      <c r="J24" s="30"/>
      <c r="K24" s="35"/>
      <c r="L24" s="9">
        <f t="shared" si="4"/>
        <v>9500.4526009052024</v>
      </c>
      <c r="M24" s="9">
        <f t="shared" si="5"/>
        <v>107.93252795529474</v>
      </c>
      <c r="N24" s="35"/>
      <c r="O24" s="35"/>
    </row>
    <row r="25" spans="1:21" ht="18" thickTop="1" thickBot="1" x14ac:dyDescent="0.25">
      <c r="A25" s="9">
        <v>24</v>
      </c>
      <c r="B25" s="25">
        <v>37226</v>
      </c>
      <c r="C25" s="19">
        <v>12</v>
      </c>
      <c r="D25" s="19">
        <f t="shared" ref="D25" si="31">C25-$R$13</f>
        <v>115.56096813725489</v>
      </c>
      <c r="E25" s="19">
        <f t="shared" si="2"/>
        <v>5</v>
      </c>
      <c r="F25" s="19">
        <f t="shared" si="10"/>
        <v>105.58333333333333</v>
      </c>
      <c r="G25" s="19">
        <f t="shared" si="0"/>
        <v>107.54874419693914</v>
      </c>
      <c r="H25" s="19">
        <f t="shared" ref="H25" si="32">G25+$R$13</f>
        <v>3.9877760596842506</v>
      </c>
      <c r="I25" s="19">
        <f t="shared" si="12"/>
        <v>107.14863877989768</v>
      </c>
      <c r="J25" s="30"/>
      <c r="K25" s="35"/>
      <c r="L25" s="9">
        <f t="shared" si="4"/>
        <v>11033.428978857959</v>
      </c>
      <c r="M25" s="9">
        <f t="shared" si="5"/>
        <v>108.29739539228726</v>
      </c>
      <c r="N25" s="35"/>
      <c r="O25" s="35"/>
      <c r="P25" s="21" t="s">
        <v>28</v>
      </c>
      <c r="Q25" s="15">
        <f>AVERAGEA(C1:C254)</f>
        <v>113.5984251968504</v>
      </c>
      <c r="R25" s="36" t="s">
        <v>45</v>
      </c>
      <c r="S25" s="16">
        <f>SQRT(AVERAGEA(K203:K254))</f>
        <v>18.000818032904657</v>
      </c>
    </row>
    <row r="26" spans="1:21" ht="18" thickTop="1" thickBot="1" x14ac:dyDescent="0.25">
      <c r="A26" s="9">
        <v>25</v>
      </c>
      <c r="B26" s="25">
        <v>37257</v>
      </c>
      <c r="C26" s="19">
        <v>9</v>
      </c>
      <c r="D26" s="19">
        <f t="shared" ref="D26" si="33">C26-$R$2</f>
        <v>113.55361519607843</v>
      </c>
      <c r="E26" s="19">
        <f t="shared" si="2"/>
        <v>4</v>
      </c>
      <c r="F26" s="19">
        <f t="shared" si="10"/>
        <v>106.25</v>
      </c>
      <c r="G26" s="19">
        <f t="shared" si="0"/>
        <v>107.61029887648398</v>
      </c>
      <c r="H26" s="19">
        <f t="shared" ref="H26" si="34">G26+$R$2</f>
        <v>3.0566836804055555</v>
      </c>
      <c r="I26" s="19">
        <f t="shared" si="12"/>
        <v>107.21019345944252</v>
      </c>
      <c r="J26" s="30"/>
      <c r="K26" s="35"/>
      <c r="L26" s="9">
        <f t="shared" si="4"/>
        <v>11463.82267964536</v>
      </c>
      <c r="M26" s="9">
        <f t="shared" si="5"/>
        <v>108.57444512503209</v>
      </c>
      <c r="N26" s="35"/>
      <c r="O26" s="35"/>
      <c r="P26" s="3" t="s">
        <v>29</v>
      </c>
      <c r="Q26" s="9">
        <f>VAR(C1:C254)</f>
        <v>15180.823138214442</v>
      </c>
      <c r="R26" s="36" t="s">
        <v>46</v>
      </c>
      <c r="S26" s="16">
        <f>SQRT(AVERAGEA(O203:O254))</f>
        <v>18.066503799071501</v>
      </c>
    </row>
    <row r="27" spans="1:21" ht="18" thickTop="1" thickBot="1" x14ac:dyDescent="0.25">
      <c r="A27" s="9">
        <v>26</v>
      </c>
      <c r="B27" s="25">
        <v>37288</v>
      </c>
      <c r="C27" s="19">
        <v>6</v>
      </c>
      <c r="D27" s="19">
        <f t="shared" ref="D27" si="35">C27-$R$3</f>
        <v>110.02420343137254</v>
      </c>
      <c r="E27" s="19">
        <f t="shared" si="2"/>
        <v>8</v>
      </c>
      <c r="F27" s="19">
        <f t="shared" si="10"/>
        <v>106.75</v>
      </c>
      <c r="G27" s="19">
        <f t="shared" si="0"/>
        <v>107.67185355602882</v>
      </c>
      <c r="H27" s="19">
        <f t="shared" ref="H27" si="36">G27+$R$3</f>
        <v>3.6476501246562805</v>
      </c>
      <c r="I27" s="19">
        <f t="shared" si="12"/>
        <v>107.27174813898738</v>
      </c>
      <c r="J27" s="30"/>
      <c r="K27" s="35"/>
      <c r="L27" s="9">
        <f t="shared" si="4"/>
        <v>11362.224254448511</v>
      </c>
      <c r="M27" s="9">
        <f t="shared" si="5"/>
        <v>108.76436237180712</v>
      </c>
      <c r="N27" s="35"/>
      <c r="O27" s="35"/>
      <c r="P27" s="3" t="s">
        <v>31</v>
      </c>
      <c r="Q27" s="9">
        <f>1/(252-12)*SUM(L2:L253)</f>
        <v>14758.185171895348</v>
      </c>
      <c r="R27" s="7" t="s">
        <v>47</v>
      </c>
    </row>
    <row r="28" spans="1:21" ht="18" thickTop="1" thickBot="1" x14ac:dyDescent="0.25">
      <c r="A28" s="9">
        <v>27</v>
      </c>
      <c r="B28" s="25">
        <v>37316</v>
      </c>
      <c r="C28" s="19">
        <v>18</v>
      </c>
      <c r="D28" s="19">
        <f t="shared" ref="D28" si="37">C28-$R$4</f>
        <v>108.14185049019608</v>
      </c>
      <c r="E28" s="19">
        <f t="shared" si="2"/>
        <v>25</v>
      </c>
      <c r="F28" s="19">
        <f t="shared" si="10"/>
        <v>106.16666666666667</v>
      </c>
      <c r="G28" s="19">
        <f t="shared" si="0"/>
        <v>107.73340823557366</v>
      </c>
      <c r="H28" s="19">
        <f t="shared" ref="H28" si="38">G28+$R$4</f>
        <v>17.591557745377585</v>
      </c>
      <c r="I28" s="19">
        <f t="shared" si="12"/>
        <v>107.3333028185322</v>
      </c>
      <c r="J28" s="30"/>
      <c r="K28" s="35"/>
      <c r="L28" s="9">
        <f t="shared" si="4"/>
        <v>8469.8699237398487</v>
      </c>
      <c r="M28" s="9">
        <f t="shared" si="5"/>
        <v>108.81241567024698</v>
      </c>
      <c r="N28" s="35"/>
      <c r="O28" s="35"/>
      <c r="P28" s="22" t="s">
        <v>32</v>
      </c>
      <c r="Q28" s="17">
        <f>Q27/Q26</f>
        <v>0.97215974638060343</v>
      </c>
    </row>
    <row r="29" spans="1:21" ht="17" thickTop="1" x14ac:dyDescent="0.2">
      <c r="A29" s="9">
        <v>28</v>
      </c>
      <c r="B29" s="25">
        <v>37347</v>
      </c>
      <c r="C29" s="19">
        <v>54</v>
      </c>
      <c r="D29" s="19">
        <f t="shared" ref="D29" si="39">C29-$R$5</f>
        <v>128.73008578431373</v>
      </c>
      <c r="E29" s="19">
        <f t="shared" si="2"/>
        <v>31</v>
      </c>
      <c r="F29" s="19">
        <f t="shared" si="10"/>
        <v>106.58333333333333</v>
      </c>
      <c r="G29" s="19">
        <f t="shared" si="0"/>
        <v>107.7949629151185</v>
      </c>
      <c r="H29" s="19">
        <f t="shared" ref="H29" si="40">G29+$R$5</f>
        <v>33.064877130804774</v>
      </c>
      <c r="I29" s="19">
        <f t="shared" si="12"/>
        <v>107.39485749807704</v>
      </c>
      <c r="J29" s="30"/>
      <c r="K29" s="35"/>
      <c r="L29" s="9">
        <f t="shared" si="4"/>
        <v>4922.7360654721315</v>
      </c>
      <c r="M29" s="9">
        <f t="shared" si="5"/>
        <v>108.78683873855728</v>
      </c>
      <c r="N29" s="35"/>
      <c r="O29" s="35"/>
    </row>
    <row r="30" spans="1:21" x14ac:dyDescent="0.2">
      <c r="A30" s="9">
        <v>29</v>
      </c>
      <c r="B30" s="25">
        <v>37377</v>
      </c>
      <c r="C30" s="19">
        <v>92</v>
      </c>
      <c r="D30" s="19">
        <f t="shared" ref="D30" si="41">C30-$R$6</f>
        <v>90.965379901960773</v>
      </c>
      <c r="E30" s="19">
        <f t="shared" si="2"/>
        <v>110</v>
      </c>
      <c r="F30" s="19">
        <f t="shared" si="10"/>
        <v>107.66666666666667</v>
      </c>
      <c r="G30" s="19">
        <f t="shared" si="0"/>
        <v>107.85651759466333</v>
      </c>
      <c r="H30" s="19">
        <f t="shared" ref="H30" si="42">G30+$R$6</f>
        <v>108.89113769270256</v>
      </c>
      <c r="I30" s="19">
        <f t="shared" si="12"/>
        <v>107.45641217762187</v>
      </c>
      <c r="J30" s="30"/>
      <c r="K30" s="35"/>
      <c r="L30" s="9">
        <f t="shared" si="4"/>
        <v>77.720317440635029</v>
      </c>
      <c r="M30" s="9">
        <f t="shared" si="5"/>
        <v>109.54752104437144</v>
      </c>
      <c r="N30" s="35"/>
      <c r="O30" s="35"/>
    </row>
    <row r="31" spans="1:21" x14ac:dyDescent="0.2">
      <c r="A31" s="9">
        <v>30</v>
      </c>
      <c r="B31" s="25">
        <v>37408</v>
      </c>
      <c r="C31" s="19">
        <v>239</v>
      </c>
      <c r="D31" s="19">
        <f t="shared" ref="D31" si="43">C31-$R$7</f>
        <v>113.49479166666666</v>
      </c>
      <c r="E31" s="19">
        <f t="shared" si="2"/>
        <v>185</v>
      </c>
      <c r="F31" s="19">
        <f t="shared" si="10"/>
        <v>105.25</v>
      </c>
      <c r="G31" s="19">
        <f t="shared" si="0"/>
        <v>107.91807227420817</v>
      </c>
      <c r="H31" s="19">
        <f t="shared" ref="H31" si="44">G31+$R$7</f>
        <v>233.42328060754153</v>
      </c>
      <c r="I31" s="19">
        <f t="shared" si="12"/>
        <v>107.51796685716671</v>
      </c>
      <c r="J31" s="30"/>
      <c r="K31" s="35"/>
      <c r="L31" s="9">
        <f t="shared" si="4"/>
        <v>8953.8699237398469</v>
      </c>
      <c r="M31" s="9">
        <f t="shared" si="5"/>
        <v>108.83875451609535</v>
      </c>
      <c r="N31" s="35"/>
      <c r="O31" s="35"/>
    </row>
    <row r="32" spans="1:21" x14ac:dyDescent="0.2">
      <c r="A32" s="9">
        <v>31</v>
      </c>
      <c r="B32" s="25">
        <v>37438</v>
      </c>
      <c r="C32" s="19">
        <v>365</v>
      </c>
      <c r="D32" s="19">
        <f t="shared" ref="D32" si="45">C32-$R$8</f>
        <v>136.43596813725492</v>
      </c>
      <c r="E32" s="19">
        <f t="shared" si="2"/>
        <v>335</v>
      </c>
      <c r="F32" s="19">
        <f t="shared" si="10"/>
        <v>106.58333333333333</v>
      </c>
      <c r="G32" s="19">
        <f t="shared" si="0"/>
        <v>107.97962695375301</v>
      </c>
      <c r="H32" s="19">
        <f t="shared" ref="H32" si="46">G32+$R$8</f>
        <v>336.54365881649812</v>
      </c>
      <c r="I32" s="19">
        <f t="shared" si="12"/>
        <v>107.57952153671157</v>
      </c>
      <c r="J32" s="30"/>
      <c r="K32" s="35"/>
      <c r="L32" s="9">
        <f t="shared" si="4"/>
        <v>55660.704569409136</v>
      </c>
      <c r="M32" s="9">
        <f t="shared" si="5"/>
        <v>109.016346713972</v>
      </c>
      <c r="N32" s="35"/>
      <c r="O32" s="35"/>
    </row>
    <row r="33" spans="1:17" x14ac:dyDescent="0.2">
      <c r="A33" s="9">
        <v>32</v>
      </c>
      <c r="B33" s="25">
        <v>37469</v>
      </c>
      <c r="C33" s="19">
        <v>325</v>
      </c>
      <c r="D33" s="19">
        <f t="shared" ref="D33" si="47">C33-$R$9</f>
        <v>116.78890931372553</v>
      </c>
      <c r="E33" s="19">
        <f t="shared" si="2"/>
        <v>338</v>
      </c>
      <c r="F33" s="19">
        <f t="shared" si="10"/>
        <v>111.5</v>
      </c>
      <c r="G33" s="19">
        <f t="shared" si="0"/>
        <v>108.04118163329785</v>
      </c>
      <c r="H33" s="19">
        <f t="shared" ref="H33" si="48">G33+$R$9</f>
        <v>316.25227231957234</v>
      </c>
      <c r="I33" s="19">
        <f t="shared" si="12"/>
        <v>107.64107621625639</v>
      </c>
      <c r="J33" s="30"/>
      <c r="K33" s="35"/>
      <c r="L33" s="9">
        <f t="shared" si="4"/>
        <v>47438.846301692603</v>
      </c>
      <c r="M33" s="9">
        <f t="shared" si="5"/>
        <v>110.06219550684708</v>
      </c>
      <c r="N33" s="35"/>
      <c r="O33" s="35"/>
    </row>
    <row r="34" spans="1:17" x14ac:dyDescent="0.2">
      <c r="A34" s="9">
        <v>33</v>
      </c>
      <c r="B34" s="25">
        <v>37500</v>
      </c>
      <c r="C34" s="19">
        <v>198</v>
      </c>
      <c r="D34" s="19">
        <f t="shared" ref="D34" si="49">C34-$R$10</f>
        <v>132.49479166666666</v>
      </c>
      <c r="E34" s="19">
        <f t="shared" si="2"/>
        <v>154</v>
      </c>
      <c r="F34" s="19">
        <f t="shared" si="10"/>
        <v>110.75</v>
      </c>
      <c r="G34" s="19">
        <f t="shared" si="0"/>
        <v>108.10273631284269</v>
      </c>
      <c r="H34" s="19">
        <f t="shared" ref="H34" si="50">G34+$R$10</f>
        <v>173.60794464617604</v>
      </c>
      <c r="I34" s="19">
        <f t="shared" si="12"/>
        <v>107.70263089580125</v>
      </c>
      <c r="J34" s="30"/>
      <c r="K34" s="35"/>
      <c r="L34" s="9">
        <f t="shared" si="4"/>
        <v>3409.956537913075</v>
      </c>
      <c r="M34" s="9">
        <f t="shared" si="5"/>
        <v>110.31876817815923</v>
      </c>
      <c r="N34" s="35"/>
      <c r="O34" s="35"/>
    </row>
    <row r="35" spans="1:17" x14ac:dyDescent="0.2">
      <c r="A35" s="9">
        <v>34</v>
      </c>
      <c r="B35" s="25">
        <v>37530</v>
      </c>
      <c r="C35" s="19">
        <v>57</v>
      </c>
      <c r="D35" s="19">
        <f t="shared" ref="D35" si="51">C35-$R$11</f>
        <v>112.31096813725489</v>
      </c>
      <c r="E35" s="19">
        <f t="shared" si="2"/>
        <v>64</v>
      </c>
      <c r="F35" s="19">
        <f t="shared" si="10"/>
        <v>115.5</v>
      </c>
      <c r="G35" s="19">
        <f t="shared" si="0"/>
        <v>108.16429099238752</v>
      </c>
      <c r="H35" s="19">
        <f t="shared" ref="H35" si="52">G35+$R$11</f>
        <v>52.853322855132625</v>
      </c>
      <c r="I35" s="19">
        <f t="shared" si="12"/>
        <v>107.76418557534608</v>
      </c>
      <c r="J35" s="30"/>
      <c r="K35" s="35"/>
      <c r="L35" s="9">
        <f t="shared" si="4"/>
        <v>2807.1927583855172</v>
      </c>
      <c r="M35" s="9">
        <f t="shared" si="5"/>
        <v>111.16461382417283</v>
      </c>
      <c r="N35" s="35"/>
      <c r="O35" s="35"/>
    </row>
    <row r="36" spans="1:17" x14ac:dyDescent="0.2">
      <c r="A36" s="9">
        <v>35</v>
      </c>
      <c r="B36" s="25">
        <v>37561</v>
      </c>
      <c r="C36" s="19">
        <v>11</v>
      </c>
      <c r="D36" s="19">
        <f t="shared" ref="D36" si="53">C36-$R$12</f>
        <v>107.49846813725489</v>
      </c>
      <c r="E36" s="19">
        <f t="shared" si="2"/>
        <v>22</v>
      </c>
      <c r="F36" s="19">
        <f t="shared" si="10"/>
        <v>116.33333333333333</v>
      </c>
      <c r="G36" s="19">
        <f t="shared" si="0"/>
        <v>108.22584567193236</v>
      </c>
      <c r="H36" s="19">
        <f t="shared" ref="H36" si="54">G36+$R$12</f>
        <v>11.727377534677473</v>
      </c>
      <c r="I36" s="19">
        <f t="shared" si="12"/>
        <v>107.82574025489093</v>
      </c>
      <c r="J36" s="30"/>
      <c r="K36" s="35"/>
      <c r="L36" s="9">
        <f t="shared" si="4"/>
        <v>9397.8541757083531</v>
      </c>
      <c r="M36" s="9">
        <f t="shared" si="5"/>
        <v>111.20833847142583</v>
      </c>
      <c r="N36" s="35"/>
      <c r="O36" s="35"/>
    </row>
    <row r="37" spans="1:17" x14ac:dyDescent="0.2">
      <c r="A37" s="9">
        <v>36</v>
      </c>
      <c r="B37" s="25">
        <v>37591</v>
      </c>
      <c r="C37" s="19">
        <v>5</v>
      </c>
      <c r="D37" s="19">
        <f t="shared" ref="D37" si="55">C37-$R$13</f>
        <v>108.56096813725489</v>
      </c>
      <c r="E37" s="19">
        <f t="shared" si="2"/>
        <v>4</v>
      </c>
      <c r="F37" s="19">
        <f t="shared" si="10"/>
        <v>115.5</v>
      </c>
      <c r="G37" s="19">
        <f t="shared" si="0"/>
        <v>108.2874003514772</v>
      </c>
      <c r="H37" s="19">
        <f t="shared" ref="H37" si="56">G37+$R$13</f>
        <v>4.7264322142223136</v>
      </c>
      <c r="I37" s="19">
        <f t="shared" si="12"/>
        <v>107.88729493443576</v>
      </c>
      <c r="J37" s="30"/>
      <c r="K37" s="35"/>
      <c r="L37" s="9">
        <f t="shared" si="4"/>
        <v>11902.216380432763</v>
      </c>
      <c r="M37" s="9">
        <f t="shared" si="5"/>
        <v>111.06683529926966</v>
      </c>
      <c r="N37" s="35"/>
      <c r="O37" s="35"/>
    </row>
    <row r="38" spans="1:17" x14ac:dyDescent="0.2">
      <c r="A38" s="9">
        <v>37</v>
      </c>
      <c r="B38" s="25">
        <v>37622</v>
      </c>
      <c r="C38" s="19">
        <v>4</v>
      </c>
      <c r="D38" s="19">
        <f t="shared" ref="D38" si="57">C38-$R$2</f>
        <v>108.55361519607843</v>
      </c>
      <c r="E38" s="19">
        <f t="shared" si="2"/>
        <v>7</v>
      </c>
      <c r="F38" s="19">
        <f t="shared" si="10"/>
        <v>114.91666666666667</v>
      </c>
      <c r="G38" s="19">
        <f t="shared" si="0"/>
        <v>108.34895503102204</v>
      </c>
      <c r="H38" s="19">
        <f t="shared" ref="H38" si="58">G38+$R$2</f>
        <v>3.7953398349436185</v>
      </c>
      <c r="I38" s="19">
        <f t="shared" si="12"/>
        <v>107.9488496139806</v>
      </c>
      <c r="J38" s="30"/>
      <c r="K38" s="35"/>
      <c r="L38" s="9">
        <f t="shared" si="4"/>
        <v>11683.019530039061</v>
      </c>
      <c r="M38" s="9">
        <f t="shared" si="5"/>
        <v>110.97125563731731</v>
      </c>
      <c r="N38" s="35"/>
      <c r="O38" s="35"/>
    </row>
    <row r="39" spans="1:17" x14ac:dyDescent="0.2">
      <c r="A39" s="9">
        <v>38</v>
      </c>
      <c r="B39" s="25">
        <v>37653</v>
      </c>
      <c r="C39" s="19">
        <v>8</v>
      </c>
      <c r="D39" s="19">
        <f t="shared" ref="D39" si="59">C39-$R$3</f>
        <v>112.02420343137254</v>
      </c>
      <c r="E39" s="19">
        <f t="shared" si="2"/>
        <v>7</v>
      </c>
      <c r="F39" s="19">
        <f t="shared" si="10"/>
        <v>114.5</v>
      </c>
      <c r="G39" s="19">
        <f t="shared" si="0"/>
        <v>108.41050971056688</v>
      </c>
      <c r="H39" s="19">
        <f t="shared" ref="H39" si="60">G39+$R$3</f>
        <v>4.3863062791943435</v>
      </c>
      <c r="I39" s="19">
        <f t="shared" si="12"/>
        <v>108.01040429352544</v>
      </c>
      <c r="J39" s="30"/>
      <c r="K39" s="35"/>
      <c r="L39" s="9">
        <f t="shared" si="4"/>
        <v>11256.62582925166</v>
      </c>
      <c r="M39" s="9">
        <f t="shared" si="5"/>
        <v>110.87904114981426</v>
      </c>
      <c r="N39" s="35"/>
      <c r="O39" s="35"/>
    </row>
    <row r="40" spans="1:17" x14ac:dyDescent="0.2">
      <c r="A40" s="9">
        <v>39</v>
      </c>
      <c r="B40" s="25">
        <v>37681</v>
      </c>
      <c r="C40" s="19">
        <v>25</v>
      </c>
      <c r="D40" s="19">
        <f t="shared" ref="D40" si="61">C40-$R$4</f>
        <v>115.14185049019608</v>
      </c>
      <c r="E40" s="19">
        <f t="shared" si="2"/>
        <v>29</v>
      </c>
      <c r="F40" s="19">
        <f t="shared" si="10"/>
        <v>114.66666666666667</v>
      </c>
      <c r="G40" s="19">
        <f t="shared" si="0"/>
        <v>108.47206439011171</v>
      </c>
      <c r="H40" s="19">
        <f t="shared" ref="H40" si="62">G40+$R$4</f>
        <v>18.330213899915634</v>
      </c>
      <c r="I40" s="19">
        <f t="shared" si="12"/>
        <v>108.07195897307027</v>
      </c>
      <c r="J40" s="30"/>
      <c r="K40" s="35"/>
      <c r="L40" s="9">
        <f t="shared" si="4"/>
        <v>7495.287246574494</v>
      </c>
      <c r="M40" s="9">
        <f t="shared" si="5"/>
        <v>110.92272033018386</v>
      </c>
      <c r="N40" s="35"/>
      <c r="O40" s="35"/>
    </row>
    <row r="41" spans="1:17" x14ac:dyDescent="0.2">
      <c r="A41" s="9">
        <v>1</v>
      </c>
      <c r="B41" s="25">
        <v>37712</v>
      </c>
      <c r="C41" s="19">
        <v>31</v>
      </c>
      <c r="D41" s="19">
        <f t="shared" ref="D41" si="63">C41-$R$5</f>
        <v>105.73008578431373</v>
      </c>
      <c r="E41" s="19">
        <f t="shared" si="2"/>
        <v>28</v>
      </c>
      <c r="F41" s="19">
        <f t="shared" si="10"/>
        <v>115.25</v>
      </c>
      <c r="G41" s="19">
        <f t="shared" si="0"/>
        <v>106.13298656740787</v>
      </c>
      <c r="H41" s="19">
        <f t="shared" ref="H41" si="64">G41+$R$5</f>
        <v>31.40290078309414</v>
      </c>
      <c r="I41" s="19">
        <f t="shared" si="12"/>
        <v>108.13351365261512</v>
      </c>
      <c r="J41" s="30"/>
      <c r="K41" s="35"/>
      <c r="L41" s="9">
        <f t="shared" si="4"/>
        <v>7070.2951205902418</v>
      </c>
      <c r="M41" s="9">
        <f t="shared" si="5"/>
        <v>111.08364786877799</v>
      </c>
      <c r="N41" s="35"/>
      <c r="O41" s="35"/>
    </row>
    <row r="42" spans="1:17" x14ac:dyDescent="0.2">
      <c r="A42" s="9">
        <v>41</v>
      </c>
      <c r="B42" s="25">
        <v>37742</v>
      </c>
      <c r="C42" s="19">
        <v>110</v>
      </c>
      <c r="D42" s="19">
        <f t="shared" ref="D42" si="65">C42-$R$6</f>
        <v>108.96537990196077</v>
      </c>
      <c r="E42" s="19">
        <f t="shared" si="2"/>
        <v>136</v>
      </c>
      <c r="F42" s="19">
        <f t="shared" si="10"/>
        <v>113.33333333333333</v>
      </c>
      <c r="G42" s="19">
        <f t="shared" si="0"/>
        <v>108.59517374920139</v>
      </c>
      <c r="H42" s="19">
        <f t="shared" ref="H42" si="66">G42+$R$6</f>
        <v>109.62979384724062</v>
      </c>
      <c r="I42" s="19">
        <f t="shared" si="12"/>
        <v>107.99501562363922</v>
      </c>
      <c r="J42" s="30"/>
      <c r="K42" s="35"/>
      <c r="L42" s="9">
        <f t="shared" si="4"/>
        <v>-80.61039122078256</v>
      </c>
      <c r="M42" s="9">
        <f t="shared" si="5"/>
        <v>110.87945043084893</v>
      </c>
      <c r="N42" s="35"/>
      <c r="O42" s="35"/>
    </row>
    <row r="43" spans="1:17" x14ac:dyDescent="0.2">
      <c r="A43" s="9">
        <v>42</v>
      </c>
      <c r="B43" s="25">
        <v>37773</v>
      </c>
      <c r="C43" s="19">
        <v>185</v>
      </c>
      <c r="D43" s="19">
        <f t="shared" ref="D43" si="67">C43-$R$7</f>
        <v>59.494791666666657</v>
      </c>
      <c r="E43" s="19">
        <f t="shared" si="2"/>
        <v>205</v>
      </c>
      <c r="F43" s="19">
        <f t="shared" si="10"/>
        <v>114.83333333333333</v>
      </c>
      <c r="G43" s="19">
        <f t="shared" si="0"/>
        <v>108.65672842874623</v>
      </c>
      <c r="H43" s="19">
        <f t="shared" ref="H43" si="68">G43+$R$7</f>
        <v>234.16193676207956</v>
      </c>
      <c r="I43" s="19">
        <f t="shared" si="12"/>
        <v>108.05657030318406</v>
      </c>
      <c r="J43" s="30"/>
      <c r="K43" s="35"/>
      <c r="L43" s="9">
        <f t="shared" si="4"/>
        <v>6526.2163804327602</v>
      </c>
      <c r="M43" s="9">
        <f t="shared" si="5"/>
        <v>110.80644328311291</v>
      </c>
      <c r="N43" s="35"/>
      <c r="O43" s="35"/>
    </row>
    <row r="44" spans="1:17" x14ac:dyDescent="0.2">
      <c r="A44" s="9">
        <v>43</v>
      </c>
      <c r="B44" s="25">
        <v>37803</v>
      </c>
      <c r="C44" s="19">
        <v>335</v>
      </c>
      <c r="D44" s="19">
        <f t="shared" ref="D44" si="69">C44-$R$8</f>
        <v>106.43596813725492</v>
      </c>
      <c r="E44" s="19">
        <f t="shared" si="2"/>
        <v>297</v>
      </c>
      <c r="F44" s="19">
        <f t="shared" si="10"/>
        <v>110.33333333333333</v>
      </c>
      <c r="G44" s="19">
        <f t="shared" si="0"/>
        <v>108.71828310829108</v>
      </c>
      <c r="H44" s="19">
        <f t="shared" ref="H44" si="70">G44+$R$8</f>
        <v>337.28231497103616</v>
      </c>
      <c r="I44" s="19">
        <f t="shared" si="12"/>
        <v>108.11812498272889</v>
      </c>
      <c r="J44" s="30"/>
      <c r="K44" s="35"/>
      <c r="L44" s="9">
        <f t="shared" si="4"/>
        <v>40605.397482794964</v>
      </c>
      <c r="M44" s="9">
        <f t="shared" si="5"/>
        <v>108.84929631616322</v>
      </c>
      <c r="N44" s="35"/>
      <c r="O44" s="35"/>
    </row>
    <row r="45" spans="1:17" x14ac:dyDescent="0.2">
      <c r="A45" s="9">
        <v>44</v>
      </c>
      <c r="B45" s="25">
        <v>37834</v>
      </c>
      <c r="C45" s="19">
        <v>338</v>
      </c>
      <c r="D45" s="19">
        <f t="shared" ref="D45" si="71">C45-$R$9</f>
        <v>129.78890931372553</v>
      </c>
      <c r="E45" s="19">
        <f t="shared" si="2"/>
        <v>250</v>
      </c>
      <c r="F45" s="19">
        <f t="shared" si="10"/>
        <v>107.83333333333333</v>
      </c>
      <c r="G45" s="19">
        <f t="shared" si="0"/>
        <v>108.7798377878359</v>
      </c>
      <c r="H45" s="19">
        <f t="shared" ref="H45" si="72">G45+$R$9</f>
        <v>316.99092847411038</v>
      </c>
      <c r="I45" s="19">
        <f t="shared" si="12"/>
        <v>108.17967966227373</v>
      </c>
      <c r="J45" s="30"/>
      <c r="K45" s="35"/>
      <c r="L45" s="9">
        <f t="shared" si="4"/>
        <v>30608.728191456379</v>
      </c>
      <c r="M45" s="9">
        <f t="shared" si="5"/>
        <v>108.7572463084786</v>
      </c>
      <c r="N45" s="35"/>
      <c r="O45" s="35"/>
    </row>
    <row r="46" spans="1:17" x14ac:dyDescent="0.2">
      <c r="A46" s="9">
        <v>45</v>
      </c>
      <c r="B46" s="25">
        <v>37865</v>
      </c>
      <c r="C46" s="19">
        <v>154</v>
      </c>
      <c r="D46" s="19">
        <f t="shared" ref="D46" si="73">C46-$R$10</f>
        <v>88.494791666666657</v>
      </c>
      <c r="E46" s="19">
        <f t="shared" si="2"/>
        <v>172</v>
      </c>
      <c r="F46" s="19">
        <f t="shared" si="10"/>
        <v>108.91666666666667</v>
      </c>
      <c r="G46" s="19">
        <f t="shared" si="0"/>
        <v>108.84139246738074</v>
      </c>
      <c r="H46" s="19">
        <f t="shared" ref="H46" si="74">G46+$R$10</f>
        <v>174.3466008007141</v>
      </c>
      <c r="I46" s="19">
        <f t="shared" si="12"/>
        <v>108.24123434181858</v>
      </c>
      <c r="J46" s="30"/>
      <c r="K46" s="35"/>
      <c r="L46" s="9">
        <f t="shared" si="4"/>
        <v>2359.5155930311853</v>
      </c>
      <c r="M46" s="9">
        <f t="shared" si="5"/>
        <v>109.55944335659376</v>
      </c>
      <c r="N46" s="35"/>
      <c r="O46" s="35"/>
    </row>
    <row r="47" spans="1:17" x14ac:dyDescent="0.2">
      <c r="A47" s="9">
        <v>46</v>
      </c>
      <c r="B47" s="25">
        <v>37895</v>
      </c>
      <c r="C47" s="19">
        <v>64</v>
      </c>
      <c r="D47" s="19">
        <f t="shared" ref="D47" si="75">C47-$R$11</f>
        <v>119.31096813725489</v>
      </c>
      <c r="E47" s="19">
        <f t="shared" si="2"/>
        <v>68</v>
      </c>
      <c r="F47" s="19">
        <f t="shared" si="10"/>
        <v>105.25</v>
      </c>
      <c r="G47" s="19">
        <f t="shared" si="0"/>
        <v>108.90294714692558</v>
      </c>
      <c r="H47" s="19">
        <f t="shared" ref="H47" si="76">G47+$R$11</f>
        <v>53.591979009670688</v>
      </c>
      <c r="I47" s="19">
        <f t="shared" si="12"/>
        <v>108.30278902136342</v>
      </c>
      <c r="J47" s="30"/>
      <c r="K47" s="35"/>
      <c r="L47" s="9">
        <f t="shared" si="4"/>
        <v>2261.610081220163</v>
      </c>
      <c r="M47" s="9">
        <f t="shared" si="5"/>
        <v>108.75598804252668</v>
      </c>
      <c r="N47" s="35"/>
      <c r="O47" s="35"/>
    </row>
    <row r="48" spans="1:17" x14ac:dyDescent="0.2">
      <c r="A48" s="9">
        <v>47</v>
      </c>
      <c r="B48" s="25">
        <v>37926</v>
      </c>
      <c r="C48" s="19">
        <v>22</v>
      </c>
      <c r="D48" s="19">
        <f t="shared" ref="D48" si="77">C48-$R$12</f>
        <v>118.49846813725489</v>
      </c>
      <c r="E48" s="19">
        <f t="shared" si="2"/>
        <v>18</v>
      </c>
      <c r="F48" s="19">
        <f t="shared" si="10"/>
        <v>105.83333333333333</v>
      </c>
      <c r="G48" s="19">
        <f t="shared" si="0"/>
        <v>108.96450182647042</v>
      </c>
      <c r="H48" s="19">
        <f t="shared" ref="H48" si="78">G48+$R$12</f>
        <v>12.466033689215536</v>
      </c>
      <c r="I48" s="19">
        <f t="shared" si="12"/>
        <v>108.36434370090825</v>
      </c>
      <c r="J48" s="30"/>
      <c r="K48" s="35"/>
      <c r="L48" s="9">
        <f t="shared" si="4"/>
        <v>8756.6651993304004</v>
      </c>
      <c r="M48" s="9">
        <f t="shared" si="5"/>
        <v>109.15857978588016</v>
      </c>
      <c r="N48" s="35"/>
      <c r="O48" s="35"/>
      <c r="P48" t="s">
        <v>38</v>
      </c>
      <c r="Q48" t="s">
        <v>39</v>
      </c>
    </row>
    <row r="49" spans="1:15" x14ac:dyDescent="0.2">
      <c r="A49" s="9">
        <v>48</v>
      </c>
      <c r="B49" s="25">
        <v>37956</v>
      </c>
      <c r="C49" s="19">
        <v>4</v>
      </c>
      <c r="D49" s="19">
        <f t="shared" ref="D49" si="79">C49-$R$13</f>
        <v>107.56096813725489</v>
      </c>
      <c r="E49" s="19">
        <f t="shared" si="2"/>
        <v>5</v>
      </c>
      <c r="F49" s="19">
        <f t="shared" si="10"/>
        <v>106.75</v>
      </c>
      <c r="G49" s="19">
        <f t="shared" si="0"/>
        <v>109.02605650601527</v>
      </c>
      <c r="H49" s="19">
        <f t="shared" ref="H49" si="80">G49+$R$13</f>
        <v>5.4650883687603766</v>
      </c>
      <c r="I49" s="19">
        <f t="shared" si="12"/>
        <v>108.42589838045308</v>
      </c>
      <c r="J49" s="30"/>
      <c r="K49" s="35"/>
      <c r="L49" s="9">
        <f t="shared" si="4"/>
        <v>11902.216380432763</v>
      </c>
      <c r="M49" s="9">
        <f t="shared" si="5"/>
        <v>109.51482507486796</v>
      </c>
      <c r="N49" s="35"/>
      <c r="O49" s="35"/>
    </row>
    <row r="50" spans="1:15" x14ac:dyDescent="0.2">
      <c r="A50" s="9">
        <v>49</v>
      </c>
      <c r="B50" s="25">
        <v>37987</v>
      </c>
      <c r="C50" s="19">
        <v>7</v>
      </c>
      <c r="D50" s="19">
        <f t="shared" ref="D50" si="81">C50-$R$2</f>
        <v>111.55361519607843</v>
      </c>
      <c r="E50" s="19">
        <f t="shared" si="2"/>
        <v>11</v>
      </c>
      <c r="F50" s="19">
        <f t="shared" si="10"/>
        <v>106.66666666666667</v>
      </c>
      <c r="G50" s="19">
        <f t="shared" si="0"/>
        <v>109.08761118556009</v>
      </c>
      <c r="H50" s="19">
        <f t="shared" ref="H50" si="82">G50+$R$2</f>
        <v>4.5339959894816673</v>
      </c>
      <c r="I50" s="19">
        <f t="shared" si="12"/>
        <v>108.48745305999792</v>
      </c>
      <c r="J50" s="30"/>
      <c r="K50" s="35"/>
      <c r="L50" s="9">
        <f t="shared" si="4"/>
        <v>10936.830553661108</v>
      </c>
      <c r="M50" s="9">
        <f t="shared" si="5"/>
        <v>109.44030038001137</v>
      </c>
      <c r="N50" s="35"/>
      <c r="O50" s="35"/>
    </row>
    <row r="51" spans="1:15" x14ac:dyDescent="0.2">
      <c r="A51" s="9">
        <v>50</v>
      </c>
      <c r="B51" s="25">
        <v>38018</v>
      </c>
      <c r="C51" s="19">
        <v>7</v>
      </c>
      <c r="D51" s="19">
        <f t="shared" ref="D51" si="83">C51-$R$3</f>
        <v>111.02420343137254</v>
      </c>
      <c r="E51" s="19">
        <f t="shared" si="2"/>
        <v>8</v>
      </c>
      <c r="F51" s="19">
        <f t="shared" si="10"/>
        <v>106.91666666666667</v>
      </c>
      <c r="G51" s="19">
        <f t="shared" si="0"/>
        <v>109.14916586510493</v>
      </c>
      <c r="H51" s="19">
        <f t="shared" ref="H51" si="84">G51+$R$3</f>
        <v>5.1249624337323922</v>
      </c>
      <c r="I51" s="19">
        <f t="shared" si="12"/>
        <v>108.54900773954274</v>
      </c>
      <c r="J51" s="30"/>
      <c r="K51" s="35"/>
      <c r="L51" s="9">
        <f t="shared" si="4"/>
        <v>11256.62582925166</v>
      </c>
      <c r="M51" s="9">
        <f t="shared" si="5"/>
        <v>109.52090717305308</v>
      </c>
      <c r="N51" s="35"/>
      <c r="O51" s="35"/>
    </row>
    <row r="52" spans="1:15" x14ac:dyDescent="0.2">
      <c r="A52" s="9">
        <v>51</v>
      </c>
      <c r="B52" s="25">
        <v>38047</v>
      </c>
      <c r="C52" s="19">
        <v>29</v>
      </c>
      <c r="D52" s="19">
        <f t="shared" ref="D52" si="85">C52-$R$4</f>
        <v>119.14185049019608</v>
      </c>
      <c r="E52" s="19">
        <f t="shared" si="2"/>
        <v>13</v>
      </c>
      <c r="F52" s="19">
        <f t="shared" si="10"/>
        <v>106.83333333333333</v>
      </c>
      <c r="G52" s="19">
        <f t="shared" si="0"/>
        <v>109.21072054464977</v>
      </c>
      <c r="H52" s="19">
        <f t="shared" ref="H52" si="86">G52+$R$4</f>
        <v>19.068870054453697</v>
      </c>
      <c r="I52" s="19">
        <f t="shared" si="12"/>
        <v>108.6105624190876</v>
      </c>
      <c r="J52" s="30"/>
      <c r="K52" s="35"/>
      <c r="L52" s="9">
        <f t="shared" si="4"/>
        <v>8510.4683489366998</v>
      </c>
      <c r="M52" s="9">
        <f t="shared" si="5"/>
        <v>109.57824642485477</v>
      </c>
      <c r="N52" s="35"/>
      <c r="O52" s="35"/>
    </row>
    <row r="53" spans="1:15" x14ac:dyDescent="0.2">
      <c r="A53" s="9">
        <v>52</v>
      </c>
      <c r="B53" s="25">
        <v>38078</v>
      </c>
      <c r="C53" s="19">
        <v>28</v>
      </c>
      <c r="D53" s="19">
        <f t="shared" ref="D53" si="87">C53-$R$5</f>
        <v>102.73008578431373</v>
      </c>
      <c r="E53" s="19">
        <f t="shared" si="2"/>
        <v>24</v>
      </c>
      <c r="F53" s="19">
        <f t="shared" si="10"/>
        <v>107.16666666666667</v>
      </c>
      <c r="G53" s="19">
        <f t="shared" si="0"/>
        <v>109.27227522419462</v>
      </c>
      <c r="H53" s="19">
        <f t="shared" ref="H53" si="88">G53+$R$5</f>
        <v>34.542189439880886</v>
      </c>
      <c r="I53" s="19">
        <f t="shared" si="12"/>
        <v>108.67211709863244</v>
      </c>
      <c r="J53" s="30"/>
      <c r="K53" s="35"/>
      <c r="L53" s="9">
        <f t="shared" si="4"/>
        <v>7669.4840969681954</v>
      </c>
      <c r="M53" s="9">
        <f t="shared" si="5"/>
        <v>109.94302475686992</v>
      </c>
      <c r="N53" s="35"/>
      <c r="O53" s="35"/>
    </row>
    <row r="54" spans="1:15" x14ac:dyDescent="0.2">
      <c r="A54" s="9">
        <v>53</v>
      </c>
      <c r="B54" s="25">
        <v>38108</v>
      </c>
      <c r="C54" s="19">
        <v>136</v>
      </c>
      <c r="D54" s="19">
        <f t="shared" ref="D54" si="89">C54-$R$6</f>
        <v>134.96537990196077</v>
      </c>
      <c r="E54" s="19">
        <f t="shared" si="2"/>
        <v>83</v>
      </c>
      <c r="F54" s="19">
        <f t="shared" si="10"/>
        <v>106.91666666666667</v>
      </c>
      <c r="G54" s="19">
        <f t="shared" si="0"/>
        <v>109.33382990373946</v>
      </c>
      <c r="H54" s="19">
        <f t="shared" ref="H54" si="90">G54+$R$6</f>
        <v>110.36845000177868</v>
      </c>
      <c r="I54" s="19">
        <f t="shared" si="12"/>
        <v>108.93372448669801</v>
      </c>
      <c r="J54" s="30"/>
      <c r="K54" s="35"/>
      <c r="L54" s="9">
        <f t="shared" si="4"/>
        <v>-685.4529109058218</v>
      </c>
      <c r="M54" s="9">
        <f t="shared" si="5"/>
        <v>109.66790631518624</v>
      </c>
      <c r="N54" s="35"/>
      <c r="O54" s="35"/>
    </row>
    <row r="55" spans="1:15" x14ac:dyDescent="0.2">
      <c r="A55" s="9">
        <v>54</v>
      </c>
      <c r="B55" s="25">
        <v>38139</v>
      </c>
      <c r="C55" s="19">
        <v>205</v>
      </c>
      <c r="D55" s="19">
        <f t="shared" ref="D55" si="91">C55-$R$7</f>
        <v>79.494791666666657</v>
      </c>
      <c r="E55" s="19">
        <f t="shared" si="2"/>
        <v>245</v>
      </c>
      <c r="F55" s="19">
        <f t="shared" si="10"/>
        <v>109.08333333333333</v>
      </c>
      <c r="G55" s="19">
        <f t="shared" si="0"/>
        <v>109.39538458328428</v>
      </c>
      <c r="H55" s="19">
        <f t="shared" ref="H55" si="92">G55+$R$7</f>
        <v>234.90059291661763</v>
      </c>
      <c r="I55" s="19">
        <f t="shared" si="12"/>
        <v>108.99527916624284</v>
      </c>
      <c r="J55" s="30"/>
      <c r="K55" s="35"/>
      <c r="L55" s="9">
        <f t="shared" si="4"/>
        <v>12010.310868621737</v>
      </c>
      <c r="M55" s="9">
        <f t="shared" si="5"/>
        <v>110.63281140286377</v>
      </c>
      <c r="N55" s="35"/>
      <c r="O55" s="35"/>
    </row>
    <row r="56" spans="1:15" x14ac:dyDescent="0.2">
      <c r="A56" s="9">
        <v>55</v>
      </c>
      <c r="B56" s="25">
        <v>38169</v>
      </c>
      <c r="C56" s="19">
        <v>297</v>
      </c>
      <c r="D56" s="19">
        <f t="shared" ref="D56" si="93">C56-$R$8</f>
        <v>68.435968137254918</v>
      </c>
      <c r="E56" s="19">
        <f t="shared" si="2"/>
        <v>367</v>
      </c>
      <c r="F56" s="19">
        <f t="shared" si="10"/>
        <v>110.75</v>
      </c>
      <c r="G56" s="19">
        <f t="shared" si="0"/>
        <v>109.45693926282912</v>
      </c>
      <c r="H56" s="19">
        <f t="shared" ref="H56" si="94">G56+$R$8</f>
        <v>338.02097112557419</v>
      </c>
      <c r="I56" s="19">
        <f t="shared" si="12"/>
        <v>109.05683384578769</v>
      </c>
      <c r="J56" s="30"/>
      <c r="K56" s="35"/>
      <c r="L56" s="9">
        <f t="shared" si="4"/>
        <v>46474.247876495749</v>
      </c>
      <c r="M56" s="9">
        <f t="shared" si="5"/>
        <v>109.44513416068384</v>
      </c>
      <c r="N56" s="35"/>
      <c r="O56" s="35"/>
    </row>
    <row r="57" spans="1:15" x14ac:dyDescent="0.2">
      <c r="A57" s="9">
        <v>56</v>
      </c>
      <c r="B57" s="25">
        <v>38200</v>
      </c>
      <c r="C57" s="19">
        <v>250</v>
      </c>
      <c r="D57" s="19">
        <f t="shared" ref="D57" si="95">C57-$R$9</f>
        <v>41.788909313725526</v>
      </c>
      <c r="E57" s="19">
        <f t="shared" si="2"/>
        <v>346</v>
      </c>
      <c r="F57" s="19">
        <f t="shared" si="10"/>
        <v>107.58333333333333</v>
      </c>
      <c r="G57" s="19">
        <f t="shared" si="0"/>
        <v>109.51849394237396</v>
      </c>
      <c r="H57" s="19">
        <f t="shared" ref="H57" si="96">G57+$R$9</f>
        <v>317.72958462864847</v>
      </c>
      <c r="I57" s="19">
        <f t="shared" si="12"/>
        <v>109.11838852533252</v>
      </c>
      <c r="J57" s="30"/>
      <c r="K57" s="35"/>
      <c r="L57" s="9">
        <f t="shared" si="4"/>
        <v>31699.940789881577</v>
      </c>
      <c r="M57" s="9">
        <f t="shared" si="5"/>
        <v>107.88094820347006</v>
      </c>
      <c r="N57" s="35"/>
      <c r="O57" s="35"/>
    </row>
    <row r="58" spans="1:15" x14ac:dyDescent="0.2">
      <c r="A58" s="9">
        <v>57</v>
      </c>
      <c r="B58" s="25">
        <v>38231</v>
      </c>
      <c r="C58" s="19">
        <v>172</v>
      </c>
      <c r="D58" s="19">
        <f t="shared" ref="D58" si="97">C58-$R$10</f>
        <v>106.49479166666666</v>
      </c>
      <c r="E58" s="19">
        <f t="shared" si="2"/>
        <v>211</v>
      </c>
      <c r="F58" s="19">
        <f t="shared" si="10"/>
        <v>100.25</v>
      </c>
      <c r="G58" s="19">
        <f t="shared" si="0"/>
        <v>109.58004862191881</v>
      </c>
      <c r="H58" s="19">
        <f t="shared" ref="H58" si="98">G58+$R$10</f>
        <v>175.08525695525213</v>
      </c>
      <c r="I58" s="19">
        <f t="shared" si="12"/>
        <v>109.17994320487735</v>
      </c>
      <c r="J58" s="30"/>
      <c r="K58" s="35"/>
      <c r="L58" s="9">
        <f t="shared" si="4"/>
        <v>5688.4053568107129</v>
      </c>
      <c r="M58" s="9">
        <f t="shared" si="5"/>
        <v>105.36004253433494</v>
      </c>
      <c r="N58" s="35"/>
      <c r="O58" s="35"/>
    </row>
    <row r="59" spans="1:15" x14ac:dyDescent="0.2">
      <c r="A59" s="9">
        <v>58</v>
      </c>
      <c r="B59" s="25">
        <v>38261</v>
      </c>
      <c r="C59" s="19">
        <v>68</v>
      </c>
      <c r="D59" s="19">
        <f t="shared" ref="D59" si="99">C59-$R$11</f>
        <v>123.31096813725489</v>
      </c>
      <c r="E59" s="19">
        <f t="shared" si="2"/>
        <v>55</v>
      </c>
      <c r="F59" s="19">
        <f t="shared" si="10"/>
        <v>101.75</v>
      </c>
      <c r="G59" s="19">
        <f t="shared" si="0"/>
        <v>109.64160330146365</v>
      </c>
      <c r="H59" s="19">
        <f t="shared" ref="H59" si="100">G59+$R$11</f>
        <v>54.330635164208751</v>
      </c>
      <c r="I59" s="19">
        <f t="shared" si="12"/>
        <v>109.24149788442219</v>
      </c>
      <c r="J59" s="30"/>
      <c r="K59" s="35"/>
      <c r="L59" s="9">
        <f t="shared" si="4"/>
        <v>2671.9959079918167</v>
      </c>
      <c r="M59" s="9">
        <f t="shared" si="5"/>
        <v>105.40332453272377</v>
      </c>
      <c r="N59" s="35"/>
      <c r="O59" s="35"/>
    </row>
    <row r="60" spans="1:15" x14ac:dyDescent="0.2">
      <c r="A60" s="9">
        <v>59</v>
      </c>
      <c r="B60" s="25">
        <v>38292</v>
      </c>
      <c r="C60" s="19">
        <v>18</v>
      </c>
      <c r="D60" s="19">
        <f t="shared" ref="D60" si="101">C60-$R$12</f>
        <v>114.49846813725489</v>
      </c>
      <c r="E60" s="19">
        <f t="shared" si="2"/>
        <v>20</v>
      </c>
      <c r="F60" s="19">
        <f t="shared" si="10"/>
        <v>102.08333333333333</v>
      </c>
      <c r="G60" s="19">
        <f t="shared" si="0"/>
        <v>109.70315798100849</v>
      </c>
      <c r="H60" s="19">
        <f t="shared" ref="H60" si="102">G60+$R$12</f>
        <v>13.204689843753599</v>
      </c>
      <c r="I60" s="19">
        <f t="shared" si="12"/>
        <v>109.30305256396706</v>
      </c>
      <c r="J60" s="30"/>
      <c r="K60" s="35"/>
      <c r="L60" s="9">
        <f t="shared" si="4"/>
        <v>8947.8620497241009</v>
      </c>
      <c r="M60" s="9">
        <f t="shared" si="5"/>
        <v>106.08636413994215</v>
      </c>
      <c r="N60" s="35"/>
      <c r="O60" s="35"/>
    </row>
    <row r="61" spans="1:15" x14ac:dyDescent="0.2">
      <c r="A61" s="9">
        <v>60</v>
      </c>
      <c r="B61" s="25">
        <v>38322</v>
      </c>
      <c r="C61" s="19">
        <v>5</v>
      </c>
      <c r="D61" s="19">
        <f t="shared" ref="D61" si="103">C61-$R$13</f>
        <v>108.56096813725489</v>
      </c>
      <c r="E61" s="19">
        <f t="shared" si="2"/>
        <v>5</v>
      </c>
      <c r="F61" s="19">
        <f t="shared" si="10"/>
        <v>101.75</v>
      </c>
      <c r="G61" s="19">
        <f t="shared" si="0"/>
        <v>109.76471266055331</v>
      </c>
      <c r="H61" s="19">
        <f t="shared" ref="H61" si="104">G61+$R$13</f>
        <v>6.2037445232984254</v>
      </c>
      <c r="I61" s="19">
        <f t="shared" si="12"/>
        <v>109.36460724351188</v>
      </c>
      <c r="J61" s="30"/>
      <c r="K61" s="35"/>
      <c r="L61" s="9">
        <f t="shared" si="4"/>
        <v>11793.617955235912</v>
      </c>
      <c r="M61" s="9">
        <f t="shared" si="5"/>
        <v>106.40722155351894</v>
      </c>
      <c r="N61" s="35"/>
      <c r="O61" s="35"/>
    </row>
    <row r="62" spans="1:15" x14ac:dyDescent="0.2">
      <c r="A62" s="9">
        <v>61</v>
      </c>
      <c r="B62" s="25">
        <v>38353</v>
      </c>
      <c r="C62" s="19">
        <v>11</v>
      </c>
      <c r="D62" s="19">
        <f t="shared" ref="D62" si="105">C62-$R$2</f>
        <v>115.55361519607843</v>
      </c>
      <c r="E62" s="19">
        <f t="shared" si="2"/>
        <v>14</v>
      </c>
      <c r="F62" s="19">
        <f t="shared" si="10"/>
        <v>101.83333333333333</v>
      </c>
      <c r="G62" s="19">
        <f t="shared" si="0"/>
        <v>109.82626734009816</v>
      </c>
      <c r="H62" s="19">
        <f t="shared" ref="H62" si="106">G62+$R$2</f>
        <v>5.2726521440197303</v>
      </c>
      <c r="I62" s="19">
        <f t="shared" si="12"/>
        <v>109.42616192305671</v>
      </c>
      <c r="J62" s="30"/>
      <c r="K62" s="35"/>
      <c r="L62" s="9">
        <f t="shared" si="4"/>
        <v>10218.641577283155</v>
      </c>
      <c r="M62" s="9">
        <f t="shared" si="5"/>
        <v>106.48937050918782</v>
      </c>
      <c r="N62" s="35"/>
      <c r="O62" s="35"/>
    </row>
    <row r="63" spans="1:15" x14ac:dyDescent="0.2">
      <c r="A63" s="9">
        <v>62</v>
      </c>
      <c r="B63" s="25">
        <v>38384</v>
      </c>
      <c r="C63" s="19">
        <v>8</v>
      </c>
      <c r="D63" s="19">
        <f t="shared" ref="D63" si="107">C63-$R$3</f>
        <v>112.02420343137254</v>
      </c>
      <c r="E63" s="19">
        <f t="shared" si="2"/>
        <v>5</v>
      </c>
      <c r="F63" s="19">
        <f t="shared" si="10"/>
        <v>102.16666666666667</v>
      </c>
      <c r="G63" s="19">
        <f t="shared" si="0"/>
        <v>109.887822019643</v>
      </c>
      <c r="H63" s="19">
        <f t="shared" ref="H63" si="108">G63+$R$3</f>
        <v>5.8636185882704552</v>
      </c>
      <c r="I63" s="19">
        <f t="shared" si="12"/>
        <v>109.48771660260155</v>
      </c>
      <c r="J63" s="30"/>
      <c r="K63" s="35"/>
      <c r="L63" s="9">
        <f t="shared" si="4"/>
        <v>11467.82267964536</v>
      </c>
      <c r="M63" s="9">
        <f t="shared" si="5"/>
        <v>106.835102101093</v>
      </c>
      <c r="N63" s="35"/>
      <c r="O63" s="35"/>
    </row>
    <row r="64" spans="1:15" x14ac:dyDescent="0.2">
      <c r="A64" s="9">
        <v>63</v>
      </c>
      <c r="B64" s="25">
        <v>38412</v>
      </c>
      <c r="C64" s="19">
        <v>13</v>
      </c>
      <c r="D64" s="19">
        <f t="shared" ref="D64" si="109">C64-$R$4</f>
        <v>103.14185049019608</v>
      </c>
      <c r="E64" s="19">
        <f t="shared" si="2"/>
        <v>21</v>
      </c>
      <c r="F64" s="19">
        <f t="shared" si="10"/>
        <v>102.25</v>
      </c>
      <c r="G64" s="19">
        <f t="shared" si="0"/>
        <v>109.94937669918784</v>
      </c>
      <c r="H64" s="19">
        <f t="shared" ref="H64" si="110">G64+$R$4</f>
        <v>19.80752620899176</v>
      </c>
      <c r="I64" s="19">
        <f t="shared" si="12"/>
        <v>109.54927128214639</v>
      </c>
      <c r="J64" s="30"/>
      <c r="K64" s="35"/>
      <c r="L64" s="9">
        <f t="shared" si="4"/>
        <v>9315.2557505115019</v>
      </c>
      <c r="M64" s="9">
        <f t="shared" si="5"/>
        <v>107.03302661940057</v>
      </c>
      <c r="N64" s="35"/>
      <c r="O64" s="35"/>
    </row>
    <row r="65" spans="1:15" x14ac:dyDescent="0.2">
      <c r="A65" s="9">
        <v>64</v>
      </c>
      <c r="B65" s="25">
        <v>38443</v>
      </c>
      <c r="C65" s="19">
        <v>24</v>
      </c>
      <c r="D65" s="19">
        <f t="shared" ref="D65" si="111">C65-$R$5</f>
        <v>98.730085784313729</v>
      </c>
      <c r="E65" s="19">
        <f t="shared" si="2"/>
        <v>55</v>
      </c>
      <c r="F65" s="19">
        <f t="shared" si="10"/>
        <v>100.91666666666667</v>
      </c>
      <c r="G65" s="19">
        <f t="shared" si="0"/>
        <v>110.01093137873268</v>
      </c>
      <c r="H65" s="19">
        <f t="shared" ref="H65" si="112">G65+$R$5</f>
        <v>35.280845594418949</v>
      </c>
      <c r="I65" s="19">
        <f t="shared" si="12"/>
        <v>109.61082596169122</v>
      </c>
      <c r="J65" s="30"/>
      <c r="K65" s="35"/>
      <c r="L65" s="9">
        <f t="shared" si="4"/>
        <v>5250.3266166532339</v>
      </c>
      <c r="M65" s="9">
        <f t="shared" si="5"/>
        <v>106.88460801818177</v>
      </c>
      <c r="N65" s="35"/>
      <c r="O65" s="35"/>
    </row>
    <row r="66" spans="1:15" x14ac:dyDescent="0.2">
      <c r="A66" s="9">
        <v>65</v>
      </c>
      <c r="B66" s="25">
        <v>38473</v>
      </c>
      <c r="C66" s="19">
        <v>83</v>
      </c>
      <c r="D66" s="19">
        <f t="shared" ref="D66" si="113">C66-$R$6</f>
        <v>81.965379901960773</v>
      </c>
      <c r="E66" s="19">
        <f t="shared" si="2"/>
        <v>109</v>
      </c>
      <c r="F66" s="19">
        <f t="shared" si="10"/>
        <v>100.58333333333333</v>
      </c>
      <c r="G66" s="19">
        <f t="shared" ref="G66:G129" si="114">$Q$20*A66+$Q$19</f>
        <v>110.07248605827751</v>
      </c>
      <c r="H66" s="19">
        <f t="shared" ref="H66" si="115">G66+$R$6</f>
        <v>111.10710615631672</v>
      </c>
      <c r="I66" s="19">
        <f t="shared" si="12"/>
        <v>109.67238064123605</v>
      </c>
      <c r="J66" s="30"/>
      <c r="K66" s="35"/>
      <c r="L66" s="9">
        <f t="shared" si="4"/>
        <v>140.70456940913903</v>
      </c>
      <c r="M66" s="9">
        <f t="shared" si="5"/>
        <v>106.57357537833933</v>
      </c>
      <c r="N66" s="35"/>
      <c r="O66" s="35"/>
    </row>
    <row r="67" spans="1:15" x14ac:dyDescent="0.2">
      <c r="A67" s="9">
        <v>66</v>
      </c>
      <c r="B67" s="25">
        <v>38504</v>
      </c>
      <c r="C67" s="19">
        <v>245</v>
      </c>
      <c r="D67" s="19">
        <f t="shared" ref="D67" si="116">C67-$R$7</f>
        <v>119.49479166666666</v>
      </c>
      <c r="E67" s="19">
        <f t="shared" ref="E67:E130" si="117">C79</f>
        <v>234</v>
      </c>
      <c r="F67" s="19">
        <f t="shared" si="10"/>
        <v>96.166666666666671</v>
      </c>
      <c r="G67" s="19">
        <f t="shared" si="114"/>
        <v>110.13404073782235</v>
      </c>
      <c r="H67" s="19">
        <f t="shared" ref="H67" si="118">G67+$R$7</f>
        <v>235.63924907115569</v>
      </c>
      <c r="I67" s="19">
        <f t="shared" si="12"/>
        <v>109.73393532078087</v>
      </c>
      <c r="J67" s="30"/>
      <c r="K67" s="35"/>
      <c r="L67" s="9">
        <f t="shared" si="4"/>
        <v>15820.956537913074</v>
      </c>
      <c r="M67" s="9">
        <f t="shared" si="5"/>
        <v>105.63496097748728</v>
      </c>
      <c r="N67" s="35"/>
      <c r="O67" s="35"/>
    </row>
    <row r="68" spans="1:15" x14ac:dyDescent="0.2">
      <c r="A68" s="9">
        <v>67</v>
      </c>
      <c r="B68" s="25">
        <v>38534</v>
      </c>
      <c r="C68" s="19">
        <v>367</v>
      </c>
      <c r="D68" s="19">
        <f t="shared" ref="D68" si="119">C68-$R$8</f>
        <v>138.43596813725492</v>
      </c>
      <c r="E68" s="19">
        <f t="shared" si="117"/>
        <v>383</v>
      </c>
      <c r="F68" s="19">
        <f t="shared" si="10"/>
        <v>99.5</v>
      </c>
      <c r="G68" s="19">
        <f t="shared" si="114"/>
        <v>110.19559541736719</v>
      </c>
      <c r="H68" s="19">
        <f t="shared" ref="H68" si="120">G68+$R$8</f>
        <v>338.75962728011228</v>
      </c>
      <c r="I68" s="19">
        <f t="shared" si="12"/>
        <v>109.79549000032574</v>
      </c>
      <c r="J68" s="30"/>
      <c r="K68" s="35"/>
      <c r="L68" s="9">
        <f t="shared" ref="L68:L131" si="121">(C68-$Q$25)*(E68-$Q$25)</f>
        <v>68266.783309566628</v>
      </c>
      <c r="M68" s="9">
        <f t="shared" ref="M68:M131" si="122">$Q$22*D67+(1-$Q$22)*M67</f>
        <v>106.16360748839143</v>
      </c>
      <c r="N68" s="35"/>
      <c r="O68" s="35"/>
    </row>
    <row r="69" spans="1:15" x14ac:dyDescent="0.2">
      <c r="A69" s="9">
        <v>68</v>
      </c>
      <c r="B69" s="25">
        <v>38565</v>
      </c>
      <c r="C69" s="19">
        <v>346</v>
      </c>
      <c r="D69" s="19">
        <f t="shared" ref="D69" si="123">C69-$R$9</f>
        <v>137.78890931372553</v>
      </c>
      <c r="E69" s="19">
        <f t="shared" si="117"/>
        <v>331</v>
      </c>
      <c r="F69" s="19">
        <f t="shared" si="10"/>
        <v>105.33333333333333</v>
      </c>
      <c r="G69" s="19">
        <f t="shared" si="114"/>
        <v>110.25715009691203</v>
      </c>
      <c r="H69" s="19">
        <f t="shared" ref="H69" si="124">G69+$R$9</f>
        <v>318.4682407831865</v>
      </c>
      <c r="I69" s="19">
        <f t="shared" si="12"/>
        <v>109.85704467987057</v>
      </c>
      <c r="J69" s="30"/>
      <c r="K69" s="35"/>
      <c r="L69" s="9">
        <f t="shared" si="121"/>
        <v>50524.468348936694</v>
      </c>
      <c r="M69" s="9">
        <f t="shared" si="122"/>
        <v>107.39455115850291</v>
      </c>
      <c r="N69" s="35"/>
      <c r="O69" s="35"/>
    </row>
    <row r="70" spans="1:15" x14ac:dyDescent="0.2">
      <c r="A70" s="9">
        <v>69</v>
      </c>
      <c r="B70" s="25">
        <v>38596</v>
      </c>
      <c r="C70" s="19">
        <v>211</v>
      </c>
      <c r="D70" s="19">
        <f t="shared" ref="D70" si="125">C70-$R$10</f>
        <v>145.49479166666666</v>
      </c>
      <c r="E70" s="19">
        <f t="shared" si="117"/>
        <v>135</v>
      </c>
      <c r="F70" s="19">
        <f t="shared" si="10"/>
        <v>113.33333333333333</v>
      </c>
      <c r="G70" s="19">
        <f t="shared" si="114"/>
        <v>110.31870477645687</v>
      </c>
      <c r="H70" s="19">
        <f t="shared" ref="H70" si="126">G70+$R$10</f>
        <v>175.82391310979023</v>
      </c>
      <c r="I70" s="19">
        <f t="shared" si="12"/>
        <v>109.91859935941541</v>
      </c>
      <c r="J70" s="30"/>
      <c r="K70" s="35"/>
      <c r="L70" s="9">
        <f t="shared" si="121"/>
        <v>2084.5470890941774</v>
      </c>
      <c r="M70" s="9">
        <f t="shared" si="122"/>
        <v>108.55386340049689</v>
      </c>
      <c r="N70" s="35"/>
      <c r="O70" s="35"/>
    </row>
    <row r="71" spans="1:15" x14ac:dyDescent="0.2">
      <c r="A71" s="9">
        <v>70</v>
      </c>
      <c r="B71" s="25">
        <v>38626</v>
      </c>
      <c r="C71" s="19">
        <v>55</v>
      </c>
      <c r="D71" s="19">
        <f t="shared" ref="D71" si="127">C71-$R$11</f>
        <v>110.31096813725489</v>
      </c>
      <c r="E71" s="19">
        <f t="shared" si="117"/>
        <v>46</v>
      </c>
      <c r="F71" s="19">
        <f t="shared" si="10"/>
        <v>116.58333333333333</v>
      </c>
      <c r="G71" s="19">
        <f t="shared" si="114"/>
        <v>110.3802594560017</v>
      </c>
      <c r="H71" s="19">
        <f t="shared" ref="H71" si="128">G71+$R$11</f>
        <v>55.069291318746799</v>
      </c>
      <c r="I71" s="19">
        <f t="shared" si="12"/>
        <v>109.98015403896026</v>
      </c>
      <c r="J71" s="30"/>
      <c r="K71" s="35"/>
      <c r="L71" s="9">
        <f t="shared" si="121"/>
        <v>3961.1612623225255</v>
      </c>
      <c r="M71" s="9">
        <f t="shared" si="122"/>
        <v>109.96287720993091</v>
      </c>
      <c r="N71" s="35"/>
      <c r="O71" s="35"/>
    </row>
    <row r="72" spans="1:15" x14ac:dyDescent="0.2">
      <c r="A72" s="9">
        <v>71</v>
      </c>
      <c r="B72" s="25">
        <v>38657</v>
      </c>
      <c r="C72" s="19">
        <v>20</v>
      </c>
      <c r="D72" s="19">
        <f t="shared" ref="D72" si="129">C72-$R$12</f>
        <v>116.49846813725489</v>
      </c>
      <c r="E72" s="19">
        <f t="shared" si="117"/>
        <v>14</v>
      </c>
      <c r="F72" s="19">
        <f t="shared" si="10"/>
        <v>115.5</v>
      </c>
      <c r="G72" s="19">
        <f t="shared" si="114"/>
        <v>110.44181413554654</v>
      </c>
      <c r="H72" s="19">
        <f t="shared" ref="H72" si="130">G72+$R$12</f>
        <v>13.943345998291647</v>
      </c>
      <c r="I72" s="19">
        <f t="shared" si="12"/>
        <v>110.04170871850511</v>
      </c>
      <c r="J72" s="30"/>
      <c r="K72" s="35"/>
      <c r="L72" s="9">
        <f t="shared" si="121"/>
        <v>9322.2557505115019</v>
      </c>
      <c r="M72" s="9">
        <f t="shared" si="122"/>
        <v>109.97615421585789</v>
      </c>
      <c r="N72" s="35"/>
      <c r="O72" s="35"/>
    </row>
    <row r="73" spans="1:15" x14ac:dyDescent="0.2">
      <c r="A73" s="9">
        <v>72</v>
      </c>
      <c r="B73" s="25">
        <v>38687</v>
      </c>
      <c r="C73" s="19">
        <v>5</v>
      </c>
      <c r="D73" s="19">
        <f t="shared" ref="D73" si="131">C73-$R$13</f>
        <v>108.56096813725489</v>
      </c>
      <c r="E73" s="19">
        <f t="shared" si="117"/>
        <v>12</v>
      </c>
      <c r="F73" s="19">
        <f t="shared" si="10"/>
        <v>115.66666666666667</v>
      </c>
      <c r="G73" s="19">
        <f t="shared" si="114"/>
        <v>110.50336881509138</v>
      </c>
      <c r="H73" s="19">
        <f t="shared" ref="H73" si="132">G73+$R$13</f>
        <v>6.9424006778364884</v>
      </c>
      <c r="I73" s="19">
        <f t="shared" si="12"/>
        <v>110.10326339804992</v>
      </c>
      <c r="J73" s="30"/>
      <c r="K73" s="35"/>
      <c r="L73" s="9">
        <f t="shared" si="121"/>
        <v>11033.428978857959</v>
      </c>
      <c r="M73" s="9">
        <f t="shared" si="122"/>
        <v>110.22493059523026</v>
      </c>
      <c r="N73" s="35"/>
      <c r="O73" s="35"/>
    </row>
    <row r="74" spans="1:15" x14ac:dyDescent="0.2">
      <c r="A74" s="9">
        <v>73</v>
      </c>
      <c r="B74" s="25">
        <v>38718</v>
      </c>
      <c r="C74" s="19">
        <v>14</v>
      </c>
      <c r="D74" s="19">
        <f t="shared" ref="D74" si="133">C74-$R$2</f>
        <v>118.55361519607843</v>
      </c>
      <c r="E74" s="19">
        <f t="shared" si="117"/>
        <v>10</v>
      </c>
      <c r="F74" s="19">
        <f t="shared" si="10"/>
        <v>115.66666666666667</v>
      </c>
      <c r="G74" s="19">
        <f t="shared" si="114"/>
        <v>110.56492349463622</v>
      </c>
      <c r="H74" s="19">
        <f t="shared" ref="H74" si="134">G74+$R$2</f>
        <v>6.0113082985577933</v>
      </c>
      <c r="I74" s="19">
        <f t="shared" si="12"/>
        <v>110.16481807759477</v>
      </c>
      <c r="J74" s="30"/>
      <c r="K74" s="35"/>
      <c r="L74" s="9">
        <f t="shared" si="121"/>
        <v>10318.240002480006</v>
      </c>
      <c r="M74" s="9">
        <f t="shared" si="122"/>
        <v>110.16146315703341</v>
      </c>
      <c r="N74" s="35"/>
      <c r="O74" s="35"/>
    </row>
    <row r="75" spans="1:15" x14ac:dyDescent="0.2">
      <c r="A75" s="9">
        <v>74</v>
      </c>
      <c r="B75" s="25">
        <v>38749</v>
      </c>
      <c r="C75" s="19">
        <v>5</v>
      </c>
      <c r="D75" s="19">
        <f t="shared" ref="D75" si="135">C75-$R$3</f>
        <v>109.02420343137254</v>
      </c>
      <c r="E75" s="19">
        <f t="shared" si="117"/>
        <v>6</v>
      </c>
      <c r="F75" s="19">
        <f t="shared" si="10"/>
        <v>115.91666666666667</v>
      </c>
      <c r="G75" s="19">
        <f t="shared" si="114"/>
        <v>110.62647817418106</v>
      </c>
      <c r="H75" s="19">
        <f t="shared" ref="H75" si="136">G75+$R$3</f>
        <v>6.6022747428085182</v>
      </c>
      <c r="I75" s="19">
        <f t="shared" si="12"/>
        <v>110.2263727571396</v>
      </c>
      <c r="J75" s="30"/>
      <c r="K75" s="35"/>
      <c r="L75" s="9">
        <f t="shared" si="121"/>
        <v>11685.019530039061</v>
      </c>
      <c r="M75" s="9">
        <f t="shared" si="122"/>
        <v>110.48155955603791</v>
      </c>
      <c r="N75" s="35"/>
      <c r="O75" s="35"/>
    </row>
    <row r="76" spans="1:15" x14ac:dyDescent="0.2">
      <c r="A76" s="9">
        <v>75</v>
      </c>
      <c r="B76" s="25">
        <v>38777</v>
      </c>
      <c r="C76" s="19">
        <v>21</v>
      </c>
      <c r="D76" s="19">
        <f t="shared" ref="D76" si="137">C76-$R$4</f>
        <v>111.14185049019608</v>
      </c>
      <c r="E76" s="19">
        <f t="shared" si="117"/>
        <v>31</v>
      </c>
      <c r="F76" s="19">
        <f t="shared" si="10"/>
        <v>115.66666666666667</v>
      </c>
      <c r="G76" s="19">
        <f t="shared" si="114"/>
        <v>110.68803285372589</v>
      </c>
      <c r="H76" s="19">
        <f t="shared" ref="H76" si="138">G76+$R$4</f>
        <v>20.546182363529809</v>
      </c>
      <c r="I76" s="19">
        <f t="shared" si="12"/>
        <v>110.28792743668447</v>
      </c>
      <c r="J76" s="30"/>
      <c r="K76" s="35"/>
      <c r="L76" s="9">
        <f t="shared" si="121"/>
        <v>7648.4840969681954</v>
      </c>
      <c r="M76" s="9">
        <f t="shared" si="122"/>
        <v>110.42597256888584</v>
      </c>
      <c r="N76" s="35"/>
      <c r="O76" s="35"/>
    </row>
    <row r="77" spans="1:15" x14ac:dyDescent="0.2">
      <c r="A77" s="9">
        <v>76</v>
      </c>
      <c r="B77" s="25">
        <v>38808</v>
      </c>
      <c r="C77" s="19">
        <v>55</v>
      </c>
      <c r="D77" s="19">
        <f t="shared" ref="D77" si="139">C77-$R$5</f>
        <v>129.73008578431373</v>
      </c>
      <c r="E77" s="19">
        <f t="shared" si="117"/>
        <v>24</v>
      </c>
      <c r="F77" s="19">
        <f t="shared" si="10"/>
        <v>116.33333333333333</v>
      </c>
      <c r="G77" s="19">
        <f t="shared" si="114"/>
        <v>110.74958753327073</v>
      </c>
      <c r="H77" s="19">
        <f t="shared" ref="H77" si="140">G77+$R$5</f>
        <v>36.019501748956998</v>
      </c>
      <c r="I77" s="19">
        <f t="shared" si="12"/>
        <v>110.3494821162293</v>
      </c>
      <c r="J77" s="30"/>
      <c r="K77" s="35"/>
      <c r="L77" s="9">
        <f t="shared" si="121"/>
        <v>5250.3266166532339</v>
      </c>
      <c r="M77" s="9">
        <f t="shared" si="122"/>
        <v>110.45327783500495</v>
      </c>
      <c r="N77" s="35"/>
      <c r="O77" s="35"/>
    </row>
    <row r="78" spans="1:15" x14ac:dyDescent="0.2">
      <c r="A78" s="9">
        <v>77</v>
      </c>
      <c r="B78" s="25">
        <v>38838</v>
      </c>
      <c r="C78" s="19">
        <v>109</v>
      </c>
      <c r="D78" s="19">
        <f t="shared" ref="D78" si="141">C78-$R$6</f>
        <v>107.96537990196077</v>
      </c>
      <c r="E78" s="19">
        <f t="shared" si="117"/>
        <v>117</v>
      </c>
      <c r="F78" s="19">
        <f t="shared" si="10"/>
        <v>118.91666666666667</v>
      </c>
      <c r="G78" s="19">
        <f t="shared" si="114"/>
        <v>110.81114221281557</v>
      </c>
      <c r="H78" s="19">
        <f t="shared" ref="H78" si="142">G78+$R$6</f>
        <v>111.84576231085478</v>
      </c>
      <c r="I78" s="19">
        <f t="shared" si="12"/>
        <v>110.41103679577412</v>
      </c>
      <c r="J78" s="30"/>
      <c r="K78" s="35"/>
      <c r="L78" s="9">
        <f t="shared" si="121"/>
        <v>-15.64188728377456</v>
      </c>
      <c r="M78" s="9">
        <f t="shared" si="122"/>
        <v>111.18854058765369</v>
      </c>
      <c r="N78" s="35"/>
      <c r="O78" s="35"/>
    </row>
    <row r="79" spans="1:15" x14ac:dyDescent="0.2">
      <c r="A79" s="9">
        <v>78</v>
      </c>
      <c r="B79" s="25">
        <v>38869</v>
      </c>
      <c r="C79" s="19">
        <v>234</v>
      </c>
      <c r="D79" s="19">
        <f t="shared" ref="D79" si="143">C79-$R$7</f>
        <v>108.49479166666666</v>
      </c>
      <c r="E79" s="19">
        <f t="shared" si="117"/>
        <v>232</v>
      </c>
      <c r="F79" s="19">
        <f t="shared" ref="F79:F142" si="144">AVERAGEA(C67:C78)</f>
        <v>121.08333333333333</v>
      </c>
      <c r="G79" s="19">
        <f t="shared" si="114"/>
        <v>110.87269689236041</v>
      </c>
      <c r="H79" s="19">
        <f t="shared" ref="H79" si="145">G79+$R$7</f>
        <v>236.37790522569375</v>
      </c>
      <c r="I79" s="19">
        <f t="shared" ref="I79:I142" si="146">AVERAGEA(H67:H78)</f>
        <v>110.47259147531896</v>
      </c>
      <c r="J79" s="30"/>
      <c r="K79" s="35"/>
      <c r="L79" s="9">
        <f t="shared" si="121"/>
        <v>14255.736065472129</v>
      </c>
      <c r="M79" s="9">
        <f t="shared" si="122"/>
        <v>111.06560166518148</v>
      </c>
      <c r="N79" s="35"/>
      <c r="O79" s="35"/>
    </row>
    <row r="80" spans="1:15" x14ac:dyDescent="0.2">
      <c r="A80" s="9">
        <v>79</v>
      </c>
      <c r="B80" s="25">
        <v>38899</v>
      </c>
      <c r="C80" s="19">
        <v>383</v>
      </c>
      <c r="D80" s="19">
        <f t="shared" ref="D80" si="147">C80-$R$8</f>
        <v>154.43596813725492</v>
      </c>
      <c r="E80" s="19">
        <f t="shared" si="117"/>
        <v>308</v>
      </c>
      <c r="F80" s="19">
        <f t="shared" si="144"/>
        <v>120.16666666666667</v>
      </c>
      <c r="G80" s="19">
        <f t="shared" si="114"/>
        <v>110.93425157190525</v>
      </c>
      <c r="H80" s="19">
        <f t="shared" ref="H80" si="148">G80+$R$8</f>
        <v>339.49828343465032</v>
      </c>
      <c r="I80" s="19">
        <f t="shared" si="146"/>
        <v>110.53414615486379</v>
      </c>
      <c r="J80" s="30"/>
      <c r="K80" s="35"/>
      <c r="L80" s="9">
        <f t="shared" si="121"/>
        <v>52372.090396180793</v>
      </c>
      <c r="M80" s="9">
        <f t="shared" si="122"/>
        <v>110.96754493083958</v>
      </c>
      <c r="N80" s="35"/>
      <c r="O80" s="35"/>
    </row>
    <row r="81" spans="1:15" x14ac:dyDescent="0.2">
      <c r="A81" s="9">
        <v>80</v>
      </c>
      <c r="B81" s="25">
        <v>38930</v>
      </c>
      <c r="C81" s="19">
        <v>331</v>
      </c>
      <c r="D81" s="19">
        <f t="shared" ref="D81" si="149">C81-$R$9</f>
        <v>122.78890931372553</v>
      </c>
      <c r="E81" s="19">
        <f t="shared" si="117"/>
        <v>363</v>
      </c>
      <c r="F81" s="19">
        <f t="shared" si="144"/>
        <v>121.5</v>
      </c>
      <c r="G81" s="19">
        <f t="shared" si="114"/>
        <v>110.99580625145008</v>
      </c>
      <c r="H81" s="19">
        <f t="shared" ref="H81" si="150">G81+$R$9</f>
        <v>319.20689693772454</v>
      </c>
      <c r="I81" s="19">
        <f t="shared" si="146"/>
        <v>110.59570083440865</v>
      </c>
      <c r="J81" s="30"/>
      <c r="K81" s="35"/>
      <c r="L81" s="9">
        <f t="shared" si="121"/>
        <v>54220.295120590235</v>
      </c>
      <c r="M81" s="9">
        <f t="shared" si="122"/>
        <v>112.62553273587945</v>
      </c>
      <c r="N81" s="35"/>
      <c r="O81" s="35"/>
    </row>
    <row r="82" spans="1:15" x14ac:dyDescent="0.2">
      <c r="A82" s="9">
        <v>81</v>
      </c>
      <c r="B82" s="25">
        <v>38961</v>
      </c>
      <c r="C82" s="19">
        <v>135</v>
      </c>
      <c r="D82" s="19">
        <f t="shared" ref="D82" si="151">C82-$R$10</f>
        <v>69.494791666666657</v>
      </c>
      <c r="E82" s="19">
        <f t="shared" si="117"/>
        <v>187</v>
      </c>
      <c r="F82" s="19">
        <f t="shared" si="144"/>
        <v>120.25</v>
      </c>
      <c r="G82" s="19">
        <f t="shared" si="114"/>
        <v>111.05736093099492</v>
      </c>
      <c r="H82" s="19">
        <f t="shared" ref="H82" si="152">G82+$R$10</f>
        <v>176.56256926432826</v>
      </c>
      <c r="I82" s="19">
        <f t="shared" si="146"/>
        <v>110.65725551395349</v>
      </c>
      <c r="J82" s="30"/>
      <c r="K82" s="35"/>
      <c r="L82" s="9">
        <f t="shared" si="121"/>
        <v>1570.909293818587</v>
      </c>
      <c r="M82" s="9">
        <f t="shared" si="122"/>
        <v>113.01318780089247</v>
      </c>
      <c r="N82" s="35"/>
      <c r="O82" s="35"/>
    </row>
    <row r="83" spans="1:15" x14ac:dyDescent="0.2">
      <c r="A83" s="9">
        <v>82</v>
      </c>
      <c r="B83" s="25">
        <v>38991</v>
      </c>
      <c r="C83" s="19">
        <v>46</v>
      </c>
      <c r="D83" s="19">
        <f t="shared" ref="D83" si="153">C83-$R$11</f>
        <v>101.31096813725489</v>
      </c>
      <c r="E83" s="19">
        <f t="shared" si="117"/>
        <v>80</v>
      </c>
      <c r="F83" s="19">
        <f t="shared" si="144"/>
        <v>113.91666666666667</v>
      </c>
      <c r="G83" s="19">
        <f t="shared" si="114"/>
        <v>111.11891561053976</v>
      </c>
      <c r="H83" s="19">
        <f t="shared" ref="H83" si="154">G83+$R$11</f>
        <v>55.807947473284862</v>
      </c>
      <c r="I83" s="19">
        <f t="shared" si="146"/>
        <v>110.71881019349831</v>
      </c>
      <c r="J83" s="30"/>
      <c r="K83" s="35"/>
      <c r="L83" s="9">
        <f t="shared" si="121"/>
        <v>2271.2006324012655</v>
      </c>
      <c r="M83" s="9">
        <f t="shared" si="122"/>
        <v>111.3532939109574</v>
      </c>
      <c r="N83" s="35"/>
      <c r="O83" s="35"/>
    </row>
    <row r="84" spans="1:15" x14ac:dyDescent="0.2">
      <c r="A84" s="9">
        <v>83</v>
      </c>
      <c r="B84" s="25">
        <v>39022</v>
      </c>
      <c r="C84" s="19">
        <v>14</v>
      </c>
      <c r="D84" s="19">
        <f t="shared" ref="D84" si="155">C84-$R$12</f>
        <v>110.49846813725489</v>
      </c>
      <c r="E84" s="19">
        <f t="shared" si="117"/>
        <v>17</v>
      </c>
      <c r="F84" s="19">
        <f t="shared" si="144"/>
        <v>113.16666666666667</v>
      </c>
      <c r="G84" s="19">
        <f t="shared" si="114"/>
        <v>111.1804702900846</v>
      </c>
      <c r="H84" s="19">
        <f t="shared" ref="H84" si="156">G84+$R$12</f>
        <v>14.68200215282971</v>
      </c>
      <c r="I84" s="19">
        <f t="shared" si="146"/>
        <v>110.78036487304315</v>
      </c>
      <c r="J84" s="30"/>
      <c r="K84" s="35"/>
      <c r="L84" s="9">
        <f t="shared" si="121"/>
        <v>9621.0510261020536</v>
      </c>
      <c r="M84" s="9">
        <f t="shared" si="122"/>
        <v>110.97025600806472</v>
      </c>
      <c r="N84" s="35"/>
      <c r="O84" s="35"/>
    </row>
    <row r="85" spans="1:15" x14ac:dyDescent="0.2">
      <c r="A85" s="9">
        <v>84</v>
      </c>
      <c r="B85" s="25">
        <v>39052</v>
      </c>
      <c r="C85" s="19">
        <v>12</v>
      </c>
      <c r="D85" s="19">
        <f t="shared" ref="D85" si="157">C85-$R$13</f>
        <v>115.56096813725489</v>
      </c>
      <c r="E85" s="19">
        <f t="shared" si="117"/>
        <v>13</v>
      </c>
      <c r="F85" s="19">
        <f t="shared" si="144"/>
        <v>112.66666666666667</v>
      </c>
      <c r="G85" s="19">
        <f t="shared" si="114"/>
        <v>111.24202496962944</v>
      </c>
      <c r="H85" s="19">
        <f t="shared" ref="H85" si="158">G85+$R$13</f>
        <v>7.6810568323745514</v>
      </c>
      <c r="I85" s="19">
        <f t="shared" si="146"/>
        <v>110.84191955258797</v>
      </c>
      <c r="J85" s="30"/>
      <c r="K85" s="35"/>
      <c r="L85" s="9">
        <f t="shared" si="121"/>
        <v>10220.641577283155</v>
      </c>
      <c r="M85" s="9">
        <f t="shared" si="122"/>
        <v>110.95226091004486</v>
      </c>
      <c r="N85" s="35"/>
      <c r="O85" s="35"/>
    </row>
    <row r="86" spans="1:15" x14ac:dyDescent="0.2">
      <c r="A86" s="9">
        <v>85</v>
      </c>
      <c r="B86" s="25">
        <v>39083</v>
      </c>
      <c r="C86" s="19">
        <v>10</v>
      </c>
      <c r="D86" s="19">
        <f t="shared" ref="D86" si="159">C86-$R$2</f>
        <v>114.55361519607843</v>
      </c>
      <c r="E86" s="19">
        <f t="shared" si="117"/>
        <v>7</v>
      </c>
      <c r="F86" s="19">
        <f t="shared" si="144"/>
        <v>113.25</v>
      </c>
      <c r="G86" s="19">
        <f t="shared" si="114"/>
        <v>111.30357964917428</v>
      </c>
      <c r="H86" s="19">
        <f t="shared" ref="H86" si="160">G86+$R$2</f>
        <v>6.7499644530958562</v>
      </c>
      <c r="I86" s="19">
        <f t="shared" si="146"/>
        <v>110.90347423213281</v>
      </c>
      <c r="J86" s="30"/>
      <c r="K86" s="35"/>
      <c r="L86" s="9">
        <f t="shared" si="121"/>
        <v>11043.428978857959</v>
      </c>
      <c r="M86" s="9">
        <f t="shared" si="122"/>
        <v>111.12804783342665</v>
      </c>
      <c r="N86" s="35"/>
      <c r="O86" s="35"/>
    </row>
    <row r="87" spans="1:15" x14ac:dyDescent="0.2">
      <c r="A87" s="9">
        <v>86</v>
      </c>
      <c r="B87" s="25">
        <v>39114</v>
      </c>
      <c r="C87" s="19">
        <v>6</v>
      </c>
      <c r="D87" s="19">
        <f t="shared" ref="D87" si="161">C87-$R$3</f>
        <v>110.02420343137254</v>
      </c>
      <c r="E87" s="19">
        <f t="shared" si="117"/>
        <v>12</v>
      </c>
      <c r="F87" s="19">
        <f t="shared" si="144"/>
        <v>112.91666666666667</v>
      </c>
      <c r="G87" s="19">
        <f t="shared" si="114"/>
        <v>111.36513432871911</v>
      </c>
      <c r="H87" s="19">
        <f t="shared" ref="H87" si="162">G87+$R$3</f>
        <v>7.340930897346567</v>
      </c>
      <c r="I87" s="19">
        <f t="shared" si="146"/>
        <v>110.96502891167766</v>
      </c>
      <c r="J87" s="30"/>
      <c r="K87" s="35"/>
      <c r="L87" s="9">
        <f t="shared" si="121"/>
        <v>10931.830553661108</v>
      </c>
      <c r="M87" s="9">
        <f t="shared" si="122"/>
        <v>111.25870702218188</v>
      </c>
      <c r="N87" s="35"/>
      <c r="O87" s="35"/>
    </row>
    <row r="88" spans="1:15" x14ac:dyDescent="0.2">
      <c r="A88" s="9">
        <v>87</v>
      </c>
      <c r="B88" s="25">
        <v>39142</v>
      </c>
      <c r="C88" s="19">
        <v>31</v>
      </c>
      <c r="D88" s="19">
        <f t="shared" ref="D88" si="163">C88-$R$4</f>
        <v>121.14185049019608</v>
      </c>
      <c r="E88" s="19">
        <f t="shared" si="117"/>
        <v>18</v>
      </c>
      <c r="F88" s="19">
        <f t="shared" si="144"/>
        <v>113</v>
      </c>
      <c r="G88" s="19">
        <f t="shared" si="114"/>
        <v>111.42668900826395</v>
      </c>
      <c r="H88" s="19">
        <f t="shared" ref="H88" si="164">G88+$R$4</f>
        <v>21.284838518067872</v>
      </c>
      <c r="I88" s="19">
        <f t="shared" si="146"/>
        <v>111.02658359122249</v>
      </c>
      <c r="J88" s="30"/>
      <c r="K88" s="35"/>
      <c r="L88" s="9">
        <f t="shared" si="121"/>
        <v>7896.2793725587462</v>
      </c>
      <c r="M88" s="9">
        <f t="shared" si="122"/>
        <v>111.21162015433943</v>
      </c>
      <c r="N88" s="35"/>
      <c r="O88" s="35"/>
    </row>
    <row r="89" spans="1:15" x14ac:dyDescent="0.2">
      <c r="A89" s="9">
        <v>88</v>
      </c>
      <c r="B89" s="25">
        <v>39173</v>
      </c>
      <c r="C89" s="19">
        <v>24</v>
      </c>
      <c r="D89" s="19">
        <f t="shared" ref="D89" si="165">C89-$R$5</f>
        <v>98.730085784313729</v>
      </c>
      <c r="E89" s="19">
        <f t="shared" si="117"/>
        <v>31</v>
      </c>
      <c r="F89" s="19">
        <f t="shared" si="144"/>
        <v>113.83333333333333</v>
      </c>
      <c r="G89" s="19">
        <f t="shared" si="114"/>
        <v>111.48824368780879</v>
      </c>
      <c r="H89" s="19">
        <f t="shared" ref="H89" si="166">G89+$R$5</f>
        <v>36.758157903495061</v>
      </c>
      <c r="I89" s="19">
        <f t="shared" si="146"/>
        <v>111.08813827076733</v>
      </c>
      <c r="J89" s="30"/>
      <c r="K89" s="35"/>
      <c r="L89" s="9">
        <f t="shared" si="121"/>
        <v>7400.6888213776438</v>
      </c>
      <c r="M89" s="9">
        <f t="shared" si="122"/>
        <v>111.59038247382604</v>
      </c>
      <c r="N89" s="35"/>
      <c r="O89" s="35"/>
    </row>
    <row r="90" spans="1:15" x14ac:dyDescent="0.2">
      <c r="A90" s="9">
        <v>89</v>
      </c>
      <c r="B90" s="25">
        <v>39203</v>
      </c>
      <c r="C90" s="19">
        <v>117</v>
      </c>
      <c r="D90" s="19">
        <f t="shared" ref="D90" si="167">C90-$R$6</f>
        <v>115.96537990196077</v>
      </c>
      <c r="E90" s="19">
        <f t="shared" si="117"/>
        <v>93</v>
      </c>
      <c r="F90" s="19">
        <f t="shared" si="144"/>
        <v>111.25</v>
      </c>
      <c r="G90" s="19">
        <f t="shared" si="114"/>
        <v>111.54979836735363</v>
      </c>
      <c r="H90" s="19">
        <f t="shared" ref="H90" si="168">G90+$R$6</f>
        <v>112.58441846539284</v>
      </c>
      <c r="I90" s="19">
        <f t="shared" si="146"/>
        <v>111.14969295031216</v>
      </c>
      <c r="J90" s="30"/>
      <c r="K90" s="35"/>
      <c r="L90" s="9">
        <f t="shared" si="121"/>
        <v>-70.067084134168169</v>
      </c>
      <c r="M90" s="9">
        <f t="shared" si="122"/>
        <v>111.09986053841664</v>
      </c>
      <c r="N90" s="35"/>
      <c r="O90" s="35"/>
    </row>
    <row r="91" spans="1:15" x14ac:dyDescent="0.2">
      <c r="A91" s="9">
        <v>90</v>
      </c>
      <c r="B91" s="25">
        <v>39234</v>
      </c>
      <c r="C91" s="19">
        <v>232</v>
      </c>
      <c r="D91" s="19">
        <f t="shared" ref="D91" si="169">C91-$R$7</f>
        <v>106.49479166666666</v>
      </c>
      <c r="E91" s="19">
        <f t="shared" si="117"/>
        <v>262</v>
      </c>
      <c r="F91" s="19">
        <f t="shared" si="144"/>
        <v>111.91666666666667</v>
      </c>
      <c r="G91" s="19">
        <f t="shared" si="114"/>
        <v>111.61135304689847</v>
      </c>
      <c r="H91" s="19">
        <f t="shared" ref="H91" si="170">G91+$R$7</f>
        <v>237.11656138023181</v>
      </c>
      <c r="I91" s="19">
        <f t="shared" si="146"/>
        <v>111.211247629857</v>
      </c>
      <c r="J91" s="30"/>
      <c r="K91" s="35"/>
      <c r="L91" s="9">
        <f t="shared" si="121"/>
        <v>17570.98015996032</v>
      </c>
      <c r="M91" s="9">
        <f t="shared" si="122"/>
        <v>111.28544288014626</v>
      </c>
      <c r="N91" s="35"/>
      <c r="O91" s="35"/>
    </row>
    <row r="92" spans="1:15" x14ac:dyDescent="0.2">
      <c r="A92" s="9">
        <v>91</v>
      </c>
      <c r="B92" s="25">
        <v>39264</v>
      </c>
      <c r="C92" s="19">
        <v>308</v>
      </c>
      <c r="D92" s="19">
        <f t="shared" ref="D92" si="171">C92-$R$8</f>
        <v>79.435968137254918</v>
      </c>
      <c r="E92" s="19">
        <f t="shared" si="117"/>
        <v>331</v>
      </c>
      <c r="F92" s="19">
        <f t="shared" si="144"/>
        <v>111.75</v>
      </c>
      <c r="G92" s="19">
        <f t="shared" si="114"/>
        <v>111.6729077264433</v>
      </c>
      <c r="H92" s="19">
        <f t="shared" ref="H92" si="172">G92+$R$8</f>
        <v>340.23693958918841</v>
      </c>
      <c r="I92" s="19">
        <f t="shared" si="146"/>
        <v>111.27280230940185</v>
      </c>
      <c r="J92" s="30"/>
      <c r="K92" s="35"/>
      <c r="L92" s="9">
        <f t="shared" si="121"/>
        <v>42263.20850641701</v>
      </c>
      <c r="M92" s="9">
        <f t="shared" si="122"/>
        <v>111.10271618558843</v>
      </c>
      <c r="N92" s="35"/>
      <c r="O92" s="35"/>
    </row>
    <row r="93" spans="1:15" x14ac:dyDescent="0.2">
      <c r="A93" s="9">
        <v>92</v>
      </c>
      <c r="B93" s="25">
        <v>39295</v>
      </c>
      <c r="C93" s="19">
        <v>363</v>
      </c>
      <c r="D93" s="19">
        <f t="shared" ref="D93" si="173">C93-$R$9</f>
        <v>154.78890931372553</v>
      </c>
      <c r="E93" s="19">
        <f t="shared" si="117"/>
        <v>281</v>
      </c>
      <c r="F93" s="19">
        <f t="shared" si="144"/>
        <v>105.5</v>
      </c>
      <c r="G93" s="19">
        <f t="shared" si="114"/>
        <v>111.73446240598814</v>
      </c>
      <c r="H93" s="19">
        <f t="shared" ref="H93" si="174">G93+$R$9</f>
        <v>319.94555309226263</v>
      </c>
      <c r="I93" s="19">
        <f t="shared" si="146"/>
        <v>111.33435698894668</v>
      </c>
      <c r="J93" s="30"/>
      <c r="K93" s="35"/>
      <c r="L93" s="9">
        <f t="shared" si="121"/>
        <v>41750.216380432757</v>
      </c>
      <c r="M93" s="9">
        <f t="shared" si="122"/>
        <v>109.89487200315537</v>
      </c>
      <c r="N93" s="35"/>
      <c r="O93" s="35"/>
    </row>
    <row r="94" spans="1:15" x14ac:dyDescent="0.2">
      <c r="A94" s="9">
        <v>93</v>
      </c>
      <c r="B94" s="25">
        <v>39326</v>
      </c>
      <c r="C94" s="19">
        <v>187</v>
      </c>
      <c r="D94" s="19">
        <f t="shared" ref="D94" si="175">C94-$R$10</f>
        <v>121.49479166666666</v>
      </c>
      <c r="E94" s="19">
        <f t="shared" si="117"/>
        <v>170</v>
      </c>
      <c r="F94" s="19">
        <f t="shared" si="144"/>
        <v>108.16666666666667</v>
      </c>
      <c r="G94" s="19">
        <f t="shared" si="114"/>
        <v>111.79601708553298</v>
      </c>
      <c r="H94" s="19">
        <f t="shared" ref="H94" si="176">G94+$R$10</f>
        <v>177.30122541886632</v>
      </c>
      <c r="I94" s="19">
        <f t="shared" si="146"/>
        <v>111.39591166849154</v>
      </c>
      <c r="J94" s="30"/>
      <c r="K94" s="35"/>
      <c r="L94" s="9">
        <f t="shared" si="121"/>
        <v>4139.9644119288232</v>
      </c>
      <c r="M94" s="9">
        <f t="shared" si="122"/>
        <v>111.60723608009627</v>
      </c>
      <c r="N94" s="35"/>
      <c r="O94" s="35"/>
    </row>
    <row r="95" spans="1:15" x14ac:dyDescent="0.2">
      <c r="A95" s="9">
        <v>94</v>
      </c>
      <c r="B95" s="25">
        <v>39356</v>
      </c>
      <c r="C95" s="19">
        <v>80</v>
      </c>
      <c r="D95" s="19">
        <f t="shared" ref="D95" si="177">C95-$R$11</f>
        <v>135.31096813725489</v>
      </c>
      <c r="E95" s="19">
        <f t="shared" si="117"/>
        <v>48</v>
      </c>
      <c r="F95" s="19">
        <f t="shared" si="144"/>
        <v>112.5</v>
      </c>
      <c r="G95" s="19">
        <f t="shared" si="114"/>
        <v>111.85757176507782</v>
      </c>
      <c r="H95" s="19">
        <f t="shared" ref="H95" si="178">G95+$R$11</f>
        <v>56.546603627822925</v>
      </c>
      <c r="I95" s="19">
        <f t="shared" si="146"/>
        <v>111.45746634803636</v>
      </c>
      <c r="J95" s="30"/>
      <c r="K95" s="35"/>
      <c r="L95" s="9">
        <f t="shared" si="121"/>
        <v>2204.0037820075645</v>
      </c>
      <c r="M95" s="9">
        <f t="shared" si="122"/>
        <v>111.98437068436616</v>
      </c>
      <c r="N95" s="35"/>
      <c r="O95" s="35"/>
    </row>
    <row r="96" spans="1:15" x14ac:dyDescent="0.2">
      <c r="A96" s="9">
        <v>95</v>
      </c>
      <c r="B96" s="25">
        <v>39387</v>
      </c>
      <c r="C96" s="19">
        <v>17</v>
      </c>
      <c r="D96" s="19">
        <f t="shared" ref="D96" si="179">C96-$R$12</f>
        <v>113.49846813725489</v>
      </c>
      <c r="E96" s="19">
        <f t="shared" si="117"/>
        <v>12</v>
      </c>
      <c r="F96" s="19">
        <f t="shared" si="144"/>
        <v>115.33333333333333</v>
      </c>
      <c r="G96" s="19">
        <f t="shared" si="114"/>
        <v>111.91912644462266</v>
      </c>
      <c r="H96" s="19">
        <f t="shared" ref="H96" si="180">G96+$R$12</f>
        <v>15.420658307367773</v>
      </c>
      <c r="I96" s="19">
        <f t="shared" si="146"/>
        <v>111.51902102758122</v>
      </c>
      <c r="J96" s="30"/>
      <c r="K96" s="35"/>
      <c r="L96" s="9">
        <f t="shared" si="121"/>
        <v>9814.2478764957541</v>
      </c>
      <c r="M96" s="9">
        <f t="shared" si="122"/>
        <v>112.87410192504883</v>
      </c>
      <c r="N96" s="35"/>
      <c r="O96" s="35"/>
    </row>
    <row r="97" spans="1:15" x14ac:dyDescent="0.2">
      <c r="A97" s="9">
        <v>96</v>
      </c>
      <c r="B97" s="25">
        <v>39417</v>
      </c>
      <c r="C97" s="19">
        <v>13</v>
      </c>
      <c r="D97" s="19">
        <f t="shared" ref="D97" si="181">C97-$R$13</f>
        <v>116.56096813725489</v>
      </c>
      <c r="E97" s="19">
        <f t="shared" si="117"/>
        <v>8</v>
      </c>
      <c r="F97" s="19">
        <f t="shared" si="144"/>
        <v>115.58333333333333</v>
      </c>
      <c r="G97" s="19">
        <f t="shared" si="114"/>
        <v>111.98068112416749</v>
      </c>
      <c r="H97" s="19">
        <f t="shared" ref="H97" si="182">G97+$R$13</f>
        <v>8.4197129869126002</v>
      </c>
      <c r="I97" s="19">
        <f t="shared" si="146"/>
        <v>111.58057570712606</v>
      </c>
      <c r="J97" s="30"/>
      <c r="K97" s="35"/>
      <c r="L97" s="9">
        <f t="shared" si="121"/>
        <v>10623.035278070558</v>
      </c>
      <c r="M97" s="9">
        <f t="shared" si="122"/>
        <v>112.89791671954461</v>
      </c>
      <c r="N97" s="35"/>
      <c r="O97" s="35"/>
    </row>
    <row r="98" spans="1:15" x14ac:dyDescent="0.2">
      <c r="A98" s="9">
        <v>97</v>
      </c>
      <c r="B98" s="25">
        <v>39448</v>
      </c>
      <c r="C98" s="19">
        <v>7</v>
      </c>
      <c r="D98" s="19">
        <f t="shared" ref="D98" si="183">C98-$R$2</f>
        <v>111.55361519607843</v>
      </c>
      <c r="E98" s="19">
        <f t="shared" si="117"/>
        <v>7</v>
      </c>
      <c r="F98" s="19">
        <f t="shared" si="144"/>
        <v>115.66666666666667</v>
      </c>
      <c r="G98" s="19">
        <f t="shared" si="114"/>
        <v>112.04223580371233</v>
      </c>
      <c r="H98" s="19">
        <f t="shared" ref="H98" si="184">G98+$R$2</f>
        <v>7.488620607633905</v>
      </c>
      <c r="I98" s="19">
        <f t="shared" si="146"/>
        <v>111.64213038667089</v>
      </c>
      <c r="J98" s="30"/>
      <c r="K98" s="35"/>
      <c r="L98" s="9">
        <f t="shared" si="121"/>
        <v>11363.224254448511</v>
      </c>
      <c r="M98" s="9">
        <f t="shared" si="122"/>
        <v>113.03763410820989</v>
      </c>
      <c r="N98" s="35"/>
      <c r="O98" s="35"/>
    </row>
    <row r="99" spans="1:15" x14ac:dyDescent="0.2">
      <c r="A99" s="9">
        <v>98</v>
      </c>
      <c r="B99" s="25">
        <v>39479</v>
      </c>
      <c r="C99" s="19">
        <v>12</v>
      </c>
      <c r="D99" s="19">
        <f t="shared" ref="D99" si="185">C99-$R$3</f>
        <v>116.02420343137254</v>
      </c>
      <c r="E99" s="19">
        <f t="shared" si="117"/>
        <v>8</v>
      </c>
      <c r="F99" s="19">
        <f t="shared" si="144"/>
        <v>115.41666666666667</v>
      </c>
      <c r="G99" s="19">
        <f t="shared" si="114"/>
        <v>112.10379048325717</v>
      </c>
      <c r="H99" s="19">
        <f t="shared" ref="H99" si="186">G99+$R$3</f>
        <v>8.07958705188463</v>
      </c>
      <c r="I99" s="19">
        <f t="shared" si="146"/>
        <v>111.70368506621573</v>
      </c>
      <c r="J99" s="30"/>
      <c r="K99" s="35"/>
      <c r="L99" s="9">
        <f t="shared" si="121"/>
        <v>10728.633703267407</v>
      </c>
      <c r="M99" s="9">
        <f t="shared" si="122"/>
        <v>112.9810301396905</v>
      </c>
      <c r="N99" s="35"/>
      <c r="O99" s="35"/>
    </row>
    <row r="100" spans="1:15" x14ac:dyDescent="0.2">
      <c r="A100" s="9">
        <v>99</v>
      </c>
      <c r="B100" s="25">
        <v>39508</v>
      </c>
      <c r="C100" s="19">
        <v>18</v>
      </c>
      <c r="D100" s="19">
        <f t="shared" ref="D100" si="187">C100-$R$4</f>
        <v>108.14185049019608</v>
      </c>
      <c r="E100" s="19">
        <f t="shared" si="117"/>
        <v>19</v>
      </c>
      <c r="F100" s="19">
        <f t="shared" si="144"/>
        <v>115.91666666666667</v>
      </c>
      <c r="G100" s="19">
        <f t="shared" si="114"/>
        <v>112.16534516280201</v>
      </c>
      <c r="H100" s="19">
        <f t="shared" ref="H100" si="188">G100+$R$4</f>
        <v>22.023494672605935</v>
      </c>
      <c r="I100" s="19">
        <f t="shared" si="146"/>
        <v>111.76523974576055</v>
      </c>
      <c r="J100" s="30"/>
      <c r="K100" s="35"/>
      <c r="L100" s="9">
        <f t="shared" si="121"/>
        <v>9043.4604749209502</v>
      </c>
      <c r="M100" s="9">
        <f t="shared" si="122"/>
        <v>113.09710392001311</v>
      </c>
      <c r="N100" s="35"/>
      <c r="O100" s="35"/>
    </row>
    <row r="101" spans="1:15" x14ac:dyDescent="0.2">
      <c r="A101" s="9">
        <v>100</v>
      </c>
      <c r="B101" s="25">
        <v>39539</v>
      </c>
      <c r="C101" s="19">
        <v>31</v>
      </c>
      <c r="D101" s="19">
        <f t="shared" ref="D101" si="189">C101-$R$5</f>
        <v>105.73008578431373</v>
      </c>
      <c r="E101" s="19">
        <f t="shared" si="117"/>
        <v>30</v>
      </c>
      <c r="F101" s="19">
        <f t="shared" si="144"/>
        <v>114.83333333333333</v>
      </c>
      <c r="G101" s="19">
        <f t="shared" si="114"/>
        <v>112.22689984234685</v>
      </c>
      <c r="H101" s="19">
        <f t="shared" ref="H101" si="190">G101+$R$5</f>
        <v>37.496814058033124</v>
      </c>
      <c r="I101" s="19">
        <f t="shared" si="146"/>
        <v>111.82679442530541</v>
      </c>
      <c r="J101" s="30"/>
      <c r="K101" s="35"/>
      <c r="L101" s="9">
        <f t="shared" si="121"/>
        <v>6905.0982701965413</v>
      </c>
      <c r="M101" s="9">
        <f t="shared" si="122"/>
        <v>112.9080989101349</v>
      </c>
      <c r="N101" s="35"/>
      <c r="O101" s="35"/>
    </row>
    <row r="102" spans="1:15" x14ac:dyDescent="0.2">
      <c r="A102" s="9">
        <v>101</v>
      </c>
      <c r="B102" s="25">
        <v>39569</v>
      </c>
      <c r="C102" s="19">
        <v>93</v>
      </c>
      <c r="D102" s="19">
        <f t="shared" ref="D102" si="191">C102-$R$6</f>
        <v>91.965379901960773</v>
      </c>
      <c r="E102" s="19">
        <f t="shared" si="117"/>
        <v>117</v>
      </c>
      <c r="F102" s="19">
        <f t="shared" si="144"/>
        <v>115.41666666666667</v>
      </c>
      <c r="G102" s="19">
        <f t="shared" si="114"/>
        <v>112.28845452189168</v>
      </c>
      <c r="H102" s="19">
        <f t="shared" ref="H102" si="192">G102+$R$6</f>
        <v>113.32307461993091</v>
      </c>
      <c r="I102" s="19">
        <f t="shared" si="146"/>
        <v>111.88834910485023</v>
      </c>
      <c r="J102" s="30"/>
      <c r="K102" s="35"/>
      <c r="L102" s="9">
        <f t="shared" si="121"/>
        <v>-70.067084134168169</v>
      </c>
      <c r="M102" s="9">
        <f t="shared" si="122"/>
        <v>112.63431262231593</v>
      </c>
      <c r="N102" s="35"/>
      <c r="O102" s="35"/>
    </row>
    <row r="103" spans="1:15" x14ac:dyDescent="0.2">
      <c r="A103" s="9">
        <v>102</v>
      </c>
      <c r="B103" s="25">
        <v>39600</v>
      </c>
      <c r="C103" s="19">
        <v>262</v>
      </c>
      <c r="D103" s="19">
        <f t="shared" ref="D103" si="193">C103-$R$7</f>
        <v>136.49479166666666</v>
      </c>
      <c r="E103" s="19">
        <f t="shared" si="117"/>
        <v>221</v>
      </c>
      <c r="F103" s="19">
        <f t="shared" si="144"/>
        <v>113.41666666666667</v>
      </c>
      <c r="G103" s="19">
        <f t="shared" si="114"/>
        <v>112.35000920143652</v>
      </c>
      <c r="H103" s="19">
        <f t="shared" ref="H103" si="194">G103+$R$7</f>
        <v>237.85521753476985</v>
      </c>
      <c r="I103" s="19">
        <f t="shared" si="146"/>
        <v>111.94990378439508</v>
      </c>
      <c r="J103" s="30"/>
      <c r="K103" s="35"/>
      <c r="L103" s="9">
        <f t="shared" si="121"/>
        <v>15938.562837125673</v>
      </c>
      <c r="M103" s="9">
        <f t="shared" si="122"/>
        <v>111.84595095962555</v>
      </c>
      <c r="N103" s="35"/>
      <c r="O103" s="35"/>
    </row>
    <row r="104" spans="1:15" x14ac:dyDescent="0.2">
      <c r="A104" s="9">
        <v>103</v>
      </c>
      <c r="B104" s="25">
        <v>39630</v>
      </c>
      <c r="C104" s="19">
        <v>331</v>
      </c>
      <c r="D104" s="19">
        <f t="shared" ref="D104" si="195">C104-$R$8</f>
        <v>102.43596813725492</v>
      </c>
      <c r="E104" s="19">
        <f t="shared" si="117"/>
        <v>286</v>
      </c>
      <c r="F104" s="19">
        <f t="shared" si="144"/>
        <v>115.91666666666667</v>
      </c>
      <c r="G104" s="19">
        <f t="shared" si="114"/>
        <v>112.41156388098136</v>
      </c>
      <c r="H104" s="19">
        <f t="shared" ref="H104" si="196">G104+$R$8</f>
        <v>340.97559574372644</v>
      </c>
      <c r="I104" s="19">
        <f t="shared" si="146"/>
        <v>112.0114584639399</v>
      </c>
      <c r="J104" s="30"/>
      <c r="K104" s="35"/>
      <c r="L104" s="9">
        <f t="shared" si="121"/>
        <v>37480.373860747721</v>
      </c>
      <c r="M104" s="9">
        <f t="shared" si="122"/>
        <v>112.78611566508495</v>
      </c>
      <c r="N104" s="35"/>
      <c r="O104" s="35"/>
    </row>
    <row r="105" spans="1:15" x14ac:dyDescent="0.2">
      <c r="A105" s="9">
        <v>104</v>
      </c>
      <c r="B105" s="25">
        <v>39661</v>
      </c>
      <c r="C105" s="19">
        <v>281</v>
      </c>
      <c r="D105" s="19">
        <f t="shared" ref="D105" si="197">C105-$R$9</f>
        <v>72.788909313725526</v>
      </c>
      <c r="E105" s="19">
        <f t="shared" si="117"/>
        <v>303</v>
      </c>
      <c r="F105" s="19">
        <f t="shared" si="144"/>
        <v>117.83333333333333</v>
      </c>
      <c r="G105" s="19">
        <f t="shared" si="114"/>
        <v>112.4731185605262</v>
      </c>
      <c r="H105" s="19">
        <f t="shared" ref="H105" si="198">G105+$R$9</f>
        <v>320.68420924680066</v>
      </c>
      <c r="I105" s="19">
        <f t="shared" si="146"/>
        <v>112.07301314348474</v>
      </c>
      <c r="J105" s="30"/>
      <c r="K105" s="35"/>
      <c r="L105" s="9">
        <f t="shared" si="121"/>
        <v>31706.121892243784</v>
      </c>
      <c r="M105" s="9">
        <f t="shared" si="122"/>
        <v>112.39133671715722</v>
      </c>
      <c r="N105" s="35"/>
      <c r="O105" s="35"/>
    </row>
    <row r="106" spans="1:15" x14ac:dyDescent="0.2">
      <c r="A106" s="9">
        <v>105</v>
      </c>
      <c r="B106" s="25">
        <v>39692</v>
      </c>
      <c r="C106" s="19">
        <v>170</v>
      </c>
      <c r="D106" s="19">
        <f t="shared" ref="D106" si="199">C106-$R$10</f>
        <v>104.49479166666666</v>
      </c>
      <c r="E106" s="19">
        <f t="shared" si="117"/>
        <v>168</v>
      </c>
      <c r="F106" s="19">
        <f t="shared" si="144"/>
        <v>111</v>
      </c>
      <c r="G106" s="19">
        <f t="shared" si="114"/>
        <v>112.53467324007104</v>
      </c>
      <c r="H106" s="19">
        <f t="shared" ref="H106" si="200">G106+$R$10</f>
        <v>178.03988157340439</v>
      </c>
      <c r="I106" s="19">
        <f t="shared" si="146"/>
        <v>112.1345678230296</v>
      </c>
      <c r="J106" s="30"/>
      <c r="K106" s="35"/>
      <c r="L106" s="9">
        <f t="shared" si="121"/>
        <v>3068.3344906689808</v>
      </c>
      <c r="M106" s="9">
        <f t="shared" si="122"/>
        <v>110.88080707652429</v>
      </c>
      <c r="N106" s="35"/>
      <c r="O106" s="35"/>
    </row>
    <row r="107" spans="1:15" x14ac:dyDescent="0.2">
      <c r="A107" s="9">
        <v>106</v>
      </c>
      <c r="B107" s="25">
        <v>39722</v>
      </c>
      <c r="C107" s="19">
        <v>48</v>
      </c>
      <c r="D107" s="19">
        <f t="shared" ref="D107" si="201">C107-$R$11</f>
        <v>103.31096813725489</v>
      </c>
      <c r="E107" s="19">
        <f t="shared" si="117"/>
        <v>47</v>
      </c>
      <c r="F107" s="19">
        <f t="shared" si="144"/>
        <v>109.58333333333333</v>
      </c>
      <c r="G107" s="19">
        <f t="shared" si="114"/>
        <v>112.59622791961587</v>
      </c>
      <c r="H107" s="19">
        <f t="shared" ref="H107" si="202">G107+$R$11</f>
        <v>57.285259782360974</v>
      </c>
      <c r="I107" s="19">
        <f t="shared" si="146"/>
        <v>112.19612250257444</v>
      </c>
      <c r="J107" s="30"/>
      <c r="K107" s="35"/>
      <c r="L107" s="9">
        <f t="shared" si="121"/>
        <v>4368.751813503628</v>
      </c>
      <c r="M107" s="9">
        <f t="shared" si="122"/>
        <v>110.63722944266206</v>
      </c>
      <c r="N107" s="35"/>
      <c r="O107" s="35"/>
    </row>
    <row r="108" spans="1:15" x14ac:dyDescent="0.2">
      <c r="A108" s="9">
        <v>107</v>
      </c>
      <c r="B108" s="25">
        <v>39753</v>
      </c>
      <c r="C108" s="19">
        <v>12</v>
      </c>
      <c r="D108" s="19">
        <f t="shared" ref="D108" si="203">C108-$R$12</f>
        <v>108.49846813725489</v>
      </c>
      <c r="E108" s="19">
        <f t="shared" si="117"/>
        <v>17</v>
      </c>
      <c r="F108" s="19">
        <f t="shared" si="144"/>
        <v>106.91666666666667</v>
      </c>
      <c r="G108" s="19">
        <f t="shared" si="114"/>
        <v>112.65778259916071</v>
      </c>
      <c r="H108" s="19">
        <f t="shared" ref="H108" si="204">G108+$R$12</f>
        <v>16.159314461905822</v>
      </c>
      <c r="I108" s="19">
        <f t="shared" si="146"/>
        <v>112.25767718211927</v>
      </c>
      <c r="J108" s="30"/>
      <c r="K108" s="35"/>
      <c r="L108" s="9">
        <f t="shared" si="121"/>
        <v>9814.2478764957541</v>
      </c>
      <c r="M108" s="9">
        <f t="shared" si="122"/>
        <v>110.35778862091382</v>
      </c>
      <c r="N108" s="35"/>
      <c r="O108" s="35"/>
    </row>
    <row r="109" spans="1:15" x14ac:dyDescent="0.2">
      <c r="A109" s="9">
        <v>108</v>
      </c>
      <c r="B109" s="25">
        <v>39783</v>
      </c>
      <c r="C109" s="19">
        <v>8</v>
      </c>
      <c r="D109" s="19">
        <f t="shared" ref="D109" si="205">C109-$R$13</f>
        <v>111.56096813725489</v>
      </c>
      <c r="E109" s="19">
        <f t="shared" si="117"/>
        <v>7</v>
      </c>
      <c r="F109" s="19">
        <f t="shared" si="144"/>
        <v>106.5</v>
      </c>
      <c r="G109" s="19">
        <f t="shared" si="114"/>
        <v>112.71933727870555</v>
      </c>
      <c r="H109" s="19">
        <f t="shared" ref="H109" si="206">G109+$R$13</f>
        <v>9.1583691414506632</v>
      </c>
      <c r="I109" s="19">
        <f t="shared" si="146"/>
        <v>112.31923186166409</v>
      </c>
      <c r="J109" s="30"/>
      <c r="K109" s="35"/>
      <c r="L109" s="9">
        <f t="shared" si="121"/>
        <v>11256.62582925166</v>
      </c>
      <c r="M109" s="9">
        <f t="shared" si="122"/>
        <v>110.28686976855683</v>
      </c>
      <c r="N109" s="35"/>
      <c r="O109" s="35"/>
    </row>
    <row r="110" spans="1:15" x14ac:dyDescent="0.2">
      <c r="A110" s="9">
        <v>109</v>
      </c>
      <c r="B110" s="25">
        <v>39814</v>
      </c>
      <c r="C110" s="19">
        <v>7</v>
      </c>
      <c r="D110" s="19">
        <f t="shared" ref="D110" si="207">C110-$R$2</f>
        <v>111.55361519607843</v>
      </c>
      <c r="E110" s="19">
        <f t="shared" si="117"/>
        <v>3</v>
      </c>
      <c r="F110" s="19">
        <f t="shared" si="144"/>
        <v>106.08333333333333</v>
      </c>
      <c r="G110" s="19">
        <f t="shared" si="114"/>
        <v>112.78089195825039</v>
      </c>
      <c r="H110" s="19">
        <f t="shared" ref="H110" si="208">G110+$R$2</f>
        <v>8.227276762171968</v>
      </c>
      <c r="I110" s="19">
        <f t="shared" si="146"/>
        <v>112.38078654120893</v>
      </c>
      <c r="J110" s="30"/>
      <c r="K110" s="35"/>
      <c r="L110" s="9">
        <f t="shared" si="121"/>
        <v>11789.617955235912</v>
      </c>
      <c r="M110" s="9">
        <f t="shared" si="122"/>
        <v>110.33546687426943</v>
      </c>
      <c r="N110" s="35"/>
      <c r="O110" s="35"/>
    </row>
    <row r="111" spans="1:15" x14ac:dyDescent="0.2">
      <c r="A111" s="9">
        <v>110</v>
      </c>
      <c r="B111" s="25">
        <v>39845</v>
      </c>
      <c r="C111" s="19">
        <v>8</v>
      </c>
      <c r="D111" s="19">
        <f t="shared" ref="D111" si="209">C111-$R$3</f>
        <v>112.02420343137254</v>
      </c>
      <c r="E111" s="19">
        <f t="shared" si="117"/>
        <v>2</v>
      </c>
      <c r="F111" s="19">
        <f t="shared" si="144"/>
        <v>106.08333333333333</v>
      </c>
      <c r="G111" s="19">
        <f t="shared" si="114"/>
        <v>112.84244663779523</v>
      </c>
      <c r="H111" s="19">
        <f t="shared" ref="H111" si="210">G111+$R$3</f>
        <v>8.818243206422693</v>
      </c>
      <c r="I111" s="19">
        <f t="shared" si="146"/>
        <v>112.44234122075376</v>
      </c>
      <c r="J111" s="30"/>
      <c r="K111" s="35"/>
      <c r="L111" s="9">
        <f t="shared" si="121"/>
        <v>11784.617955235912</v>
      </c>
      <c r="M111" s="9">
        <f t="shared" si="122"/>
        <v>110.38192991371989</v>
      </c>
      <c r="N111" s="35"/>
      <c r="O111" s="35"/>
    </row>
    <row r="112" spans="1:15" x14ac:dyDescent="0.2">
      <c r="A112" s="9">
        <v>111</v>
      </c>
      <c r="B112" s="25">
        <v>39873</v>
      </c>
      <c r="C112" s="19">
        <v>19</v>
      </c>
      <c r="D112" s="19">
        <f t="shared" ref="D112" si="211">C112-$R$4</f>
        <v>109.14185049019608</v>
      </c>
      <c r="E112" s="19">
        <f t="shared" si="117"/>
        <v>7</v>
      </c>
      <c r="F112" s="19">
        <f t="shared" si="144"/>
        <v>105.75</v>
      </c>
      <c r="G112" s="19">
        <f t="shared" si="114"/>
        <v>112.90400131734006</v>
      </c>
      <c r="H112" s="19">
        <f t="shared" ref="H112" si="212">G112+$R$4</f>
        <v>22.762150827143984</v>
      </c>
      <c r="I112" s="19">
        <f t="shared" si="146"/>
        <v>112.50389590029862</v>
      </c>
      <c r="J112" s="30"/>
      <c r="K112" s="35"/>
      <c r="L112" s="9">
        <f t="shared" si="121"/>
        <v>10084.043152086306</v>
      </c>
      <c r="M112" s="9">
        <f t="shared" si="122"/>
        <v>110.44457008476722</v>
      </c>
      <c r="N112" s="35"/>
      <c r="O112" s="35"/>
    </row>
    <row r="113" spans="1:15" x14ac:dyDescent="0.2">
      <c r="A113" s="9">
        <v>112</v>
      </c>
      <c r="B113" s="25">
        <v>39904</v>
      </c>
      <c r="C113" s="19">
        <v>30</v>
      </c>
      <c r="D113" s="19">
        <f t="shared" ref="D113" si="213">C113-$R$5</f>
        <v>104.73008578431373</v>
      </c>
      <c r="E113" s="19">
        <f t="shared" si="117"/>
        <v>35</v>
      </c>
      <c r="F113" s="19">
        <f t="shared" si="144"/>
        <v>105.83333333333333</v>
      </c>
      <c r="G113" s="19">
        <f t="shared" si="114"/>
        <v>112.9655559968849</v>
      </c>
      <c r="H113" s="19">
        <f t="shared" ref="H113" si="214">G113+$R$5</f>
        <v>38.235470212571173</v>
      </c>
      <c r="I113" s="19">
        <f t="shared" si="146"/>
        <v>112.56545057984346</v>
      </c>
      <c r="J113" s="30"/>
      <c r="K113" s="35"/>
      <c r="L113" s="9">
        <f t="shared" si="121"/>
        <v>6570.7045694091394</v>
      </c>
      <c r="M113" s="9">
        <f t="shared" si="122"/>
        <v>110.39488129824443</v>
      </c>
      <c r="N113" s="35"/>
      <c r="O113" s="35"/>
    </row>
    <row r="114" spans="1:15" x14ac:dyDescent="0.2">
      <c r="A114" s="9">
        <v>113</v>
      </c>
      <c r="B114" s="25">
        <v>39934</v>
      </c>
      <c r="C114" s="19">
        <v>117</v>
      </c>
      <c r="D114" s="19">
        <f t="shared" ref="D114" si="215">C114-$R$6</f>
        <v>115.96537990196077</v>
      </c>
      <c r="E114" s="19">
        <f t="shared" si="117"/>
        <v>127</v>
      </c>
      <c r="F114" s="19">
        <f t="shared" si="144"/>
        <v>105.75</v>
      </c>
      <c r="G114" s="19">
        <f t="shared" si="114"/>
        <v>113.02711067642974</v>
      </c>
      <c r="H114" s="19">
        <f t="shared" ref="H114" si="216">G114+$R$6</f>
        <v>114.06173077446897</v>
      </c>
      <c r="I114" s="19">
        <f t="shared" si="146"/>
        <v>112.6270052593883</v>
      </c>
      <c r="J114" s="30"/>
      <c r="K114" s="35"/>
      <c r="L114" s="9">
        <f t="shared" si="121"/>
        <v>45.586459172918246</v>
      </c>
      <c r="M114" s="9">
        <f t="shared" si="122"/>
        <v>110.17881268596599</v>
      </c>
      <c r="N114" s="35"/>
      <c r="O114" s="35"/>
    </row>
    <row r="115" spans="1:15" x14ac:dyDescent="0.2">
      <c r="A115" s="9">
        <v>114</v>
      </c>
      <c r="B115" s="25">
        <v>39965</v>
      </c>
      <c r="C115" s="19">
        <v>221</v>
      </c>
      <c r="D115" s="19">
        <f t="shared" ref="D115" si="217">C115-$R$7</f>
        <v>95.494791666666657</v>
      </c>
      <c r="E115" s="19">
        <f t="shared" si="117"/>
        <v>282</v>
      </c>
      <c r="F115" s="19">
        <f t="shared" si="144"/>
        <v>107.75</v>
      </c>
      <c r="G115" s="19">
        <f t="shared" si="114"/>
        <v>113.08866535597458</v>
      </c>
      <c r="H115" s="19">
        <f t="shared" ref="H115" si="218">G115+$R$7</f>
        <v>238.59387368930794</v>
      </c>
      <c r="I115" s="19">
        <f t="shared" si="146"/>
        <v>112.68855993893312</v>
      </c>
      <c r="J115" s="30"/>
      <c r="K115" s="35"/>
      <c r="L115" s="9">
        <f t="shared" si="121"/>
        <v>18086.594333188666</v>
      </c>
      <c r="M115" s="9">
        <f t="shared" si="122"/>
        <v>110.39952595710545</v>
      </c>
      <c r="N115" s="35"/>
      <c r="O115" s="35"/>
    </row>
    <row r="116" spans="1:15" x14ac:dyDescent="0.2">
      <c r="A116" s="9">
        <v>115</v>
      </c>
      <c r="B116" s="25">
        <v>39995</v>
      </c>
      <c r="C116" s="19">
        <v>286</v>
      </c>
      <c r="D116" s="19">
        <f t="shared" ref="D116" si="219">C116-$R$8</f>
        <v>57.435968137254918</v>
      </c>
      <c r="E116" s="19">
        <f t="shared" si="117"/>
        <v>375</v>
      </c>
      <c r="F116" s="19">
        <f t="shared" si="144"/>
        <v>104.33333333333333</v>
      </c>
      <c r="G116" s="19">
        <f t="shared" si="114"/>
        <v>113.15022003551942</v>
      </c>
      <c r="H116" s="19">
        <f t="shared" ref="H116" si="220">G116+$R$8</f>
        <v>341.71425189826448</v>
      </c>
      <c r="I116" s="19">
        <f t="shared" si="146"/>
        <v>112.75011461847798</v>
      </c>
      <c r="J116" s="30"/>
      <c r="K116" s="35"/>
      <c r="L116" s="9">
        <f t="shared" si="121"/>
        <v>45066.043152086306</v>
      </c>
      <c r="M116" s="9">
        <f t="shared" si="122"/>
        <v>109.83102436749039</v>
      </c>
      <c r="N116" s="35"/>
      <c r="O116" s="35"/>
    </row>
    <row r="117" spans="1:15" x14ac:dyDescent="0.2">
      <c r="A117" s="9">
        <v>116</v>
      </c>
      <c r="B117" s="25">
        <v>40026</v>
      </c>
      <c r="C117" s="19">
        <v>303</v>
      </c>
      <c r="D117" s="19">
        <f t="shared" ref="D117" si="221">C117-$R$9</f>
        <v>94.788909313725526</v>
      </c>
      <c r="E117" s="19">
        <f t="shared" si="117"/>
        <v>351</v>
      </c>
      <c r="F117" s="19">
        <f t="shared" si="144"/>
        <v>100.58333333333333</v>
      </c>
      <c r="G117" s="19">
        <f t="shared" si="114"/>
        <v>113.21177471506425</v>
      </c>
      <c r="H117" s="19">
        <f t="shared" ref="H117" si="222">G117+$R$9</f>
        <v>321.42286540133875</v>
      </c>
      <c r="I117" s="19">
        <f t="shared" si="146"/>
        <v>112.81166929802282</v>
      </c>
      <c r="J117" s="30"/>
      <c r="K117" s="35"/>
      <c r="L117" s="9">
        <f t="shared" si="121"/>
        <v>44964.232128464253</v>
      </c>
      <c r="M117" s="9">
        <f t="shared" si="122"/>
        <v>107.83255380274058</v>
      </c>
      <c r="N117" s="35"/>
      <c r="O117" s="35"/>
    </row>
    <row r="118" spans="1:15" x14ac:dyDescent="0.2">
      <c r="A118" s="9">
        <v>117</v>
      </c>
      <c r="B118" s="25">
        <v>40057</v>
      </c>
      <c r="C118" s="19">
        <v>168</v>
      </c>
      <c r="D118" s="19">
        <f t="shared" ref="D118" si="223">C118-$R$10</f>
        <v>102.49479166666666</v>
      </c>
      <c r="E118" s="19">
        <f t="shared" si="117"/>
        <v>194</v>
      </c>
      <c r="F118" s="19">
        <f t="shared" si="144"/>
        <v>102.41666666666667</v>
      </c>
      <c r="G118" s="19">
        <f t="shared" si="114"/>
        <v>113.27332939460909</v>
      </c>
      <c r="H118" s="19">
        <f t="shared" ref="H118" si="224">G118+$R$10</f>
        <v>178.77853772794242</v>
      </c>
      <c r="I118" s="19">
        <f t="shared" si="146"/>
        <v>112.87322397756763</v>
      </c>
      <c r="J118" s="30"/>
      <c r="K118" s="35"/>
      <c r="L118" s="9">
        <f t="shared" si="121"/>
        <v>4373.972285944571</v>
      </c>
      <c r="M118" s="9">
        <f t="shared" si="122"/>
        <v>107.33503855141969</v>
      </c>
      <c r="N118" s="35"/>
      <c r="O118" s="35"/>
    </row>
    <row r="119" spans="1:15" x14ac:dyDescent="0.2">
      <c r="A119" s="9">
        <v>118</v>
      </c>
      <c r="B119" s="25">
        <v>40087</v>
      </c>
      <c r="C119" s="19">
        <v>47</v>
      </c>
      <c r="D119" s="19">
        <f t="shared" ref="D119" si="225">C119-$R$11</f>
        <v>102.31096813725489</v>
      </c>
      <c r="E119" s="19">
        <f t="shared" si="117"/>
        <v>53</v>
      </c>
      <c r="F119" s="19">
        <f t="shared" si="144"/>
        <v>102.25</v>
      </c>
      <c r="G119" s="19">
        <f t="shared" si="114"/>
        <v>113.33488407415393</v>
      </c>
      <c r="H119" s="19">
        <f t="shared" ref="H119" si="226">G119+$R$11</f>
        <v>58.023915936899037</v>
      </c>
      <c r="I119" s="19">
        <f t="shared" si="146"/>
        <v>112.93477865711249</v>
      </c>
      <c r="J119" s="30"/>
      <c r="K119" s="35"/>
      <c r="L119" s="9">
        <f t="shared" si="121"/>
        <v>4035.7596875193758</v>
      </c>
      <c r="M119" s="9">
        <f t="shared" si="122"/>
        <v>107.15042016141749</v>
      </c>
      <c r="N119" s="35"/>
      <c r="O119" s="35"/>
    </row>
    <row r="120" spans="1:15" x14ac:dyDescent="0.2">
      <c r="A120" s="9">
        <v>119</v>
      </c>
      <c r="B120" s="25">
        <v>40118</v>
      </c>
      <c r="C120" s="19">
        <v>17</v>
      </c>
      <c r="D120" s="19">
        <f t="shared" ref="D120" si="227">C120-$R$12</f>
        <v>113.49846813725489</v>
      </c>
      <c r="E120" s="19">
        <f t="shared" si="117"/>
        <v>13</v>
      </c>
      <c r="F120" s="19">
        <f t="shared" si="144"/>
        <v>102.16666666666667</v>
      </c>
      <c r="G120" s="19">
        <f t="shared" si="114"/>
        <v>113.39643875369877</v>
      </c>
      <c r="H120" s="19">
        <f t="shared" ref="H120" si="228">G120+$R$12</f>
        <v>16.897970616443885</v>
      </c>
      <c r="I120" s="19">
        <f t="shared" si="146"/>
        <v>112.99633333665734</v>
      </c>
      <c r="J120" s="30"/>
      <c r="K120" s="35"/>
      <c r="L120" s="9">
        <f t="shared" si="121"/>
        <v>9717.6494512989029</v>
      </c>
      <c r="M120" s="9">
        <f t="shared" si="122"/>
        <v>106.96583208926599</v>
      </c>
      <c r="N120" s="35"/>
      <c r="O120" s="35"/>
    </row>
    <row r="121" spans="1:15" x14ac:dyDescent="0.2">
      <c r="A121" s="9">
        <v>120</v>
      </c>
      <c r="B121" s="25">
        <v>40148</v>
      </c>
      <c r="C121" s="19">
        <v>7</v>
      </c>
      <c r="D121" s="19">
        <f t="shared" ref="D121" si="229">C121-$R$13</f>
        <v>110.56096813725489</v>
      </c>
      <c r="E121" s="19">
        <f t="shared" si="117"/>
        <v>2</v>
      </c>
      <c r="F121" s="19">
        <f t="shared" si="144"/>
        <v>102.58333333333333</v>
      </c>
      <c r="G121" s="19">
        <f t="shared" si="114"/>
        <v>113.45799343324362</v>
      </c>
      <c r="H121" s="19">
        <f t="shared" ref="H121" si="230">G121+$R$13</f>
        <v>9.8970252959887262</v>
      </c>
      <c r="I121" s="19">
        <f t="shared" si="146"/>
        <v>113.05788801620217</v>
      </c>
      <c r="J121" s="30"/>
      <c r="K121" s="35"/>
      <c r="L121" s="9">
        <f t="shared" si="121"/>
        <v>11896.216380432763</v>
      </c>
      <c r="M121" s="9">
        <f t="shared" si="122"/>
        <v>107.21500217880194</v>
      </c>
      <c r="N121" s="35"/>
      <c r="O121" s="35"/>
    </row>
    <row r="122" spans="1:15" x14ac:dyDescent="0.2">
      <c r="A122" s="9">
        <v>121</v>
      </c>
      <c r="B122" s="25">
        <v>40179</v>
      </c>
      <c r="C122" s="19">
        <v>3</v>
      </c>
      <c r="D122" s="19">
        <f t="shared" ref="D122" si="231">C122-$R$2</f>
        <v>107.55361519607843</v>
      </c>
      <c r="E122" s="19">
        <f t="shared" si="117"/>
        <v>5</v>
      </c>
      <c r="F122" s="19">
        <f t="shared" si="144"/>
        <v>102.5</v>
      </c>
      <c r="G122" s="19">
        <f t="shared" si="114"/>
        <v>113.51954811278844</v>
      </c>
      <c r="H122" s="19">
        <f t="shared" ref="H122" si="232">G122+$R$2</f>
        <v>8.9659329167100168</v>
      </c>
      <c r="I122" s="19">
        <f t="shared" si="146"/>
        <v>113.119442695747</v>
      </c>
      <c r="J122" s="30"/>
      <c r="K122" s="35"/>
      <c r="L122" s="9">
        <f t="shared" si="121"/>
        <v>12010.814805629612</v>
      </c>
      <c r="M122" s="9">
        <f t="shared" si="122"/>
        <v>107.34262518295026</v>
      </c>
      <c r="N122" s="35"/>
      <c r="O122" s="35"/>
    </row>
    <row r="123" spans="1:15" x14ac:dyDescent="0.2">
      <c r="A123" s="9">
        <v>122</v>
      </c>
      <c r="B123" s="25">
        <v>40210</v>
      </c>
      <c r="C123" s="19">
        <v>2</v>
      </c>
      <c r="D123" s="19">
        <f t="shared" ref="D123" si="233">C123-$R$3</f>
        <v>106.02420343137254</v>
      </c>
      <c r="E123" s="19">
        <f t="shared" si="117"/>
        <v>8</v>
      </c>
      <c r="F123" s="19">
        <f t="shared" si="144"/>
        <v>102.16666666666667</v>
      </c>
      <c r="G123" s="19">
        <f t="shared" si="114"/>
        <v>113.58110279233328</v>
      </c>
      <c r="H123" s="19">
        <f t="shared" ref="H123" si="234">G123+$R$3</f>
        <v>9.5568993609607418</v>
      </c>
      <c r="I123" s="19">
        <f t="shared" si="146"/>
        <v>113.18099737529185</v>
      </c>
      <c r="J123" s="30"/>
      <c r="K123" s="35"/>
      <c r="L123" s="9">
        <f t="shared" si="121"/>
        <v>11784.617955235912</v>
      </c>
      <c r="M123" s="9">
        <f t="shared" si="122"/>
        <v>107.35067283784426</v>
      </c>
      <c r="N123" s="35"/>
      <c r="O123" s="35"/>
    </row>
    <row r="124" spans="1:15" x14ac:dyDescent="0.2">
      <c r="A124" s="9">
        <v>123</v>
      </c>
      <c r="B124" s="25">
        <v>40238</v>
      </c>
      <c r="C124" s="19">
        <v>7</v>
      </c>
      <c r="D124" s="19">
        <f t="shared" ref="D124" si="235">C124-$R$4</f>
        <v>97.141850490196077</v>
      </c>
      <c r="E124" s="19">
        <f t="shared" si="117"/>
        <v>24</v>
      </c>
      <c r="F124" s="19">
        <f t="shared" si="144"/>
        <v>101.66666666666667</v>
      </c>
      <c r="G124" s="19">
        <f t="shared" si="114"/>
        <v>113.64265747187812</v>
      </c>
      <c r="H124" s="19">
        <f t="shared" ref="H124" si="236">G124+$R$4</f>
        <v>23.500806981682047</v>
      </c>
      <c r="I124" s="19">
        <f t="shared" si="146"/>
        <v>113.24255205483668</v>
      </c>
      <c r="J124" s="30"/>
      <c r="K124" s="35"/>
      <c r="L124" s="9">
        <f t="shared" si="121"/>
        <v>9551.0510261020536</v>
      </c>
      <c r="M124" s="9">
        <f t="shared" si="122"/>
        <v>107.30007817768727</v>
      </c>
      <c r="N124" s="35"/>
      <c r="O124" s="35"/>
    </row>
    <row r="125" spans="1:15" x14ac:dyDescent="0.2">
      <c r="A125" s="9">
        <v>124</v>
      </c>
      <c r="B125" s="25">
        <v>40269</v>
      </c>
      <c r="C125" s="19">
        <v>35</v>
      </c>
      <c r="D125" s="19">
        <f t="shared" ref="D125" si="237">C125-$R$5</f>
        <v>109.73008578431373</v>
      </c>
      <c r="E125" s="19">
        <f t="shared" si="117"/>
        <v>53</v>
      </c>
      <c r="F125" s="19">
        <f t="shared" si="144"/>
        <v>100.66666666666667</v>
      </c>
      <c r="G125" s="19">
        <f t="shared" si="114"/>
        <v>113.70421215142296</v>
      </c>
      <c r="H125" s="19">
        <f t="shared" ref="H125" si="238">G125+$R$5</f>
        <v>38.974126367109236</v>
      </c>
      <c r="I125" s="19">
        <f t="shared" si="146"/>
        <v>113.30410673438151</v>
      </c>
      <c r="J125" s="30"/>
      <c r="K125" s="35"/>
      <c r="L125" s="9">
        <f t="shared" si="121"/>
        <v>4762.9407898815807</v>
      </c>
      <c r="M125" s="9">
        <f t="shared" si="122"/>
        <v>106.91261950345145</v>
      </c>
      <c r="N125" s="35"/>
      <c r="O125" s="35"/>
    </row>
    <row r="126" spans="1:15" x14ac:dyDescent="0.2">
      <c r="A126" s="9">
        <v>125</v>
      </c>
      <c r="B126" s="25">
        <v>40299</v>
      </c>
      <c r="C126" s="19">
        <v>127</v>
      </c>
      <c r="D126" s="19">
        <f t="shared" ref="D126" si="239">C126-$R$6</f>
        <v>125.96537990196077</v>
      </c>
      <c r="E126" s="19">
        <f t="shared" si="117"/>
        <v>105</v>
      </c>
      <c r="F126" s="19">
        <f t="shared" si="144"/>
        <v>101.08333333333333</v>
      </c>
      <c r="G126" s="19">
        <f t="shared" si="114"/>
        <v>113.76576683096781</v>
      </c>
      <c r="H126" s="19">
        <f t="shared" ref="H126" si="240">G126+$R$6</f>
        <v>114.80038692900703</v>
      </c>
      <c r="I126" s="19">
        <f t="shared" si="146"/>
        <v>113.36566141392633</v>
      </c>
      <c r="J126" s="30"/>
      <c r="K126" s="35"/>
      <c r="L126" s="9">
        <f t="shared" si="121"/>
        <v>-115.23243846487696</v>
      </c>
      <c r="M126" s="9">
        <f t="shared" si="122"/>
        <v>107.02008428800548</v>
      </c>
      <c r="N126" s="35"/>
      <c r="O126" s="35"/>
    </row>
    <row r="127" spans="1:15" x14ac:dyDescent="0.2">
      <c r="A127" s="9">
        <v>126</v>
      </c>
      <c r="B127" s="25">
        <v>40330</v>
      </c>
      <c r="C127" s="19">
        <v>282</v>
      </c>
      <c r="D127" s="19">
        <f t="shared" ref="D127" si="241">C127-$R$7</f>
        <v>156.49479166666666</v>
      </c>
      <c r="E127" s="19">
        <f t="shared" si="117"/>
        <v>259</v>
      </c>
      <c r="F127" s="19">
        <f t="shared" si="144"/>
        <v>101.91666666666667</v>
      </c>
      <c r="G127" s="19">
        <f t="shared" si="114"/>
        <v>113.82732151051263</v>
      </c>
      <c r="H127" s="19">
        <f t="shared" ref="H127" si="242">G127+$R$7</f>
        <v>239.33252984384598</v>
      </c>
      <c r="I127" s="19">
        <f t="shared" si="146"/>
        <v>113.4272160934712</v>
      </c>
      <c r="J127" s="30"/>
      <c r="K127" s="35"/>
      <c r="L127" s="9">
        <f t="shared" si="121"/>
        <v>24485.854175708351</v>
      </c>
      <c r="M127" s="9">
        <f t="shared" si="122"/>
        <v>107.74270238118206</v>
      </c>
      <c r="N127" s="35"/>
      <c r="O127" s="35"/>
    </row>
    <row r="128" spans="1:15" x14ac:dyDescent="0.2">
      <c r="A128" s="9">
        <v>127</v>
      </c>
      <c r="B128" s="25">
        <v>40360</v>
      </c>
      <c r="C128" s="19">
        <v>375</v>
      </c>
      <c r="D128" s="19">
        <f t="shared" ref="D128" si="243">C128-$R$8</f>
        <v>146.43596813725492</v>
      </c>
      <c r="E128" s="19">
        <f t="shared" si="117"/>
        <v>404</v>
      </c>
      <c r="F128" s="19">
        <f t="shared" si="144"/>
        <v>107</v>
      </c>
      <c r="G128" s="19">
        <f t="shared" si="114"/>
        <v>113.88887619005747</v>
      </c>
      <c r="H128" s="19">
        <f t="shared" ref="H128" si="244">G128+$R$8</f>
        <v>342.45290805280257</v>
      </c>
      <c r="I128" s="19">
        <f t="shared" si="146"/>
        <v>113.48877077301604</v>
      </c>
      <c r="J128" s="30"/>
      <c r="K128" s="35"/>
      <c r="L128" s="9">
        <f t="shared" si="121"/>
        <v>75911.428978857977</v>
      </c>
      <c r="M128" s="9">
        <f t="shared" si="122"/>
        <v>109.60222162626059</v>
      </c>
      <c r="N128" s="35"/>
      <c r="O128" s="35"/>
    </row>
    <row r="129" spans="1:15" x14ac:dyDescent="0.2">
      <c r="A129" s="9">
        <v>128</v>
      </c>
      <c r="B129" s="25">
        <v>40391</v>
      </c>
      <c r="C129" s="19">
        <v>351</v>
      </c>
      <c r="D129" s="19">
        <f t="shared" ref="D129" si="245">C129-$R$9</f>
        <v>142.78890931372553</v>
      </c>
      <c r="E129" s="19">
        <f t="shared" si="117"/>
        <v>349</v>
      </c>
      <c r="F129" s="19">
        <f t="shared" si="144"/>
        <v>114.41666666666667</v>
      </c>
      <c r="G129" s="19">
        <f t="shared" si="114"/>
        <v>113.95043086960231</v>
      </c>
      <c r="H129" s="19">
        <f t="shared" ref="H129" si="246">G129+$R$9</f>
        <v>322.16152155587679</v>
      </c>
      <c r="I129" s="19">
        <f t="shared" si="146"/>
        <v>113.55032545256086</v>
      </c>
      <c r="J129" s="30"/>
      <c r="K129" s="35"/>
      <c r="L129" s="9">
        <f t="shared" si="121"/>
        <v>55884.704569409136</v>
      </c>
      <c r="M129" s="9">
        <f t="shared" si="122"/>
        <v>111.00714727169198</v>
      </c>
      <c r="N129" s="35"/>
      <c r="O129" s="35"/>
    </row>
    <row r="130" spans="1:15" x14ac:dyDescent="0.2">
      <c r="A130" s="9">
        <v>129</v>
      </c>
      <c r="B130" s="25">
        <v>40422</v>
      </c>
      <c r="C130" s="19">
        <v>194</v>
      </c>
      <c r="D130" s="19">
        <f t="shared" ref="D130" si="247">C130-$R$10</f>
        <v>128.49479166666666</v>
      </c>
      <c r="E130" s="19">
        <f t="shared" si="117"/>
        <v>174</v>
      </c>
      <c r="F130" s="19">
        <f t="shared" si="144"/>
        <v>118.41666666666667</v>
      </c>
      <c r="G130" s="19">
        <f t="shared" ref="G130:G193" si="248">$Q$20*A130+$Q$19</f>
        <v>114.01198554914716</v>
      </c>
      <c r="H130" s="19">
        <f t="shared" ref="H130" si="249">G130+$R$10</f>
        <v>179.51719388248051</v>
      </c>
      <c r="I130" s="19">
        <f t="shared" si="146"/>
        <v>113.6118801321057</v>
      </c>
      <c r="J130" s="30"/>
      <c r="K130" s="35"/>
      <c r="L130" s="9">
        <f t="shared" si="121"/>
        <v>4856.3817347634686</v>
      </c>
      <c r="M130" s="9">
        <f t="shared" si="122"/>
        <v>112.21937835810952</v>
      </c>
      <c r="N130" s="35"/>
      <c r="O130" s="35"/>
    </row>
    <row r="131" spans="1:15" x14ac:dyDescent="0.2">
      <c r="A131" s="9">
        <v>130</v>
      </c>
      <c r="B131" s="25">
        <v>40452</v>
      </c>
      <c r="C131" s="19">
        <v>53</v>
      </c>
      <c r="D131" s="19">
        <f t="shared" ref="D131" si="250">C131-$R$11</f>
        <v>108.31096813725489</v>
      </c>
      <c r="E131" s="19">
        <f t="shared" ref="E131:E194" si="251">C143</f>
        <v>48</v>
      </c>
      <c r="F131" s="19">
        <f t="shared" si="144"/>
        <v>120.58333333333333</v>
      </c>
      <c r="G131" s="19">
        <f t="shared" si="248"/>
        <v>114.073540228692</v>
      </c>
      <c r="H131" s="19">
        <f t="shared" ref="H131" si="252">G131+$R$11</f>
        <v>58.7625720914371</v>
      </c>
      <c r="I131" s="19">
        <f t="shared" si="146"/>
        <v>113.67343481165055</v>
      </c>
      <c r="J131" s="30"/>
      <c r="K131" s="35"/>
      <c r="L131" s="9">
        <f t="shared" si="121"/>
        <v>3975.1612623225255</v>
      </c>
      <c r="M131" s="9">
        <f t="shared" si="122"/>
        <v>112.84016086635538</v>
      </c>
      <c r="N131" s="35"/>
      <c r="O131" s="35"/>
    </row>
    <row r="132" spans="1:15" x14ac:dyDescent="0.2">
      <c r="A132" s="9">
        <v>131</v>
      </c>
      <c r="B132" s="25">
        <v>40483</v>
      </c>
      <c r="C132" s="19">
        <v>13</v>
      </c>
      <c r="D132" s="19">
        <f t="shared" ref="D132" si="253">C132-$R$12</f>
        <v>109.49846813725489</v>
      </c>
      <c r="E132" s="19">
        <f t="shared" si="251"/>
        <v>17</v>
      </c>
      <c r="F132" s="19">
        <f t="shared" si="144"/>
        <v>121.08333333333333</v>
      </c>
      <c r="G132" s="19">
        <f t="shared" si="248"/>
        <v>114.13509490823682</v>
      </c>
      <c r="H132" s="19">
        <f t="shared" ref="H132" si="254">G132+$R$12</f>
        <v>17.636626770981934</v>
      </c>
      <c r="I132" s="19">
        <f t="shared" si="146"/>
        <v>113.73498949119539</v>
      </c>
      <c r="J132" s="30"/>
      <c r="K132" s="35"/>
      <c r="L132" s="9">
        <f t="shared" ref="L132:L195" si="255">(C132-$Q$25)*(E132-$Q$25)</f>
        <v>9717.6494512989029</v>
      </c>
      <c r="M132" s="9">
        <f t="shared" ref="M132:M195" si="256">$Q$22*D131+(1-$Q$22)*M131</f>
        <v>112.66740681277803</v>
      </c>
      <c r="N132" s="35"/>
      <c r="O132" s="35"/>
    </row>
    <row r="133" spans="1:15" x14ac:dyDescent="0.2">
      <c r="A133" s="9">
        <v>132</v>
      </c>
      <c r="B133" s="25">
        <v>40513</v>
      </c>
      <c r="C133" s="19">
        <v>2</v>
      </c>
      <c r="D133" s="19">
        <f t="shared" ref="D133" si="257">C133-$R$13</f>
        <v>105.56096813725489</v>
      </c>
      <c r="E133" s="19">
        <f t="shared" si="251"/>
        <v>10</v>
      </c>
      <c r="F133" s="19">
        <f t="shared" si="144"/>
        <v>120.75</v>
      </c>
      <c r="G133" s="19">
        <f t="shared" si="248"/>
        <v>114.19664958778166</v>
      </c>
      <c r="H133" s="19">
        <f t="shared" ref="H133" si="258">G133+$R$13</f>
        <v>10.635681450526775</v>
      </c>
      <c r="I133" s="19">
        <f t="shared" si="146"/>
        <v>113.79654417074023</v>
      </c>
      <c r="J133" s="30"/>
      <c r="K133" s="35"/>
      <c r="L133" s="9">
        <f t="shared" si="255"/>
        <v>11561.421104842211</v>
      </c>
      <c r="M133" s="9">
        <f t="shared" si="256"/>
        <v>112.54653604518687</v>
      </c>
      <c r="N133" s="35"/>
      <c r="O133" s="35"/>
    </row>
    <row r="134" spans="1:15" x14ac:dyDescent="0.2">
      <c r="A134" s="9">
        <v>133</v>
      </c>
      <c r="B134" s="25">
        <v>40544</v>
      </c>
      <c r="C134" s="19">
        <v>5</v>
      </c>
      <c r="D134" s="19">
        <f t="shared" ref="D134" si="259">C134-$R$2</f>
        <v>109.55361519607843</v>
      </c>
      <c r="E134" s="19">
        <f t="shared" si="251"/>
        <v>11</v>
      </c>
      <c r="F134" s="19">
        <f t="shared" si="144"/>
        <v>120.33333333333333</v>
      </c>
      <c r="G134" s="19">
        <f t="shared" si="248"/>
        <v>114.25820426732651</v>
      </c>
      <c r="H134" s="19">
        <f t="shared" ref="H134" si="260">G134+$R$2</f>
        <v>9.7045890712480798</v>
      </c>
      <c r="I134" s="19">
        <f t="shared" si="146"/>
        <v>113.85809885028506</v>
      </c>
      <c r="J134" s="30"/>
      <c r="K134" s="35"/>
      <c r="L134" s="9">
        <f t="shared" si="255"/>
        <v>11142.02740405481</v>
      </c>
      <c r="M134" s="9">
        <f t="shared" si="256"/>
        <v>112.28009007019416</v>
      </c>
      <c r="N134" s="35"/>
      <c r="O134" s="35"/>
    </row>
    <row r="135" spans="1:15" x14ac:dyDescent="0.2">
      <c r="A135" s="9">
        <v>134</v>
      </c>
      <c r="B135" s="25">
        <v>40575</v>
      </c>
      <c r="C135" s="19">
        <v>8</v>
      </c>
      <c r="D135" s="19">
        <f t="shared" ref="D135" si="261">C135-$R$3</f>
        <v>112.02420343137254</v>
      </c>
      <c r="E135" s="19">
        <f t="shared" si="251"/>
        <v>12</v>
      </c>
      <c r="F135" s="19">
        <f t="shared" si="144"/>
        <v>120.5</v>
      </c>
      <c r="G135" s="19">
        <f t="shared" si="248"/>
        <v>114.31975894687135</v>
      </c>
      <c r="H135" s="19">
        <f t="shared" ref="H135" si="262">G135+$R$3</f>
        <v>10.295555515498805</v>
      </c>
      <c r="I135" s="19">
        <f t="shared" si="146"/>
        <v>113.91965352982989</v>
      </c>
      <c r="J135" s="30"/>
      <c r="K135" s="35"/>
      <c r="L135" s="9">
        <f t="shared" si="255"/>
        <v>10728.633703267407</v>
      </c>
      <c r="M135" s="9">
        <f t="shared" si="256"/>
        <v>112.17609591170891</v>
      </c>
      <c r="N135" s="35"/>
      <c r="O135" s="35"/>
    </row>
    <row r="136" spans="1:15" x14ac:dyDescent="0.2">
      <c r="A136" s="9">
        <v>135</v>
      </c>
      <c r="B136" s="25">
        <v>40603</v>
      </c>
      <c r="C136" s="19">
        <v>24</v>
      </c>
      <c r="D136" s="19">
        <f t="shared" ref="D136" si="263">C136-$R$4</f>
        <v>114.14185049019608</v>
      </c>
      <c r="E136" s="19">
        <f t="shared" si="251"/>
        <v>48</v>
      </c>
      <c r="F136" s="19">
        <f t="shared" si="144"/>
        <v>121</v>
      </c>
      <c r="G136" s="19">
        <f t="shared" si="248"/>
        <v>114.38131362641619</v>
      </c>
      <c r="H136" s="19">
        <f t="shared" ref="H136" si="264">G136+$R$4</f>
        <v>24.23946313622011</v>
      </c>
      <c r="I136" s="19">
        <f t="shared" si="146"/>
        <v>113.98120820937476</v>
      </c>
      <c r="J136" s="30"/>
      <c r="K136" s="35"/>
      <c r="L136" s="9">
        <f t="shared" si="255"/>
        <v>5877.5155930311867</v>
      </c>
      <c r="M136" s="9">
        <f t="shared" si="256"/>
        <v>112.17030237558548</v>
      </c>
      <c r="N136" s="35"/>
      <c r="O136" s="35"/>
    </row>
    <row r="137" spans="1:15" x14ac:dyDescent="0.2">
      <c r="A137" s="9">
        <v>136</v>
      </c>
      <c r="B137" s="25">
        <v>40634</v>
      </c>
      <c r="C137" s="19">
        <v>53</v>
      </c>
      <c r="D137" s="19">
        <f t="shared" ref="D137" si="265">C137-$R$5</f>
        <v>127.73008578431373</v>
      </c>
      <c r="E137" s="19">
        <f t="shared" si="251"/>
        <v>47</v>
      </c>
      <c r="F137" s="19">
        <f t="shared" si="144"/>
        <v>122.41666666666667</v>
      </c>
      <c r="G137" s="19">
        <f t="shared" si="248"/>
        <v>114.44286830596103</v>
      </c>
      <c r="H137" s="19">
        <f t="shared" ref="H137" si="266">G137+$R$5</f>
        <v>39.712782521647298</v>
      </c>
      <c r="I137" s="19">
        <f t="shared" si="146"/>
        <v>114.04276288891958</v>
      </c>
      <c r="J137" s="30"/>
      <c r="K137" s="35"/>
      <c r="L137" s="9">
        <f t="shared" si="255"/>
        <v>4035.7596875193758</v>
      </c>
      <c r="M137" s="9">
        <f t="shared" si="256"/>
        <v>112.24550185350422</v>
      </c>
      <c r="N137" s="35"/>
      <c r="O137" s="35"/>
    </row>
    <row r="138" spans="1:15" x14ac:dyDescent="0.2">
      <c r="A138" s="9">
        <v>137</v>
      </c>
      <c r="B138" s="25">
        <v>40664</v>
      </c>
      <c r="C138" s="19">
        <v>105</v>
      </c>
      <c r="D138" s="19">
        <f t="shared" ref="D138" si="267">C138-$R$6</f>
        <v>103.96537990196077</v>
      </c>
      <c r="E138" s="19">
        <f t="shared" si="251"/>
        <v>154</v>
      </c>
      <c r="F138" s="19">
        <f t="shared" si="144"/>
        <v>123.91666666666667</v>
      </c>
      <c r="G138" s="19">
        <f t="shared" si="248"/>
        <v>114.50442298550585</v>
      </c>
      <c r="H138" s="19">
        <f t="shared" ref="H138" si="268">G138+$R$6</f>
        <v>115.53904308354507</v>
      </c>
      <c r="I138" s="19">
        <f t="shared" si="146"/>
        <v>114.10431756846445</v>
      </c>
      <c r="J138" s="30"/>
      <c r="K138" s="35"/>
      <c r="L138" s="9">
        <f t="shared" si="255"/>
        <v>-347.38991877983773</v>
      </c>
      <c r="M138" s="9">
        <f t="shared" si="256"/>
        <v>112.83612027095833</v>
      </c>
      <c r="N138" s="35"/>
      <c r="O138" s="35"/>
    </row>
    <row r="139" spans="1:15" x14ac:dyDescent="0.2">
      <c r="A139" s="9">
        <v>138</v>
      </c>
      <c r="B139" s="25">
        <v>40695</v>
      </c>
      <c r="C139" s="19">
        <v>259</v>
      </c>
      <c r="D139" s="19">
        <f t="shared" ref="D139" si="269">C139-$R$7</f>
        <v>133.49479166666666</v>
      </c>
      <c r="E139" s="19">
        <f t="shared" si="251"/>
        <v>232</v>
      </c>
      <c r="F139" s="19">
        <f t="shared" si="144"/>
        <v>122.08333333333333</v>
      </c>
      <c r="G139" s="19">
        <f t="shared" si="248"/>
        <v>114.5659776650507</v>
      </c>
      <c r="H139" s="19">
        <f t="shared" ref="H139" si="270">G139+$R$7</f>
        <v>240.07118599838404</v>
      </c>
      <c r="I139" s="19">
        <f t="shared" si="146"/>
        <v>114.16587224800925</v>
      </c>
      <c r="J139" s="30"/>
      <c r="K139" s="35"/>
      <c r="L139" s="9">
        <f t="shared" si="255"/>
        <v>17215.77543555087</v>
      </c>
      <c r="M139" s="9">
        <f t="shared" si="256"/>
        <v>112.49776938844225</v>
      </c>
      <c r="N139" s="35"/>
      <c r="O139" s="35"/>
    </row>
    <row r="140" spans="1:15" x14ac:dyDescent="0.2">
      <c r="A140" s="9">
        <v>139</v>
      </c>
      <c r="B140" s="25">
        <v>40725</v>
      </c>
      <c r="C140" s="19">
        <v>404</v>
      </c>
      <c r="D140" s="19">
        <f t="shared" ref="D140" si="271">C140-$R$8</f>
        <v>175.43596813725492</v>
      </c>
      <c r="E140" s="19">
        <f t="shared" si="251"/>
        <v>401</v>
      </c>
      <c r="F140" s="19">
        <f t="shared" si="144"/>
        <v>120.16666666666667</v>
      </c>
      <c r="G140" s="19">
        <f t="shared" si="248"/>
        <v>114.62753234459554</v>
      </c>
      <c r="H140" s="19">
        <f t="shared" ref="H140" si="272">G140+$R$8</f>
        <v>343.1915642073406</v>
      </c>
      <c r="I140" s="19">
        <f t="shared" si="146"/>
        <v>114.22742692755408</v>
      </c>
      <c r="J140" s="30"/>
      <c r="K140" s="35"/>
      <c r="L140" s="9">
        <f t="shared" si="255"/>
        <v>83461.869923739854</v>
      </c>
      <c r="M140" s="9">
        <f t="shared" si="256"/>
        <v>113.29864515782853</v>
      </c>
      <c r="N140" s="35"/>
      <c r="O140" s="35"/>
    </row>
    <row r="141" spans="1:15" x14ac:dyDescent="0.2">
      <c r="A141" s="9">
        <v>140</v>
      </c>
      <c r="B141" s="25">
        <v>40756</v>
      </c>
      <c r="C141" s="19">
        <v>349</v>
      </c>
      <c r="D141" s="19">
        <f t="shared" ref="D141" si="273">C141-$R$9</f>
        <v>140.78890931372553</v>
      </c>
      <c r="E141" s="19">
        <f t="shared" si="251"/>
        <v>327</v>
      </c>
      <c r="F141" s="19">
        <f t="shared" si="144"/>
        <v>122.58333333333333</v>
      </c>
      <c r="G141" s="19">
        <f t="shared" si="248"/>
        <v>114.68908702414038</v>
      </c>
      <c r="H141" s="19">
        <f t="shared" ref="H141" si="274">G141+$R$9</f>
        <v>322.90017771041482</v>
      </c>
      <c r="I141" s="19">
        <f t="shared" si="146"/>
        <v>114.28898160709893</v>
      </c>
      <c r="J141" s="30"/>
      <c r="K141" s="35"/>
      <c r="L141" s="9">
        <f t="shared" si="255"/>
        <v>50235.066774133549</v>
      </c>
      <c r="M141" s="9">
        <f t="shared" si="256"/>
        <v>115.66870866918468</v>
      </c>
      <c r="N141" s="35"/>
      <c r="O141" s="35"/>
    </row>
    <row r="142" spans="1:15" x14ac:dyDescent="0.2">
      <c r="A142" s="9">
        <v>141</v>
      </c>
      <c r="B142" s="25">
        <v>40787</v>
      </c>
      <c r="C142" s="19">
        <v>174</v>
      </c>
      <c r="D142" s="19">
        <f t="shared" ref="D142" si="275">C142-$R$10</f>
        <v>108.49479166666666</v>
      </c>
      <c r="E142" s="19">
        <f t="shared" si="251"/>
        <v>172</v>
      </c>
      <c r="F142" s="19">
        <f t="shared" si="144"/>
        <v>122.41666666666667</v>
      </c>
      <c r="G142" s="19">
        <f t="shared" si="248"/>
        <v>114.75064170368522</v>
      </c>
      <c r="H142" s="19">
        <f t="shared" ref="H142" si="276">G142+$R$10</f>
        <v>180.25585003701855</v>
      </c>
      <c r="I142" s="19">
        <f t="shared" si="146"/>
        <v>114.35053628664377</v>
      </c>
      <c r="J142" s="30"/>
      <c r="K142" s="35"/>
      <c r="L142" s="9">
        <f t="shared" si="255"/>
        <v>3527.5470890941774</v>
      </c>
      <c r="M142" s="9">
        <f t="shared" si="256"/>
        <v>116.62685215028192</v>
      </c>
      <c r="N142" s="35"/>
      <c r="O142" s="35"/>
    </row>
    <row r="143" spans="1:15" x14ac:dyDescent="0.2">
      <c r="A143" s="9">
        <v>142</v>
      </c>
      <c r="B143" s="25">
        <v>40817</v>
      </c>
      <c r="C143" s="19">
        <v>48</v>
      </c>
      <c r="D143" s="19">
        <f t="shared" ref="D143" si="277">C143-$R$11</f>
        <v>103.31096813725489</v>
      </c>
      <c r="E143" s="19">
        <f t="shared" si="251"/>
        <v>53</v>
      </c>
      <c r="F143" s="19">
        <f t="shared" ref="F143:F206" si="278">AVERAGEA(C131:C142)</f>
        <v>120.75</v>
      </c>
      <c r="G143" s="19">
        <f t="shared" si="248"/>
        <v>114.81219638323005</v>
      </c>
      <c r="H143" s="19">
        <f t="shared" ref="H143" si="279">G143+$R$11</f>
        <v>59.501228245975149</v>
      </c>
      <c r="I143" s="19">
        <f t="shared" ref="I143:I206" si="280">AVERAGEA(H131:H142)</f>
        <v>114.4120909661886</v>
      </c>
      <c r="J143" s="30"/>
      <c r="K143" s="35"/>
      <c r="L143" s="9">
        <f t="shared" si="255"/>
        <v>3975.1612623225255</v>
      </c>
      <c r="M143" s="9">
        <f t="shared" si="256"/>
        <v>116.31667625437569</v>
      </c>
      <c r="N143" s="35"/>
      <c r="O143" s="35"/>
    </row>
    <row r="144" spans="1:15" x14ac:dyDescent="0.2">
      <c r="A144" s="9">
        <v>143</v>
      </c>
      <c r="B144" s="25">
        <v>40848</v>
      </c>
      <c r="C144" s="19">
        <v>17</v>
      </c>
      <c r="D144" s="19">
        <f t="shared" ref="D144" si="281">C144-$R$12</f>
        <v>113.49846813725489</v>
      </c>
      <c r="E144" s="19">
        <f t="shared" si="251"/>
        <v>12</v>
      </c>
      <c r="F144" s="19">
        <f t="shared" si="278"/>
        <v>120.33333333333333</v>
      </c>
      <c r="G144" s="19">
        <f t="shared" si="248"/>
        <v>114.87375106277489</v>
      </c>
      <c r="H144" s="19">
        <f t="shared" ref="H144" si="282">G144+$R$12</f>
        <v>18.375282925519997</v>
      </c>
      <c r="I144" s="19">
        <f t="shared" si="280"/>
        <v>114.47364564573344</v>
      </c>
      <c r="J144" s="30"/>
      <c r="K144" s="35"/>
      <c r="L144" s="9">
        <f t="shared" si="255"/>
        <v>9814.2478764957541</v>
      </c>
      <c r="M144" s="9">
        <f t="shared" si="256"/>
        <v>115.82060798542334</v>
      </c>
      <c r="N144" s="35"/>
      <c r="O144" s="35"/>
    </row>
    <row r="145" spans="1:15" x14ac:dyDescent="0.2">
      <c r="A145" s="9">
        <v>144</v>
      </c>
      <c r="B145" s="25">
        <v>40878</v>
      </c>
      <c r="C145" s="19">
        <v>10</v>
      </c>
      <c r="D145" s="19">
        <f t="shared" ref="D145" si="283">C145-$R$13</f>
        <v>113.56096813725489</v>
      </c>
      <c r="E145" s="19">
        <f t="shared" si="251"/>
        <v>10</v>
      </c>
      <c r="F145" s="19">
        <f t="shared" si="278"/>
        <v>120.66666666666667</v>
      </c>
      <c r="G145" s="19">
        <f t="shared" si="248"/>
        <v>114.93530574231973</v>
      </c>
      <c r="H145" s="19">
        <f t="shared" ref="H145" si="284">G145+$R$13</f>
        <v>11.374337605064838</v>
      </c>
      <c r="I145" s="19">
        <f t="shared" si="280"/>
        <v>114.53520032527825</v>
      </c>
      <c r="J145" s="30"/>
      <c r="K145" s="35"/>
      <c r="L145" s="9">
        <f t="shared" si="255"/>
        <v>10732.633703267407</v>
      </c>
      <c r="M145" s="9">
        <f t="shared" si="256"/>
        <v>115.73203611495133</v>
      </c>
      <c r="N145" s="35"/>
      <c r="O145" s="35"/>
    </row>
    <row r="146" spans="1:15" x14ac:dyDescent="0.2">
      <c r="A146" s="9">
        <v>145</v>
      </c>
      <c r="B146" s="25">
        <v>40909</v>
      </c>
      <c r="C146" s="19">
        <v>11</v>
      </c>
      <c r="D146" s="19">
        <f t="shared" ref="D146" si="285">C146-$R$2</f>
        <v>115.55361519607843</v>
      </c>
      <c r="E146" s="19">
        <f t="shared" si="251"/>
        <v>14</v>
      </c>
      <c r="F146" s="19">
        <f t="shared" si="278"/>
        <v>121.33333333333333</v>
      </c>
      <c r="G146" s="19">
        <f t="shared" si="248"/>
        <v>114.99686042186457</v>
      </c>
      <c r="H146" s="19">
        <f t="shared" ref="H146" si="286">G146+$R$2</f>
        <v>10.443245225786143</v>
      </c>
      <c r="I146" s="19">
        <f t="shared" si="280"/>
        <v>114.59675500482309</v>
      </c>
      <c r="J146" s="30"/>
      <c r="K146" s="35"/>
      <c r="L146" s="9">
        <f t="shared" si="255"/>
        <v>10218.641577283155</v>
      </c>
      <c r="M146" s="9">
        <f t="shared" si="256"/>
        <v>115.64922648061423</v>
      </c>
      <c r="N146" s="35"/>
      <c r="O146" s="35"/>
    </row>
    <row r="147" spans="1:15" x14ac:dyDescent="0.2">
      <c r="A147" s="9">
        <v>146</v>
      </c>
      <c r="B147" s="25">
        <v>40940</v>
      </c>
      <c r="C147" s="19">
        <v>12</v>
      </c>
      <c r="D147" s="19">
        <f t="shared" ref="D147" si="287">C147-$R$3</f>
        <v>116.02420343137254</v>
      </c>
      <c r="E147" s="19">
        <f t="shared" si="251"/>
        <v>10</v>
      </c>
      <c r="F147" s="19">
        <f t="shared" si="278"/>
        <v>121.83333333333333</v>
      </c>
      <c r="G147" s="19">
        <f t="shared" si="248"/>
        <v>115.05841510140941</v>
      </c>
      <c r="H147" s="19">
        <f t="shared" ref="H147" si="288">G147+$R$3</f>
        <v>11.034211670036868</v>
      </c>
      <c r="I147" s="19">
        <f t="shared" si="280"/>
        <v>114.65830968436795</v>
      </c>
      <c r="J147" s="30"/>
      <c r="K147" s="35"/>
      <c r="L147" s="9">
        <f t="shared" si="255"/>
        <v>10525.436852873707</v>
      </c>
      <c r="M147" s="9">
        <f t="shared" si="256"/>
        <v>115.64557964155058</v>
      </c>
      <c r="N147" s="35"/>
      <c r="O147" s="35"/>
    </row>
    <row r="148" spans="1:15" x14ac:dyDescent="0.2">
      <c r="A148" s="9">
        <v>147</v>
      </c>
      <c r="B148" s="25">
        <v>40969</v>
      </c>
      <c r="C148" s="19">
        <v>48</v>
      </c>
      <c r="D148" s="19">
        <f t="shared" ref="D148" si="289">C148-$R$4</f>
        <v>138.14185049019608</v>
      </c>
      <c r="E148" s="19">
        <f t="shared" si="251"/>
        <v>10</v>
      </c>
      <c r="F148" s="19">
        <f t="shared" si="278"/>
        <v>122.16666666666667</v>
      </c>
      <c r="G148" s="19">
        <f t="shared" si="248"/>
        <v>115.11996978095424</v>
      </c>
      <c r="H148" s="19">
        <f t="shared" ref="H148" si="290">G148+$R$4</f>
        <v>24.978119290758158</v>
      </c>
      <c r="I148" s="19">
        <f t="shared" si="280"/>
        <v>114.71986436391278</v>
      </c>
      <c r="J148" s="30"/>
      <c r="K148" s="35"/>
      <c r="L148" s="9">
        <f t="shared" si="255"/>
        <v>6795.893545787093</v>
      </c>
      <c r="M148" s="9">
        <f t="shared" si="256"/>
        <v>115.66002124260065</v>
      </c>
      <c r="N148" s="35"/>
      <c r="O148" s="35"/>
    </row>
    <row r="149" spans="1:15" x14ac:dyDescent="0.2">
      <c r="A149" s="9">
        <v>148</v>
      </c>
      <c r="B149" s="25">
        <v>41000</v>
      </c>
      <c r="C149" s="19">
        <v>47</v>
      </c>
      <c r="D149" s="19">
        <f t="shared" ref="D149" si="291">C149-$R$5</f>
        <v>121.73008578431373</v>
      </c>
      <c r="E149" s="19">
        <f t="shared" si="251"/>
        <v>32</v>
      </c>
      <c r="F149" s="19">
        <f t="shared" si="278"/>
        <v>124.16666666666667</v>
      </c>
      <c r="G149" s="19">
        <f t="shared" si="248"/>
        <v>115.18152446049908</v>
      </c>
      <c r="H149" s="19">
        <f t="shared" ref="H149" si="292">G149+$R$5</f>
        <v>40.451438676185347</v>
      </c>
      <c r="I149" s="19">
        <f t="shared" si="280"/>
        <v>114.78141904345762</v>
      </c>
      <c r="J149" s="30"/>
      <c r="K149" s="35"/>
      <c r="L149" s="9">
        <f t="shared" si="255"/>
        <v>5434.3266166532339</v>
      </c>
      <c r="M149" s="9">
        <f t="shared" si="256"/>
        <v>116.51753103886122</v>
      </c>
      <c r="N149" s="35"/>
      <c r="O149" s="35"/>
    </row>
    <row r="150" spans="1:15" x14ac:dyDescent="0.2">
      <c r="A150" s="9">
        <v>149</v>
      </c>
      <c r="B150" s="25">
        <v>41030</v>
      </c>
      <c r="C150" s="19">
        <v>154</v>
      </c>
      <c r="D150" s="19">
        <f t="shared" ref="D150" si="293">C150-$R$6</f>
        <v>152.96537990196077</v>
      </c>
      <c r="E150" s="19">
        <f t="shared" si="251"/>
        <v>98</v>
      </c>
      <c r="F150" s="19">
        <f t="shared" si="278"/>
        <v>123.66666666666667</v>
      </c>
      <c r="G150" s="19">
        <f t="shared" si="248"/>
        <v>115.24307914004392</v>
      </c>
      <c r="H150" s="19">
        <f t="shared" ref="H150" si="294">G150+$R$6</f>
        <v>116.27769923808313</v>
      </c>
      <c r="I150" s="19">
        <f t="shared" si="280"/>
        <v>114.84297372300244</v>
      </c>
      <c r="J150" s="30"/>
      <c r="K150" s="35"/>
      <c r="L150" s="9">
        <f t="shared" si="255"/>
        <v>-630.20094240188496</v>
      </c>
      <c r="M150" s="9">
        <f t="shared" si="256"/>
        <v>116.71635012553531</v>
      </c>
      <c r="N150" s="35"/>
      <c r="O150" s="35"/>
    </row>
    <row r="151" spans="1:15" x14ac:dyDescent="0.2">
      <c r="A151" s="9">
        <v>150</v>
      </c>
      <c r="B151" s="25">
        <v>41061</v>
      </c>
      <c r="C151" s="19">
        <v>232</v>
      </c>
      <c r="D151" s="19">
        <f t="shared" ref="D151" si="295">C151-$R$7</f>
        <v>106.49479166666666</v>
      </c>
      <c r="E151" s="19">
        <f t="shared" si="251"/>
        <v>243</v>
      </c>
      <c r="F151" s="19">
        <f t="shared" si="278"/>
        <v>127.75</v>
      </c>
      <c r="G151" s="19">
        <f t="shared" si="248"/>
        <v>115.30463381958876</v>
      </c>
      <c r="H151" s="19">
        <f t="shared" ref="H151" si="296">G151+$R$7</f>
        <v>240.8098421529221</v>
      </c>
      <c r="I151" s="19">
        <f t="shared" si="280"/>
        <v>114.90452840254729</v>
      </c>
      <c r="J151" s="30"/>
      <c r="K151" s="35"/>
      <c r="L151" s="9">
        <f t="shared" si="255"/>
        <v>15321.350238700476</v>
      </c>
      <c r="M151" s="9">
        <f t="shared" si="256"/>
        <v>118.09897330071803</v>
      </c>
      <c r="N151" s="35"/>
      <c r="O151" s="35"/>
    </row>
    <row r="152" spans="1:15" x14ac:dyDescent="0.2">
      <c r="A152" s="9">
        <v>151</v>
      </c>
      <c r="B152" s="25">
        <v>41091</v>
      </c>
      <c r="C152" s="19">
        <v>401</v>
      </c>
      <c r="D152" s="19">
        <f t="shared" ref="D152" si="297">C152-$R$8</f>
        <v>172.43596813725492</v>
      </c>
      <c r="E152" s="19">
        <f t="shared" si="251"/>
        <v>337</v>
      </c>
      <c r="F152" s="19">
        <f t="shared" si="278"/>
        <v>125.5</v>
      </c>
      <c r="G152" s="19">
        <f t="shared" si="248"/>
        <v>115.3661884991336</v>
      </c>
      <c r="H152" s="19">
        <f t="shared" ref="H152" si="298">G152+$R$8</f>
        <v>343.9302203618787</v>
      </c>
      <c r="I152" s="19">
        <f t="shared" si="280"/>
        <v>114.96608308209214</v>
      </c>
      <c r="J152" s="30"/>
      <c r="K152" s="35"/>
      <c r="L152" s="9">
        <f t="shared" si="255"/>
        <v>64205.964411928828</v>
      </c>
      <c r="M152" s="9">
        <f t="shared" si="256"/>
        <v>117.6563625451964</v>
      </c>
      <c r="N152" s="35"/>
      <c r="O152" s="35"/>
    </row>
    <row r="153" spans="1:15" x14ac:dyDescent="0.2">
      <c r="A153" s="9">
        <v>152</v>
      </c>
      <c r="B153" s="25">
        <v>41122</v>
      </c>
      <c r="C153" s="19">
        <v>327</v>
      </c>
      <c r="D153" s="19">
        <f t="shared" ref="D153" si="299">C153-$R$9</f>
        <v>118.78890931372553</v>
      </c>
      <c r="E153" s="19">
        <f t="shared" si="251"/>
        <v>286</v>
      </c>
      <c r="F153" s="19">
        <f t="shared" si="278"/>
        <v>125.25</v>
      </c>
      <c r="G153" s="19">
        <f t="shared" si="248"/>
        <v>115.42774317867844</v>
      </c>
      <c r="H153" s="19">
        <f t="shared" ref="H153" si="300">G153+$R$9</f>
        <v>323.63883386495291</v>
      </c>
      <c r="I153" s="19">
        <f t="shared" si="280"/>
        <v>115.02763776163697</v>
      </c>
      <c r="J153" s="30"/>
      <c r="K153" s="35"/>
      <c r="L153" s="9">
        <f t="shared" si="255"/>
        <v>36790.767561535118</v>
      </c>
      <c r="M153" s="9">
        <f t="shared" si="256"/>
        <v>119.7457854259215</v>
      </c>
      <c r="N153" s="35"/>
      <c r="O153" s="35"/>
    </row>
    <row r="154" spans="1:15" x14ac:dyDescent="0.2">
      <c r="A154" s="9">
        <v>153</v>
      </c>
      <c r="B154" s="25">
        <v>41153</v>
      </c>
      <c r="C154" s="19">
        <v>172</v>
      </c>
      <c r="D154" s="19">
        <f t="shared" ref="D154" si="301">C154-$R$10</f>
        <v>106.49479166666666</v>
      </c>
      <c r="E154" s="19">
        <f t="shared" si="251"/>
        <v>175</v>
      </c>
      <c r="F154" s="19">
        <f t="shared" si="278"/>
        <v>123.41666666666667</v>
      </c>
      <c r="G154" s="19">
        <f t="shared" si="248"/>
        <v>115.48929785822327</v>
      </c>
      <c r="H154" s="19">
        <f t="shared" ref="H154" si="302">G154+$R$10</f>
        <v>180.99450619155661</v>
      </c>
      <c r="I154" s="19">
        <f t="shared" si="280"/>
        <v>115.08919244118182</v>
      </c>
      <c r="J154" s="30"/>
      <c r="K154" s="35"/>
      <c r="L154" s="9">
        <f t="shared" si="255"/>
        <v>3585.9486638973272</v>
      </c>
      <c r="M154" s="9">
        <f t="shared" si="256"/>
        <v>119.7092879224942</v>
      </c>
      <c r="N154" s="35"/>
      <c r="O154" s="35"/>
    </row>
    <row r="155" spans="1:15" x14ac:dyDescent="0.2">
      <c r="A155" s="9">
        <v>154</v>
      </c>
      <c r="B155" s="25">
        <v>41183</v>
      </c>
      <c r="C155" s="19">
        <v>53</v>
      </c>
      <c r="D155" s="19">
        <f t="shared" ref="D155" si="303">C155-$R$11</f>
        <v>108.31096813725489</v>
      </c>
      <c r="E155" s="19">
        <f t="shared" si="251"/>
        <v>54</v>
      </c>
      <c r="F155" s="19">
        <f t="shared" si="278"/>
        <v>123.25</v>
      </c>
      <c r="G155" s="19">
        <f t="shared" si="248"/>
        <v>115.55085253776811</v>
      </c>
      <c r="H155" s="19">
        <f t="shared" ref="H155" si="304">G155+$R$11</f>
        <v>60.239884400513212</v>
      </c>
      <c r="I155" s="19">
        <f t="shared" si="280"/>
        <v>115.15074712072668</v>
      </c>
      <c r="J155" s="30"/>
      <c r="K155" s="35"/>
      <c r="L155" s="9">
        <f t="shared" si="255"/>
        <v>3611.5707111414231</v>
      </c>
      <c r="M155" s="9">
        <f t="shared" si="256"/>
        <v>119.20525598331234</v>
      </c>
      <c r="N155" s="35"/>
      <c r="O155" s="35"/>
    </row>
    <row r="156" spans="1:15" x14ac:dyDescent="0.2">
      <c r="A156" s="9">
        <v>155</v>
      </c>
      <c r="B156" s="25">
        <v>41214</v>
      </c>
      <c r="C156" s="19">
        <v>12</v>
      </c>
      <c r="D156" s="19">
        <f t="shared" ref="D156" si="305">C156-$R$12</f>
        <v>108.49846813725489</v>
      </c>
      <c r="E156" s="19">
        <f t="shared" si="251"/>
        <v>16</v>
      </c>
      <c r="F156" s="19">
        <f t="shared" si="278"/>
        <v>123.66666666666667</v>
      </c>
      <c r="G156" s="19">
        <f t="shared" si="248"/>
        <v>115.61240721731295</v>
      </c>
      <c r="H156" s="19">
        <f t="shared" ref="H156" si="306">G156+$R$12</f>
        <v>19.11393908005806</v>
      </c>
      <c r="I156" s="19">
        <f t="shared" si="280"/>
        <v>115.2123018002715</v>
      </c>
      <c r="J156" s="30"/>
      <c r="K156" s="35"/>
      <c r="L156" s="9">
        <f t="shared" si="255"/>
        <v>9915.8463016926053</v>
      </c>
      <c r="M156" s="9">
        <f t="shared" si="256"/>
        <v>118.78972224500339</v>
      </c>
      <c r="N156" s="35"/>
      <c r="O156" s="35"/>
    </row>
    <row r="157" spans="1:15" x14ac:dyDescent="0.2">
      <c r="A157" s="9">
        <v>156</v>
      </c>
      <c r="B157" s="25">
        <v>41244</v>
      </c>
      <c r="C157" s="19">
        <v>10</v>
      </c>
      <c r="D157" s="19">
        <f t="shared" ref="D157" si="307">C157-$R$13</f>
        <v>113.56096813725489</v>
      </c>
      <c r="E157" s="19">
        <f t="shared" si="251"/>
        <v>12</v>
      </c>
      <c r="F157" s="19">
        <f t="shared" si="278"/>
        <v>123.25</v>
      </c>
      <c r="G157" s="19">
        <f t="shared" si="248"/>
        <v>115.67396189685779</v>
      </c>
      <c r="H157" s="19">
        <f t="shared" ref="H157" si="308">G157+$R$13</f>
        <v>12.112993759602901</v>
      </c>
      <c r="I157" s="19">
        <f t="shared" si="280"/>
        <v>115.27385647981635</v>
      </c>
      <c r="J157" s="30"/>
      <c r="K157" s="35"/>
      <c r="L157" s="9">
        <f t="shared" si="255"/>
        <v>10525.436852873707</v>
      </c>
      <c r="M157" s="9">
        <f t="shared" si="256"/>
        <v>118.39718963050784</v>
      </c>
      <c r="N157" s="35"/>
      <c r="O157" s="35"/>
    </row>
    <row r="158" spans="1:15" x14ac:dyDescent="0.2">
      <c r="A158" s="9">
        <v>157</v>
      </c>
      <c r="B158" s="25">
        <v>41275</v>
      </c>
      <c r="C158" s="19">
        <v>14</v>
      </c>
      <c r="D158" s="19">
        <f t="shared" ref="D158" si="309">C158-$R$2</f>
        <v>118.55361519607843</v>
      </c>
      <c r="E158" s="19">
        <f t="shared" si="251"/>
        <v>6</v>
      </c>
      <c r="F158" s="19">
        <f t="shared" si="278"/>
        <v>123.25</v>
      </c>
      <c r="G158" s="19">
        <f t="shared" si="248"/>
        <v>115.73551657640263</v>
      </c>
      <c r="H158" s="19">
        <f t="shared" ref="H158" si="310">G158+$R$2</f>
        <v>11.181901380324206</v>
      </c>
      <c r="I158" s="19">
        <f t="shared" si="280"/>
        <v>115.33541115936117</v>
      </c>
      <c r="J158" s="30"/>
      <c r="K158" s="35"/>
      <c r="L158" s="9">
        <f t="shared" si="255"/>
        <v>10716.633703267407</v>
      </c>
      <c r="M158" s="9">
        <f t="shared" si="256"/>
        <v>118.21272477839648</v>
      </c>
      <c r="N158" s="35"/>
      <c r="O158" s="35"/>
    </row>
    <row r="159" spans="1:15" x14ac:dyDescent="0.2">
      <c r="A159" s="9">
        <v>158</v>
      </c>
      <c r="B159" s="25">
        <v>41306</v>
      </c>
      <c r="C159" s="19">
        <v>10</v>
      </c>
      <c r="D159" s="19">
        <f t="shared" ref="D159" si="311">C159-$R$3</f>
        <v>114.02420343137254</v>
      </c>
      <c r="E159" s="19">
        <f t="shared" si="251"/>
        <v>11</v>
      </c>
      <c r="F159" s="19">
        <f t="shared" si="278"/>
        <v>123.5</v>
      </c>
      <c r="G159" s="19">
        <f t="shared" si="248"/>
        <v>115.79707125594746</v>
      </c>
      <c r="H159" s="19">
        <f t="shared" ref="H159" si="312">G159+$R$3</f>
        <v>11.772867824574917</v>
      </c>
      <c r="I159" s="19">
        <f t="shared" si="280"/>
        <v>115.39696583890601</v>
      </c>
      <c r="J159" s="30"/>
      <c r="K159" s="35"/>
      <c r="L159" s="9">
        <f t="shared" si="255"/>
        <v>10629.035278070558</v>
      </c>
      <c r="M159" s="9">
        <f t="shared" si="256"/>
        <v>118.22572713996564</v>
      </c>
      <c r="N159" s="35"/>
      <c r="O159" s="35"/>
    </row>
    <row r="160" spans="1:15" x14ac:dyDescent="0.2">
      <c r="A160" s="9">
        <v>159</v>
      </c>
      <c r="B160" s="25">
        <v>41334</v>
      </c>
      <c r="C160" s="19">
        <v>10</v>
      </c>
      <c r="D160" s="19">
        <f t="shared" ref="D160" si="313">C160-$R$4</f>
        <v>100.14185049019608</v>
      </c>
      <c r="E160" s="19">
        <f t="shared" si="251"/>
        <v>14</v>
      </c>
      <c r="F160" s="19">
        <f t="shared" si="278"/>
        <v>123.33333333333333</v>
      </c>
      <c r="G160" s="19">
        <f t="shared" si="248"/>
        <v>115.8586259354923</v>
      </c>
      <c r="H160" s="19">
        <f t="shared" ref="H160" si="314">G160+$R$4</f>
        <v>25.716775445296221</v>
      </c>
      <c r="I160" s="19">
        <f t="shared" si="280"/>
        <v>115.45852051845084</v>
      </c>
      <c r="J160" s="30"/>
      <c r="K160" s="35"/>
      <c r="L160" s="9">
        <f t="shared" si="255"/>
        <v>10318.240002480006</v>
      </c>
      <c r="M160" s="9">
        <f t="shared" si="256"/>
        <v>118.06547115280102</v>
      </c>
      <c r="N160" s="35"/>
      <c r="O160" s="35"/>
    </row>
    <row r="161" spans="1:15" x14ac:dyDescent="0.2">
      <c r="A161" s="9">
        <v>160</v>
      </c>
      <c r="B161" s="25">
        <v>41365</v>
      </c>
      <c r="C161" s="19">
        <v>32</v>
      </c>
      <c r="D161" s="19">
        <f t="shared" ref="D161" si="315">C161-$R$5</f>
        <v>106.73008578431373</v>
      </c>
      <c r="E161" s="19">
        <f t="shared" si="251"/>
        <v>35</v>
      </c>
      <c r="F161" s="19">
        <f t="shared" si="278"/>
        <v>120.16666666666667</v>
      </c>
      <c r="G161" s="19">
        <f t="shared" si="248"/>
        <v>115.92018061503714</v>
      </c>
      <c r="H161" s="19">
        <f t="shared" ref="H161" si="316">G161+$R$5</f>
        <v>41.19009483072341</v>
      </c>
      <c r="I161" s="19">
        <f t="shared" si="280"/>
        <v>115.52007519799569</v>
      </c>
      <c r="J161" s="30"/>
      <c r="K161" s="35"/>
      <c r="L161" s="9">
        <f t="shared" si="255"/>
        <v>6413.5077190154389</v>
      </c>
      <c r="M161" s="9">
        <f t="shared" si="256"/>
        <v>117.38182214304413</v>
      </c>
      <c r="N161" s="35"/>
      <c r="O161" s="35"/>
    </row>
    <row r="162" spans="1:15" x14ac:dyDescent="0.2">
      <c r="A162" s="9">
        <v>161</v>
      </c>
      <c r="B162" s="25">
        <v>41395</v>
      </c>
      <c r="C162" s="19">
        <v>98</v>
      </c>
      <c r="D162" s="19">
        <f t="shared" ref="D162" si="317">C162-$R$6</f>
        <v>96.965379901960773</v>
      </c>
      <c r="E162" s="19">
        <f t="shared" si="251"/>
        <v>111</v>
      </c>
      <c r="F162" s="19">
        <f t="shared" si="278"/>
        <v>118.91666666666667</v>
      </c>
      <c r="G162" s="19">
        <f t="shared" si="248"/>
        <v>115.98173529458198</v>
      </c>
      <c r="H162" s="19">
        <f t="shared" ref="H162" si="318">G162+$R$6</f>
        <v>117.01635539262119</v>
      </c>
      <c r="I162" s="19">
        <f t="shared" si="280"/>
        <v>115.58162987754052</v>
      </c>
      <c r="J162" s="30"/>
      <c r="K162" s="35"/>
      <c r="L162" s="9">
        <f t="shared" si="255"/>
        <v>40.531341062682237</v>
      </c>
      <c r="M162" s="9">
        <f t="shared" si="256"/>
        <v>116.97553988841963</v>
      </c>
      <c r="N162" s="35"/>
      <c r="O162" s="35"/>
    </row>
    <row r="163" spans="1:15" x14ac:dyDescent="0.2">
      <c r="A163" s="9">
        <v>162</v>
      </c>
      <c r="B163" s="25">
        <v>41426</v>
      </c>
      <c r="C163" s="19">
        <v>243</v>
      </c>
      <c r="D163" s="19">
        <f t="shared" ref="D163" si="319">C163-$R$7</f>
        <v>117.49479166666666</v>
      </c>
      <c r="E163" s="19">
        <f t="shared" si="251"/>
        <v>240</v>
      </c>
      <c r="F163" s="19">
        <f t="shared" si="278"/>
        <v>114.25</v>
      </c>
      <c r="G163" s="19">
        <f t="shared" si="248"/>
        <v>116.04328997412682</v>
      </c>
      <c r="H163" s="19">
        <f t="shared" ref="H163" si="320">G163+$R$7</f>
        <v>241.54849830746016</v>
      </c>
      <c r="I163" s="19">
        <f t="shared" si="280"/>
        <v>115.64318455708536</v>
      </c>
      <c r="J163" s="30"/>
      <c r="K163" s="35"/>
      <c r="L163" s="9">
        <f t="shared" si="255"/>
        <v>16356.562837125673</v>
      </c>
      <c r="M163" s="9">
        <f t="shared" si="256"/>
        <v>116.21230536581223</v>
      </c>
      <c r="N163" s="35"/>
      <c r="O163" s="35"/>
    </row>
    <row r="164" spans="1:15" x14ac:dyDescent="0.2">
      <c r="A164" s="9">
        <v>163</v>
      </c>
      <c r="B164" s="25">
        <v>41456</v>
      </c>
      <c r="C164" s="19">
        <v>337</v>
      </c>
      <c r="D164" s="19">
        <f t="shared" ref="D164" si="321">C164-$R$8</f>
        <v>108.43596813725492</v>
      </c>
      <c r="E164" s="19">
        <f t="shared" si="251"/>
        <v>298</v>
      </c>
      <c r="F164" s="19">
        <f t="shared" si="278"/>
        <v>115.16666666666667</v>
      </c>
      <c r="G164" s="19">
        <f t="shared" si="248"/>
        <v>116.10484465367165</v>
      </c>
      <c r="H164" s="19">
        <f t="shared" ref="H164" si="322">G164+$R$8</f>
        <v>344.66887651641673</v>
      </c>
      <c r="I164" s="19">
        <f t="shared" si="280"/>
        <v>115.7047392366302</v>
      </c>
      <c r="J164" s="30"/>
      <c r="K164" s="35"/>
      <c r="L164" s="9">
        <f t="shared" si="255"/>
        <v>41195.602207204414</v>
      </c>
      <c r="M164" s="9">
        <f t="shared" si="256"/>
        <v>116.26122240696759</v>
      </c>
      <c r="N164" s="35"/>
      <c r="O164" s="35"/>
    </row>
    <row r="165" spans="1:15" x14ac:dyDescent="0.2">
      <c r="A165" s="9">
        <v>164</v>
      </c>
      <c r="B165" s="25">
        <v>41487</v>
      </c>
      <c r="C165" s="19">
        <v>286</v>
      </c>
      <c r="D165" s="19">
        <f t="shared" ref="D165" si="323">C165-$R$9</f>
        <v>77.788909313725526</v>
      </c>
      <c r="E165" s="19">
        <f t="shared" si="251"/>
        <v>289</v>
      </c>
      <c r="F165" s="19">
        <f t="shared" si="278"/>
        <v>109.83333333333333</v>
      </c>
      <c r="G165" s="19">
        <f t="shared" si="248"/>
        <v>116.16639933321649</v>
      </c>
      <c r="H165" s="19">
        <f t="shared" ref="H165" si="324">G165+$R$9</f>
        <v>324.37749001949095</v>
      </c>
      <c r="I165" s="19">
        <f t="shared" si="280"/>
        <v>115.76629391617503</v>
      </c>
      <c r="J165" s="30"/>
      <c r="K165" s="35"/>
      <c r="L165" s="9">
        <f t="shared" si="255"/>
        <v>30239.507719015437</v>
      </c>
      <c r="M165" s="9">
        <f t="shared" si="256"/>
        <v>115.96274882100589</v>
      </c>
      <c r="N165" s="35"/>
      <c r="O165" s="35"/>
    </row>
    <row r="166" spans="1:15" x14ac:dyDescent="0.2">
      <c r="A166" s="9">
        <v>165</v>
      </c>
      <c r="B166" s="25">
        <v>41518</v>
      </c>
      <c r="C166" s="19">
        <v>175</v>
      </c>
      <c r="D166" s="19">
        <f t="shared" ref="D166" si="325">C166-$R$10</f>
        <v>109.49479166666666</v>
      </c>
      <c r="E166" s="19">
        <f t="shared" si="251"/>
        <v>179</v>
      </c>
      <c r="F166" s="19">
        <f t="shared" si="278"/>
        <v>106.41666666666667</v>
      </c>
      <c r="G166" s="19">
        <f t="shared" si="248"/>
        <v>116.22795401276133</v>
      </c>
      <c r="H166" s="19">
        <f t="shared" ref="H166" si="326">G166+$R$10</f>
        <v>181.73316234609467</v>
      </c>
      <c r="I166" s="19">
        <f t="shared" si="280"/>
        <v>115.82784859571989</v>
      </c>
      <c r="J166" s="30"/>
      <c r="K166" s="35"/>
      <c r="L166" s="9">
        <f t="shared" si="255"/>
        <v>4015.7596875193744</v>
      </c>
      <c r="M166" s="9">
        <f t="shared" si="256"/>
        <v>114.50670887968869</v>
      </c>
      <c r="N166" s="35"/>
      <c r="O166" s="35"/>
    </row>
    <row r="167" spans="1:15" x14ac:dyDescent="0.2">
      <c r="A167" s="9">
        <v>166</v>
      </c>
      <c r="B167" s="25">
        <v>41548</v>
      </c>
      <c r="C167" s="19">
        <v>54</v>
      </c>
      <c r="D167" s="19">
        <f t="shared" ref="D167" si="327">C167-$R$11</f>
        <v>109.31096813725489</v>
      </c>
      <c r="E167" s="19">
        <f t="shared" si="251"/>
        <v>71</v>
      </c>
      <c r="F167" s="19">
        <f t="shared" si="278"/>
        <v>106.66666666666667</v>
      </c>
      <c r="G167" s="19">
        <f t="shared" si="248"/>
        <v>116.28950869230617</v>
      </c>
      <c r="H167" s="19">
        <f t="shared" ref="H167" si="328">G167+$R$11</f>
        <v>60.978540555051275</v>
      </c>
      <c r="I167" s="19">
        <f t="shared" si="280"/>
        <v>115.88940327526473</v>
      </c>
      <c r="J167" s="30"/>
      <c r="K167" s="35"/>
      <c r="L167" s="9">
        <f t="shared" si="255"/>
        <v>2538.7990575981157</v>
      </c>
      <c r="M167" s="9">
        <f t="shared" si="256"/>
        <v>114.31554257996808</v>
      </c>
      <c r="N167" s="35"/>
      <c r="O167" s="35"/>
    </row>
    <row r="168" spans="1:15" x14ac:dyDescent="0.2">
      <c r="A168" s="9">
        <v>167</v>
      </c>
      <c r="B168" s="25">
        <v>41579</v>
      </c>
      <c r="C168" s="19">
        <v>16</v>
      </c>
      <c r="D168" s="19">
        <f t="shared" ref="D168" si="329">C168-$R$12</f>
        <v>112.49846813725489</v>
      </c>
      <c r="E168" s="19">
        <f t="shared" si="251"/>
        <v>9</v>
      </c>
      <c r="F168" s="19">
        <f t="shared" si="278"/>
        <v>106.75</v>
      </c>
      <c r="G168" s="19">
        <f t="shared" si="248"/>
        <v>116.35106337185101</v>
      </c>
      <c r="H168" s="19">
        <f t="shared" ref="H168" si="330">G168+$R$12</f>
        <v>19.852595234596123</v>
      </c>
      <c r="I168" s="19">
        <f t="shared" si="280"/>
        <v>115.95095795480955</v>
      </c>
      <c r="J168" s="30"/>
      <c r="K168" s="35"/>
      <c r="L168" s="9">
        <f t="shared" si="255"/>
        <v>10208.641577283155</v>
      </c>
      <c r="M168" s="9">
        <f t="shared" si="256"/>
        <v>114.1246563507614</v>
      </c>
      <c r="N168" s="35"/>
      <c r="O168" s="35"/>
    </row>
    <row r="169" spans="1:15" x14ac:dyDescent="0.2">
      <c r="A169" s="9">
        <v>168</v>
      </c>
      <c r="B169" s="25">
        <v>41609</v>
      </c>
      <c r="C169" s="19">
        <v>12</v>
      </c>
      <c r="D169" s="19">
        <f t="shared" ref="D169" si="331">C169-$R$13</f>
        <v>115.56096813725489</v>
      </c>
      <c r="E169" s="19">
        <f t="shared" si="251"/>
        <v>9</v>
      </c>
      <c r="F169" s="19">
        <f t="shared" si="278"/>
        <v>107.08333333333333</v>
      </c>
      <c r="G169" s="19">
        <f t="shared" si="248"/>
        <v>116.41261805139584</v>
      </c>
      <c r="H169" s="19">
        <f t="shared" ref="H169" si="332">G169+$R$13</f>
        <v>12.85164991414095</v>
      </c>
      <c r="I169" s="19">
        <f t="shared" si="280"/>
        <v>116.01251263435438</v>
      </c>
      <c r="J169" s="30"/>
      <c r="K169" s="35"/>
      <c r="L169" s="9">
        <f t="shared" si="255"/>
        <v>10627.035278070558</v>
      </c>
      <c r="M169" s="9">
        <f t="shared" si="256"/>
        <v>114.06262971101211</v>
      </c>
      <c r="N169" s="35"/>
      <c r="O169" s="35"/>
    </row>
    <row r="170" spans="1:15" x14ac:dyDescent="0.2">
      <c r="A170" s="9">
        <v>169</v>
      </c>
      <c r="B170" s="25">
        <v>41640</v>
      </c>
      <c r="C170" s="19">
        <v>6</v>
      </c>
      <c r="D170" s="19">
        <f t="shared" ref="D170" si="333">C170-$R$2</f>
        <v>110.55361519607843</v>
      </c>
      <c r="E170" s="19">
        <f t="shared" si="251"/>
        <v>8</v>
      </c>
      <c r="F170" s="19">
        <f t="shared" si="278"/>
        <v>107.25</v>
      </c>
      <c r="G170" s="19">
        <f t="shared" si="248"/>
        <v>116.47417273094068</v>
      </c>
      <c r="H170" s="19">
        <f t="shared" ref="H170" si="334">G170+$R$2</f>
        <v>11.920557534862255</v>
      </c>
      <c r="I170" s="19">
        <f t="shared" si="280"/>
        <v>116.07406731389922</v>
      </c>
      <c r="J170" s="30"/>
      <c r="K170" s="35"/>
      <c r="L170" s="9">
        <f t="shared" si="255"/>
        <v>11362.224254448511</v>
      </c>
      <c r="M170" s="9">
        <f t="shared" si="256"/>
        <v>114.11977985944829</v>
      </c>
      <c r="N170" s="35"/>
      <c r="O170" s="35"/>
    </row>
    <row r="171" spans="1:15" x14ac:dyDescent="0.2">
      <c r="A171" s="9">
        <v>170</v>
      </c>
      <c r="B171" s="25">
        <v>41671</v>
      </c>
      <c r="C171" s="19">
        <v>11</v>
      </c>
      <c r="D171" s="19">
        <f t="shared" ref="D171" si="335">C171-$R$3</f>
        <v>115.02420343137254</v>
      </c>
      <c r="E171" s="19">
        <f t="shared" si="251"/>
        <v>6</v>
      </c>
      <c r="F171" s="19">
        <f t="shared" si="278"/>
        <v>106.58333333333333</v>
      </c>
      <c r="G171" s="19">
        <f t="shared" si="248"/>
        <v>116.53572741048552</v>
      </c>
      <c r="H171" s="19">
        <f t="shared" ref="H171" si="336">G171+$R$3</f>
        <v>12.51152397911298</v>
      </c>
      <c r="I171" s="19">
        <f t="shared" si="280"/>
        <v>116.13562199344405</v>
      </c>
      <c r="J171" s="30"/>
      <c r="K171" s="35"/>
      <c r="L171" s="9">
        <f t="shared" si="255"/>
        <v>11039.428978857959</v>
      </c>
      <c r="M171" s="9">
        <f t="shared" si="256"/>
        <v>113.98375795926215</v>
      </c>
      <c r="N171" s="35"/>
      <c r="O171" s="35"/>
    </row>
    <row r="172" spans="1:15" x14ac:dyDescent="0.2">
      <c r="A172" s="9">
        <v>171</v>
      </c>
      <c r="B172" s="25">
        <v>41699</v>
      </c>
      <c r="C172" s="19">
        <v>14</v>
      </c>
      <c r="D172" s="19">
        <f t="shared" ref="D172" si="337">C172-$R$4</f>
        <v>104.14185049019608</v>
      </c>
      <c r="E172" s="19">
        <f t="shared" si="251"/>
        <v>28</v>
      </c>
      <c r="F172" s="19">
        <f t="shared" si="278"/>
        <v>106.66666666666667</v>
      </c>
      <c r="G172" s="19">
        <f t="shared" si="248"/>
        <v>116.59728209003036</v>
      </c>
      <c r="H172" s="19">
        <f t="shared" ref="H172" si="338">G172+$R$4</f>
        <v>26.455431599834284</v>
      </c>
      <c r="I172" s="19">
        <f t="shared" si="280"/>
        <v>116.1971766729889</v>
      </c>
      <c r="J172" s="30"/>
      <c r="K172" s="35"/>
      <c r="L172" s="9">
        <f t="shared" si="255"/>
        <v>8525.4683489366998</v>
      </c>
      <c r="M172" s="9">
        <f t="shared" si="256"/>
        <v>114.0234429944514</v>
      </c>
      <c r="N172" s="35"/>
      <c r="O172" s="35"/>
    </row>
    <row r="173" spans="1:15" x14ac:dyDescent="0.2">
      <c r="A173" s="9">
        <v>172</v>
      </c>
      <c r="B173" s="25">
        <v>41730</v>
      </c>
      <c r="C173" s="19">
        <v>35</v>
      </c>
      <c r="D173" s="19">
        <f t="shared" ref="D173" si="339">C173-$R$5</f>
        <v>109.73008578431373</v>
      </c>
      <c r="E173" s="19">
        <f t="shared" si="251"/>
        <v>51</v>
      </c>
      <c r="F173" s="19">
        <f t="shared" si="278"/>
        <v>107</v>
      </c>
      <c r="G173" s="19">
        <f t="shared" si="248"/>
        <v>116.6588367695752</v>
      </c>
      <c r="H173" s="19">
        <f t="shared" ref="H173" si="340">G173+$R$5</f>
        <v>41.928750985261473</v>
      </c>
      <c r="I173" s="19">
        <f t="shared" si="280"/>
        <v>116.25873135253374</v>
      </c>
      <c r="J173" s="30"/>
      <c r="K173" s="35"/>
      <c r="L173" s="9">
        <f t="shared" si="255"/>
        <v>4920.1376402752812</v>
      </c>
      <c r="M173" s="9">
        <f t="shared" si="256"/>
        <v>113.6465358361533</v>
      </c>
      <c r="N173" s="35"/>
      <c r="O173" s="35"/>
    </row>
    <row r="174" spans="1:15" x14ac:dyDescent="0.2">
      <c r="A174" s="9">
        <v>173</v>
      </c>
      <c r="B174" s="25">
        <v>41760</v>
      </c>
      <c r="C174" s="19">
        <v>111</v>
      </c>
      <c r="D174" s="19">
        <f t="shared" ref="D174" si="341">C174-$R$6</f>
        <v>109.96537990196077</v>
      </c>
      <c r="E174" s="19">
        <f t="shared" si="251"/>
        <v>123</v>
      </c>
      <c r="F174" s="19">
        <f t="shared" si="278"/>
        <v>107.25</v>
      </c>
      <c r="G174" s="19">
        <f t="shared" si="248"/>
        <v>116.72039144912003</v>
      </c>
      <c r="H174" s="19">
        <f t="shared" ref="H174" si="342">G174+$R$6</f>
        <v>117.75501154715926</v>
      </c>
      <c r="I174" s="19">
        <f t="shared" si="280"/>
        <v>116.32028603207858</v>
      </c>
      <c r="J174" s="30"/>
      <c r="K174" s="35"/>
      <c r="L174" s="9">
        <f t="shared" si="255"/>
        <v>-24.42928885857776</v>
      </c>
      <c r="M174" s="9">
        <f t="shared" si="256"/>
        <v>113.49715322813546</v>
      </c>
      <c r="N174" s="35"/>
      <c r="O174" s="35"/>
    </row>
    <row r="175" spans="1:15" x14ac:dyDescent="0.2">
      <c r="A175" s="9">
        <v>174</v>
      </c>
      <c r="B175" s="25">
        <v>41791</v>
      </c>
      <c r="C175" s="19">
        <v>240</v>
      </c>
      <c r="D175" s="19">
        <f t="shared" ref="D175" si="343">C175-$R$7</f>
        <v>114.49479166666666</v>
      </c>
      <c r="E175" s="19">
        <f t="shared" si="251"/>
        <v>252</v>
      </c>
      <c r="F175" s="19">
        <f t="shared" si="278"/>
        <v>108.33333333333333</v>
      </c>
      <c r="G175" s="19">
        <f t="shared" si="248"/>
        <v>116.78194612866487</v>
      </c>
      <c r="H175" s="19">
        <f t="shared" ref="H175" si="344">G175+$R$7</f>
        <v>242.28715446199823</v>
      </c>
      <c r="I175" s="19">
        <f t="shared" si="280"/>
        <v>116.38184071162341</v>
      </c>
      <c r="J175" s="30"/>
      <c r="K175" s="35"/>
      <c r="L175" s="9">
        <f t="shared" si="255"/>
        <v>17494.177010354018</v>
      </c>
      <c r="M175" s="9">
        <f t="shared" si="256"/>
        <v>113.36244309436418</v>
      </c>
      <c r="N175" s="35"/>
      <c r="O175" s="35"/>
    </row>
    <row r="176" spans="1:15" x14ac:dyDescent="0.2">
      <c r="A176" s="9">
        <v>175</v>
      </c>
      <c r="B176" s="25">
        <v>41821</v>
      </c>
      <c r="C176" s="19">
        <v>298</v>
      </c>
      <c r="D176" s="19">
        <f t="shared" ref="D176" si="345">C176-$R$8</f>
        <v>69.435968137254918</v>
      </c>
      <c r="E176" s="19">
        <f t="shared" si="251"/>
        <v>333</v>
      </c>
      <c r="F176" s="19">
        <f t="shared" si="278"/>
        <v>108.08333333333333</v>
      </c>
      <c r="G176" s="19">
        <f t="shared" si="248"/>
        <v>116.84350080820971</v>
      </c>
      <c r="H176" s="19">
        <f t="shared" ref="H176" si="346">G176+$R$8</f>
        <v>345.40753267095477</v>
      </c>
      <c r="I176" s="19">
        <f t="shared" si="280"/>
        <v>116.44339539116827</v>
      </c>
      <c r="J176" s="30"/>
      <c r="K176" s="35"/>
      <c r="L176" s="9">
        <f t="shared" si="255"/>
        <v>40457.995907991812</v>
      </c>
      <c r="M176" s="9">
        <f t="shared" si="256"/>
        <v>113.40563352975256</v>
      </c>
      <c r="N176" s="35"/>
      <c r="O176" s="35"/>
    </row>
    <row r="177" spans="1:15" x14ac:dyDescent="0.2">
      <c r="A177" s="9">
        <v>176</v>
      </c>
      <c r="B177" s="25">
        <v>41852</v>
      </c>
      <c r="C177" s="19">
        <v>289</v>
      </c>
      <c r="D177" s="19">
        <f t="shared" ref="D177" si="347">C177-$R$9</f>
        <v>80.788909313725526</v>
      </c>
      <c r="E177" s="19">
        <f t="shared" si="251"/>
        <v>312</v>
      </c>
      <c r="F177" s="19">
        <f t="shared" si="278"/>
        <v>104.83333333333333</v>
      </c>
      <c r="G177" s="19">
        <f t="shared" si="248"/>
        <v>116.90505548775455</v>
      </c>
      <c r="H177" s="19">
        <f t="shared" ref="H177" si="348">G177+$R$9</f>
        <v>325.11614617402904</v>
      </c>
      <c r="I177" s="19">
        <f t="shared" si="280"/>
        <v>116.50495007071311</v>
      </c>
      <c r="J177" s="30"/>
      <c r="K177" s="35"/>
      <c r="L177" s="9">
        <f t="shared" si="255"/>
        <v>34799.948663897325</v>
      </c>
      <c r="M177" s="9">
        <f t="shared" si="256"/>
        <v>111.72852716989534</v>
      </c>
      <c r="N177" s="35"/>
      <c r="O177" s="35"/>
    </row>
    <row r="178" spans="1:15" x14ac:dyDescent="0.2">
      <c r="A178" s="9">
        <v>177</v>
      </c>
      <c r="B178" s="25">
        <v>41883</v>
      </c>
      <c r="C178" s="19">
        <v>179</v>
      </c>
      <c r="D178" s="19">
        <f t="shared" ref="D178" si="349">C178-$R$10</f>
        <v>113.49479166666666</v>
      </c>
      <c r="E178" s="19">
        <f t="shared" si="251"/>
        <v>220</v>
      </c>
      <c r="F178" s="19">
        <f t="shared" si="278"/>
        <v>105.08333333333333</v>
      </c>
      <c r="G178" s="19">
        <f t="shared" si="248"/>
        <v>116.96661016729939</v>
      </c>
      <c r="H178" s="19">
        <f t="shared" ref="H178" si="350">G178+$R$10</f>
        <v>182.47181850063274</v>
      </c>
      <c r="I178" s="19">
        <f t="shared" si="280"/>
        <v>116.56650475025795</v>
      </c>
      <c r="J178" s="30"/>
      <c r="K178" s="35"/>
      <c r="L178" s="9">
        <f t="shared" si="255"/>
        <v>6958.830553661106</v>
      </c>
      <c r="M178" s="9">
        <f t="shared" si="256"/>
        <v>110.54841744163282</v>
      </c>
      <c r="N178" s="35"/>
      <c r="O178" s="35"/>
    </row>
    <row r="179" spans="1:15" x14ac:dyDescent="0.2">
      <c r="A179" s="9">
        <v>178</v>
      </c>
      <c r="B179" s="25">
        <v>41913</v>
      </c>
      <c r="C179" s="19">
        <v>71</v>
      </c>
      <c r="D179" s="19">
        <f t="shared" ref="D179" si="351">C179-$R$11</f>
        <v>126.31096813725489</v>
      </c>
      <c r="E179" s="19">
        <f t="shared" si="251"/>
        <v>73</v>
      </c>
      <c r="F179" s="19">
        <f t="shared" si="278"/>
        <v>105.41666666666667</v>
      </c>
      <c r="G179" s="19">
        <f t="shared" si="248"/>
        <v>117.02816484684422</v>
      </c>
      <c r="H179" s="19">
        <f t="shared" ref="H179" si="352">G179+$R$11</f>
        <v>61.717196709589324</v>
      </c>
      <c r="I179" s="19">
        <f t="shared" si="280"/>
        <v>116.62805942980278</v>
      </c>
      <c r="J179" s="30"/>
      <c r="K179" s="35"/>
      <c r="L179" s="9">
        <f t="shared" si="255"/>
        <v>1729.4289788579583</v>
      </c>
      <c r="M179" s="9">
        <f t="shared" si="256"/>
        <v>110.6607990780909</v>
      </c>
      <c r="N179" s="35"/>
      <c r="O179" s="35"/>
    </row>
    <row r="180" spans="1:15" x14ac:dyDescent="0.2">
      <c r="A180" s="9">
        <v>179</v>
      </c>
      <c r="B180" s="25">
        <v>41944</v>
      </c>
      <c r="C180" s="19">
        <v>9</v>
      </c>
      <c r="D180" s="19">
        <f t="shared" ref="D180" si="353">C180-$R$12</f>
        <v>105.49846813725489</v>
      </c>
      <c r="E180" s="19">
        <f t="shared" si="251"/>
        <v>27</v>
      </c>
      <c r="F180" s="19">
        <f t="shared" si="278"/>
        <v>106.83333333333333</v>
      </c>
      <c r="G180" s="19">
        <f t="shared" si="248"/>
        <v>117.08971952638906</v>
      </c>
      <c r="H180" s="19">
        <f t="shared" ref="H180" si="354">G180+$R$12</f>
        <v>20.591251389134172</v>
      </c>
      <c r="I180" s="19">
        <f t="shared" si="280"/>
        <v>116.68961410934763</v>
      </c>
      <c r="J180" s="30"/>
      <c r="K180" s="35"/>
      <c r="L180" s="9">
        <f t="shared" si="255"/>
        <v>9058.0589001178014</v>
      </c>
      <c r="M180" s="9">
        <f t="shared" si="256"/>
        <v>111.25773330143942</v>
      </c>
      <c r="N180" s="35"/>
      <c r="O180" s="35"/>
    </row>
    <row r="181" spans="1:15" x14ac:dyDescent="0.2">
      <c r="A181" s="9">
        <v>180</v>
      </c>
      <c r="B181" s="25">
        <v>41974</v>
      </c>
      <c r="C181" s="19">
        <v>9</v>
      </c>
      <c r="D181" s="19">
        <f t="shared" ref="D181" si="355">C181-$R$13</f>
        <v>112.56096813725489</v>
      </c>
      <c r="E181" s="19">
        <f t="shared" si="251"/>
        <v>24</v>
      </c>
      <c r="F181" s="19">
        <f t="shared" si="278"/>
        <v>106.25</v>
      </c>
      <c r="G181" s="19">
        <f t="shared" si="248"/>
        <v>117.1512742059339</v>
      </c>
      <c r="H181" s="19">
        <f t="shared" ref="H181" si="356">G181+$R$13</f>
        <v>13.590306068679013</v>
      </c>
      <c r="I181" s="19">
        <f t="shared" si="280"/>
        <v>116.75116878889246</v>
      </c>
      <c r="J181" s="30"/>
      <c r="K181" s="35"/>
      <c r="L181" s="9">
        <f t="shared" si="255"/>
        <v>9371.8541757083531</v>
      </c>
      <c r="M181" s="9">
        <f t="shared" si="256"/>
        <v>111.03806139471151</v>
      </c>
      <c r="N181" s="35"/>
      <c r="O181" s="35"/>
    </row>
    <row r="182" spans="1:15" x14ac:dyDescent="0.2">
      <c r="A182" s="9">
        <v>181</v>
      </c>
      <c r="B182" s="25">
        <v>42005</v>
      </c>
      <c r="C182" s="19">
        <v>8</v>
      </c>
      <c r="D182" s="19">
        <f t="shared" ref="D182" si="357">C182-$R$2</f>
        <v>112.55361519607843</v>
      </c>
      <c r="E182" s="19">
        <f t="shared" si="251"/>
        <v>6</v>
      </c>
      <c r="F182" s="19">
        <f t="shared" si="278"/>
        <v>106</v>
      </c>
      <c r="G182" s="19">
        <f t="shared" si="248"/>
        <v>117.21282888547874</v>
      </c>
      <c r="H182" s="19">
        <f t="shared" ref="H182" si="358">G182+$R$2</f>
        <v>12.659213689400318</v>
      </c>
      <c r="I182" s="19">
        <f t="shared" si="280"/>
        <v>116.8127234684373</v>
      </c>
      <c r="J182" s="30"/>
      <c r="K182" s="35"/>
      <c r="L182" s="9">
        <f t="shared" si="255"/>
        <v>11362.224254448511</v>
      </c>
      <c r="M182" s="9">
        <f t="shared" si="256"/>
        <v>111.09614863646306</v>
      </c>
      <c r="N182" s="35"/>
      <c r="O182" s="35"/>
    </row>
    <row r="183" spans="1:15" x14ac:dyDescent="0.2">
      <c r="A183" s="9">
        <v>182</v>
      </c>
      <c r="B183" s="25">
        <v>42036</v>
      </c>
      <c r="C183" s="19">
        <v>6</v>
      </c>
      <c r="D183" s="19">
        <f t="shared" ref="D183" si="359">C183-$R$3</f>
        <v>110.02420343137254</v>
      </c>
      <c r="E183" s="19">
        <f t="shared" si="251"/>
        <v>10</v>
      </c>
      <c r="F183" s="19">
        <f t="shared" si="278"/>
        <v>106.16666666666667</v>
      </c>
      <c r="G183" s="19">
        <f t="shared" si="248"/>
        <v>117.27438356502358</v>
      </c>
      <c r="H183" s="19">
        <f t="shared" ref="H183" si="360">G183+$R$3</f>
        <v>13.250180133651043</v>
      </c>
      <c r="I183" s="19">
        <f t="shared" si="280"/>
        <v>116.87427814798214</v>
      </c>
      <c r="J183" s="30"/>
      <c r="K183" s="35"/>
      <c r="L183" s="9">
        <f t="shared" si="255"/>
        <v>11147.02740405481</v>
      </c>
      <c r="M183" s="9">
        <f t="shared" si="256"/>
        <v>111.15173983586361</v>
      </c>
      <c r="N183" s="35"/>
      <c r="O183" s="35"/>
    </row>
    <row r="184" spans="1:15" x14ac:dyDescent="0.2">
      <c r="A184" s="9">
        <v>183</v>
      </c>
      <c r="B184" s="25">
        <v>42064</v>
      </c>
      <c r="C184" s="19">
        <v>28</v>
      </c>
      <c r="D184" s="19">
        <f t="shared" ref="D184" si="361">C184-$R$4</f>
        <v>118.14185049019608</v>
      </c>
      <c r="E184" s="19">
        <f t="shared" si="251"/>
        <v>33</v>
      </c>
      <c r="F184" s="19">
        <f t="shared" si="278"/>
        <v>105.75</v>
      </c>
      <c r="G184" s="19">
        <f t="shared" si="248"/>
        <v>117.33593824456841</v>
      </c>
      <c r="H184" s="19">
        <f t="shared" ref="H184" si="362">G184+$R$4</f>
        <v>27.194087754372333</v>
      </c>
      <c r="I184" s="19">
        <f t="shared" si="280"/>
        <v>116.93583282752699</v>
      </c>
      <c r="J184" s="30"/>
      <c r="K184" s="35"/>
      <c r="L184" s="9">
        <f t="shared" si="255"/>
        <v>6899.0982701965413</v>
      </c>
      <c r="M184" s="9">
        <f t="shared" si="256"/>
        <v>111.10873294786337</v>
      </c>
      <c r="N184" s="35"/>
      <c r="O184" s="35"/>
    </row>
    <row r="185" spans="1:15" x14ac:dyDescent="0.2">
      <c r="A185" s="9">
        <v>184</v>
      </c>
      <c r="B185" s="25">
        <v>42095</v>
      </c>
      <c r="C185" s="19">
        <v>51</v>
      </c>
      <c r="D185" s="19">
        <f t="shared" ref="D185" si="363">C185-$R$5</f>
        <v>125.73008578431373</v>
      </c>
      <c r="E185" s="19">
        <f t="shared" si="251"/>
        <v>40</v>
      </c>
      <c r="F185" s="19">
        <f t="shared" si="278"/>
        <v>106.91666666666667</v>
      </c>
      <c r="G185" s="19">
        <f t="shared" si="248"/>
        <v>117.39749292411325</v>
      </c>
      <c r="H185" s="19">
        <f t="shared" ref="H185" si="364">G185+$R$5</f>
        <v>42.667407139799522</v>
      </c>
      <c r="I185" s="19">
        <f t="shared" si="280"/>
        <v>116.99738750707182</v>
      </c>
      <c r="J185" s="30"/>
      <c r="K185" s="35"/>
      <c r="L185" s="9">
        <f t="shared" si="255"/>
        <v>4607.145514291029</v>
      </c>
      <c r="M185" s="9">
        <f t="shared" si="256"/>
        <v>111.37699257764626</v>
      </c>
      <c r="N185" s="35"/>
      <c r="O185" s="35"/>
    </row>
    <row r="186" spans="1:15" x14ac:dyDescent="0.2">
      <c r="A186" s="9">
        <v>185</v>
      </c>
      <c r="B186" s="25">
        <v>42125</v>
      </c>
      <c r="C186" s="19">
        <v>123</v>
      </c>
      <c r="D186" s="19">
        <f t="shared" ref="D186" si="365">C186-$R$6</f>
        <v>121.96537990196077</v>
      </c>
      <c r="E186" s="19">
        <f t="shared" si="251"/>
        <v>94</v>
      </c>
      <c r="F186" s="19">
        <f t="shared" si="278"/>
        <v>108.25</v>
      </c>
      <c r="G186" s="19">
        <f t="shared" si="248"/>
        <v>117.45904760365809</v>
      </c>
      <c r="H186" s="19">
        <f t="shared" ref="H186" si="366">G186+$R$6</f>
        <v>118.49366770169732</v>
      </c>
      <c r="I186" s="19">
        <f t="shared" si="280"/>
        <v>117.05894218661665</v>
      </c>
      <c r="J186" s="30"/>
      <c r="K186" s="35"/>
      <c r="L186" s="9">
        <f t="shared" si="255"/>
        <v>-184.25606051212097</v>
      </c>
      <c r="M186" s="9">
        <f t="shared" si="256"/>
        <v>111.92445328005661</v>
      </c>
      <c r="N186" s="35"/>
      <c r="O186" s="35"/>
    </row>
    <row r="187" spans="1:15" x14ac:dyDescent="0.2">
      <c r="A187" s="9">
        <v>186</v>
      </c>
      <c r="B187" s="25">
        <v>42156</v>
      </c>
      <c r="C187" s="19">
        <v>252</v>
      </c>
      <c r="D187" s="19">
        <f t="shared" ref="D187" si="367">C187-$R$7</f>
        <v>126.49479166666666</v>
      </c>
      <c r="E187" s="19">
        <f t="shared" si="251"/>
        <v>268</v>
      </c>
      <c r="F187" s="19">
        <f t="shared" si="278"/>
        <v>109.25</v>
      </c>
      <c r="G187" s="19">
        <f t="shared" si="248"/>
        <v>117.52060228320293</v>
      </c>
      <c r="H187" s="19">
        <f t="shared" ref="H187" si="368">G187+$R$7</f>
        <v>243.02581061653626</v>
      </c>
      <c r="I187" s="19">
        <f t="shared" si="280"/>
        <v>117.1204968661615</v>
      </c>
      <c r="J187" s="30"/>
      <c r="K187" s="35"/>
      <c r="L187" s="9">
        <f t="shared" si="255"/>
        <v>21369.421104842208</v>
      </c>
      <c r="M187" s="9">
        <f t="shared" si="256"/>
        <v>112.3074378160119</v>
      </c>
      <c r="N187" s="35"/>
      <c r="O187" s="35"/>
    </row>
    <row r="188" spans="1:15" x14ac:dyDescent="0.2">
      <c r="A188" s="9">
        <v>187</v>
      </c>
      <c r="B188" s="25">
        <v>42186</v>
      </c>
      <c r="C188" s="19">
        <v>333</v>
      </c>
      <c r="D188" s="19">
        <f t="shared" ref="D188" si="369">C188-$R$8</f>
        <v>104.43596813725492</v>
      </c>
      <c r="E188" s="19">
        <f t="shared" si="251"/>
        <v>381</v>
      </c>
      <c r="F188" s="19">
        <f t="shared" si="278"/>
        <v>110.25</v>
      </c>
      <c r="G188" s="19">
        <f t="shared" si="248"/>
        <v>117.58215696274777</v>
      </c>
      <c r="H188" s="19">
        <f t="shared" ref="H188" si="370">G188+$R$8</f>
        <v>346.14618882549286</v>
      </c>
      <c r="I188" s="19">
        <f t="shared" si="280"/>
        <v>117.18205154570633</v>
      </c>
      <c r="J188" s="30"/>
      <c r="K188" s="35"/>
      <c r="L188" s="9">
        <f t="shared" si="255"/>
        <v>58668.326616653234</v>
      </c>
      <c r="M188" s="9">
        <f t="shared" si="256"/>
        <v>112.84857682992255</v>
      </c>
      <c r="N188" s="35"/>
      <c r="O188" s="35"/>
    </row>
    <row r="189" spans="1:15" x14ac:dyDescent="0.2">
      <c r="A189" s="9">
        <v>188</v>
      </c>
      <c r="B189" s="25">
        <v>42217</v>
      </c>
      <c r="C189" s="19">
        <v>312</v>
      </c>
      <c r="D189" s="19">
        <f t="shared" ref="D189" si="371">C189-$R$9</f>
        <v>103.78890931372553</v>
      </c>
      <c r="E189" s="19">
        <f t="shared" si="251"/>
        <v>360</v>
      </c>
      <c r="F189" s="19">
        <f t="shared" si="278"/>
        <v>113.16666666666667</v>
      </c>
      <c r="G189" s="19">
        <f t="shared" si="248"/>
        <v>117.6437116422926</v>
      </c>
      <c r="H189" s="19">
        <f t="shared" ref="H189" si="372">G189+$R$9</f>
        <v>325.85480232856708</v>
      </c>
      <c r="I189" s="19">
        <f t="shared" si="280"/>
        <v>117.24360622525114</v>
      </c>
      <c r="J189" s="30"/>
      <c r="K189" s="35"/>
      <c r="L189" s="9">
        <f t="shared" si="255"/>
        <v>48886.460474920947</v>
      </c>
      <c r="M189" s="9">
        <f t="shared" si="256"/>
        <v>112.52770016607897</v>
      </c>
      <c r="N189" s="35"/>
      <c r="O189" s="35"/>
    </row>
    <row r="190" spans="1:15" x14ac:dyDescent="0.2">
      <c r="A190" s="9">
        <v>189</v>
      </c>
      <c r="B190" s="25">
        <v>42248</v>
      </c>
      <c r="C190" s="19">
        <v>220</v>
      </c>
      <c r="D190" s="19">
        <f t="shared" ref="D190" si="373">C190-$R$10</f>
        <v>154.49479166666666</v>
      </c>
      <c r="E190" s="19">
        <f t="shared" si="251"/>
        <v>216</v>
      </c>
      <c r="F190" s="19">
        <f t="shared" si="278"/>
        <v>115.08333333333333</v>
      </c>
      <c r="G190" s="19">
        <f t="shared" si="248"/>
        <v>117.70526632183744</v>
      </c>
      <c r="H190" s="19">
        <f t="shared" ref="H190" si="374">G190+$R$10</f>
        <v>183.2104746551708</v>
      </c>
      <c r="I190" s="19">
        <f t="shared" si="280"/>
        <v>117.30516090479598</v>
      </c>
      <c r="J190" s="30"/>
      <c r="K190" s="35"/>
      <c r="L190" s="9">
        <f t="shared" si="255"/>
        <v>10895.688821377642</v>
      </c>
      <c r="M190" s="9">
        <f t="shared" si="256"/>
        <v>112.19438214818828</v>
      </c>
      <c r="N190" s="35"/>
      <c r="O190" s="35"/>
    </row>
    <row r="191" spans="1:15" x14ac:dyDescent="0.2">
      <c r="A191" s="9">
        <v>190</v>
      </c>
      <c r="B191" s="25">
        <v>42278</v>
      </c>
      <c r="C191" s="19">
        <v>73</v>
      </c>
      <c r="D191" s="19">
        <f t="shared" ref="D191" si="375">C191-$R$11</f>
        <v>128.31096813725489</v>
      </c>
      <c r="E191" s="19">
        <f t="shared" si="251"/>
        <v>82</v>
      </c>
      <c r="F191" s="19">
        <f t="shared" si="278"/>
        <v>118.5</v>
      </c>
      <c r="G191" s="19">
        <f t="shared" si="248"/>
        <v>117.76682100138228</v>
      </c>
      <c r="H191" s="19">
        <f t="shared" ref="H191" si="376">G191+$R$11</f>
        <v>62.455852864127387</v>
      </c>
      <c r="I191" s="19">
        <f t="shared" si="280"/>
        <v>117.36671558434084</v>
      </c>
      <c r="J191" s="30"/>
      <c r="K191" s="35"/>
      <c r="L191" s="9">
        <f t="shared" si="255"/>
        <v>1282.8463016926039</v>
      </c>
      <c r="M191" s="9">
        <f t="shared" si="256"/>
        <v>113.80781916652205</v>
      </c>
      <c r="N191" s="35"/>
      <c r="O191" s="35"/>
    </row>
    <row r="192" spans="1:15" x14ac:dyDescent="0.2">
      <c r="A192" s="9">
        <v>191</v>
      </c>
      <c r="B192" s="25">
        <v>42309</v>
      </c>
      <c r="C192" s="19">
        <v>27</v>
      </c>
      <c r="D192" s="19">
        <f t="shared" ref="D192" si="377">C192-$R$12</f>
        <v>123.49846813725489</v>
      </c>
      <c r="E192" s="19">
        <f t="shared" si="251"/>
        <v>23</v>
      </c>
      <c r="F192" s="19">
        <f t="shared" si="278"/>
        <v>118.66666666666667</v>
      </c>
      <c r="G192" s="19">
        <f t="shared" si="248"/>
        <v>117.82837568092712</v>
      </c>
      <c r="H192" s="19">
        <f t="shared" ref="H192" si="378">G192+$R$12</f>
        <v>21.329907543672235</v>
      </c>
      <c r="I192" s="19">
        <f t="shared" si="280"/>
        <v>117.42827026388568</v>
      </c>
      <c r="J192" s="30"/>
      <c r="K192" s="35"/>
      <c r="L192" s="9">
        <f t="shared" si="255"/>
        <v>7845.680947361896</v>
      </c>
      <c r="M192" s="9">
        <f t="shared" si="256"/>
        <v>114.36100334838127</v>
      </c>
      <c r="N192" s="35"/>
      <c r="O192" s="35"/>
    </row>
    <row r="193" spans="1:17" x14ac:dyDescent="0.2">
      <c r="A193" s="9">
        <v>192</v>
      </c>
      <c r="B193" s="25">
        <v>42339</v>
      </c>
      <c r="C193" s="19">
        <v>24</v>
      </c>
      <c r="D193" s="19">
        <f t="shared" ref="D193" si="379">C193-$R$13</f>
        <v>127.56096813725489</v>
      </c>
      <c r="E193" s="19">
        <f t="shared" si="251"/>
        <v>15</v>
      </c>
      <c r="F193" s="19">
        <f t="shared" si="278"/>
        <v>120.16666666666667</v>
      </c>
      <c r="G193" s="19">
        <f t="shared" si="248"/>
        <v>117.88993036047196</v>
      </c>
      <c r="H193" s="19">
        <f t="shared" ref="H193" si="380">G193+$R$13</f>
        <v>14.328962223217076</v>
      </c>
      <c r="I193" s="19">
        <f t="shared" si="280"/>
        <v>117.48982494343052</v>
      </c>
      <c r="J193" s="30"/>
      <c r="K193" s="35"/>
      <c r="L193" s="9">
        <f t="shared" si="255"/>
        <v>8834.2636245272497</v>
      </c>
      <c r="M193" s="9">
        <f t="shared" si="256"/>
        <v>114.70952772703178</v>
      </c>
      <c r="N193" s="35"/>
      <c r="O193" s="35"/>
    </row>
    <row r="194" spans="1:17" x14ac:dyDescent="0.2">
      <c r="A194" s="9">
        <v>193</v>
      </c>
      <c r="B194" s="25">
        <v>42370</v>
      </c>
      <c r="C194" s="19">
        <v>6</v>
      </c>
      <c r="D194" s="19">
        <f t="shared" ref="D194" si="381">C194-$R$2</f>
        <v>110.55361519607843</v>
      </c>
      <c r="E194" s="19">
        <f t="shared" si="251"/>
        <v>15</v>
      </c>
      <c r="F194" s="19">
        <f t="shared" si="278"/>
        <v>121.41666666666667</v>
      </c>
      <c r="G194" s="19">
        <f t="shared" ref="G194:G254" si="382">$Q$20*A194+$Q$19</f>
        <v>117.95148504001679</v>
      </c>
      <c r="H194" s="19">
        <f t="shared" ref="H194" si="383">G194+$R$2</f>
        <v>13.397869843938366</v>
      </c>
      <c r="I194" s="19">
        <f t="shared" si="280"/>
        <v>117.55137962297538</v>
      </c>
      <c r="J194" s="30"/>
      <c r="K194" s="35"/>
      <c r="L194" s="9">
        <f t="shared" si="255"/>
        <v>10609.035278070558</v>
      </c>
      <c r="M194" s="9">
        <f t="shared" si="256"/>
        <v>115.19971186313823</v>
      </c>
      <c r="N194" s="35"/>
      <c r="O194" s="35"/>
    </row>
    <row r="195" spans="1:17" x14ac:dyDescent="0.2">
      <c r="A195" s="9">
        <v>194</v>
      </c>
      <c r="B195" s="25">
        <v>42401</v>
      </c>
      <c r="C195" s="19">
        <v>10</v>
      </c>
      <c r="D195" s="19">
        <f t="shared" ref="D195" si="384">C195-$R$3</f>
        <v>114.02420343137254</v>
      </c>
      <c r="E195" s="19">
        <f t="shared" ref="E195:E242" si="385">C207</f>
        <v>20</v>
      </c>
      <c r="F195" s="19">
        <f t="shared" si="278"/>
        <v>121.25</v>
      </c>
      <c r="G195" s="19">
        <f t="shared" si="382"/>
        <v>118.01303971956163</v>
      </c>
      <c r="H195" s="19">
        <f t="shared" ref="H195" si="386">G195+$R$3</f>
        <v>13.988836288189091</v>
      </c>
      <c r="I195" s="19">
        <f t="shared" si="280"/>
        <v>117.6129343025202</v>
      </c>
      <c r="J195" s="30"/>
      <c r="K195" s="35"/>
      <c r="L195" s="9">
        <f t="shared" si="255"/>
        <v>9696.6494512989029</v>
      </c>
      <c r="M195" s="9">
        <f t="shared" si="256"/>
        <v>115.02249881866128</v>
      </c>
      <c r="N195" s="35"/>
      <c r="O195" s="35"/>
    </row>
    <row r="196" spans="1:17" x14ac:dyDescent="0.2">
      <c r="A196" s="9">
        <v>195</v>
      </c>
      <c r="B196" s="25">
        <v>42430</v>
      </c>
      <c r="C196" s="19">
        <v>33</v>
      </c>
      <c r="D196" s="19">
        <f t="shared" ref="D196" si="387">C196-$R$4</f>
        <v>123.14185049019608</v>
      </c>
      <c r="E196" s="19">
        <f t="shared" si="385"/>
        <v>29</v>
      </c>
      <c r="F196" s="19">
        <f t="shared" si="278"/>
        <v>121.58333333333333</v>
      </c>
      <c r="G196" s="19">
        <f t="shared" si="382"/>
        <v>118.07459439910647</v>
      </c>
      <c r="H196" s="19">
        <f t="shared" ref="H196" si="388">G196+$R$4</f>
        <v>27.932743908910396</v>
      </c>
      <c r="I196" s="19">
        <f t="shared" si="280"/>
        <v>117.67448898206504</v>
      </c>
      <c r="J196" s="30"/>
      <c r="K196" s="35"/>
      <c r="L196" s="9">
        <f t="shared" ref="L196:L254" si="389">(C196-$Q$25)*(E196-$Q$25)</f>
        <v>6818.499844999691</v>
      </c>
      <c r="M196" s="9">
        <f t="shared" ref="M196:M202" si="390">$Q$22*D195+(1-$Q$22)*M195</f>
        <v>114.98442148675318</v>
      </c>
      <c r="N196" s="35"/>
      <c r="O196" s="35"/>
    </row>
    <row r="197" spans="1:17" x14ac:dyDescent="0.2">
      <c r="A197" s="9">
        <v>196</v>
      </c>
      <c r="B197" s="25">
        <v>42461</v>
      </c>
      <c r="C197" s="19">
        <v>40</v>
      </c>
      <c r="D197" s="19">
        <f t="shared" ref="D197" si="391">C197-$R$5</f>
        <v>114.73008578431373</v>
      </c>
      <c r="E197" s="19">
        <f t="shared" si="385"/>
        <v>53</v>
      </c>
      <c r="F197" s="19">
        <f t="shared" si="278"/>
        <v>122</v>
      </c>
      <c r="G197" s="19">
        <f t="shared" si="382"/>
        <v>118.13614907865131</v>
      </c>
      <c r="H197" s="19">
        <f t="shared" ref="H197" si="392">G197+$R$5</f>
        <v>43.406063294337585</v>
      </c>
      <c r="I197" s="19">
        <f t="shared" si="280"/>
        <v>117.73604366160988</v>
      </c>
      <c r="J197" s="30"/>
      <c r="K197" s="35"/>
      <c r="L197" s="9">
        <f t="shared" si="389"/>
        <v>4459.9486638973285</v>
      </c>
      <c r="M197" s="9">
        <f t="shared" si="390"/>
        <v>115.29556499761765</v>
      </c>
      <c r="N197" s="35"/>
      <c r="O197" s="35"/>
    </row>
    <row r="198" spans="1:17" x14ac:dyDescent="0.2">
      <c r="A198" s="9">
        <v>197</v>
      </c>
      <c r="B198" s="25">
        <v>42491</v>
      </c>
      <c r="C198" s="19">
        <v>94</v>
      </c>
      <c r="D198" s="19">
        <f t="shared" ref="D198" si="393">C198-$R$6</f>
        <v>92.965379901960773</v>
      </c>
      <c r="E198" s="19">
        <f t="shared" si="385"/>
        <v>102</v>
      </c>
      <c r="F198" s="19">
        <f t="shared" si="278"/>
        <v>121.08333333333333</v>
      </c>
      <c r="G198" s="19">
        <f t="shared" si="382"/>
        <v>118.19770375819616</v>
      </c>
      <c r="H198" s="19">
        <f t="shared" ref="H198" si="394">G198+$R$6</f>
        <v>119.23232385623538</v>
      </c>
      <c r="I198" s="19">
        <f t="shared" si="280"/>
        <v>117.79759834115474</v>
      </c>
      <c r="J198" s="30"/>
      <c r="K198" s="35"/>
      <c r="L198" s="9">
        <f t="shared" si="389"/>
        <v>227.31086862173743</v>
      </c>
      <c r="M198" s="9">
        <f t="shared" si="390"/>
        <v>115.27399629163516</v>
      </c>
      <c r="N198" s="35"/>
      <c r="O198" s="35"/>
    </row>
    <row r="199" spans="1:17" x14ac:dyDescent="0.2">
      <c r="A199" s="9">
        <v>198</v>
      </c>
      <c r="B199" s="25">
        <v>42522</v>
      </c>
      <c r="C199" s="19">
        <v>268</v>
      </c>
      <c r="D199" s="19">
        <f t="shared" ref="D199" si="395">C199-$R$7</f>
        <v>142.49479166666666</v>
      </c>
      <c r="E199" s="19">
        <f t="shared" si="385"/>
        <v>237</v>
      </c>
      <c r="F199" s="19">
        <f t="shared" si="278"/>
        <v>118.66666666666667</v>
      </c>
      <c r="G199" s="19">
        <f t="shared" si="382"/>
        <v>118.25925843774098</v>
      </c>
      <c r="H199" s="19">
        <f t="shared" ref="H199" si="396">G199+$R$7</f>
        <v>243.76446677107432</v>
      </c>
      <c r="I199" s="19">
        <f t="shared" si="280"/>
        <v>117.85915302069957</v>
      </c>
      <c r="J199" s="30"/>
      <c r="K199" s="35"/>
      <c r="L199" s="9">
        <f t="shared" si="389"/>
        <v>19053.397482794964</v>
      </c>
      <c r="M199" s="9">
        <f t="shared" si="390"/>
        <v>114.42309324079861</v>
      </c>
      <c r="N199" s="35"/>
      <c r="O199" s="35"/>
    </row>
    <row r="200" spans="1:17" x14ac:dyDescent="0.2">
      <c r="A200" s="9">
        <v>199</v>
      </c>
      <c r="B200" s="25">
        <v>42552</v>
      </c>
      <c r="C200" s="19">
        <v>381</v>
      </c>
      <c r="D200" s="19">
        <f t="shared" ref="D200" si="397">C200-$R$8</f>
        <v>152.43596813725492</v>
      </c>
      <c r="E200" s="19">
        <f t="shared" si="385"/>
        <v>359</v>
      </c>
      <c r="F200" s="19">
        <f t="shared" si="278"/>
        <v>120</v>
      </c>
      <c r="G200" s="19">
        <f t="shared" si="382"/>
        <v>118.32081311728582</v>
      </c>
      <c r="H200" s="19">
        <f t="shared" ref="H200" si="398">G200+$R$8</f>
        <v>346.88484498003089</v>
      </c>
      <c r="I200" s="19">
        <f t="shared" si="280"/>
        <v>117.92070770024436</v>
      </c>
      <c r="J200" s="30"/>
      <c r="K200" s="35"/>
      <c r="L200" s="9">
        <f t="shared" si="389"/>
        <v>65620.767561535133</v>
      </c>
      <c r="M200" s="9">
        <f t="shared" si="390"/>
        <v>115.49381378283053</v>
      </c>
      <c r="N200" s="35"/>
      <c r="O200" s="35"/>
    </row>
    <row r="201" spans="1:17" x14ac:dyDescent="0.2">
      <c r="A201" s="9">
        <v>200</v>
      </c>
      <c r="B201" s="25">
        <v>42583</v>
      </c>
      <c r="C201" s="19">
        <v>360</v>
      </c>
      <c r="D201" s="19">
        <f t="shared" ref="D201" si="399">C201-$R$9</f>
        <v>151.78890931372553</v>
      </c>
      <c r="E201" s="19">
        <f t="shared" si="385"/>
        <v>287</v>
      </c>
      <c r="F201" s="19">
        <f t="shared" si="278"/>
        <v>124</v>
      </c>
      <c r="G201" s="19">
        <f t="shared" si="382"/>
        <v>118.38236779683066</v>
      </c>
      <c r="H201" s="19">
        <f t="shared" ref="H201" si="400">G201+$R$9</f>
        <v>326.59345848310511</v>
      </c>
      <c r="I201" s="19">
        <f t="shared" si="280"/>
        <v>117.98226237978922</v>
      </c>
      <c r="J201" s="30"/>
      <c r="K201" s="35"/>
      <c r="L201" s="9">
        <f t="shared" si="389"/>
        <v>42726.421104842208</v>
      </c>
      <c r="M201" s="9">
        <f t="shared" si="390"/>
        <v>116.90287435815169</v>
      </c>
      <c r="N201" s="35"/>
      <c r="O201" s="35"/>
    </row>
    <row r="202" spans="1:17" ht="17" thickBot="1" x14ac:dyDescent="0.25">
      <c r="A202" s="9">
        <v>201</v>
      </c>
      <c r="B202" s="25">
        <v>42614</v>
      </c>
      <c r="C202" s="19">
        <v>216</v>
      </c>
      <c r="D202" s="19">
        <f t="shared" ref="D202" si="401">C202-$R$10</f>
        <v>150.49479166666666</v>
      </c>
      <c r="E202" s="19">
        <f t="shared" si="385"/>
        <v>180</v>
      </c>
      <c r="F202" s="19">
        <f t="shared" si="278"/>
        <v>128</v>
      </c>
      <c r="G202" s="19">
        <f t="shared" si="382"/>
        <v>118.4439224763755</v>
      </c>
      <c r="H202" s="19">
        <f t="shared" ref="H202" si="402">G202+$R$10</f>
        <v>183.94913080970883</v>
      </c>
      <c r="I202" s="19">
        <f t="shared" si="280"/>
        <v>118.04381705933406</v>
      </c>
      <c r="J202" s="30"/>
      <c r="K202" s="35"/>
      <c r="L202" s="9">
        <f t="shared" si="389"/>
        <v>6799.6258292516577</v>
      </c>
      <c r="M202" s="9">
        <f t="shared" si="390"/>
        <v>118.23350970804401</v>
      </c>
      <c r="N202" s="35"/>
      <c r="O202" s="35"/>
    </row>
    <row r="203" spans="1:17" s="5" customFormat="1" ht="18" thickTop="1" thickBot="1" x14ac:dyDescent="0.25">
      <c r="A203" s="23">
        <v>202</v>
      </c>
      <c r="B203" s="26">
        <v>42644</v>
      </c>
      <c r="C203" s="28">
        <v>82</v>
      </c>
      <c r="D203" s="28"/>
      <c r="E203" s="28">
        <f t="shared" si="385"/>
        <v>74</v>
      </c>
      <c r="F203" s="28">
        <f t="shared" si="278"/>
        <v>127.66666666666667</v>
      </c>
      <c r="G203" s="28">
        <f t="shared" si="382"/>
        <v>118.50547715592035</v>
      </c>
      <c r="H203" s="28">
        <f t="shared" ref="H203" si="403">G203+$R$11</f>
        <v>63.19450901866545</v>
      </c>
      <c r="I203" s="28">
        <f t="shared" si="280"/>
        <v>118.10537173887889</v>
      </c>
      <c r="J203" s="28">
        <f t="shared" ref="J203" si="404">I203+$R$11</f>
        <v>62.794403601623991</v>
      </c>
      <c r="K203" s="23">
        <f>(J203-C203)*(J203-C203)</f>
        <v>368.85493301731356</v>
      </c>
      <c r="L203" s="23">
        <f t="shared" si="389"/>
        <v>1251.2478764957534</v>
      </c>
      <c r="M203" s="19">
        <f>$Q$22*$D$202+(1-$Q$22)*$M$202</f>
        <v>119.46403081087652</v>
      </c>
      <c r="N203" s="9">
        <f t="shared" ref="N203" si="405">M203+R$11</f>
        <v>64.153062673621633</v>
      </c>
      <c r="O203" s="9">
        <f>(N203-C203)*(N203-C203)</f>
        <v>318.51317193167739</v>
      </c>
      <c r="P203" s="34" t="s">
        <v>33</v>
      </c>
      <c r="Q203" s="34"/>
    </row>
    <row r="204" spans="1:17" s="4" customFormat="1" ht="18" thickTop="1" thickBot="1" x14ac:dyDescent="0.25">
      <c r="A204" s="24">
        <v>203</v>
      </c>
      <c r="B204" s="27">
        <v>42675</v>
      </c>
      <c r="C204" s="29">
        <v>23</v>
      </c>
      <c r="D204" s="29"/>
      <c r="E204" s="19">
        <f t="shared" si="385"/>
        <v>25</v>
      </c>
      <c r="F204" s="29">
        <f t="shared" si="278"/>
        <v>128.41666666666666</v>
      </c>
      <c r="G204" s="29">
        <f t="shared" si="382"/>
        <v>118.56703183546517</v>
      </c>
      <c r="H204" s="29">
        <f t="shared" ref="H204" si="406">G204+$R$12</f>
        <v>22.068563698210284</v>
      </c>
      <c r="I204" s="29">
        <f t="shared" si="280"/>
        <v>118.16692641842373</v>
      </c>
      <c r="J204" s="29">
        <f t="shared" ref="J204" si="407">I204+$R$12</f>
        <v>21.668458281168839</v>
      </c>
      <c r="K204" s="23">
        <f t="shared" ref="K204:K254" si="408">(J204-C204)*(J204-C204)</f>
        <v>1.7730033489878436</v>
      </c>
      <c r="L204" s="9">
        <f t="shared" si="389"/>
        <v>8026.8777977555965</v>
      </c>
      <c r="M204" s="19">
        <f t="shared" ref="M204:M254" si="409">$Q$22*$D$202+(1-$Q$22)*$M$202</f>
        <v>119.46403081087652</v>
      </c>
      <c r="N204" s="9">
        <f t="shared" ref="N204" si="410">M204+R$12</f>
        <v>22.965562673621633</v>
      </c>
      <c r="O204" s="9">
        <f t="shared" ref="O204:O254" si="411">(N204-C204)*(N204-C204)</f>
        <v>1.1859294480901445E-3</v>
      </c>
    </row>
    <row r="205" spans="1:17" s="4" customFormat="1" ht="18" thickTop="1" thickBot="1" x14ac:dyDescent="0.25">
      <c r="A205" s="24">
        <v>204</v>
      </c>
      <c r="B205" s="27">
        <v>42705</v>
      </c>
      <c r="C205" s="29">
        <v>15</v>
      </c>
      <c r="D205" s="29"/>
      <c r="E205" s="19">
        <f t="shared" si="385"/>
        <v>9</v>
      </c>
      <c r="F205" s="29">
        <f t="shared" si="278"/>
        <v>128.08333333333334</v>
      </c>
      <c r="G205" s="29">
        <f t="shared" si="382"/>
        <v>118.62858651501001</v>
      </c>
      <c r="H205" s="29">
        <f t="shared" ref="H205" si="412">G205+$R$13</f>
        <v>15.067618377755124</v>
      </c>
      <c r="I205" s="29">
        <f t="shared" si="280"/>
        <v>118.22848109796858</v>
      </c>
      <c r="J205" s="29">
        <f t="shared" ref="J205" si="413">I205+$R$13</f>
        <v>14.667512960713694</v>
      </c>
      <c r="K205" s="23">
        <f t="shared" si="408"/>
        <v>0.11054763129337371</v>
      </c>
      <c r="L205" s="9">
        <f t="shared" si="389"/>
        <v>10313.240002480006</v>
      </c>
      <c r="M205" s="19">
        <f t="shared" si="409"/>
        <v>119.46403081087652</v>
      </c>
      <c r="N205" s="9">
        <f t="shared" ref="N205" si="414">M205+R$13</f>
        <v>15.903062673621633</v>
      </c>
      <c r="O205" s="9">
        <f t="shared" si="411"/>
        <v>0.81552219248865276</v>
      </c>
    </row>
    <row r="206" spans="1:17" s="4" customFormat="1" ht="18" thickTop="1" thickBot="1" x14ac:dyDescent="0.25">
      <c r="A206" s="24">
        <v>205</v>
      </c>
      <c r="B206" s="27">
        <v>42736</v>
      </c>
      <c r="C206" s="29">
        <v>15</v>
      </c>
      <c r="D206" s="29"/>
      <c r="E206" s="19">
        <f t="shared" si="385"/>
        <v>6</v>
      </c>
      <c r="F206" s="29">
        <f t="shared" si="278"/>
        <v>127.33333333333333</v>
      </c>
      <c r="G206" s="29">
        <f t="shared" si="382"/>
        <v>118.69014119455485</v>
      </c>
      <c r="H206" s="29">
        <f t="shared" ref="H206" si="415">G206+$R$2</f>
        <v>14.136525998476429</v>
      </c>
      <c r="I206" s="29">
        <f t="shared" si="280"/>
        <v>118.29003577751338</v>
      </c>
      <c r="J206" s="29">
        <f t="shared" ref="J206" si="416">I206+$R$2</f>
        <v>13.736420581434956</v>
      </c>
      <c r="K206" s="23">
        <f t="shared" si="408"/>
        <v>1.5966329470211746</v>
      </c>
      <c r="L206" s="9">
        <f t="shared" si="389"/>
        <v>10609.035278070558</v>
      </c>
      <c r="M206" s="19">
        <f t="shared" si="409"/>
        <v>119.46403081087652</v>
      </c>
      <c r="N206" s="9">
        <f t="shared" ref="N206" si="417">M206+R$2</f>
        <v>14.910415614798097</v>
      </c>
      <c r="O206" s="9">
        <f t="shared" si="411"/>
        <v>8.025362072002884E-3</v>
      </c>
    </row>
    <row r="207" spans="1:17" s="4" customFormat="1" ht="18" thickTop="1" thickBot="1" x14ac:dyDescent="0.25">
      <c r="A207" s="24">
        <v>206</v>
      </c>
      <c r="B207" s="27">
        <v>42767</v>
      </c>
      <c r="C207" s="29">
        <v>20</v>
      </c>
      <c r="D207" s="29"/>
      <c r="E207" s="19">
        <f t="shared" si="385"/>
        <v>21</v>
      </c>
      <c r="F207" s="29">
        <f t="shared" ref="F207:F254" si="418">AVERAGEA(C195:C206)</f>
        <v>128.08333333333334</v>
      </c>
      <c r="G207" s="29">
        <f t="shared" si="382"/>
        <v>118.7516958740997</v>
      </c>
      <c r="H207" s="29">
        <f t="shared" ref="H207" si="419">G207+$R$3</f>
        <v>14.727492442727154</v>
      </c>
      <c r="I207" s="29">
        <f t="shared" ref="I207:I254" si="420">AVERAGEA(H195:H206)</f>
        <v>118.35159045705824</v>
      </c>
      <c r="J207" s="29">
        <f t="shared" ref="J207" si="421">I207+$R$3</f>
        <v>14.327387025685695</v>
      </c>
      <c r="K207" s="23">
        <f t="shared" si="408"/>
        <v>32.17853795635898</v>
      </c>
      <c r="L207" s="9">
        <f t="shared" si="389"/>
        <v>8667.0667741335492</v>
      </c>
      <c r="M207" s="19">
        <f t="shared" si="409"/>
        <v>119.46403081087652</v>
      </c>
      <c r="N207" s="9">
        <f t="shared" ref="N207" si="422">M207+R$3</f>
        <v>15.439827379503981</v>
      </c>
      <c r="O207" s="9">
        <f t="shared" si="411"/>
        <v>20.795174328721526</v>
      </c>
    </row>
    <row r="208" spans="1:17" s="4" customFormat="1" ht="18" thickTop="1" thickBot="1" x14ac:dyDescent="0.25">
      <c r="A208" s="24">
        <v>207</v>
      </c>
      <c r="B208" s="27">
        <v>42795</v>
      </c>
      <c r="C208" s="29">
        <v>29</v>
      </c>
      <c r="D208" s="29"/>
      <c r="E208" s="19">
        <f t="shared" si="385"/>
        <v>19</v>
      </c>
      <c r="F208" s="29">
        <f t="shared" si="418"/>
        <v>128.91666666666666</v>
      </c>
      <c r="G208" s="29">
        <f t="shared" si="382"/>
        <v>118.81325055364454</v>
      </c>
      <c r="H208" s="29">
        <f t="shared" ref="H208" si="423">G208+$R$4</f>
        <v>28.671400063448459</v>
      </c>
      <c r="I208" s="29">
        <f t="shared" si="420"/>
        <v>118.41314513660306</v>
      </c>
      <c r="J208" s="29">
        <f t="shared" ref="J208" si="424">I208+$R$4</f>
        <v>28.271294646406986</v>
      </c>
      <c r="K208" s="23">
        <f t="shared" si="408"/>
        <v>0.5310114923551198</v>
      </c>
      <c r="L208" s="9">
        <f t="shared" si="389"/>
        <v>8002.8777977555965</v>
      </c>
      <c r="M208" s="19">
        <f t="shared" si="409"/>
        <v>119.46403081087652</v>
      </c>
      <c r="N208" s="9">
        <f t="shared" ref="N208" si="425">M208+R$4</f>
        <v>29.322180320680445</v>
      </c>
      <c r="O208" s="9">
        <f t="shared" si="411"/>
        <v>0.10380015903375452</v>
      </c>
    </row>
    <row r="209" spans="1:15" s="4" customFormat="1" ht="18" thickTop="1" thickBot="1" x14ac:dyDescent="0.25">
      <c r="A209" s="24">
        <v>208</v>
      </c>
      <c r="B209" s="27">
        <v>42826</v>
      </c>
      <c r="C209" s="29">
        <v>53</v>
      </c>
      <c r="D209" s="29"/>
      <c r="E209" s="19">
        <f t="shared" si="385"/>
        <v>30</v>
      </c>
      <c r="F209" s="29">
        <f t="shared" si="418"/>
        <v>128.58333333333334</v>
      </c>
      <c r="G209" s="29">
        <f t="shared" si="382"/>
        <v>118.87480523318938</v>
      </c>
      <c r="H209" s="29">
        <f t="shared" ref="H209" si="426">G209+$R$5</f>
        <v>44.144719448875648</v>
      </c>
      <c r="I209" s="29">
        <f t="shared" si="420"/>
        <v>118.4746998161479</v>
      </c>
      <c r="J209" s="29">
        <f t="shared" ref="J209" si="427">I209+$R$5</f>
        <v>43.744614031834175</v>
      </c>
      <c r="K209" s="23">
        <f t="shared" si="408"/>
        <v>85.662169419720854</v>
      </c>
      <c r="L209" s="9">
        <f t="shared" si="389"/>
        <v>5065.9329158658329</v>
      </c>
      <c r="M209" s="19">
        <f t="shared" si="409"/>
        <v>119.46403081087652</v>
      </c>
      <c r="N209" s="9">
        <f t="shared" ref="N209" si="428">M209+R$5</f>
        <v>44.733945026562793</v>
      </c>
      <c r="O209" s="9">
        <f t="shared" si="411"/>
        <v>68.327664823885982</v>
      </c>
    </row>
    <row r="210" spans="1:15" s="4" customFormat="1" ht="18" thickTop="1" thickBot="1" x14ac:dyDescent="0.25">
      <c r="A210" s="24">
        <v>209</v>
      </c>
      <c r="B210" s="27">
        <v>42856</v>
      </c>
      <c r="C210" s="29">
        <v>102</v>
      </c>
      <c r="D210" s="29"/>
      <c r="E210" s="19">
        <f t="shared" si="385"/>
        <v>171</v>
      </c>
      <c r="F210" s="29">
        <f t="shared" si="418"/>
        <v>129.66666666666666</v>
      </c>
      <c r="G210" s="29">
        <f t="shared" si="382"/>
        <v>118.9363599127342</v>
      </c>
      <c r="H210" s="29">
        <f t="shared" ref="H210" si="429">G210+$R$6</f>
        <v>119.97098001077342</v>
      </c>
      <c r="I210" s="29">
        <f t="shared" si="420"/>
        <v>118.53625449569272</v>
      </c>
      <c r="J210" s="29">
        <f t="shared" ref="J210" si="430">I210+$R$6</f>
        <v>119.57087459373193</v>
      </c>
      <c r="K210" s="23">
        <f t="shared" si="408"/>
        <v>308.73563398865417</v>
      </c>
      <c r="L210" s="9">
        <f t="shared" si="389"/>
        <v>-665.76787153574332</v>
      </c>
      <c r="M210" s="19">
        <f t="shared" si="409"/>
        <v>119.46403081087652</v>
      </c>
      <c r="N210" s="9">
        <f t="shared" ref="N210" si="431">M210+R$6</f>
        <v>120.49865090891575</v>
      </c>
      <c r="O210" s="9">
        <f t="shared" si="411"/>
        <v>342.20008544992947</v>
      </c>
    </row>
    <row r="211" spans="1:15" s="4" customFormat="1" ht="18" thickTop="1" thickBot="1" x14ac:dyDescent="0.25">
      <c r="A211" s="24">
        <v>210</v>
      </c>
      <c r="B211" s="27">
        <v>42887</v>
      </c>
      <c r="C211" s="29">
        <v>237</v>
      </c>
      <c r="D211" s="29"/>
      <c r="E211" s="19">
        <f t="shared" si="385"/>
        <v>265</v>
      </c>
      <c r="F211" s="29">
        <f t="shared" si="418"/>
        <v>130.33333333333334</v>
      </c>
      <c r="G211" s="29">
        <f t="shared" si="382"/>
        <v>118.99791459227905</v>
      </c>
      <c r="H211" s="29">
        <f t="shared" ref="H211" si="432">G211+$R$7</f>
        <v>244.50312292561239</v>
      </c>
      <c r="I211" s="29">
        <f t="shared" si="420"/>
        <v>118.5978091752376</v>
      </c>
      <c r="J211" s="29">
        <f t="shared" ref="J211" si="433">I211+$R$7</f>
        <v>244.10301750857093</v>
      </c>
      <c r="K211" s="23">
        <f t="shared" si="408"/>
        <v>50.452857727065165</v>
      </c>
      <c r="L211" s="9">
        <f t="shared" si="389"/>
        <v>18683.192758385514</v>
      </c>
      <c r="M211" s="19">
        <f t="shared" si="409"/>
        <v>119.46403081087652</v>
      </c>
      <c r="N211" s="9">
        <f t="shared" ref="N211" si="434">M211+R$7</f>
        <v>244.96923914420987</v>
      </c>
      <c r="O211" s="9">
        <f t="shared" si="411"/>
        <v>63.508772537606788</v>
      </c>
    </row>
    <row r="212" spans="1:15" s="4" customFormat="1" ht="18" thickTop="1" thickBot="1" x14ac:dyDescent="0.25">
      <c r="A212" s="24">
        <v>211</v>
      </c>
      <c r="B212" s="27">
        <v>42917</v>
      </c>
      <c r="C212" s="29">
        <v>359</v>
      </c>
      <c r="D212" s="29"/>
      <c r="E212" s="19">
        <f t="shared" si="385"/>
        <v>372</v>
      </c>
      <c r="F212" s="29">
        <f t="shared" si="418"/>
        <v>127.75</v>
      </c>
      <c r="G212" s="29">
        <f t="shared" si="382"/>
        <v>119.05946927182389</v>
      </c>
      <c r="H212" s="29">
        <f t="shared" ref="H212" si="435">G212+$R$8</f>
        <v>347.62350113456898</v>
      </c>
      <c r="I212" s="29">
        <f t="shared" si="420"/>
        <v>118.65936385478243</v>
      </c>
      <c r="J212" s="29">
        <f t="shared" ref="J212" si="436">I212+$R$8</f>
        <v>347.22339571752752</v>
      </c>
      <c r="K212" s="23">
        <f t="shared" si="408"/>
        <v>138.68840842594906</v>
      </c>
      <c r="L212" s="9">
        <f t="shared" si="389"/>
        <v>63412.153388306782</v>
      </c>
      <c r="M212" s="19">
        <f t="shared" si="409"/>
        <v>119.46403081087652</v>
      </c>
      <c r="N212" s="9">
        <f t="shared" ref="N212" si="437">M212+R$8</f>
        <v>348.0280626736216</v>
      </c>
      <c r="O212" s="9">
        <f t="shared" si="411"/>
        <v>120.38340869397548</v>
      </c>
    </row>
    <row r="213" spans="1:15" s="4" customFormat="1" ht="18" thickTop="1" thickBot="1" x14ac:dyDescent="0.25">
      <c r="A213" s="24">
        <v>212</v>
      </c>
      <c r="B213" s="27">
        <v>42948</v>
      </c>
      <c r="C213" s="29">
        <v>287</v>
      </c>
      <c r="D213" s="29"/>
      <c r="E213" s="19">
        <f t="shared" si="385"/>
        <v>348</v>
      </c>
      <c r="F213" s="29">
        <f t="shared" si="418"/>
        <v>125.91666666666667</v>
      </c>
      <c r="G213" s="29">
        <f t="shared" si="382"/>
        <v>119.12102395136873</v>
      </c>
      <c r="H213" s="29">
        <f t="shared" ref="H213" si="438">G213+$R$9</f>
        <v>327.3321146376432</v>
      </c>
      <c r="I213" s="29">
        <f t="shared" si="420"/>
        <v>118.72091853432725</v>
      </c>
      <c r="J213" s="29">
        <f t="shared" ref="J213" si="439">I213+$R$9</f>
        <v>326.93200922060174</v>
      </c>
      <c r="K213" s="23">
        <f t="shared" si="408"/>
        <v>1594.5653603942226</v>
      </c>
      <c r="L213" s="9">
        <f t="shared" si="389"/>
        <v>40645.602207204414</v>
      </c>
      <c r="M213" s="19">
        <f t="shared" si="409"/>
        <v>119.46403081087652</v>
      </c>
      <c r="N213" s="9">
        <f t="shared" ref="N213" si="440">M213+R$9</f>
        <v>327.675121497151</v>
      </c>
      <c r="O213" s="9">
        <f t="shared" si="411"/>
        <v>1654.4655088079951</v>
      </c>
    </row>
    <row r="214" spans="1:15" s="4" customFormat="1" ht="18" thickTop="1" thickBot="1" x14ac:dyDescent="0.25">
      <c r="A214" s="24">
        <v>213</v>
      </c>
      <c r="B214" s="27">
        <v>42979</v>
      </c>
      <c r="C214" s="29">
        <v>180</v>
      </c>
      <c r="D214" s="29"/>
      <c r="E214" s="19">
        <f t="shared" si="385"/>
        <v>226</v>
      </c>
      <c r="F214" s="29">
        <f t="shared" si="418"/>
        <v>119.83333333333333</v>
      </c>
      <c r="G214" s="29">
        <f t="shared" si="382"/>
        <v>119.18257863091357</v>
      </c>
      <c r="H214" s="29">
        <f t="shared" ref="H214" si="441">G214+$R$10</f>
        <v>184.68778696424692</v>
      </c>
      <c r="I214" s="29">
        <f t="shared" si="420"/>
        <v>118.78247321387211</v>
      </c>
      <c r="J214" s="29">
        <f t="shared" ref="J214" si="442">I214+$R$10</f>
        <v>184.28768154720547</v>
      </c>
      <c r="K214" s="23">
        <f t="shared" si="408"/>
        <v>18.38421305024626</v>
      </c>
      <c r="L214" s="9">
        <f t="shared" si="389"/>
        <v>7463.6415772831533</v>
      </c>
      <c r="M214" s="19">
        <f t="shared" si="409"/>
        <v>119.46403081087652</v>
      </c>
      <c r="N214" s="9">
        <f t="shared" ref="N214" si="443">M214+R$10</f>
        <v>184.96923914420987</v>
      </c>
      <c r="O214" s="9">
        <f t="shared" si="411"/>
        <v>24.693337672347596</v>
      </c>
    </row>
    <row r="215" spans="1:15" s="4" customFormat="1" ht="18" thickTop="1" thickBot="1" x14ac:dyDescent="0.25">
      <c r="A215" s="24">
        <v>214</v>
      </c>
      <c r="B215" s="27">
        <v>43009</v>
      </c>
      <c r="C215" s="29">
        <v>74</v>
      </c>
      <c r="D215" s="29"/>
      <c r="E215" s="19">
        <f t="shared" si="385"/>
        <v>65</v>
      </c>
      <c r="F215" s="29">
        <f t="shared" si="418"/>
        <v>116.83333333333333</v>
      </c>
      <c r="G215" s="29">
        <f t="shared" si="382"/>
        <v>119.24413331045839</v>
      </c>
      <c r="H215" s="29">
        <f t="shared" ref="H215" si="444">G215+$R$11</f>
        <v>63.933165173203498</v>
      </c>
      <c r="I215" s="29">
        <f t="shared" si="420"/>
        <v>118.84402789341696</v>
      </c>
      <c r="J215" s="29">
        <f t="shared" ref="J215" si="445">I215+$R$11</f>
        <v>63.533059756162068</v>
      </c>
      <c r="K215" s="23">
        <f t="shared" si="408"/>
        <v>109.55683806807407</v>
      </c>
      <c r="L215" s="9">
        <f t="shared" si="389"/>
        <v>1924.4211048422103</v>
      </c>
      <c r="M215" s="19">
        <f t="shared" si="409"/>
        <v>119.46403081087652</v>
      </c>
      <c r="N215" s="9">
        <f t="shared" ref="N215" si="446">M215+R$11</f>
        <v>64.153062673621633</v>
      </c>
      <c r="O215" s="9">
        <f t="shared" si="411"/>
        <v>96.96217470962354</v>
      </c>
    </row>
    <row r="216" spans="1:15" s="4" customFormat="1" ht="18" thickTop="1" thickBot="1" x14ac:dyDescent="0.25">
      <c r="A216" s="24">
        <v>215</v>
      </c>
      <c r="B216" s="27">
        <v>43040</v>
      </c>
      <c r="C216" s="29">
        <v>25</v>
      </c>
      <c r="D216" s="29"/>
      <c r="E216" s="19">
        <f t="shared" si="385"/>
        <v>15</v>
      </c>
      <c r="F216" s="29">
        <f t="shared" si="418"/>
        <v>116.16666666666667</v>
      </c>
      <c r="G216" s="29">
        <f t="shared" si="382"/>
        <v>119.30568799000324</v>
      </c>
      <c r="H216" s="29">
        <f t="shared" ref="H216" si="447">G216+$R$12</f>
        <v>22.807219852748347</v>
      </c>
      <c r="I216" s="29">
        <f t="shared" si="420"/>
        <v>118.90558257296179</v>
      </c>
      <c r="J216" s="29">
        <f t="shared" ref="J216" si="448">I216+$R$12</f>
        <v>22.407114435706902</v>
      </c>
      <c r="K216" s="23">
        <f t="shared" si="408"/>
        <v>6.7230555495195388</v>
      </c>
      <c r="L216" s="9">
        <f t="shared" si="389"/>
        <v>8735.6651993304004</v>
      </c>
      <c r="M216" s="19">
        <f t="shared" si="409"/>
        <v>119.46403081087652</v>
      </c>
      <c r="N216" s="9">
        <f t="shared" ref="N216" si="449">M216+R$12</f>
        <v>22.965562673621633</v>
      </c>
      <c r="O216" s="9">
        <f t="shared" si="411"/>
        <v>4.1389352349615569</v>
      </c>
    </row>
    <row r="217" spans="1:15" s="4" customFormat="1" ht="18" thickTop="1" thickBot="1" x14ac:dyDescent="0.25">
      <c r="A217" s="24">
        <v>216</v>
      </c>
      <c r="B217" s="27">
        <v>43070</v>
      </c>
      <c r="C217" s="29">
        <v>9</v>
      </c>
      <c r="D217" s="29"/>
      <c r="E217" s="19">
        <f t="shared" si="385"/>
        <v>9</v>
      </c>
      <c r="F217" s="29">
        <f t="shared" si="418"/>
        <v>116.33333333333333</v>
      </c>
      <c r="G217" s="29">
        <f t="shared" si="382"/>
        <v>119.36724266954808</v>
      </c>
      <c r="H217" s="29">
        <f t="shared" ref="H217" si="450">G217+$R$13</f>
        <v>15.806274532293187</v>
      </c>
      <c r="I217" s="29">
        <f t="shared" si="420"/>
        <v>118.96713725250663</v>
      </c>
      <c r="J217" s="29">
        <f t="shared" ref="J217" si="451">I217+$R$13</f>
        <v>15.406169115251743</v>
      </c>
      <c r="K217" s="23">
        <f t="shared" si="408"/>
        <v>41.039002733205294</v>
      </c>
      <c r="L217" s="9">
        <f t="shared" si="389"/>
        <v>10940.830553661108</v>
      </c>
      <c r="M217" s="19">
        <f t="shared" si="409"/>
        <v>119.46403081087652</v>
      </c>
      <c r="N217" s="9">
        <f t="shared" ref="N217" si="452">M217+R$13</f>
        <v>15.903062673621633</v>
      </c>
      <c r="O217" s="9">
        <f t="shared" si="411"/>
        <v>47.652274275948251</v>
      </c>
    </row>
    <row r="218" spans="1:15" s="4" customFormat="1" ht="18" thickTop="1" thickBot="1" x14ac:dyDescent="0.25">
      <c r="A218" s="24">
        <v>217</v>
      </c>
      <c r="B218" s="27">
        <v>43101</v>
      </c>
      <c r="C218" s="29">
        <v>6</v>
      </c>
      <c r="D218" s="29"/>
      <c r="E218" s="19">
        <f t="shared" si="385"/>
        <v>7</v>
      </c>
      <c r="F218" s="29">
        <f t="shared" si="418"/>
        <v>115.83333333333333</v>
      </c>
      <c r="G218" s="29">
        <f t="shared" si="382"/>
        <v>119.42879734909292</v>
      </c>
      <c r="H218" s="29">
        <f t="shared" ref="H218" si="453">G218+$R$2</f>
        <v>14.875182153014492</v>
      </c>
      <c r="I218" s="29">
        <f t="shared" si="420"/>
        <v>119.02869193205146</v>
      </c>
      <c r="J218" s="29">
        <f t="shared" ref="J218" si="454">I218+$R$2</f>
        <v>14.475076735973033</v>
      </c>
      <c r="K218" s="23">
        <f t="shared" si="408"/>
        <v>71.826925680631319</v>
      </c>
      <c r="L218" s="9">
        <f t="shared" si="389"/>
        <v>11469.82267964536</v>
      </c>
      <c r="M218" s="19">
        <f t="shared" si="409"/>
        <v>119.46403081087652</v>
      </c>
      <c r="N218" s="9">
        <f t="shared" ref="N218" si="455">M218+R$2</f>
        <v>14.910415614798097</v>
      </c>
      <c r="O218" s="9">
        <f t="shared" si="411"/>
        <v>79.395506428437756</v>
      </c>
    </row>
    <row r="219" spans="1:15" s="4" customFormat="1" ht="18" thickTop="1" thickBot="1" x14ac:dyDescent="0.25">
      <c r="A219" s="24">
        <v>218</v>
      </c>
      <c r="B219" s="27">
        <v>43132</v>
      </c>
      <c r="C219" s="29">
        <v>21</v>
      </c>
      <c r="D219" s="29"/>
      <c r="E219" s="19">
        <f t="shared" si="385"/>
        <v>16</v>
      </c>
      <c r="F219" s="29">
        <f t="shared" si="418"/>
        <v>115.08333333333333</v>
      </c>
      <c r="G219" s="29">
        <f t="shared" si="382"/>
        <v>119.49035202863776</v>
      </c>
      <c r="H219" s="29">
        <f t="shared" ref="H219" si="456">G219+$R$3</f>
        <v>15.466148597265217</v>
      </c>
      <c r="I219" s="29">
        <f t="shared" si="420"/>
        <v>119.0902466115963</v>
      </c>
      <c r="J219" s="29">
        <f t="shared" ref="J219" si="457">I219+$R$3</f>
        <v>15.066043180223758</v>
      </c>
      <c r="K219" s="23">
        <f t="shared" si="408"/>
        <v>35.211843538968971</v>
      </c>
      <c r="L219" s="9">
        <f t="shared" si="389"/>
        <v>9037.4604749209502</v>
      </c>
      <c r="M219" s="19">
        <f t="shared" si="409"/>
        <v>119.46403081087652</v>
      </c>
      <c r="N219" s="9">
        <f t="shared" ref="N219" si="458">M219+R$3</f>
        <v>15.439827379503981</v>
      </c>
      <c r="O219" s="9">
        <f t="shared" si="411"/>
        <v>30.915519569713563</v>
      </c>
    </row>
    <row r="220" spans="1:15" s="4" customFormat="1" ht="18" thickTop="1" thickBot="1" x14ac:dyDescent="0.25">
      <c r="A220" s="24">
        <v>219</v>
      </c>
      <c r="B220" s="27">
        <v>43160</v>
      </c>
      <c r="C220" s="29">
        <v>19</v>
      </c>
      <c r="D220" s="29"/>
      <c r="E220" s="19">
        <f t="shared" si="385"/>
        <v>16</v>
      </c>
      <c r="F220" s="29">
        <f t="shared" si="418"/>
        <v>115.16666666666667</v>
      </c>
      <c r="G220" s="29">
        <f t="shared" si="382"/>
        <v>119.5519067081826</v>
      </c>
      <c r="H220" s="29">
        <f t="shared" ref="H220" si="459">G220+$R$4</f>
        <v>29.410056217986522</v>
      </c>
      <c r="I220" s="29">
        <f t="shared" si="420"/>
        <v>119.15180129114113</v>
      </c>
      <c r="J220" s="29">
        <f t="shared" ref="J220" si="460">I220+$R$4</f>
        <v>29.009950800945049</v>
      </c>
      <c r="K220" s="23">
        <f t="shared" si="408"/>
        <v>100.19911503734042</v>
      </c>
      <c r="L220" s="9">
        <f t="shared" si="389"/>
        <v>9232.6573253146526</v>
      </c>
      <c r="M220" s="19">
        <f t="shared" si="409"/>
        <v>119.46403081087652</v>
      </c>
      <c r="N220" s="9">
        <f t="shared" ref="N220" si="461">M220+R$4</f>
        <v>29.322180320680445</v>
      </c>
      <c r="O220" s="9">
        <f t="shared" si="411"/>
        <v>106.54740657264266</v>
      </c>
    </row>
    <row r="221" spans="1:15" s="4" customFormat="1" ht="18" thickTop="1" thickBot="1" x14ac:dyDescent="0.25">
      <c r="A221" s="24">
        <v>220</v>
      </c>
      <c r="B221" s="27">
        <v>43191</v>
      </c>
      <c r="C221" s="29">
        <v>30</v>
      </c>
      <c r="D221" s="29"/>
      <c r="E221" s="19">
        <f t="shared" si="385"/>
        <v>39</v>
      </c>
      <c r="F221" s="29">
        <f t="shared" si="418"/>
        <v>114.33333333333333</v>
      </c>
      <c r="G221" s="29">
        <f t="shared" si="382"/>
        <v>119.61346138772743</v>
      </c>
      <c r="H221" s="29">
        <f t="shared" ref="H221" si="462">G221+$R$5</f>
        <v>44.883375603413697</v>
      </c>
      <c r="I221" s="29">
        <f t="shared" si="420"/>
        <v>119.21335597068598</v>
      </c>
      <c r="J221" s="29">
        <f t="shared" ref="J221" si="463">I221+$R$5</f>
        <v>44.483270186372252</v>
      </c>
      <c r="K221" s="23">
        <f t="shared" si="408"/>
        <v>209.76511529145932</v>
      </c>
      <c r="L221" s="9">
        <f t="shared" si="389"/>
        <v>6236.3108686217383</v>
      </c>
      <c r="M221" s="19">
        <f t="shared" si="409"/>
        <v>119.46403081087652</v>
      </c>
      <c r="N221" s="9">
        <f t="shared" ref="N221" si="464">M221+R$5</f>
        <v>44.733945026562793</v>
      </c>
      <c r="O221" s="9">
        <f t="shared" si="411"/>
        <v>217.08913604577447</v>
      </c>
    </row>
    <row r="222" spans="1:15" s="4" customFormat="1" ht="18" thickTop="1" thickBot="1" x14ac:dyDescent="0.25">
      <c r="A222" s="24">
        <v>221</v>
      </c>
      <c r="B222" s="27">
        <v>43221</v>
      </c>
      <c r="C222" s="29">
        <v>171</v>
      </c>
      <c r="D222" s="29"/>
      <c r="E222" s="19">
        <f t="shared" si="385"/>
        <v>124</v>
      </c>
      <c r="F222" s="29">
        <f t="shared" si="418"/>
        <v>112.41666666666667</v>
      </c>
      <c r="G222" s="29">
        <f t="shared" si="382"/>
        <v>119.67501606727227</v>
      </c>
      <c r="H222" s="29">
        <f t="shared" ref="H222" si="465">G222+$R$6</f>
        <v>120.70963616531148</v>
      </c>
      <c r="I222" s="29">
        <f t="shared" si="420"/>
        <v>119.27491065023081</v>
      </c>
      <c r="J222" s="29">
        <f t="shared" ref="J222" si="466">I222+$R$6</f>
        <v>120.30953074827002</v>
      </c>
      <c r="K222" s="23">
        <f t="shared" si="408"/>
        <v>2569.5236729605826</v>
      </c>
      <c r="L222" s="9">
        <f t="shared" si="389"/>
        <v>597.06677413354782</v>
      </c>
      <c r="M222" s="19">
        <f t="shared" si="409"/>
        <v>119.46403081087652</v>
      </c>
      <c r="N222" s="9">
        <f t="shared" ref="N222" si="467">M222+R$6</f>
        <v>120.49865090891575</v>
      </c>
      <c r="O222" s="9">
        <f t="shared" si="411"/>
        <v>2550.3862600195562</v>
      </c>
    </row>
    <row r="223" spans="1:15" s="4" customFormat="1" ht="18" thickTop="1" thickBot="1" x14ac:dyDescent="0.25">
      <c r="A223" s="24">
        <v>222</v>
      </c>
      <c r="B223" s="27">
        <v>43252</v>
      </c>
      <c r="C223" s="29">
        <v>265</v>
      </c>
      <c r="D223" s="29"/>
      <c r="E223" s="19">
        <f t="shared" si="385"/>
        <v>222</v>
      </c>
      <c r="F223" s="29">
        <f t="shared" si="418"/>
        <v>118.16666666666667</v>
      </c>
      <c r="G223" s="29">
        <f t="shared" si="382"/>
        <v>119.73657074681711</v>
      </c>
      <c r="H223" s="29">
        <f t="shared" ref="H223" si="468">G223+$R$7</f>
        <v>245.24177908015045</v>
      </c>
      <c r="I223" s="29">
        <f t="shared" si="420"/>
        <v>119.33646532977565</v>
      </c>
      <c r="J223" s="29">
        <f t="shared" ref="J223" si="469">I223+$R$7</f>
        <v>244.84167366310899</v>
      </c>
      <c r="K223" s="23">
        <f t="shared" si="408"/>
        <v>406.35812070459366</v>
      </c>
      <c r="L223" s="9">
        <f t="shared" si="389"/>
        <v>16412.169136338271</v>
      </c>
      <c r="M223" s="19">
        <f t="shared" si="409"/>
        <v>119.46403081087652</v>
      </c>
      <c r="N223" s="9">
        <f t="shared" ref="N223" si="470">M223+R$7</f>
        <v>244.96923914420987</v>
      </c>
      <c r="O223" s="9">
        <f t="shared" si="411"/>
        <v>401.23138046185431</v>
      </c>
    </row>
    <row r="224" spans="1:15" s="4" customFormat="1" ht="18" thickTop="1" thickBot="1" x14ac:dyDescent="0.25">
      <c r="A224" s="24">
        <v>223</v>
      </c>
      <c r="B224" s="27">
        <v>43282</v>
      </c>
      <c r="C224" s="29">
        <v>372</v>
      </c>
      <c r="D224" s="29"/>
      <c r="E224" s="19">
        <f t="shared" si="385"/>
        <v>370</v>
      </c>
      <c r="F224" s="29">
        <f t="shared" si="418"/>
        <v>120.5</v>
      </c>
      <c r="G224" s="29">
        <f t="shared" si="382"/>
        <v>119.79812542636195</v>
      </c>
      <c r="H224" s="29">
        <f t="shared" ref="H224" si="471">G224+$R$8</f>
        <v>348.36215728910702</v>
      </c>
      <c r="I224" s="29">
        <f t="shared" si="420"/>
        <v>119.39802000932049</v>
      </c>
      <c r="J224" s="29">
        <f t="shared" ref="J224" si="472">I224+$R$8</f>
        <v>347.96205187206556</v>
      </c>
      <c r="K224" s="23">
        <f t="shared" si="408"/>
        <v>577.82295020126696</v>
      </c>
      <c r="L224" s="9">
        <f t="shared" si="389"/>
        <v>66254.570711141438</v>
      </c>
      <c r="M224" s="19">
        <f t="shared" si="409"/>
        <v>119.46403081087652</v>
      </c>
      <c r="N224" s="9">
        <f t="shared" ref="N224" si="473">M224+R$8</f>
        <v>348.0280626736216</v>
      </c>
      <c r="O224" s="9">
        <f t="shared" si="411"/>
        <v>574.6537791798138</v>
      </c>
    </row>
    <row r="225" spans="1:15" s="4" customFormat="1" ht="18" thickTop="1" thickBot="1" x14ac:dyDescent="0.25">
      <c r="A225" s="24">
        <v>224</v>
      </c>
      <c r="B225" s="27">
        <v>43313</v>
      </c>
      <c r="C225" s="29">
        <v>348</v>
      </c>
      <c r="D225" s="29"/>
      <c r="E225" s="19">
        <f t="shared" si="385"/>
        <v>330</v>
      </c>
      <c r="F225" s="29">
        <f t="shared" si="418"/>
        <v>121.58333333333333</v>
      </c>
      <c r="G225" s="29">
        <f t="shared" si="382"/>
        <v>119.85968010590679</v>
      </c>
      <c r="H225" s="29">
        <f t="shared" ref="H225" si="474">G225+$R$9</f>
        <v>328.07077079218129</v>
      </c>
      <c r="I225" s="29">
        <f t="shared" si="420"/>
        <v>119.45957468886535</v>
      </c>
      <c r="J225" s="29">
        <f t="shared" ref="J225" si="475">I225+$R$9</f>
        <v>327.67066537513983</v>
      </c>
      <c r="K225" s="23">
        <f t="shared" si="408"/>
        <v>413.28184628953846</v>
      </c>
      <c r="L225" s="9">
        <f t="shared" si="389"/>
        <v>50724.869923739847</v>
      </c>
      <c r="M225" s="19">
        <f t="shared" si="409"/>
        <v>119.46403081087652</v>
      </c>
      <c r="N225" s="9">
        <f t="shared" ref="N225" si="476">M225+R$9</f>
        <v>327.675121497151</v>
      </c>
      <c r="O225" s="9">
        <f t="shared" si="411"/>
        <v>413.10068615557356</v>
      </c>
    </row>
    <row r="226" spans="1:15" s="4" customFormat="1" ht="18" thickTop="1" thickBot="1" x14ac:dyDescent="0.25">
      <c r="A226" s="24">
        <v>225</v>
      </c>
      <c r="B226" s="27">
        <v>43344</v>
      </c>
      <c r="C226" s="29">
        <v>226</v>
      </c>
      <c r="D226" s="29"/>
      <c r="E226" s="19">
        <f t="shared" si="385"/>
        <v>237</v>
      </c>
      <c r="F226" s="29">
        <f t="shared" si="418"/>
        <v>126.66666666666667</v>
      </c>
      <c r="G226" s="29">
        <f t="shared" si="382"/>
        <v>119.92123478545162</v>
      </c>
      <c r="H226" s="29">
        <f t="shared" ref="H226" si="477">G226+$R$10</f>
        <v>185.42644311878496</v>
      </c>
      <c r="I226" s="29">
        <f t="shared" si="420"/>
        <v>119.52112936841019</v>
      </c>
      <c r="J226" s="29">
        <f t="shared" ref="J226" si="478">I226+$R$10</f>
        <v>185.02633770174353</v>
      </c>
      <c r="K226" s="23">
        <f t="shared" si="408"/>
        <v>1678.8410021315638</v>
      </c>
      <c r="L226" s="9">
        <f t="shared" si="389"/>
        <v>13870.53134106268</v>
      </c>
      <c r="M226" s="19">
        <f t="shared" si="409"/>
        <v>119.46403081087652</v>
      </c>
      <c r="N226" s="9">
        <f t="shared" ref="N226" si="479">M226+R$10</f>
        <v>184.96923914420987</v>
      </c>
      <c r="O226" s="9">
        <f t="shared" si="411"/>
        <v>1683.52333640504</v>
      </c>
    </row>
    <row r="227" spans="1:15" s="4" customFormat="1" ht="18" thickTop="1" thickBot="1" x14ac:dyDescent="0.25">
      <c r="A227" s="24">
        <v>226</v>
      </c>
      <c r="B227" s="27">
        <v>43374</v>
      </c>
      <c r="C227" s="29">
        <v>65</v>
      </c>
      <c r="D227" s="29"/>
      <c r="E227" s="19">
        <f t="shared" si="385"/>
        <v>70</v>
      </c>
      <c r="F227" s="29">
        <f t="shared" si="418"/>
        <v>130.5</v>
      </c>
      <c r="G227" s="29">
        <f t="shared" si="382"/>
        <v>119.98278946499646</v>
      </c>
      <c r="H227" s="29">
        <f t="shared" ref="H227" si="480">G227+$R$11</f>
        <v>64.671821327741554</v>
      </c>
      <c r="I227" s="29">
        <f t="shared" si="420"/>
        <v>119.58268404795501</v>
      </c>
      <c r="J227" s="29">
        <f t="shared" ref="J227" si="481">I227+$R$11</f>
        <v>64.271715910700124</v>
      </c>
      <c r="K227" s="23">
        <f t="shared" si="408"/>
        <v>0.5303977147273502</v>
      </c>
      <c r="L227" s="9">
        <f t="shared" si="389"/>
        <v>2118.8148056296118</v>
      </c>
      <c r="M227" s="19">
        <f t="shared" si="409"/>
        <v>119.46403081087652</v>
      </c>
      <c r="N227" s="9">
        <f t="shared" ref="N227" si="482">M227+R$11</f>
        <v>64.153062673621633</v>
      </c>
      <c r="O227" s="9">
        <f t="shared" si="411"/>
        <v>0.71730283481293589</v>
      </c>
    </row>
    <row r="228" spans="1:15" s="4" customFormat="1" ht="18" thickTop="1" thickBot="1" x14ac:dyDescent="0.25">
      <c r="A228" s="24">
        <v>227</v>
      </c>
      <c r="B228" s="27">
        <v>43405</v>
      </c>
      <c r="C228" s="29">
        <v>15</v>
      </c>
      <c r="D228" s="29"/>
      <c r="E228" s="19">
        <f t="shared" si="385"/>
        <v>13</v>
      </c>
      <c r="F228" s="29">
        <f t="shared" si="418"/>
        <v>129.75</v>
      </c>
      <c r="G228" s="29">
        <f t="shared" si="382"/>
        <v>120.0443441445413</v>
      </c>
      <c r="H228" s="29">
        <f t="shared" ref="H228" si="483">G228+$R$12</f>
        <v>23.54587600728641</v>
      </c>
      <c r="I228" s="29">
        <f t="shared" si="420"/>
        <v>119.64423872749984</v>
      </c>
      <c r="J228" s="29">
        <f t="shared" ref="J228" si="484">I228+$R$12</f>
        <v>23.14577059024495</v>
      </c>
      <c r="K228" s="23">
        <f t="shared" si="408"/>
        <v>66.353578508899574</v>
      </c>
      <c r="L228" s="9">
        <f t="shared" si="389"/>
        <v>9918.8463016926053</v>
      </c>
      <c r="M228" s="19">
        <f t="shared" si="409"/>
        <v>119.46403081087652</v>
      </c>
      <c r="N228" s="9">
        <f t="shared" ref="N228" si="485">M228+R$12</f>
        <v>22.965562673621633</v>
      </c>
      <c r="O228" s="9">
        <f t="shared" si="411"/>
        <v>63.450188707394226</v>
      </c>
    </row>
    <row r="229" spans="1:15" s="4" customFormat="1" ht="18" thickTop="1" thickBot="1" x14ac:dyDescent="0.25">
      <c r="A229" s="24">
        <v>228</v>
      </c>
      <c r="B229" s="27">
        <v>43435</v>
      </c>
      <c r="C229" s="29">
        <v>9</v>
      </c>
      <c r="D229" s="29"/>
      <c r="E229" s="19">
        <f t="shared" si="385"/>
        <v>11</v>
      </c>
      <c r="F229" s="29">
        <f t="shared" si="418"/>
        <v>128.91666666666666</v>
      </c>
      <c r="G229" s="29">
        <f t="shared" si="382"/>
        <v>120.10589882408614</v>
      </c>
      <c r="H229" s="29">
        <f t="shared" ref="H229" si="486">G229+$R$13</f>
        <v>16.54493068683125</v>
      </c>
      <c r="I229" s="29">
        <f t="shared" si="420"/>
        <v>119.70579340704467</v>
      </c>
      <c r="J229" s="29">
        <f t="shared" ref="J229" si="487">I229+$R$13</f>
        <v>16.144825269789777</v>
      </c>
      <c r="K229" s="23">
        <f t="shared" si="408"/>
        <v>51.048528135826565</v>
      </c>
      <c r="L229" s="9">
        <f t="shared" si="389"/>
        <v>10731.633703267407</v>
      </c>
      <c r="M229" s="19">
        <f t="shared" si="409"/>
        <v>119.46403081087652</v>
      </c>
      <c r="N229" s="9">
        <f t="shared" ref="N229" si="488">M229+R$13</f>
        <v>15.903062673621633</v>
      </c>
      <c r="O229" s="9">
        <f t="shared" si="411"/>
        <v>47.652274275948251</v>
      </c>
    </row>
    <row r="230" spans="1:15" s="4" customFormat="1" ht="18" thickTop="1" thickBot="1" x14ac:dyDescent="0.25">
      <c r="A230" s="24">
        <v>229</v>
      </c>
      <c r="B230" s="27">
        <v>43466</v>
      </c>
      <c r="C230" s="29">
        <v>7</v>
      </c>
      <c r="D230" s="29"/>
      <c r="E230" s="19">
        <f t="shared" si="385"/>
        <v>13</v>
      </c>
      <c r="F230" s="29">
        <f t="shared" si="418"/>
        <v>128.91666666666666</v>
      </c>
      <c r="G230" s="29">
        <f t="shared" si="382"/>
        <v>120.16745350363098</v>
      </c>
      <c r="H230" s="29">
        <f t="shared" ref="H230" si="489">G230+$R$2</f>
        <v>15.613838307552555</v>
      </c>
      <c r="I230" s="29">
        <f t="shared" si="420"/>
        <v>119.76734808658951</v>
      </c>
      <c r="J230" s="29">
        <f t="shared" ref="J230" si="490">I230+$R$2</f>
        <v>15.213732890511082</v>
      </c>
      <c r="K230" s="23">
        <f t="shared" si="408"/>
        <v>67.465407996663529</v>
      </c>
      <c r="L230" s="9">
        <f t="shared" si="389"/>
        <v>10723.633703267407</v>
      </c>
      <c r="M230" s="19">
        <f t="shared" si="409"/>
        <v>119.46403081087652</v>
      </c>
      <c r="N230" s="9">
        <f t="shared" ref="N230" si="491">M230+R$2</f>
        <v>14.910415614798097</v>
      </c>
      <c r="O230" s="9">
        <f t="shared" si="411"/>
        <v>62.574675198841561</v>
      </c>
    </row>
    <row r="231" spans="1:15" s="4" customFormat="1" ht="18" thickTop="1" thickBot="1" x14ac:dyDescent="0.25">
      <c r="A231" s="24">
        <v>230</v>
      </c>
      <c r="B231" s="27">
        <v>43497</v>
      </c>
      <c r="C231" s="29">
        <v>16</v>
      </c>
      <c r="D231" s="29"/>
      <c r="E231" s="19">
        <f t="shared" si="385"/>
        <v>11</v>
      </c>
      <c r="F231" s="29">
        <f t="shared" si="418"/>
        <v>129</v>
      </c>
      <c r="G231" s="29">
        <f t="shared" si="382"/>
        <v>120.22900818317581</v>
      </c>
      <c r="H231" s="29">
        <f t="shared" ref="H231" si="492">G231+$R$3</f>
        <v>16.204804751803266</v>
      </c>
      <c r="I231" s="29">
        <f t="shared" si="420"/>
        <v>119.82890276613436</v>
      </c>
      <c r="J231" s="29">
        <f t="shared" ref="J231" si="493">I231+$R$3</f>
        <v>15.804699334761821</v>
      </c>
      <c r="K231" s="23">
        <f t="shared" si="408"/>
        <v>3.8142349842475179E-2</v>
      </c>
      <c r="L231" s="9">
        <f t="shared" si="389"/>
        <v>10013.444726889455</v>
      </c>
      <c r="M231" s="19">
        <f t="shared" si="409"/>
        <v>119.46403081087652</v>
      </c>
      <c r="N231" s="9">
        <f t="shared" ref="N231" si="494">M231+R$3</f>
        <v>15.439827379503981</v>
      </c>
      <c r="O231" s="9">
        <f t="shared" si="411"/>
        <v>0.31379336475337655</v>
      </c>
    </row>
    <row r="232" spans="1:15" s="4" customFormat="1" ht="18" thickTop="1" thickBot="1" x14ac:dyDescent="0.25">
      <c r="A232" s="24">
        <v>231</v>
      </c>
      <c r="B232" s="27">
        <v>43525</v>
      </c>
      <c r="C232" s="29">
        <v>16</v>
      </c>
      <c r="D232" s="29"/>
      <c r="E232" s="19">
        <f t="shared" si="385"/>
        <v>40</v>
      </c>
      <c r="F232" s="29">
        <f t="shared" si="418"/>
        <v>128.58333333333334</v>
      </c>
      <c r="G232" s="29">
        <f t="shared" si="382"/>
        <v>120.29056286272065</v>
      </c>
      <c r="H232" s="29">
        <f t="shared" ref="H232" si="495">G232+$R$4</f>
        <v>30.148712372524571</v>
      </c>
      <c r="I232" s="29">
        <f t="shared" si="420"/>
        <v>119.8904574456792</v>
      </c>
      <c r="J232" s="29">
        <f t="shared" ref="J232" si="496">I232+$R$4</f>
        <v>29.748606955483126</v>
      </c>
      <c r="K232" s="23">
        <f t="shared" si="408"/>
        <v>189.02419321635898</v>
      </c>
      <c r="L232" s="9">
        <f t="shared" si="389"/>
        <v>7183.0903961807935</v>
      </c>
      <c r="M232" s="19">
        <f t="shared" si="409"/>
        <v>119.46403081087652</v>
      </c>
      <c r="N232" s="9">
        <f t="shared" ref="N232" si="497">M232+R$4</f>
        <v>29.322180320680445</v>
      </c>
      <c r="O232" s="9">
        <f t="shared" si="411"/>
        <v>177.48048849672534</v>
      </c>
    </row>
    <row r="233" spans="1:15" s="4" customFormat="1" ht="18" thickTop="1" thickBot="1" x14ac:dyDescent="0.25">
      <c r="A233" s="24">
        <v>232</v>
      </c>
      <c r="B233" s="27">
        <v>43556</v>
      </c>
      <c r="C233" s="29">
        <v>39</v>
      </c>
      <c r="D233" s="29"/>
      <c r="E233" s="19">
        <f t="shared" si="385"/>
        <v>39</v>
      </c>
      <c r="F233" s="29">
        <f t="shared" si="418"/>
        <v>128.33333333333334</v>
      </c>
      <c r="G233" s="29">
        <f t="shared" si="382"/>
        <v>120.35211754226549</v>
      </c>
      <c r="H233" s="29">
        <f t="shared" ref="H233" si="498">G233+$R$5</f>
        <v>45.62203175795176</v>
      </c>
      <c r="I233" s="29">
        <f t="shared" si="420"/>
        <v>119.95201212522404</v>
      </c>
      <c r="J233" s="29">
        <f t="shared" ref="J233" si="499">I233+$R$5</f>
        <v>45.221926340910315</v>
      </c>
      <c r="K233" s="23">
        <f t="shared" si="408"/>
        <v>38.71236739171362</v>
      </c>
      <c r="L233" s="9">
        <f t="shared" si="389"/>
        <v>5564.9250418500842</v>
      </c>
      <c r="M233" s="19">
        <f t="shared" si="409"/>
        <v>119.46403081087652</v>
      </c>
      <c r="N233" s="9">
        <f t="shared" ref="N233" si="500">M233+R$5</f>
        <v>44.733945026562793</v>
      </c>
      <c r="O233" s="9">
        <f t="shared" si="411"/>
        <v>32.87812556764419</v>
      </c>
    </row>
    <row r="234" spans="1:15" s="4" customFormat="1" ht="18" thickTop="1" thickBot="1" x14ac:dyDescent="0.25">
      <c r="A234" s="24">
        <v>233</v>
      </c>
      <c r="B234" s="27">
        <v>43586</v>
      </c>
      <c r="C234" s="29">
        <v>124</v>
      </c>
      <c r="D234" s="29"/>
      <c r="E234" s="19">
        <f t="shared" si="385"/>
        <v>100</v>
      </c>
      <c r="F234" s="29">
        <f t="shared" si="418"/>
        <v>129.08333333333334</v>
      </c>
      <c r="G234" s="29">
        <f t="shared" si="382"/>
        <v>120.41367222181033</v>
      </c>
      <c r="H234" s="29">
        <f t="shared" ref="H234" si="501">G234+$R$6</f>
        <v>121.44829231984954</v>
      </c>
      <c r="I234" s="29">
        <f t="shared" si="420"/>
        <v>120.0135668047689</v>
      </c>
      <c r="J234" s="29">
        <f t="shared" ref="J234" si="502">I234+$R$6</f>
        <v>121.04818690280811</v>
      </c>
      <c r="K234" s="23">
        <f t="shared" si="408"/>
        <v>8.713200560753565</v>
      </c>
      <c r="L234" s="9">
        <f t="shared" si="389"/>
        <v>-141.44503689007377</v>
      </c>
      <c r="M234" s="19">
        <f t="shared" si="409"/>
        <v>119.46403081087652</v>
      </c>
      <c r="N234" s="9">
        <f t="shared" ref="N234" si="503">M234+R$6</f>
        <v>120.49865090891575</v>
      </c>
      <c r="O234" s="9">
        <f t="shared" si="411"/>
        <v>12.259445457636508</v>
      </c>
    </row>
    <row r="235" spans="1:15" s="4" customFormat="1" ht="18" thickTop="1" thickBot="1" x14ac:dyDescent="0.25">
      <c r="A235" s="24">
        <v>234</v>
      </c>
      <c r="B235" s="27">
        <v>43617</v>
      </c>
      <c r="C235" s="29">
        <v>222</v>
      </c>
      <c r="D235" s="29"/>
      <c r="E235" s="19">
        <f t="shared" si="385"/>
        <v>243</v>
      </c>
      <c r="F235" s="29">
        <f t="shared" si="418"/>
        <v>125.16666666666667</v>
      </c>
      <c r="G235" s="29">
        <f t="shared" si="382"/>
        <v>120.47522690135517</v>
      </c>
      <c r="H235" s="29">
        <f t="shared" ref="H235" si="504">G235+$R$7</f>
        <v>245.98043523468851</v>
      </c>
      <c r="I235" s="29">
        <f t="shared" si="420"/>
        <v>120.07512148431373</v>
      </c>
      <c r="J235" s="29">
        <f t="shared" ref="J235" si="505">I235+$R$7</f>
        <v>245.58032981764705</v>
      </c>
      <c r="K235" s="23">
        <f t="shared" si="408"/>
        <v>556.03195430901474</v>
      </c>
      <c r="L235" s="9">
        <f t="shared" si="389"/>
        <v>14027.33449066898</v>
      </c>
      <c r="M235" s="19">
        <f t="shared" si="409"/>
        <v>119.46403081087652</v>
      </c>
      <c r="N235" s="9">
        <f t="shared" ref="N235" si="506">M235+R$7</f>
        <v>244.96923914420987</v>
      </c>
      <c r="O235" s="9">
        <f t="shared" si="411"/>
        <v>527.58594686390279</v>
      </c>
    </row>
    <row r="236" spans="1:15" s="4" customFormat="1" ht="18" thickTop="1" thickBot="1" x14ac:dyDescent="0.25">
      <c r="A236" s="24">
        <v>235</v>
      </c>
      <c r="B236" s="27">
        <v>43647</v>
      </c>
      <c r="C236" s="29">
        <v>370</v>
      </c>
      <c r="D236" s="29"/>
      <c r="E236" s="19">
        <f t="shared" si="385"/>
        <v>395</v>
      </c>
      <c r="F236" s="29">
        <f t="shared" si="418"/>
        <v>121.58333333333333</v>
      </c>
      <c r="G236" s="29">
        <f t="shared" si="382"/>
        <v>120.5367815809</v>
      </c>
      <c r="H236" s="29">
        <f t="shared" ref="H236" si="507">G236+$R$8</f>
        <v>349.10081344364505</v>
      </c>
      <c r="I236" s="29">
        <f t="shared" si="420"/>
        <v>120.13667616385857</v>
      </c>
      <c r="J236" s="29">
        <f t="shared" ref="J236" si="508">I236+$R$8</f>
        <v>348.70070802660365</v>
      </c>
      <c r="K236" s="23">
        <f t="shared" si="408"/>
        <v>453.65983856798618</v>
      </c>
      <c r="L236" s="9">
        <f t="shared" si="389"/>
        <v>72151.806931613872</v>
      </c>
      <c r="M236" s="19">
        <f t="shared" si="409"/>
        <v>119.46403081087652</v>
      </c>
      <c r="N236" s="9">
        <f t="shared" ref="N236" si="509">M236+R$8</f>
        <v>348.0280626736216</v>
      </c>
      <c r="O236" s="9">
        <f t="shared" si="411"/>
        <v>482.76602987430016</v>
      </c>
    </row>
    <row r="237" spans="1:15" s="4" customFormat="1" ht="18" thickTop="1" thickBot="1" x14ac:dyDescent="0.25">
      <c r="A237" s="24">
        <v>236</v>
      </c>
      <c r="B237" s="27">
        <v>43678</v>
      </c>
      <c r="C237" s="29">
        <v>330</v>
      </c>
      <c r="D237" s="29"/>
      <c r="E237" s="19">
        <f t="shared" si="385"/>
        <v>352</v>
      </c>
      <c r="F237" s="29">
        <f t="shared" si="418"/>
        <v>121.41666666666667</v>
      </c>
      <c r="G237" s="29">
        <f t="shared" si="382"/>
        <v>120.59833626044484</v>
      </c>
      <c r="H237" s="29">
        <f t="shared" ref="H237" si="510">G237+$R$9</f>
        <v>328.80942694671933</v>
      </c>
      <c r="I237" s="29">
        <f t="shared" si="420"/>
        <v>120.19823084340339</v>
      </c>
      <c r="J237" s="29">
        <f t="shared" ref="J237" si="511">I237+$R$9</f>
        <v>328.40932152967787</v>
      </c>
      <c r="K237" s="23">
        <f t="shared" si="408"/>
        <v>2.5302579959463576</v>
      </c>
      <c r="L237" s="9">
        <f t="shared" si="389"/>
        <v>51590.476222952442</v>
      </c>
      <c r="M237" s="19">
        <f t="shared" si="409"/>
        <v>119.46403081087652</v>
      </c>
      <c r="N237" s="9">
        <f t="shared" ref="N237" si="512">M237+R$9</f>
        <v>327.675121497151</v>
      </c>
      <c r="O237" s="9">
        <f t="shared" si="411"/>
        <v>5.4050600530094233</v>
      </c>
    </row>
    <row r="238" spans="1:15" s="4" customFormat="1" ht="18" thickTop="1" thickBot="1" x14ac:dyDescent="0.25">
      <c r="A238" s="24">
        <v>237</v>
      </c>
      <c r="B238" s="27">
        <v>43709</v>
      </c>
      <c r="C238" s="29">
        <v>237</v>
      </c>
      <c r="D238" s="29"/>
      <c r="E238" s="19">
        <f t="shared" si="385"/>
        <v>175</v>
      </c>
      <c r="F238" s="29">
        <f t="shared" si="418"/>
        <v>119.91666666666667</v>
      </c>
      <c r="G238" s="29">
        <f t="shared" si="382"/>
        <v>120.65989093998968</v>
      </c>
      <c r="H238" s="29">
        <f t="shared" ref="H238" si="513">G238+$R$10</f>
        <v>186.16509927332302</v>
      </c>
      <c r="I238" s="29">
        <f t="shared" si="420"/>
        <v>120.25978552294823</v>
      </c>
      <c r="J238" s="29">
        <f t="shared" ref="J238" si="514">I238+$R$10</f>
        <v>185.76499385628159</v>
      </c>
      <c r="K238" s="23">
        <f t="shared" si="408"/>
        <v>2625.0258545468632</v>
      </c>
      <c r="L238" s="9">
        <f t="shared" si="389"/>
        <v>7577.0510261020509</v>
      </c>
      <c r="M238" s="19">
        <f t="shared" si="409"/>
        <v>119.46403081087652</v>
      </c>
      <c r="N238" s="9">
        <f t="shared" ref="N238" si="515">M238+R$10</f>
        <v>184.96923914420987</v>
      </c>
      <c r="O238" s="9">
        <f t="shared" si="411"/>
        <v>2707.2000752324229</v>
      </c>
    </row>
    <row r="239" spans="1:15" s="4" customFormat="1" ht="18" thickTop="1" thickBot="1" x14ac:dyDescent="0.25">
      <c r="A239" s="24">
        <v>238</v>
      </c>
      <c r="B239" s="27">
        <v>43739</v>
      </c>
      <c r="C239" s="29">
        <v>70</v>
      </c>
      <c r="D239" s="29"/>
      <c r="E239" s="19">
        <f t="shared" si="385"/>
        <v>78</v>
      </c>
      <c r="F239" s="29">
        <f t="shared" si="418"/>
        <v>120.83333333333333</v>
      </c>
      <c r="G239" s="29">
        <f t="shared" si="382"/>
        <v>120.72144561953452</v>
      </c>
      <c r="H239" s="29">
        <f t="shared" ref="H239" si="516">G239+$R$11</f>
        <v>65.410477482279617</v>
      </c>
      <c r="I239" s="29">
        <f t="shared" si="420"/>
        <v>120.32134020249306</v>
      </c>
      <c r="J239" s="29">
        <f t="shared" ref="J239" si="517">I239+$R$11</f>
        <v>65.010372065238158</v>
      </c>
      <c r="K239" s="23">
        <f t="shared" si="408"/>
        <v>24.896386927355721</v>
      </c>
      <c r="L239" s="9">
        <f t="shared" si="389"/>
        <v>1552.0352780705566</v>
      </c>
      <c r="M239" s="19">
        <f t="shared" si="409"/>
        <v>119.46403081087652</v>
      </c>
      <c r="N239" s="9">
        <f t="shared" ref="N239" si="518">M239+R$11</f>
        <v>64.153062673621633</v>
      </c>
      <c r="O239" s="9">
        <f t="shared" si="411"/>
        <v>34.1866760985966</v>
      </c>
    </row>
    <row r="240" spans="1:15" s="4" customFormat="1" ht="18" thickTop="1" thickBot="1" x14ac:dyDescent="0.25">
      <c r="A240" s="24">
        <v>239</v>
      </c>
      <c r="B240" s="27">
        <v>43770</v>
      </c>
      <c r="C240" s="29">
        <v>13</v>
      </c>
      <c r="D240" s="29"/>
      <c r="E240" s="19">
        <f t="shared" si="385"/>
        <v>28</v>
      </c>
      <c r="F240" s="29">
        <f t="shared" si="418"/>
        <v>121.25</v>
      </c>
      <c r="G240" s="29">
        <f t="shared" si="382"/>
        <v>120.78300029907936</v>
      </c>
      <c r="H240" s="29">
        <f t="shared" ref="H240" si="519">G240+$R$12</f>
        <v>24.284532161824472</v>
      </c>
      <c r="I240" s="29">
        <f t="shared" si="420"/>
        <v>120.38289488203792</v>
      </c>
      <c r="J240" s="29">
        <f t="shared" ref="J240" si="520">I240+$R$12</f>
        <v>23.884426744783028</v>
      </c>
      <c r="K240" s="23">
        <f t="shared" si="408"/>
        <v>118.47074556254806</v>
      </c>
      <c r="L240" s="9">
        <f t="shared" si="389"/>
        <v>8611.0667741335492</v>
      </c>
      <c r="M240" s="19">
        <f t="shared" si="409"/>
        <v>119.46403081087652</v>
      </c>
      <c r="N240" s="9">
        <f t="shared" ref="N240" si="521">M240+R$12</f>
        <v>22.965562673621633</v>
      </c>
      <c r="O240" s="9">
        <f t="shared" si="411"/>
        <v>99.312439401880752</v>
      </c>
    </row>
    <row r="241" spans="1:15" s="4" customFormat="1" ht="18" thickTop="1" thickBot="1" x14ac:dyDescent="0.25">
      <c r="A241" s="24">
        <v>240</v>
      </c>
      <c r="B241" s="27">
        <v>43800</v>
      </c>
      <c r="C241" s="29">
        <v>11</v>
      </c>
      <c r="D241" s="29"/>
      <c r="E241" s="19">
        <f t="shared" si="385"/>
        <v>5</v>
      </c>
      <c r="F241" s="29">
        <f t="shared" si="418"/>
        <v>121.08333333333333</v>
      </c>
      <c r="G241" s="29">
        <f t="shared" si="382"/>
        <v>120.84455497862419</v>
      </c>
      <c r="H241" s="29">
        <f t="shared" ref="H241" si="522">G241+$R$13</f>
        <v>17.283586841369299</v>
      </c>
      <c r="I241" s="29">
        <f t="shared" si="420"/>
        <v>120.44444956158274</v>
      </c>
      <c r="J241" s="29">
        <f t="shared" ref="J241" si="523">I241+$R$13</f>
        <v>16.883481424327854</v>
      </c>
      <c r="K241" s="23">
        <f t="shared" si="408"/>
        <v>34.615353670410919</v>
      </c>
      <c r="L241" s="9">
        <f t="shared" si="389"/>
        <v>11142.02740405481</v>
      </c>
      <c r="M241" s="19">
        <f t="shared" si="409"/>
        <v>119.46403081087652</v>
      </c>
      <c r="N241" s="9">
        <f t="shared" ref="N241" si="524">M241+R$13</f>
        <v>15.903062673621633</v>
      </c>
      <c r="O241" s="9">
        <f t="shared" si="411"/>
        <v>24.040023581461721</v>
      </c>
    </row>
    <row r="242" spans="1:15" s="4" customFormat="1" ht="18" thickTop="1" thickBot="1" x14ac:dyDescent="0.25">
      <c r="A242" s="24">
        <v>241</v>
      </c>
      <c r="B242" s="27">
        <v>43831</v>
      </c>
      <c r="C242" s="29">
        <v>13</v>
      </c>
      <c r="D242" s="29"/>
      <c r="E242" s="19">
        <f t="shared" si="385"/>
        <v>8</v>
      </c>
      <c r="F242" s="29">
        <f t="shared" si="418"/>
        <v>121.25</v>
      </c>
      <c r="G242" s="29">
        <f t="shared" si="382"/>
        <v>120.90610965816903</v>
      </c>
      <c r="H242" s="29">
        <f t="shared" ref="H242" si="525">G242+$R$2</f>
        <v>16.352494462090604</v>
      </c>
      <c r="I242" s="29">
        <f t="shared" si="420"/>
        <v>120.50600424112758</v>
      </c>
      <c r="J242" s="29">
        <f t="shared" ref="J242" si="526">I242+$R$2</f>
        <v>15.952389045049159</v>
      </c>
      <c r="K242" s="23">
        <f t="shared" si="408"/>
        <v>8.7166010733262862</v>
      </c>
      <c r="L242" s="9">
        <f t="shared" si="389"/>
        <v>10623.035278070558</v>
      </c>
      <c r="M242" s="19">
        <f t="shared" si="409"/>
        <v>119.46403081087652</v>
      </c>
      <c r="N242" s="9">
        <f t="shared" ref="N242" si="527">M242+R$2</f>
        <v>14.910415614798097</v>
      </c>
      <c r="O242" s="9">
        <f t="shared" si="411"/>
        <v>3.6496878212643922</v>
      </c>
    </row>
    <row r="243" spans="1:15" s="4" customFormat="1" ht="18" thickTop="1" thickBot="1" x14ac:dyDescent="0.25">
      <c r="A243" s="24">
        <v>242</v>
      </c>
      <c r="B243" s="27">
        <v>43862</v>
      </c>
      <c r="C243" s="29">
        <v>11</v>
      </c>
      <c r="D243" s="29"/>
      <c r="E243" s="29"/>
      <c r="F243" s="29">
        <f t="shared" si="418"/>
        <v>121.75</v>
      </c>
      <c r="G243" s="29">
        <f t="shared" si="382"/>
        <v>120.96766433771387</v>
      </c>
      <c r="H243" s="29">
        <f t="shared" ref="H243" si="528">G243+$R$3</f>
        <v>16.943460906341329</v>
      </c>
      <c r="I243" s="29">
        <f t="shared" si="420"/>
        <v>120.56755892067243</v>
      </c>
      <c r="J243" s="29">
        <f t="shared" ref="J243" si="529">I243+$R$3</f>
        <v>16.543355489299884</v>
      </c>
      <c r="K243" s="23">
        <f t="shared" si="408"/>
        <v>30.728790080751157</v>
      </c>
      <c r="L243" s="9">
        <f t="shared" si="389"/>
        <v>11655.019530039061</v>
      </c>
      <c r="M243" s="19">
        <f t="shared" si="409"/>
        <v>119.46403081087652</v>
      </c>
      <c r="N243" s="9">
        <f t="shared" ref="N243" si="530">M243+R$3</f>
        <v>15.439827379503981</v>
      </c>
      <c r="O243" s="9">
        <f t="shared" si="411"/>
        <v>19.71206715979319</v>
      </c>
    </row>
    <row r="244" spans="1:15" s="4" customFormat="1" ht="18" thickTop="1" thickBot="1" x14ac:dyDescent="0.25">
      <c r="A244" s="24">
        <v>243</v>
      </c>
      <c r="B244" s="27">
        <v>43891</v>
      </c>
      <c r="C244" s="29">
        <v>40</v>
      </c>
      <c r="D244" s="29"/>
      <c r="E244" s="29"/>
      <c r="F244" s="29">
        <f t="shared" si="418"/>
        <v>121.33333333333333</v>
      </c>
      <c r="G244" s="29">
        <f t="shared" si="382"/>
        <v>121.02921901725871</v>
      </c>
      <c r="H244" s="29">
        <f t="shared" ref="H244" si="531">G244+$R$4</f>
        <v>30.887368527062634</v>
      </c>
      <c r="I244" s="29">
        <f t="shared" si="420"/>
        <v>120.62911360021728</v>
      </c>
      <c r="J244" s="29">
        <f t="shared" ref="J244" si="532">I244+$R$4</f>
        <v>30.487263110021203</v>
      </c>
      <c r="K244" s="23">
        <f t="shared" si="408"/>
        <v>90.492163137963473</v>
      </c>
      <c r="L244" s="9">
        <f t="shared" si="389"/>
        <v>8360.6651993304004</v>
      </c>
      <c r="M244" s="19">
        <f t="shared" si="409"/>
        <v>119.46403081087652</v>
      </c>
      <c r="N244" s="9">
        <f t="shared" ref="N244" si="533">M244+R$4</f>
        <v>29.322180320680445</v>
      </c>
      <c r="O244" s="9">
        <f t="shared" si="411"/>
        <v>114.01583310406396</v>
      </c>
    </row>
    <row r="245" spans="1:15" s="4" customFormat="1" ht="18" thickTop="1" thickBot="1" x14ac:dyDescent="0.25">
      <c r="A245" s="24">
        <v>244</v>
      </c>
      <c r="B245" s="27">
        <v>43922</v>
      </c>
      <c r="C245" s="29">
        <v>39</v>
      </c>
      <c r="D245" s="29"/>
      <c r="E245" s="29"/>
      <c r="F245" s="29">
        <f t="shared" si="418"/>
        <v>123.33333333333333</v>
      </c>
      <c r="G245" s="29">
        <f t="shared" si="382"/>
        <v>121.09077369680355</v>
      </c>
      <c r="H245" s="29">
        <f t="shared" ref="H245" si="534">G245+$R$5</f>
        <v>46.360687912489823</v>
      </c>
      <c r="I245" s="29">
        <f t="shared" si="420"/>
        <v>120.69066827976211</v>
      </c>
      <c r="J245" s="29">
        <f t="shared" ref="J245" si="535">I245+$R$5</f>
        <v>45.960582495448378</v>
      </c>
      <c r="K245" s="23">
        <f t="shared" si="408"/>
        <v>48.449708675942368</v>
      </c>
      <c r="L245" s="9">
        <f t="shared" si="389"/>
        <v>8474.2636245272497</v>
      </c>
      <c r="M245" s="19">
        <f t="shared" si="409"/>
        <v>119.46403081087652</v>
      </c>
      <c r="N245" s="9">
        <f t="shared" ref="N245" si="536">M245+R$5</f>
        <v>44.733945026562793</v>
      </c>
      <c r="O245" s="9">
        <f t="shared" si="411"/>
        <v>32.87812556764419</v>
      </c>
    </row>
    <row r="246" spans="1:15" s="4" customFormat="1" ht="18" thickTop="1" thickBot="1" x14ac:dyDescent="0.25">
      <c r="A246" s="24">
        <v>245</v>
      </c>
      <c r="B246" s="27">
        <v>43952</v>
      </c>
      <c r="C246" s="29">
        <v>100</v>
      </c>
      <c r="D246" s="29"/>
      <c r="E246" s="29"/>
      <c r="F246" s="29">
        <f t="shared" si="418"/>
        <v>123.33333333333333</v>
      </c>
      <c r="G246" s="29">
        <f t="shared" si="382"/>
        <v>121.15232837634838</v>
      </c>
      <c r="H246" s="29">
        <f t="shared" ref="H246" si="537">G246+$R$6</f>
        <v>122.18694847438761</v>
      </c>
      <c r="I246" s="29">
        <f t="shared" si="420"/>
        <v>120.75222295930693</v>
      </c>
      <c r="J246" s="29">
        <f t="shared" ref="J246" si="538">I246+$R$6</f>
        <v>121.78684305734615</v>
      </c>
      <c r="K246" s="23">
        <f t="shared" si="408"/>
        <v>474.66653040543201</v>
      </c>
      <c r="L246" s="9">
        <f t="shared" si="389"/>
        <v>1544.7596875193758</v>
      </c>
      <c r="M246" s="19">
        <f t="shared" si="409"/>
        <v>119.46403081087652</v>
      </c>
      <c r="N246" s="9">
        <f t="shared" ref="N246" si="539">M246+R$6</f>
        <v>120.49865090891575</v>
      </c>
      <c r="O246" s="9">
        <f t="shared" si="411"/>
        <v>420.19468908559247</v>
      </c>
    </row>
    <row r="247" spans="1:15" s="4" customFormat="1" ht="18" thickTop="1" thickBot="1" x14ac:dyDescent="0.25">
      <c r="A247" s="24">
        <v>246</v>
      </c>
      <c r="B247" s="27">
        <v>43983</v>
      </c>
      <c r="C247" s="29">
        <v>243</v>
      </c>
      <c r="D247" s="29"/>
      <c r="E247" s="29"/>
      <c r="F247" s="29">
        <f t="shared" si="418"/>
        <v>121.33333333333333</v>
      </c>
      <c r="G247" s="29">
        <f t="shared" si="382"/>
        <v>121.21388305589322</v>
      </c>
      <c r="H247" s="29">
        <f t="shared" ref="H247" si="540">G247+$R$7</f>
        <v>246.71909138922655</v>
      </c>
      <c r="I247" s="29">
        <f t="shared" si="420"/>
        <v>120.81377763885179</v>
      </c>
      <c r="J247" s="29">
        <f t="shared" ref="J247" si="541">I247+$R$7</f>
        <v>246.31898597218515</v>
      </c>
      <c r="K247" s="23">
        <f t="shared" si="408"/>
        <v>11.015667883561781</v>
      </c>
      <c r="L247" s="9">
        <f t="shared" si="389"/>
        <v>-14699.815115630232</v>
      </c>
      <c r="M247" s="19">
        <f t="shared" si="409"/>
        <v>119.46403081087652</v>
      </c>
      <c r="N247" s="9">
        <f t="shared" ref="N247" si="542">M247+R$7</f>
        <v>244.96923914420987</v>
      </c>
      <c r="O247" s="9">
        <f t="shared" si="411"/>
        <v>3.877902807088403</v>
      </c>
    </row>
    <row r="248" spans="1:15" s="4" customFormat="1" ht="18" thickTop="1" thickBot="1" x14ac:dyDescent="0.25">
      <c r="A248" s="24">
        <v>247</v>
      </c>
      <c r="B248" s="27">
        <v>44013</v>
      </c>
      <c r="C248" s="29">
        <v>395</v>
      </c>
      <c r="D248" s="29"/>
      <c r="E248" s="29"/>
      <c r="F248" s="29">
        <f t="shared" si="418"/>
        <v>123.08333333333333</v>
      </c>
      <c r="G248" s="29">
        <f t="shared" si="382"/>
        <v>121.27543773543806</v>
      </c>
      <c r="H248" s="29">
        <f t="shared" ref="H248" si="543">G248+$R$8</f>
        <v>349.83946959818314</v>
      </c>
      <c r="I248" s="29">
        <f t="shared" si="420"/>
        <v>120.87533231839662</v>
      </c>
      <c r="J248" s="29">
        <f t="shared" ref="J248" si="544">I248+$R$8</f>
        <v>349.43936418114168</v>
      </c>
      <c r="K248" s="23">
        <f t="shared" si="408"/>
        <v>2075.7715362186354</v>
      </c>
      <c r="L248" s="9">
        <f t="shared" si="389"/>
        <v>-31966.775745551495</v>
      </c>
      <c r="M248" s="19">
        <f t="shared" si="409"/>
        <v>119.46403081087652</v>
      </c>
      <c r="N248" s="9">
        <f t="shared" ref="N248" si="545">M248+R$8</f>
        <v>348.0280626736216</v>
      </c>
      <c r="O248" s="9">
        <f t="shared" si="411"/>
        <v>2206.36289619322</v>
      </c>
    </row>
    <row r="249" spans="1:15" s="4" customFormat="1" ht="18" thickTop="1" thickBot="1" x14ac:dyDescent="0.25">
      <c r="A249" s="24">
        <v>248</v>
      </c>
      <c r="B249" s="27">
        <v>44044</v>
      </c>
      <c r="C249" s="29">
        <v>352</v>
      </c>
      <c r="D249" s="29"/>
      <c r="E249" s="29"/>
      <c r="F249" s="29">
        <f t="shared" si="418"/>
        <v>125.16666666666667</v>
      </c>
      <c r="G249" s="29">
        <f t="shared" si="382"/>
        <v>121.3369924149829</v>
      </c>
      <c r="H249" s="29">
        <f t="shared" ref="H249" si="546">G249+$R$9</f>
        <v>329.54808310125736</v>
      </c>
      <c r="I249" s="29">
        <f t="shared" si="420"/>
        <v>120.93688699794143</v>
      </c>
      <c r="J249" s="29">
        <f t="shared" ref="J249" si="547">I249+$R$9</f>
        <v>329.1479776842159</v>
      </c>
      <c r="K249" s="23">
        <f t="shared" si="408"/>
        <v>522.2149239210944</v>
      </c>
      <c r="L249" s="9">
        <f t="shared" si="389"/>
        <v>-27082.043462086924</v>
      </c>
      <c r="M249" s="19">
        <f t="shared" si="409"/>
        <v>119.46403081087652</v>
      </c>
      <c r="N249" s="9">
        <f t="shared" ref="N249" si="548">M249+R$9</f>
        <v>327.675121497151</v>
      </c>
      <c r="O249" s="9">
        <f t="shared" si="411"/>
        <v>591.69971417836553</v>
      </c>
    </row>
    <row r="250" spans="1:15" s="4" customFormat="1" ht="18" thickTop="1" thickBot="1" x14ac:dyDescent="0.25">
      <c r="A250" s="24">
        <v>249</v>
      </c>
      <c r="B250" s="27">
        <v>44075</v>
      </c>
      <c r="C250" s="29">
        <v>175</v>
      </c>
      <c r="D250" s="29"/>
      <c r="E250" s="29"/>
      <c r="F250" s="29">
        <f t="shared" si="418"/>
        <v>127</v>
      </c>
      <c r="G250" s="29">
        <f t="shared" si="382"/>
        <v>121.39854709452774</v>
      </c>
      <c r="H250" s="29">
        <f t="shared" ref="H250" si="549">G250+$R$10</f>
        <v>186.90375542786109</v>
      </c>
      <c r="I250" s="29">
        <f t="shared" si="420"/>
        <v>120.99844167748627</v>
      </c>
      <c r="J250" s="29">
        <f t="shared" ref="J250" si="550">I250+$R$10</f>
        <v>186.50365001081963</v>
      </c>
      <c r="K250" s="23">
        <f t="shared" si="408"/>
        <v>132.33396357143039</v>
      </c>
      <c r="L250" s="9">
        <f t="shared" si="389"/>
        <v>-6975.1222022444044</v>
      </c>
      <c r="M250" s="19">
        <f t="shared" si="409"/>
        <v>119.46403081087652</v>
      </c>
      <c r="N250" s="9">
        <f t="shared" ref="N250" si="551">M250+R$10</f>
        <v>184.96923914420987</v>
      </c>
      <c r="O250" s="9">
        <f t="shared" si="411"/>
        <v>99.385729114446249</v>
      </c>
    </row>
    <row r="251" spans="1:15" s="4" customFormat="1" ht="18" thickTop="1" thickBot="1" x14ac:dyDescent="0.25">
      <c r="A251" s="24">
        <v>250</v>
      </c>
      <c r="B251" s="27">
        <v>44105</v>
      </c>
      <c r="C251" s="29">
        <v>78</v>
      </c>
      <c r="D251" s="29"/>
      <c r="E251" s="29"/>
      <c r="F251" s="29">
        <f t="shared" si="418"/>
        <v>121.83333333333333</v>
      </c>
      <c r="G251" s="29">
        <f t="shared" si="382"/>
        <v>121.46010177407257</v>
      </c>
      <c r="H251" s="29">
        <f t="shared" ref="H251" si="552">G251+$R$11</f>
        <v>66.14913363681768</v>
      </c>
      <c r="I251" s="29">
        <f t="shared" si="420"/>
        <v>121.05999635703112</v>
      </c>
      <c r="J251" s="29">
        <f t="shared" ref="J251" si="553">I251+$R$11</f>
        <v>65.749028219776221</v>
      </c>
      <c r="K251" s="23">
        <f t="shared" si="408"/>
        <v>150.08630955983938</v>
      </c>
      <c r="L251" s="9">
        <f t="shared" si="389"/>
        <v>4043.9250418500847</v>
      </c>
      <c r="M251" s="19">
        <f t="shared" si="409"/>
        <v>119.46403081087652</v>
      </c>
      <c r="N251" s="9">
        <f t="shared" ref="N251" si="554">M251+R$11</f>
        <v>64.153062673621633</v>
      </c>
      <c r="O251" s="9">
        <f t="shared" si="411"/>
        <v>191.73767332065046</v>
      </c>
    </row>
    <row r="252" spans="1:15" s="4" customFormat="1" ht="18" thickTop="1" thickBot="1" x14ac:dyDescent="0.25">
      <c r="A252" s="24">
        <v>251</v>
      </c>
      <c r="B252" s="27">
        <v>44136</v>
      </c>
      <c r="C252" s="29">
        <v>28</v>
      </c>
      <c r="D252" s="29"/>
      <c r="E252" s="29"/>
      <c r="F252" s="29">
        <f t="shared" si="418"/>
        <v>122.5</v>
      </c>
      <c r="G252" s="29">
        <f t="shared" si="382"/>
        <v>121.52165645361741</v>
      </c>
      <c r="H252" s="29">
        <f t="shared" ref="H252" si="555">G252+$R$12</f>
        <v>25.023188316362521</v>
      </c>
      <c r="I252" s="29">
        <f t="shared" si="420"/>
        <v>121.12155103657597</v>
      </c>
      <c r="J252" s="29">
        <f t="shared" ref="J252" si="556">I252+$R$12</f>
        <v>24.623082899321076</v>
      </c>
      <c r="K252" s="23">
        <f t="shared" si="408"/>
        <v>11.403569104857747</v>
      </c>
      <c r="L252" s="9">
        <f t="shared" si="389"/>
        <v>9723.8463016926053</v>
      </c>
      <c r="M252" s="19">
        <f t="shared" si="409"/>
        <v>119.46403081087652</v>
      </c>
      <c r="N252" s="9">
        <f t="shared" ref="N252" si="557">M252+R$12</f>
        <v>22.965562673621633</v>
      </c>
      <c r="O252" s="9">
        <f t="shared" si="411"/>
        <v>25.345559193231757</v>
      </c>
    </row>
    <row r="253" spans="1:15" s="4" customFormat="1" ht="18" thickTop="1" thickBot="1" x14ac:dyDescent="0.25">
      <c r="A253" s="24">
        <v>252</v>
      </c>
      <c r="B253" s="27">
        <v>44166</v>
      </c>
      <c r="C253" s="29">
        <v>5</v>
      </c>
      <c r="D253" s="29"/>
      <c r="E253" s="29"/>
      <c r="F253" s="29">
        <f t="shared" si="418"/>
        <v>123.75</v>
      </c>
      <c r="G253" s="29">
        <f t="shared" si="382"/>
        <v>121.58321113316225</v>
      </c>
      <c r="H253" s="29">
        <f t="shared" ref="H253" si="558">G253+$R$13</f>
        <v>18.022242995907362</v>
      </c>
      <c r="I253" s="29">
        <f t="shared" si="420"/>
        <v>121.18310571612081</v>
      </c>
      <c r="J253" s="29">
        <f t="shared" ref="J253" si="559">I253+$R$13</f>
        <v>17.622137578865917</v>
      </c>
      <c r="K253" s="23">
        <f t="shared" si="408"/>
        <v>159.31835705981916</v>
      </c>
      <c r="L253" s="9">
        <f t="shared" si="389"/>
        <v>12336.610081220164</v>
      </c>
      <c r="M253" s="19">
        <f t="shared" si="409"/>
        <v>119.46403081087652</v>
      </c>
      <c r="N253" s="9">
        <f t="shared" ref="N253" si="560">M253+R$13</f>
        <v>15.903062673621633</v>
      </c>
      <c r="O253" s="9">
        <f t="shared" si="411"/>
        <v>118.87677566492133</v>
      </c>
    </row>
    <row r="254" spans="1:15" s="4" customFormat="1" ht="18" thickTop="1" thickBot="1" x14ac:dyDescent="0.25">
      <c r="A254" s="31">
        <v>253</v>
      </c>
      <c r="B254" s="32">
        <v>44197</v>
      </c>
      <c r="C254" s="33">
        <v>8</v>
      </c>
      <c r="D254" s="33"/>
      <c r="E254" s="33"/>
      <c r="F254" s="33">
        <f t="shared" si="418"/>
        <v>123.25</v>
      </c>
      <c r="G254" s="33">
        <f t="shared" si="382"/>
        <v>121.64476581270709</v>
      </c>
      <c r="H254" s="33">
        <f t="shared" ref="H254" si="561">G254+$R$2</f>
        <v>17.091150616628667</v>
      </c>
      <c r="I254" s="33">
        <f t="shared" si="420"/>
        <v>121.24466039566566</v>
      </c>
      <c r="J254" s="33">
        <f t="shared" ref="J254" si="562">I254+$R$2</f>
        <v>16.691045199587236</v>
      </c>
      <c r="K254" s="23">
        <f t="shared" si="408"/>
        <v>75.534266661268347</v>
      </c>
      <c r="L254" s="12">
        <f t="shared" si="389"/>
        <v>11995.814805629612</v>
      </c>
      <c r="M254" s="20">
        <f t="shared" si="409"/>
        <v>119.46403081087652</v>
      </c>
      <c r="N254" s="9">
        <f t="shared" ref="N254" si="563">M254+R$2</f>
        <v>14.910415614798097</v>
      </c>
      <c r="O254" s="9">
        <f t="shared" si="411"/>
        <v>47.753843969245366</v>
      </c>
    </row>
    <row r="255" spans="1:15" ht="17" thickTop="1" x14ac:dyDescent="0.2"/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5:A158"/>
  <sheetViews>
    <sheetView workbookViewId="0">
      <selection activeCell="H37" sqref="H37"/>
    </sheetView>
  </sheetViews>
  <sheetFormatPr baseColWidth="10" defaultRowHeight="16" x14ac:dyDescent="0.2"/>
  <cols>
    <col min="1" max="1" width="13.1640625" bestFit="1" customWidth="1"/>
    <col min="2" max="2" width="5.83203125" bestFit="1" customWidth="1"/>
    <col min="3" max="3" width="8.33203125" bestFit="1" customWidth="1"/>
  </cols>
  <sheetData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data</vt:lpstr>
      <vt:lpstr>graphes</vt:lpstr>
      <vt:lpstr>graphes!_110_cdd_all_1_2000_2021</vt:lpstr>
      <vt:lpstr>data!data_climat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Rida</dc:creator>
  <cp:lastModifiedBy>cyril marzook</cp:lastModifiedBy>
  <dcterms:created xsi:type="dcterms:W3CDTF">2021-03-27T15:03:00Z</dcterms:created>
  <dcterms:modified xsi:type="dcterms:W3CDTF">2021-03-31T19:47:37Z</dcterms:modified>
</cp:coreProperties>
</file>