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1325" yWindow="3165" windowWidth="38565" windowHeight="24975" firstSheet="8" activeTab="14"/>
  </bookViews>
  <sheets>
    <sheet name="over750" sheetId="12" r:id="rId1"/>
    <sheet name="9702-4GB" sheetId="18" r:id="rId2"/>
    <sheet name="7502-4GB" sheetId="14" r:id="rId3"/>
    <sheet name="memreq" sheetId="13" r:id="rId4"/>
    <sheet name="energy" sheetId="8" r:id="rId5"/>
    <sheet name="normalgpu" sheetId="11" r:id="rId6"/>
    <sheet name="9700" sheetId="21" r:id="rId7"/>
    <sheet name="normal970" sheetId="17" r:id="rId8"/>
    <sheet name="normalxeon" sheetId="16" r:id="rId9"/>
    <sheet name="points-750" sheetId="19" r:id="rId10"/>
    <sheet name="points-970" sheetId="20" r:id="rId11"/>
    <sheet name="mem500mb" sheetId="22" r:id="rId12"/>
    <sheet name="logscale" sheetId="24" r:id="rId13"/>
    <sheet name="40-core" sheetId="25" r:id="rId14"/>
    <sheet name="40-core-curves" sheetId="2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2" l="1"/>
  <c r="P3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AP40" i="25" l="1"/>
  <c r="Q4" i="25"/>
  <c r="AA13" i="25" l="1"/>
  <c r="U13" i="25"/>
  <c r="AA11" i="25"/>
  <c r="Z4" i="25"/>
  <c r="Q5" i="25"/>
  <c r="Q6" i="25"/>
  <c r="Q7" i="25"/>
  <c r="Q8" i="25"/>
  <c r="Q9" i="25"/>
  <c r="Q10" i="25"/>
  <c r="Q11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4" i="25"/>
  <c r="T6" i="25"/>
  <c r="T5" i="25"/>
  <c r="T4" i="25"/>
  <c r="M5" i="25"/>
  <c r="M6" i="25"/>
  <c r="M7" i="25"/>
  <c r="M8" i="25"/>
  <c r="M9" i="25"/>
  <c r="M10" i="25"/>
  <c r="M11" i="25"/>
  <c r="M13" i="25"/>
  <c r="M15" i="25"/>
  <c r="M16" i="25"/>
  <c r="M17" i="25"/>
  <c r="M18" i="25"/>
  <c r="M19" i="25"/>
  <c r="M20" i="25"/>
  <c r="M21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71" i="25"/>
  <c r="M72" i="25"/>
  <c r="M73" i="25"/>
  <c r="M74" i="25"/>
  <c r="M75" i="25"/>
  <c r="M4" i="25"/>
  <c r="L76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2" i="25"/>
  <c r="K23" i="25"/>
  <c r="K25" i="25"/>
  <c r="K26" i="25"/>
  <c r="K27" i="25"/>
  <c r="K28" i="25"/>
  <c r="K29" i="25"/>
  <c r="K30" i="25"/>
  <c r="K31" i="25"/>
  <c r="K33" i="25"/>
  <c r="K34" i="25"/>
  <c r="K35" i="25"/>
  <c r="K36" i="25"/>
  <c r="K37" i="25"/>
  <c r="K38" i="25"/>
  <c r="K39" i="25"/>
  <c r="K40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Q3" i="17"/>
  <c r="V9" i="25" l="1"/>
  <c r="K76" i="25"/>
  <c r="AA36" i="25"/>
  <c r="Z36" i="25"/>
  <c r="AB36" i="25"/>
  <c r="I5" i="25"/>
  <c r="I6" i="25"/>
  <c r="I7" i="25"/>
  <c r="I8" i="25"/>
  <c r="I9" i="25"/>
  <c r="I10" i="25"/>
  <c r="I11" i="25"/>
  <c r="I12" i="25"/>
  <c r="Q12" i="25" s="1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4" i="25"/>
  <c r="V36" i="25"/>
  <c r="T36" i="25"/>
  <c r="H5" i="25"/>
  <c r="H6" i="25"/>
  <c r="H7" i="25"/>
  <c r="H8" i="25"/>
  <c r="H9" i="25"/>
  <c r="H10" i="25"/>
  <c r="H11" i="25"/>
  <c r="H12" i="25"/>
  <c r="M12" i="25" s="1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4" i="25"/>
  <c r="U36" i="25" l="1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AF60" i="26"/>
  <c r="AE60" i="26"/>
  <c r="AD60" i="26"/>
  <c r="V60" i="26"/>
  <c r="U60" i="26"/>
  <c r="T60" i="26"/>
  <c r="AF59" i="26"/>
  <c r="AE59" i="26"/>
  <c r="AD59" i="26"/>
  <c r="V59" i="26"/>
  <c r="U59" i="26"/>
  <c r="T59" i="26"/>
  <c r="AF58" i="26"/>
  <c r="AE58" i="26"/>
  <c r="AD58" i="26"/>
  <c r="V58" i="26"/>
  <c r="U58" i="26"/>
  <c r="T58" i="26"/>
  <c r="AF57" i="26"/>
  <c r="AE57" i="26"/>
  <c r="AD57" i="26"/>
  <c r="V57" i="26"/>
  <c r="U57" i="26"/>
  <c r="T57" i="26"/>
  <c r="AF56" i="26"/>
  <c r="AE56" i="26"/>
  <c r="AD56" i="26"/>
  <c r="V56" i="26"/>
  <c r="U56" i="26"/>
  <c r="T56" i="26"/>
  <c r="AN25" i="26"/>
  <c r="AM25" i="26"/>
  <c r="AL25" i="26"/>
  <c r="AK25" i="26"/>
  <c r="AJ25" i="26"/>
  <c r="AI25" i="26"/>
  <c r="AH25" i="26"/>
  <c r="AG25" i="26"/>
  <c r="AD25" i="26"/>
  <c r="AC25" i="26"/>
  <c r="AB25" i="26"/>
  <c r="AA25" i="26"/>
  <c r="Z25" i="26"/>
  <c r="Y25" i="26"/>
  <c r="X25" i="26"/>
  <c r="W25" i="26"/>
  <c r="T25" i="26"/>
  <c r="S25" i="26"/>
  <c r="R25" i="26"/>
  <c r="Q25" i="26"/>
  <c r="P25" i="26"/>
  <c r="O25" i="26"/>
  <c r="N25" i="26"/>
  <c r="M25" i="26"/>
  <c r="J25" i="26"/>
  <c r="I25" i="26"/>
  <c r="H25" i="26"/>
  <c r="G25" i="26"/>
  <c r="F25" i="26"/>
  <c r="E25" i="26"/>
  <c r="D25" i="26"/>
  <c r="C25" i="26"/>
  <c r="AN14" i="26"/>
  <c r="AM14" i="26"/>
  <c r="AL14" i="26"/>
  <c r="AK14" i="26"/>
  <c r="AJ14" i="26"/>
  <c r="AI14" i="26"/>
  <c r="AH14" i="26"/>
  <c r="AG14" i="26"/>
  <c r="AD14" i="26"/>
  <c r="AC14" i="26"/>
  <c r="AB14" i="26"/>
  <c r="AA14" i="26"/>
  <c r="Z14" i="26"/>
  <c r="Y14" i="26"/>
  <c r="X14" i="26"/>
  <c r="W14" i="26"/>
  <c r="T14" i="26"/>
  <c r="S14" i="26"/>
  <c r="R14" i="26"/>
  <c r="Q14" i="26"/>
  <c r="P14" i="26"/>
  <c r="O14" i="26"/>
  <c r="N14" i="26"/>
  <c r="M14" i="26"/>
  <c r="J14" i="26"/>
  <c r="I14" i="26"/>
  <c r="H14" i="26"/>
  <c r="G14" i="26"/>
  <c r="F14" i="26"/>
  <c r="E14" i="26"/>
  <c r="D14" i="26"/>
  <c r="C14" i="26"/>
  <c r="E76" i="25" l="1"/>
  <c r="J25" i="24" l="1"/>
  <c r="J26" i="24"/>
  <c r="J24" i="24"/>
  <c r="U30" i="8" l="1"/>
  <c r="U29" i="8"/>
  <c r="U28" i="8"/>
  <c r="U27" i="8"/>
  <c r="U26" i="8"/>
  <c r="U25" i="8"/>
  <c r="U24" i="8"/>
  <c r="V30" i="8"/>
  <c r="V29" i="8"/>
  <c r="V28" i="8"/>
  <c r="V27" i="8"/>
  <c r="V26" i="8"/>
  <c r="V25" i="8"/>
  <c r="V24" i="8"/>
  <c r="V23" i="8"/>
  <c r="V34" i="8" s="1"/>
  <c r="U2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I15" i="24"/>
  <c r="J15" i="24"/>
  <c r="K15" i="24"/>
  <c r="L15" i="24"/>
  <c r="M15" i="24"/>
  <c r="N15" i="24"/>
  <c r="O15" i="24"/>
  <c r="P15" i="24"/>
  <c r="I16" i="24"/>
  <c r="J16" i="24"/>
  <c r="K16" i="24"/>
  <c r="L16" i="24"/>
  <c r="M16" i="24"/>
  <c r="N16" i="24"/>
  <c r="O16" i="24"/>
  <c r="P16" i="24"/>
  <c r="I17" i="24"/>
  <c r="J17" i="24"/>
  <c r="K17" i="24"/>
  <c r="L17" i="24"/>
  <c r="M17" i="24"/>
  <c r="N17" i="24"/>
  <c r="O17" i="24"/>
  <c r="P17" i="24"/>
  <c r="I18" i="24"/>
  <c r="J18" i="24"/>
  <c r="K18" i="24"/>
  <c r="L18" i="24"/>
  <c r="M18" i="24"/>
  <c r="N18" i="24"/>
  <c r="O18" i="24"/>
  <c r="P18" i="24"/>
  <c r="I19" i="24"/>
  <c r="J19" i="24"/>
  <c r="K19" i="24"/>
  <c r="L19" i="24"/>
  <c r="M19" i="24"/>
  <c r="N19" i="24"/>
  <c r="O19" i="24"/>
  <c r="P19" i="24"/>
  <c r="I20" i="24"/>
  <c r="J20" i="24"/>
  <c r="K20" i="24"/>
  <c r="L20" i="24"/>
  <c r="M20" i="24"/>
  <c r="N20" i="24"/>
  <c r="O20" i="24"/>
  <c r="P20" i="24"/>
  <c r="I21" i="24"/>
  <c r="J21" i="24"/>
  <c r="K21" i="24"/>
  <c r="L21" i="24"/>
  <c r="M21" i="24"/>
  <c r="N21" i="24"/>
  <c r="O21" i="24"/>
  <c r="P21" i="24"/>
  <c r="J14" i="24"/>
  <c r="K14" i="24"/>
  <c r="L14" i="24"/>
  <c r="M14" i="24"/>
  <c r="N14" i="24"/>
  <c r="O14" i="24"/>
  <c r="P14" i="24"/>
  <c r="I14" i="24"/>
  <c r="Q10" i="8"/>
  <c r="Q11" i="8"/>
  <c r="Q12" i="8"/>
  <c r="Q13" i="8"/>
  <c r="Q14" i="8"/>
  <c r="Q15" i="8"/>
  <c r="Q16" i="8"/>
  <c r="W24" i="8"/>
  <c r="X24" i="8"/>
  <c r="Q17" i="8"/>
  <c r="Q18" i="8"/>
  <c r="Q19" i="8"/>
  <c r="Q20" i="8"/>
  <c r="Q21" i="8"/>
  <c r="Q22" i="8"/>
  <c r="Q23" i="8"/>
  <c r="W25" i="8"/>
  <c r="X25" i="8"/>
  <c r="Q24" i="8"/>
  <c r="Q25" i="8"/>
  <c r="Q26" i="8"/>
  <c r="Q27" i="8"/>
  <c r="Q28" i="8"/>
  <c r="Q29" i="8"/>
  <c r="Q30" i="8"/>
  <c r="W26" i="8"/>
  <c r="X26" i="8"/>
  <c r="Q31" i="8"/>
  <c r="Q32" i="8"/>
  <c r="Q33" i="8"/>
  <c r="Q34" i="8"/>
  <c r="Q35" i="8"/>
  <c r="Q36" i="8"/>
  <c r="Q37" i="8"/>
  <c r="W27" i="8"/>
  <c r="X27" i="8"/>
  <c r="Q38" i="8"/>
  <c r="Q39" i="8"/>
  <c r="Q40" i="8"/>
  <c r="Q41" i="8"/>
  <c r="Q42" i="8"/>
  <c r="Q43" i="8"/>
  <c r="Q44" i="8"/>
  <c r="W28" i="8"/>
  <c r="X28" i="8"/>
  <c r="Q45" i="8"/>
  <c r="Q46" i="8"/>
  <c r="Q47" i="8"/>
  <c r="Q48" i="8"/>
  <c r="Q49" i="8"/>
  <c r="Q50" i="8"/>
  <c r="Q51" i="8"/>
  <c r="W29" i="8"/>
  <c r="X29" i="8"/>
  <c r="Q52" i="8"/>
  <c r="Q53" i="8"/>
  <c r="Q54" i="8"/>
  <c r="Q55" i="8"/>
  <c r="Q56" i="8"/>
  <c r="Q57" i="8"/>
  <c r="Q58" i="8"/>
  <c r="W30" i="8"/>
  <c r="X30" i="8"/>
  <c r="Q3" i="8"/>
  <c r="Q4" i="8"/>
  <c r="Q5" i="8"/>
  <c r="Q6" i="8"/>
  <c r="Q7" i="8"/>
  <c r="Q8" i="8"/>
  <c r="Q9" i="8"/>
  <c r="W23" i="8"/>
  <c r="X23" i="8"/>
  <c r="U31" i="8"/>
  <c r="U43" i="8"/>
  <c r="V31" i="8"/>
  <c r="V43" i="8" s="1"/>
  <c r="W31" i="8"/>
  <c r="W43" i="8"/>
  <c r="X31" i="8"/>
  <c r="U36" i="8"/>
  <c r="V36" i="8"/>
  <c r="W36" i="8"/>
  <c r="X36" i="8"/>
  <c r="U37" i="8"/>
  <c r="V37" i="8"/>
  <c r="W37" i="8"/>
  <c r="X37" i="8"/>
  <c r="U38" i="8"/>
  <c r="V38" i="8"/>
  <c r="W38" i="8"/>
  <c r="X38" i="8"/>
  <c r="U39" i="8"/>
  <c r="V39" i="8"/>
  <c r="W39" i="8"/>
  <c r="X39" i="8"/>
  <c r="U40" i="8"/>
  <c r="V40" i="8"/>
  <c r="W40" i="8"/>
  <c r="X40" i="8"/>
  <c r="U41" i="8"/>
  <c r="V41" i="8"/>
  <c r="W41" i="8"/>
  <c r="X41" i="8"/>
  <c r="U42" i="8"/>
  <c r="V42" i="8"/>
  <c r="W42" i="8"/>
  <c r="X42" i="8"/>
  <c r="W34" i="8"/>
  <c r="X34" i="8"/>
  <c r="U34" i="8"/>
  <c r="AF60" i="22"/>
  <c r="AE60" i="22"/>
  <c r="AD60" i="22"/>
  <c r="AF59" i="22"/>
  <c r="AE59" i="22"/>
  <c r="AD59" i="22"/>
  <c r="AF58" i="22"/>
  <c r="AE58" i="22"/>
  <c r="AD58" i="22"/>
  <c r="AF57" i="22"/>
  <c r="AE57" i="22"/>
  <c r="AD57" i="22"/>
  <c r="AF56" i="22"/>
  <c r="AE56" i="22"/>
  <c r="AD56" i="22"/>
  <c r="R64" i="22"/>
  <c r="S64" i="22"/>
  <c r="R65" i="22"/>
  <c r="S65" i="22"/>
  <c r="R66" i="22"/>
  <c r="S66" i="22"/>
  <c r="R67" i="22"/>
  <c r="S67" i="22"/>
  <c r="R68" i="22"/>
  <c r="S68" i="22"/>
  <c r="R69" i="22"/>
  <c r="S69" i="22"/>
  <c r="R70" i="22"/>
  <c r="S70" i="22"/>
  <c r="R71" i="22"/>
  <c r="S71" i="22"/>
  <c r="R72" i="22"/>
  <c r="S72" i="22"/>
  <c r="R73" i="22"/>
  <c r="S73" i="22"/>
  <c r="R74" i="22"/>
  <c r="S74" i="22"/>
  <c r="R75" i="22"/>
  <c r="S75" i="22"/>
  <c r="R76" i="22"/>
  <c r="S76" i="22"/>
  <c r="R77" i="22"/>
  <c r="S77" i="22"/>
  <c r="R78" i="22"/>
  <c r="S78" i="22"/>
  <c r="R79" i="22"/>
  <c r="S79" i="22"/>
  <c r="S63" i="22"/>
  <c r="R63" i="22"/>
  <c r="T57" i="22"/>
  <c r="U57" i="22"/>
  <c r="V57" i="22"/>
  <c r="T58" i="22"/>
  <c r="U58" i="22"/>
  <c r="V58" i="22"/>
  <c r="T59" i="22"/>
  <c r="U59" i="22"/>
  <c r="V59" i="22"/>
  <c r="T60" i="22"/>
  <c r="U60" i="22"/>
  <c r="V60" i="22"/>
  <c r="U56" i="22"/>
  <c r="V56" i="22"/>
  <c r="T56" i="22"/>
  <c r="F14" i="22"/>
  <c r="E60" i="17"/>
  <c r="F60" i="17"/>
  <c r="G60" i="17"/>
  <c r="D60" i="17"/>
  <c r="AN25" i="22"/>
  <c r="AM25" i="22"/>
  <c r="AL25" i="22"/>
  <c r="AK25" i="22"/>
  <c r="AJ25" i="22"/>
  <c r="AI25" i="22"/>
  <c r="AH25" i="22"/>
  <c r="AG25" i="22"/>
  <c r="AN14" i="22"/>
  <c r="AM14" i="22"/>
  <c r="AL14" i="22"/>
  <c r="AK14" i="22"/>
  <c r="AJ14" i="22"/>
  <c r="AI14" i="22"/>
  <c r="AH14" i="22"/>
  <c r="AG14" i="22"/>
  <c r="AD25" i="22"/>
  <c r="AC25" i="22"/>
  <c r="AB25" i="22"/>
  <c r="AA25" i="22"/>
  <c r="Z25" i="22"/>
  <c r="Y25" i="22"/>
  <c r="X25" i="22"/>
  <c r="W25" i="22"/>
  <c r="AD14" i="22"/>
  <c r="AC14" i="22"/>
  <c r="AB14" i="22"/>
  <c r="AA14" i="22"/>
  <c r="Z14" i="22"/>
  <c r="Y14" i="22"/>
  <c r="X14" i="22"/>
  <c r="W14" i="22"/>
  <c r="T25" i="22"/>
  <c r="S25" i="22"/>
  <c r="R25" i="22"/>
  <c r="Q25" i="22"/>
  <c r="P25" i="22"/>
  <c r="O25" i="22"/>
  <c r="N25" i="22"/>
  <c r="M25" i="22"/>
  <c r="T14" i="22"/>
  <c r="S14" i="22"/>
  <c r="R14" i="22"/>
  <c r="Q14" i="22"/>
  <c r="P14" i="22"/>
  <c r="O14" i="22"/>
  <c r="N14" i="22"/>
  <c r="M14" i="22"/>
  <c r="J25" i="22"/>
  <c r="I25" i="22"/>
  <c r="H25" i="22"/>
  <c r="G25" i="22"/>
  <c r="F25" i="22"/>
  <c r="E25" i="22"/>
  <c r="D25" i="22"/>
  <c r="C25" i="22"/>
  <c r="D14" i="22"/>
  <c r="E14" i="22"/>
  <c r="G14" i="22"/>
  <c r="H14" i="22"/>
  <c r="I14" i="22"/>
  <c r="J14" i="22"/>
  <c r="C14" i="22"/>
  <c r="M74" i="11"/>
  <c r="U74" i="11"/>
  <c r="M75" i="11"/>
  <c r="U75" i="11"/>
  <c r="M76" i="11"/>
  <c r="U76" i="11"/>
  <c r="M77" i="11"/>
  <c r="U77" i="11"/>
  <c r="M78" i="11"/>
  <c r="U78" i="11"/>
  <c r="M79" i="11"/>
  <c r="U79" i="11"/>
  <c r="M80" i="11"/>
  <c r="U80" i="11"/>
  <c r="G81" i="11"/>
  <c r="M81" i="11"/>
  <c r="U81" i="11"/>
  <c r="M82" i="11"/>
  <c r="U82" i="11"/>
  <c r="M83" i="11"/>
  <c r="U83" i="11"/>
  <c r="M84" i="11"/>
  <c r="U84" i="11"/>
  <c r="M85" i="11"/>
  <c r="U85" i="11"/>
  <c r="M86" i="11"/>
  <c r="U86" i="11"/>
  <c r="M87" i="11"/>
  <c r="U87" i="11"/>
  <c r="M88" i="11"/>
  <c r="U88" i="11"/>
  <c r="G89" i="11"/>
  <c r="M89" i="11"/>
  <c r="U89" i="11"/>
  <c r="M90" i="11"/>
  <c r="U90" i="11"/>
  <c r="M91" i="11"/>
  <c r="U91" i="11"/>
  <c r="M92" i="11"/>
  <c r="U92" i="11"/>
  <c r="M93" i="11"/>
  <c r="U93" i="11"/>
  <c r="M94" i="11"/>
  <c r="U94" i="11"/>
  <c r="M95" i="11"/>
  <c r="U95" i="11"/>
  <c r="M96" i="11"/>
  <c r="U96" i="11"/>
  <c r="G97" i="11"/>
  <c r="M97" i="11"/>
  <c r="U97" i="11"/>
  <c r="M98" i="11"/>
  <c r="U98" i="11"/>
  <c r="M99" i="11"/>
  <c r="U99" i="11"/>
  <c r="M100" i="11"/>
  <c r="U100" i="11"/>
  <c r="M101" i="11"/>
  <c r="U101" i="11"/>
  <c r="M102" i="11"/>
  <c r="U102" i="11"/>
  <c r="M103" i="11"/>
  <c r="U103" i="11"/>
  <c r="M104" i="11"/>
  <c r="U104" i="11"/>
  <c r="G105" i="11"/>
  <c r="M105" i="11"/>
  <c r="U105" i="11"/>
  <c r="M106" i="11"/>
  <c r="U106" i="11"/>
  <c r="M107" i="11"/>
  <c r="U107" i="11"/>
  <c r="M108" i="11"/>
  <c r="U108" i="11"/>
  <c r="M109" i="11"/>
  <c r="U109" i="11"/>
  <c r="M110" i="11"/>
  <c r="U110" i="11"/>
  <c r="M111" i="11"/>
  <c r="U111" i="11"/>
  <c r="M112" i="11"/>
  <c r="U112" i="11"/>
  <c r="G113" i="11"/>
  <c r="M113" i="11"/>
  <c r="U113" i="11"/>
  <c r="M114" i="11"/>
  <c r="U114" i="11"/>
  <c r="M115" i="11"/>
  <c r="U115" i="11"/>
  <c r="M116" i="11"/>
  <c r="U116" i="11"/>
  <c r="M117" i="11"/>
  <c r="U117" i="11"/>
  <c r="M118" i="11"/>
  <c r="U118" i="11"/>
  <c r="M119" i="11"/>
  <c r="U119" i="11"/>
  <c r="M120" i="11"/>
  <c r="U120" i="11"/>
  <c r="G121" i="11"/>
  <c r="M121" i="11"/>
  <c r="U121" i="11"/>
  <c r="M122" i="11"/>
  <c r="U122" i="11"/>
  <c r="M123" i="11"/>
  <c r="U123" i="11"/>
  <c r="M124" i="11"/>
  <c r="U124" i="11"/>
  <c r="M125" i="11"/>
  <c r="U125" i="11"/>
  <c r="M126" i="11"/>
  <c r="U126" i="11"/>
  <c r="M127" i="11"/>
  <c r="U127" i="11"/>
  <c r="M128" i="11"/>
  <c r="U128" i="11"/>
  <c r="G129" i="11"/>
  <c r="M129" i="11"/>
  <c r="U129" i="11"/>
  <c r="M130" i="11"/>
  <c r="U130" i="11"/>
  <c r="M131" i="11"/>
  <c r="U131" i="11"/>
  <c r="M132" i="11"/>
  <c r="U132" i="11"/>
  <c r="M133" i="11"/>
  <c r="U133" i="11"/>
  <c r="M134" i="11"/>
  <c r="U134" i="11"/>
  <c r="M135" i="11"/>
  <c r="U135" i="11"/>
  <c r="M136" i="11"/>
  <c r="U136" i="11"/>
  <c r="U138" i="11"/>
  <c r="L74" i="11"/>
  <c r="T74" i="11"/>
  <c r="L75" i="11"/>
  <c r="T75" i="11"/>
  <c r="L76" i="11"/>
  <c r="T76" i="11"/>
  <c r="L77" i="11"/>
  <c r="T77" i="11"/>
  <c r="L78" i="11"/>
  <c r="T78" i="11"/>
  <c r="L79" i="11"/>
  <c r="T79" i="11"/>
  <c r="L80" i="11"/>
  <c r="T80" i="11"/>
  <c r="L81" i="11"/>
  <c r="T81" i="11"/>
  <c r="L82" i="11"/>
  <c r="T82" i="11"/>
  <c r="L83" i="11"/>
  <c r="T83" i="11"/>
  <c r="L84" i="11"/>
  <c r="T84" i="11"/>
  <c r="L85" i="11"/>
  <c r="T85" i="11"/>
  <c r="L86" i="11"/>
  <c r="T86" i="11"/>
  <c r="L87" i="11"/>
  <c r="T87" i="11"/>
  <c r="L88" i="11"/>
  <c r="T88" i="11"/>
  <c r="L89" i="11"/>
  <c r="T89" i="11"/>
  <c r="L90" i="11"/>
  <c r="T90" i="11"/>
  <c r="L91" i="11"/>
  <c r="T91" i="11"/>
  <c r="L92" i="11"/>
  <c r="T92" i="11"/>
  <c r="L93" i="11"/>
  <c r="T93" i="11"/>
  <c r="L94" i="11"/>
  <c r="T94" i="11"/>
  <c r="L95" i="11"/>
  <c r="T95" i="11"/>
  <c r="L96" i="11"/>
  <c r="T96" i="11"/>
  <c r="L97" i="11"/>
  <c r="T97" i="11"/>
  <c r="L98" i="11"/>
  <c r="T98" i="11"/>
  <c r="L99" i="11"/>
  <c r="T99" i="11"/>
  <c r="L100" i="11"/>
  <c r="T100" i="11"/>
  <c r="L101" i="11"/>
  <c r="T101" i="11"/>
  <c r="L102" i="11"/>
  <c r="T102" i="11"/>
  <c r="L103" i="11"/>
  <c r="T103" i="11"/>
  <c r="L104" i="11"/>
  <c r="T104" i="11"/>
  <c r="L105" i="11"/>
  <c r="T105" i="11"/>
  <c r="L106" i="11"/>
  <c r="T106" i="11"/>
  <c r="L107" i="11"/>
  <c r="T107" i="11"/>
  <c r="L108" i="11"/>
  <c r="T108" i="11"/>
  <c r="L109" i="11"/>
  <c r="T109" i="11"/>
  <c r="L110" i="11"/>
  <c r="T110" i="11"/>
  <c r="L111" i="11"/>
  <c r="T111" i="11"/>
  <c r="L112" i="11"/>
  <c r="T112" i="11"/>
  <c r="L113" i="11"/>
  <c r="T113" i="11"/>
  <c r="L114" i="11"/>
  <c r="T114" i="11"/>
  <c r="L115" i="11"/>
  <c r="T115" i="11"/>
  <c r="L116" i="11"/>
  <c r="T116" i="11"/>
  <c r="L117" i="11"/>
  <c r="T117" i="11"/>
  <c r="L118" i="11"/>
  <c r="T118" i="11"/>
  <c r="L119" i="11"/>
  <c r="T119" i="11"/>
  <c r="L120" i="11"/>
  <c r="T120" i="11"/>
  <c r="L121" i="11"/>
  <c r="T121" i="11"/>
  <c r="L122" i="11"/>
  <c r="T122" i="11"/>
  <c r="L123" i="11"/>
  <c r="T123" i="11"/>
  <c r="L124" i="11"/>
  <c r="T124" i="11"/>
  <c r="L125" i="11"/>
  <c r="T125" i="11"/>
  <c r="L126" i="11"/>
  <c r="T126" i="11"/>
  <c r="L127" i="11"/>
  <c r="T127" i="11"/>
  <c r="L128" i="11"/>
  <c r="T128" i="11"/>
  <c r="L129" i="11"/>
  <c r="T129" i="11"/>
  <c r="L130" i="11"/>
  <c r="T130" i="11"/>
  <c r="L131" i="11"/>
  <c r="T131" i="11"/>
  <c r="L132" i="11"/>
  <c r="T132" i="11"/>
  <c r="L133" i="11"/>
  <c r="T133" i="11"/>
  <c r="L134" i="11"/>
  <c r="T134" i="11"/>
  <c r="L135" i="11"/>
  <c r="T135" i="11"/>
  <c r="L136" i="11"/>
  <c r="T136" i="11"/>
  <c r="T138" i="11"/>
  <c r="K74" i="11"/>
  <c r="S74" i="11"/>
  <c r="K75" i="11"/>
  <c r="S75" i="11"/>
  <c r="K76" i="11"/>
  <c r="S76" i="11"/>
  <c r="K77" i="11"/>
  <c r="S77" i="11"/>
  <c r="K78" i="11"/>
  <c r="S78" i="11"/>
  <c r="K79" i="11"/>
  <c r="S79" i="11"/>
  <c r="K80" i="11"/>
  <c r="S80" i="11"/>
  <c r="K81" i="11"/>
  <c r="S81" i="11"/>
  <c r="K82" i="11"/>
  <c r="S82" i="11"/>
  <c r="K83" i="11"/>
  <c r="S83" i="11"/>
  <c r="K84" i="11"/>
  <c r="S84" i="11"/>
  <c r="K85" i="11"/>
  <c r="S85" i="11"/>
  <c r="K86" i="11"/>
  <c r="S86" i="11"/>
  <c r="K87" i="11"/>
  <c r="S87" i="11"/>
  <c r="K88" i="11"/>
  <c r="S88" i="11"/>
  <c r="K89" i="11"/>
  <c r="S89" i="11"/>
  <c r="K90" i="11"/>
  <c r="S90" i="11"/>
  <c r="K91" i="11"/>
  <c r="S91" i="11"/>
  <c r="K92" i="11"/>
  <c r="S92" i="11"/>
  <c r="K93" i="11"/>
  <c r="S93" i="11"/>
  <c r="K94" i="11"/>
  <c r="S94" i="11"/>
  <c r="K95" i="11"/>
  <c r="S95" i="11"/>
  <c r="K96" i="11"/>
  <c r="S96" i="11"/>
  <c r="K97" i="11"/>
  <c r="S97" i="11"/>
  <c r="K98" i="11"/>
  <c r="S98" i="11"/>
  <c r="K99" i="11"/>
  <c r="S99" i="11"/>
  <c r="K100" i="11"/>
  <c r="S100" i="11"/>
  <c r="K101" i="11"/>
  <c r="S101" i="11"/>
  <c r="K102" i="11"/>
  <c r="S102" i="11"/>
  <c r="K103" i="11"/>
  <c r="S103" i="11"/>
  <c r="K104" i="11"/>
  <c r="S104" i="11"/>
  <c r="K105" i="11"/>
  <c r="S105" i="11"/>
  <c r="K106" i="11"/>
  <c r="S106" i="11"/>
  <c r="K107" i="11"/>
  <c r="S107" i="11"/>
  <c r="K108" i="11"/>
  <c r="S108" i="11"/>
  <c r="K109" i="11"/>
  <c r="S109" i="11"/>
  <c r="K110" i="11"/>
  <c r="S110" i="11"/>
  <c r="K111" i="11"/>
  <c r="S111" i="11"/>
  <c r="K112" i="11"/>
  <c r="S112" i="11"/>
  <c r="K113" i="11"/>
  <c r="S113" i="11"/>
  <c r="K114" i="11"/>
  <c r="S114" i="11"/>
  <c r="K115" i="11"/>
  <c r="S115" i="11"/>
  <c r="K116" i="11"/>
  <c r="S116" i="11"/>
  <c r="K117" i="11"/>
  <c r="S117" i="11"/>
  <c r="K118" i="11"/>
  <c r="S118" i="11"/>
  <c r="K119" i="11"/>
  <c r="S119" i="11"/>
  <c r="K120" i="11"/>
  <c r="S120" i="11"/>
  <c r="K121" i="11"/>
  <c r="S121" i="11"/>
  <c r="K122" i="11"/>
  <c r="S122" i="11"/>
  <c r="K123" i="11"/>
  <c r="S123" i="11"/>
  <c r="K124" i="11"/>
  <c r="S124" i="11"/>
  <c r="K125" i="11"/>
  <c r="S125" i="11"/>
  <c r="K126" i="11"/>
  <c r="S126" i="11"/>
  <c r="K127" i="11"/>
  <c r="S127" i="11"/>
  <c r="K128" i="11"/>
  <c r="S128" i="11"/>
  <c r="K129" i="11"/>
  <c r="S129" i="11"/>
  <c r="K130" i="11"/>
  <c r="S130" i="11"/>
  <c r="K131" i="11"/>
  <c r="S131" i="11"/>
  <c r="K132" i="11"/>
  <c r="S132" i="11"/>
  <c r="K133" i="11"/>
  <c r="S133" i="11"/>
  <c r="K134" i="11"/>
  <c r="S134" i="11"/>
  <c r="K135" i="11"/>
  <c r="S135" i="11"/>
  <c r="K136" i="11"/>
  <c r="S136" i="11"/>
  <c r="S138" i="11"/>
  <c r="J74" i="11"/>
  <c r="R74" i="11"/>
  <c r="J75" i="11"/>
  <c r="R75" i="11"/>
  <c r="J76" i="11"/>
  <c r="R76" i="11"/>
  <c r="J77" i="11"/>
  <c r="R77" i="11"/>
  <c r="J78" i="11"/>
  <c r="R78" i="11"/>
  <c r="J79" i="11"/>
  <c r="R79" i="11"/>
  <c r="J80" i="11"/>
  <c r="R80" i="11"/>
  <c r="J81" i="11"/>
  <c r="R81" i="11"/>
  <c r="J82" i="11"/>
  <c r="R82" i="11"/>
  <c r="J83" i="11"/>
  <c r="R83" i="11"/>
  <c r="J84" i="11"/>
  <c r="R84" i="11"/>
  <c r="J85" i="11"/>
  <c r="R85" i="11"/>
  <c r="J86" i="11"/>
  <c r="R86" i="11"/>
  <c r="J87" i="11"/>
  <c r="R87" i="11"/>
  <c r="J88" i="11"/>
  <c r="R88" i="11"/>
  <c r="J89" i="11"/>
  <c r="R89" i="11"/>
  <c r="J90" i="11"/>
  <c r="R90" i="11"/>
  <c r="J91" i="11"/>
  <c r="R91" i="11"/>
  <c r="J92" i="11"/>
  <c r="R92" i="11"/>
  <c r="J93" i="11"/>
  <c r="R93" i="11"/>
  <c r="J94" i="11"/>
  <c r="R94" i="11"/>
  <c r="J95" i="11"/>
  <c r="R95" i="11"/>
  <c r="J96" i="11"/>
  <c r="R96" i="11"/>
  <c r="J97" i="11"/>
  <c r="R97" i="11"/>
  <c r="J98" i="11"/>
  <c r="R98" i="11"/>
  <c r="J99" i="11"/>
  <c r="R99" i="11"/>
  <c r="J100" i="11"/>
  <c r="R100" i="11"/>
  <c r="J101" i="11"/>
  <c r="R101" i="11"/>
  <c r="J102" i="11"/>
  <c r="R102" i="11"/>
  <c r="J103" i="11"/>
  <c r="R103" i="11"/>
  <c r="J104" i="11"/>
  <c r="R104" i="11"/>
  <c r="J105" i="11"/>
  <c r="R105" i="11"/>
  <c r="J106" i="11"/>
  <c r="R106" i="11"/>
  <c r="J107" i="11"/>
  <c r="R107" i="11"/>
  <c r="J108" i="11"/>
  <c r="R108" i="11"/>
  <c r="J109" i="11"/>
  <c r="R109" i="11"/>
  <c r="J110" i="11"/>
  <c r="R110" i="11"/>
  <c r="J111" i="11"/>
  <c r="R111" i="11"/>
  <c r="J112" i="11"/>
  <c r="R112" i="11"/>
  <c r="J113" i="11"/>
  <c r="R113" i="11"/>
  <c r="J114" i="11"/>
  <c r="R114" i="11"/>
  <c r="J115" i="11"/>
  <c r="R115" i="11"/>
  <c r="J116" i="11"/>
  <c r="R116" i="11"/>
  <c r="J117" i="11"/>
  <c r="R117" i="11"/>
  <c r="J118" i="11"/>
  <c r="R118" i="11"/>
  <c r="J119" i="11"/>
  <c r="R119" i="11"/>
  <c r="J120" i="11"/>
  <c r="R120" i="11"/>
  <c r="J121" i="11"/>
  <c r="R121" i="11"/>
  <c r="J122" i="11"/>
  <c r="R122" i="11"/>
  <c r="J123" i="11"/>
  <c r="R123" i="11"/>
  <c r="J124" i="11"/>
  <c r="R124" i="11"/>
  <c r="J125" i="11"/>
  <c r="R125" i="11"/>
  <c r="J126" i="11"/>
  <c r="R126" i="11"/>
  <c r="J127" i="11"/>
  <c r="R127" i="11"/>
  <c r="J128" i="11"/>
  <c r="R128" i="11"/>
  <c r="J129" i="11"/>
  <c r="R129" i="11"/>
  <c r="J130" i="11"/>
  <c r="R130" i="11"/>
  <c r="J131" i="11"/>
  <c r="R131" i="11"/>
  <c r="J132" i="11"/>
  <c r="R132" i="11"/>
  <c r="J133" i="11"/>
  <c r="R133" i="11"/>
  <c r="J134" i="11"/>
  <c r="R134" i="11"/>
  <c r="J135" i="11"/>
  <c r="R135" i="11"/>
  <c r="J136" i="11"/>
  <c r="R136" i="11"/>
  <c r="R138" i="11"/>
  <c r="G137" i="11"/>
  <c r="M137" i="11"/>
  <c r="U137" i="11"/>
  <c r="L137" i="11"/>
  <c r="T137" i="11"/>
  <c r="K137" i="11"/>
  <c r="S137" i="11"/>
  <c r="J137" i="11"/>
  <c r="R137" i="11"/>
  <c r="M66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M3" i="11"/>
  <c r="L3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" i="11"/>
  <c r="M3" i="21"/>
  <c r="U3" i="21"/>
  <c r="M4" i="21"/>
  <c r="U4" i="21"/>
  <c r="M5" i="21"/>
  <c r="U5" i="21"/>
  <c r="M6" i="21"/>
  <c r="U6" i="21"/>
  <c r="M7" i="21"/>
  <c r="U7" i="21"/>
  <c r="M8" i="21"/>
  <c r="U8" i="21"/>
  <c r="M9" i="21"/>
  <c r="U9" i="21"/>
  <c r="G10" i="21"/>
  <c r="M10" i="21"/>
  <c r="U10" i="21"/>
  <c r="M11" i="21"/>
  <c r="U11" i="21"/>
  <c r="M12" i="21"/>
  <c r="U12" i="21"/>
  <c r="M13" i="21"/>
  <c r="U13" i="21"/>
  <c r="M14" i="21"/>
  <c r="U14" i="21"/>
  <c r="M15" i="21"/>
  <c r="U15" i="21"/>
  <c r="M16" i="21"/>
  <c r="U16" i="21"/>
  <c r="M17" i="21"/>
  <c r="U17" i="21"/>
  <c r="G18" i="21"/>
  <c r="M18" i="21"/>
  <c r="U18" i="21"/>
  <c r="M19" i="21"/>
  <c r="U19" i="21"/>
  <c r="M20" i="21"/>
  <c r="U20" i="21"/>
  <c r="M21" i="21"/>
  <c r="U21" i="21"/>
  <c r="M22" i="21"/>
  <c r="U22" i="21"/>
  <c r="M23" i="21"/>
  <c r="U23" i="21"/>
  <c r="M24" i="21"/>
  <c r="U24" i="21"/>
  <c r="M25" i="21"/>
  <c r="U25" i="21"/>
  <c r="G26" i="21"/>
  <c r="M26" i="21"/>
  <c r="U26" i="21"/>
  <c r="M27" i="21"/>
  <c r="U27" i="21"/>
  <c r="M28" i="21"/>
  <c r="U28" i="21"/>
  <c r="M29" i="21"/>
  <c r="U29" i="21"/>
  <c r="M30" i="21"/>
  <c r="U30" i="21"/>
  <c r="M31" i="21"/>
  <c r="U31" i="21"/>
  <c r="M32" i="21"/>
  <c r="U32" i="21"/>
  <c r="M33" i="21"/>
  <c r="U33" i="21"/>
  <c r="G34" i="21"/>
  <c r="M34" i="21"/>
  <c r="U34" i="21"/>
  <c r="M35" i="21"/>
  <c r="U35" i="21"/>
  <c r="M36" i="21"/>
  <c r="U36" i="21"/>
  <c r="M37" i="21"/>
  <c r="U37" i="21"/>
  <c r="M38" i="21"/>
  <c r="U38" i="21"/>
  <c r="M39" i="21"/>
  <c r="U39" i="21"/>
  <c r="M40" i="21"/>
  <c r="U40" i="21"/>
  <c r="M41" i="21"/>
  <c r="U41" i="21"/>
  <c r="G42" i="21"/>
  <c r="M42" i="21"/>
  <c r="U42" i="21"/>
  <c r="M43" i="21"/>
  <c r="U43" i="21"/>
  <c r="M44" i="21"/>
  <c r="U44" i="21"/>
  <c r="M45" i="21"/>
  <c r="U45" i="21"/>
  <c r="M46" i="21"/>
  <c r="U46" i="21"/>
  <c r="M47" i="21"/>
  <c r="U47" i="21"/>
  <c r="M48" i="21"/>
  <c r="U48" i="21"/>
  <c r="M49" i="21"/>
  <c r="U49" i="21"/>
  <c r="G50" i="21"/>
  <c r="M50" i="21"/>
  <c r="U50" i="21"/>
  <c r="M51" i="21"/>
  <c r="U51" i="21"/>
  <c r="M52" i="21"/>
  <c r="U52" i="21"/>
  <c r="M53" i="21"/>
  <c r="U53" i="21"/>
  <c r="M54" i="21"/>
  <c r="U54" i="21"/>
  <c r="M55" i="21"/>
  <c r="U55" i="21"/>
  <c r="M56" i="21"/>
  <c r="U56" i="21"/>
  <c r="M57" i="21"/>
  <c r="U57" i="21"/>
  <c r="G58" i="21"/>
  <c r="M58" i="21"/>
  <c r="U58" i="21"/>
  <c r="M59" i="21"/>
  <c r="U59" i="21"/>
  <c r="M60" i="21"/>
  <c r="U60" i="21"/>
  <c r="M61" i="21"/>
  <c r="U61" i="21"/>
  <c r="M62" i="21"/>
  <c r="U62" i="21"/>
  <c r="M63" i="21"/>
  <c r="U63" i="21"/>
  <c r="M64" i="21"/>
  <c r="U64" i="21"/>
  <c r="M65" i="21"/>
  <c r="U65" i="21"/>
  <c r="U67" i="21"/>
  <c r="L3" i="21"/>
  <c r="T3" i="21"/>
  <c r="L4" i="21"/>
  <c r="T4" i="21"/>
  <c r="L5" i="21"/>
  <c r="T5" i="21"/>
  <c r="L6" i="21"/>
  <c r="T6" i="21"/>
  <c r="L7" i="21"/>
  <c r="T7" i="21"/>
  <c r="L8" i="21"/>
  <c r="T8" i="21"/>
  <c r="L9" i="21"/>
  <c r="T9" i="21"/>
  <c r="L10" i="21"/>
  <c r="T10" i="21"/>
  <c r="L11" i="21"/>
  <c r="T11" i="21"/>
  <c r="L12" i="21"/>
  <c r="T12" i="21"/>
  <c r="L13" i="21"/>
  <c r="T13" i="21"/>
  <c r="L14" i="21"/>
  <c r="T14" i="21"/>
  <c r="L15" i="21"/>
  <c r="T15" i="21"/>
  <c r="L16" i="21"/>
  <c r="T16" i="21"/>
  <c r="L17" i="21"/>
  <c r="T17" i="21"/>
  <c r="L18" i="21"/>
  <c r="T18" i="21"/>
  <c r="L19" i="21"/>
  <c r="T19" i="21"/>
  <c r="L20" i="21"/>
  <c r="T20" i="21"/>
  <c r="L21" i="21"/>
  <c r="T21" i="21"/>
  <c r="L22" i="21"/>
  <c r="T22" i="21"/>
  <c r="L23" i="21"/>
  <c r="T23" i="21"/>
  <c r="L24" i="21"/>
  <c r="T24" i="21"/>
  <c r="L25" i="21"/>
  <c r="T25" i="21"/>
  <c r="L26" i="21"/>
  <c r="T26" i="21"/>
  <c r="L27" i="21"/>
  <c r="T27" i="21"/>
  <c r="L28" i="21"/>
  <c r="T28" i="21"/>
  <c r="L29" i="21"/>
  <c r="T29" i="21"/>
  <c r="L30" i="21"/>
  <c r="T30" i="21"/>
  <c r="L31" i="21"/>
  <c r="T31" i="21"/>
  <c r="L32" i="21"/>
  <c r="T32" i="21"/>
  <c r="L33" i="21"/>
  <c r="T33" i="21"/>
  <c r="L34" i="21"/>
  <c r="T34" i="21"/>
  <c r="L35" i="21"/>
  <c r="T35" i="21"/>
  <c r="L36" i="21"/>
  <c r="T36" i="21"/>
  <c r="L37" i="21"/>
  <c r="T37" i="21"/>
  <c r="L38" i="21"/>
  <c r="T38" i="21"/>
  <c r="L39" i="21"/>
  <c r="T39" i="21"/>
  <c r="L40" i="21"/>
  <c r="T40" i="21"/>
  <c r="L41" i="21"/>
  <c r="T41" i="21"/>
  <c r="L42" i="21"/>
  <c r="T42" i="21"/>
  <c r="L43" i="21"/>
  <c r="T43" i="21"/>
  <c r="L44" i="21"/>
  <c r="T44" i="21"/>
  <c r="L45" i="21"/>
  <c r="T45" i="21"/>
  <c r="L46" i="21"/>
  <c r="T46" i="21"/>
  <c r="L47" i="21"/>
  <c r="T47" i="21"/>
  <c r="L48" i="21"/>
  <c r="T48" i="21"/>
  <c r="L49" i="21"/>
  <c r="T49" i="21"/>
  <c r="L50" i="21"/>
  <c r="T50" i="21"/>
  <c r="L51" i="21"/>
  <c r="T51" i="21"/>
  <c r="L52" i="21"/>
  <c r="T52" i="21"/>
  <c r="L53" i="21"/>
  <c r="T53" i="21"/>
  <c r="L54" i="21"/>
  <c r="T54" i="21"/>
  <c r="L55" i="21"/>
  <c r="T55" i="21"/>
  <c r="L56" i="21"/>
  <c r="T56" i="21"/>
  <c r="L57" i="21"/>
  <c r="T57" i="21"/>
  <c r="L58" i="21"/>
  <c r="T58" i="21"/>
  <c r="L59" i="21"/>
  <c r="T59" i="21"/>
  <c r="L60" i="21"/>
  <c r="T60" i="21"/>
  <c r="L61" i="21"/>
  <c r="T61" i="21"/>
  <c r="L62" i="21"/>
  <c r="T62" i="21"/>
  <c r="L63" i="21"/>
  <c r="T63" i="21"/>
  <c r="L64" i="21"/>
  <c r="T64" i="21"/>
  <c r="L65" i="21"/>
  <c r="T65" i="21"/>
  <c r="T67" i="21"/>
  <c r="K3" i="21"/>
  <c r="S3" i="21"/>
  <c r="K4" i="21"/>
  <c r="S4" i="21"/>
  <c r="K5" i="21"/>
  <c r="S5" i="21"/>
  <c r="K6" i="21"/>
  <c r="S6" i="21"/>
  <c r="K7" i="21"/>
  <c r="S7" i="21"/>
  <c r="K8" i="21"/>
  <c r="S8" i="21"/>
  <c r="K9" i="21"/>
  <c r="S9" i="21"/>
  <c r="K10" i="21"/>
  <c r="S10" i="21"/>
  <c r="K11" i="21"/>
  <c r="S11" i="21"/>
  <c r="K12" i="21"/>
  <c r="S12" i="21"/>
  <c r="K13" i="21"/>
  <c r="S13" i="21"/>
  <c r="K14" i="21"/>
  <c r="S14" i="21"/>
  <c r="K15" i="21"/>
  <c r="S15" i="21"/>
  <c r="K16" i="21"/>
  <c r="S16" i="21"/>
  <c r="K17" i="21"/>
  <c r="S17" i="21"/>
  <c r="K18" i="21"/>
  <c r="S18" i="21"/>
  <c r="K19" i="21"/>
  <c r="S19" i="21"/>
  <c r="K20" i="21"/>
  <c r="S20" i="21"/>
  <c r="K21" i="21"/>
  <c r="S21" i="21"/>
  <c r="K22" i="21"/>
  <c r="S22" i="21"/>
  <c r="K23" i="21"/>
  <c r="S23" i="21"/>
  <c r="K24" i="21"/>
  <c r="S24" i="21"/>
  <c r="K25" i="21"/>
  <c r="S25" i="21"/>
  <c r="K26" i="21"/>
  <c r="S26" i="21"/>
  <c r="K27" i="21"/>
  <c r="S27" i="21"/>
  <c r="K28" i="21"/>
  <c r="S28" i="21"/>
  <c r="K29" i="21"/>
  <c r="S29" i="21"/>
  <c r="K30" i="21"/>
  <c r="S30" i="21"/>
  <c r="K31" i="21"/>
  <c r="S31" i="21"/>
  <c r="K32" i="21"/>
  <c r="S32" i="21"/>
  <c r="K33" i="21"/>
  <c r="S33" i="21"/>
  <c r="K34" i="21"/>
  <c r="S34" i="21"/>
  <c r="K35" i="21"/>
  <c r="S35" i="21"/>
  <c r="K36" i="21"/>
  <c r="S36" i="21"/>
  <c r="K37" i="21"/>
  <c r="S37" i="21"/>
  <c r="K38" i="21"/>
  <c r="S38" i="21"/>
  <c r="K39" i="21"/>
  <c r="S39" i="21"/>
  <c r="K40" i="21"/>
  <c r="S40" i="21"/>
  <c r="K41" i="21"/>
  <c r="S41" i="21"/>
  <c r="K42" i="21"/>
  <c r="S42" i="21"/>
  <c r="K43" i="21"/>
  <c r="S43" i="21"/>
  <c r="K44" i="21"/>
  <c r="S44" i="21"/>
  <c r="K45" i="21"/>
  <c r="S45" i="21"/>
  <c r="K46" i="21"/>
  <c r="S46" i="21"/>
  <c r="K47" i="21"/>
  <c r="S47" i="21"/>
  <c r="K48" i="21"/>
  <c r="S48" i="21"/>
  <c r="K49" i="21"/>
  <c r="S49" i="21"/>
  <c r="K50" i="21"/>
  <c r="S50" i="21"/>
  <c r="K51" i="21"/>
  <c r="S51" i="21"/>
  <c r="K52" i="21"/>
  <c r="S52" i="21"/>
  <c r="K53" i="21"/>
  <c r="S53" i="21"/>
  <c r="K54" i="21"/>
  <c r="S54" i="21"/>
  <c r="K55" i="21"/>
  <c r="S55" i="21"/>
  <c r="K56" i="21"/>
  <c r="S56" i="21"/>
  <c r="K57" i="21"/>
  <c r="S57" i="21"/>
  <c r="K58" i="21"/>
  <c r="S58" i="21"/>
  <c r="K59" i="21"/>
  <c r="S59" i="21"/>
  <c r="K60" i="21"/>
  <c r="S60" i="21"/>
  <c r="K61" i="21"/>
  <c r="S61" i="21"/>
  <c r="K62" i="21"/>
  <c r="S62" i="21"/>
  <c r="K63" i="21"/>
  <c r="S63" i="21"/>
  <c r="K64" i="21"/>
  <c r="S64" i="21"/>
  <c r="K65" i="21"/>
  <c r="S65" i="21"/>
  <c r="S67" i="21"/>
  <c r="J3" i="21"/>
  <c r="R3" i="21"/>
  <c r="J4" i="21"/>
  <c r="R4" i="21"/>
  <c r="J5" i="21"/>
  <c r="R5" i="21"/>
  <c r="J6" i="21"/>
  <c r="R6" i="21"/>
  <c r="J7" i="21"/>
  <c r="R7" i="21"/>
  <c r="J8" i="21"/>
  <c r="R8" i="21"/>
  <c r="J9" i="21"/>
  <c r="R9" i="21"/>
  <c r="J10" i="21"/>
  <c r="R10" i="21"/>
  <c r="J11" i="21"/>
  <c r="R11" i="21"/>
  <c r="J12" i="21"/>
  <c r="R12" i="21"/>
  <c r="J13" i="21"/>
  <c r="R13" i="21"/>
  <c r="J14" i="21"/>
  <c r="R14" i="21"/>
  <c r="J15" i="21"/>
  <c r="R15" i="21"/>
  <c r="J16" i="21"/>
  <c r="R16" i="21"/>
  <c r="J17" i="21"/>
  <c r="R17" i="21"/>
  <c r="J18" i="21"/>
  <c r="R18" i="21"/>
  <c r="J19" i="21"/>
  <c r="R19" i="21"/>
  <c r="J20" i="21"/>
  <c r="R20" i="21"/>
  <c r="J21" i="21"/>
  <c r="R21" i="21"/>
  <c r="J22" i="21"/>
  <c r="R22" i="21"/>
  <c r="J23" i="21"/>
  <c r="R23" i="21"/>
  <c r="J24" i="21"/>
  <c r="R24" i="21"/>
  <c r="J25" i="21"/>
  <c r="R25" i="21"/>
  <c r="J26" i="21"/>
  <c r="R26" i="21"/>
  <c r="J27" i="21"/>
  <c r="R27" i="21"/>
  <c r="J28" i="21"/>
  <c r="R28" i="21"/>
  <c r="J29" i="21"/>
  <c r="R29" i="21"/>
  <c r="J30" i="21"/>
  <c r="R30" i="21"/>
  <c r="J31" i="21"/>
  <c r="R31" i="21"/>
  <c r="J32" i="21"/>
  <c r="R32" i="21"/>
  <c r="J33" i="21"/>
  <c r="R33" i="21"/>
  <c r="J34" i="21"/>
  <c r="R34" i="21"/>
  <c r="J35" i="21"/>
  <c r="R35" i="21"/>
  <c r="J36" i="21"/>
  <c r="R36" i="21"/>
  <c r="J37" i="21"/>
  <c r="R37" i="21"/>
  <c r="J38" i="21"/>
  <c r="R38" i="21"/>
  <c r="J39" i="21"/>
  <c r="R39" i="21"/>
  <c r="J40" i="21"/>
  <c r="R40" i="21"/>
  <c r="J41" i="21"/>
  <c r="R41" i="21"/>
  <c r="J42" i="21"/>
  <c r="R42" i="21"/>
  <c r="J43" i="21"/>
  <c r="R43" i="21"/>
  <c r="J44" i="21"/>
  <c r="R44" i="21"/>
  <c r="J45" i="21"/>
  <c r="R45" i="21"/>
  <c r="J46" i="21"/>
  <c r="R46" i="21"/>
  <c r="J47" i="21"/>
  <c r="R47" i="21"/>
  <c r="J48" i="21"/>
  <c r="R48" i="21"/>
  <c r="J49" i="21"/>
  <c r="R49" i="21"/>
  <c r="J50" i="21"/>
  <c r="R50" i="21"/>
  <c r="J51" i="21"/>
  <c r="R51" i="21"/>
  <c r="J52" i="21"/>
  <c r="R52" i="21"/>
  <c r="J53" i="21"/>
  <c r="R53" i="21"/>
  <c r="J54" i="21"/>
  <c r="R54" i="21"/>
  <c r="J55" i="21"/>
  <c r="R55" i="21"/>
  <c r="J56" i="21"/>
  <c r="R56" i="21"/>
  <c r="J57" i="21"/>
  <c r="R57" i="21"/>
  <c r="J58" i="21"/>
  <c r="R58" i="21"/>
  <c r="J59" i="21"/>
  <c r="R59" i="21"/>
  <c r="J60" i="21"/>
  <c r="R60" i="21"/>
  <c r="J61" i="21"/>
  <c r="R61" i="21"/>
  <c r="J62" i="21"/>
  <c r="R62" i="21"/>
  <c r="J63" i="21"/>
  <c r="R63" i="21"/>
  <c r="J64" i="21"/>
  <c r="R64" i="21"/>
  <c r="J65" i="21"/>
  <c r="R65" i="21"/>
  <c r="R67" i="21"/>
  <c r="G66" i="21"/>
  <c r="M66" i="21"/>
  <c r="U66" i="21"/>
  <c r="L66" i="21"/>
  <c r="T66" i="21"/>
  <c r="K66" i="21"/>
  <c r="S66" i="21"/>
  <c r="J66" i="21"/>
  <c r="R66" i="21"/>
  <c r="G66" i="11"/>
  <c r="G58" i="11"/>
  <c r="G50" i="11"/>
  <c r="G42" i="11"/>
  <c r="G34" i="11"/>
  <c r="G26" i="11"/>
  <c r="G18" i="11"/>
  <c r="G10" i="11"/>
  <c r="R26" i="11"/>
  <c r="S3" i="11"/>
  <c r="T3" i="11"/>
  <c r="U3" i="11"/>
  <c r="S4" i="11"/>
  <c r="T4" i="11"/>
  <c r="U4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S40" i="11"/>
  <c r="T40" i="11"/>
  <c r="U40" i="11"/>
  <c r="S41" i="11"/>
  <c r="T41" i="11"/>
  <c r="U41" i="11"/>
  <c r="S42" i="11"/>
  <c r="T42" i="11"/>
  <c r="U42" i="11"/>
  <c r="S43" i="11"/>
  <c r="T43" i="11"/>
  <c r="U43" i="11"/>
  <c r="S44" i="11"/>
  <c r="T44" i="11"/>
  <c r="U44" i="11"/>
  <c r="S45" i="11"/>
  <c r="T45" i="11"/>
  <c r="U45" i="11"/>
  <c r="S46" i="11"/>
  <c r="T46" i="11"/>
  <c r="U46" i="11"/>
  <c r="S47" i="11"/>
  <c r="T47" i="11"/>
  <c r="U47" i="11"/>
  <c r="S48" i="11"/>
  <c r="T48" i="11"/>
  <c r="U48" i="11"/>
  <c r="S49" i="11"/>
  <c r="T49" i="11"/>
  <c r="U49" i="11"/>
  <c r="S50" i="11"/>
  <c r="T50" i="11"/>
  <c r="U50" i="11"/>
  <c r="S51" i="11"/>
  <c r="T51" i="11"/>
  <c r="U51" i="11"/>
  <c r="S52" i="11"/>
  <c r="T52" i="11"/>
  <c r="U52" i="11"/>
  <c r="S53" i="11"/>
  <c r="T53" i="11"/>
  <c r="U53" i="11"/>
  <c r="S54" i="11"/>
  <c r="T54" i="11"/>
  <c r="U54" i="11"/>
  <c r="S55" i="11"/>
  <c r="T55" i="11"/>
  <c r="U55" i="11"/>
  <c r="S56" i="11"/>
  <c r="T56" i="11"/>
  <c r="U56" i="11"/>
  <c r="S57" i="11"/>
  <c r="T57" i="11"/>
  <c r="U57" i="11"/>
  <c r="S58" i="11"/>
  <c r="T58" i="11"/>
  <c r="U58" i="11"/>
  <c r="S59" i="11"/>
  <c r="T59" i="11"/>
  <c r="U59" i="11"/>
  <c r="S60" i="11"/>
  <c r="T60" i="11"/>
  <c r="U60" i="11"/>
  <c r="S61" i="11"/>
  <c r="T61" i="11"/>
  <c r="U61" i="11"/>
  <c r="S62" i="11"/>
  <c r="T62" i="11"/>
  <c r="U62" i="11"/>
  <c r="S63" i="11"/>
  <c r="T63" i="11"/>
  <c r="U63" i="11"/>
  <c r="S64" i="11"/>
  <c r="T64" i="11"/>
  <c r="U64" i="11"/>
  <c r="S65" i="11"/>
  <c r="T65" i="11"/>
  <c r="U65" i="11"/>
  <c r="S66" i="11"/>
  <c r="T66" i="11"/>
  <c r="U66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U59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3" i="17"/>
  <c r="T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3" i="17"/>
  <c r="E119" i="18"/>
  <c r="D119" i="18"/>
  <c r="W118" i="18"/>
  <c r="V118" i="18"/>
  <c r="Q118" i="18"/>
  <c r="P118" i="18"/>
  <c r="H118" i="18"/>
  <c r="O118" i="18"/>
  <c r="G118" i="18"/>
  <c r="R118" i="18"/>
  <c r="W117" i="18"/>
  <c r="V117" i="18"/>
  <c r="Q117" i="18"/>
  <c r="P117" i="18"/>
  <c r="H117" i="18"/>
  <c r="O117" i="18"/>
  <c r="G117" i="18"/>
  <c r="R117" i="18"/>
  <c r="W116" i="18"/>
  <c r="V116" i="18"/>
  <c r="Q116" i="18"/>
  <c r="P116" i="18"/>
  <c r="H116" i="18"/>
  <c r="O116" i="18"/>
  <c r="G116" i="18"/>
  <c r="R116" i="18"/>
  <c r="W115" i="18"/>
  <c r="V115" i="18"/>
  <c r="Q115" i="18"/>
  <c r="P115" i="18"/>
  <c r="H115" i="18"/>
  <c r="O115" i="18"/>
  <c r="G115" i="18"/>
  <c r="R115" i="18"/>
  <c r="W114" i="18"/>
  <c r="V114" i="18"/>
  <c r="Q114" i="18"/>
  <c r="P114" i="18"/>
  <c r="H114" i="18"/>
  <c r="O114" i="18"/>
  <c r="G114" i="18"/>
  <c r="R114" i="18"/>
  <c r="W113" i="18"/>
  <c r="V113" i="18"/>
  <c r="Q113" i="18"/>
  <c r="P113" i="18"/>
  <c r="H113" i="18"/>
  <c r="O113" i="18"/>
  <c r="G113" i="18"/>
  <c r="R113" i="18"/>
  <c r="W112" i="18"/>
  <c r="V112" i="18"/>
  <c r="Q112" i="18"/>
  <c r="P112" i="18"/>
  <c r="AB70" i="18"/>
  <c r="H112" i="18"/>
  <c r="O112" i="18"/>
  <c r="G112" i="18"/>
  <c r="R112" i="18"/>
  <c r="W111" i="18"/>
  <c r="V111" i="18"/>
  <c r="Q111" i="18"/>
  <c r="P111" i="18"/>
  <c r="H111" i="18"/>
  <c r="O111" i="18"/>
  <c r="G111" i="18"/>
  <c r="R111" i="18"/>
  <c r="W110" i="18"/>
  <c r="V110" i="18"/>
  <c r="Q110" i="18"/>
  <c r="P110" i="18"/>
  <c r="H110" i="18"/>
  <c r="O110" i="18"/>
  <c r="G110" i="18"/>
  <c r="R110" i="18"/>
  <c r="W109" i="18"/>
  <c r="V109" i="18"/>
  <c r="Q109" i="18"/>
  <c r="P109" i="18"/>
  <c r="H109" i="18"/>
  <c r="O109" i="18"/>
  <c r="G109" i="18"/>
  <c r="R109" i="18"/>
  <c r="W108" i="18"/>
  <c r="V108" i="18"/>
  <c r="Q108" i="18"/>
  <c r="P108" i="18"/>
  <c r="H108" i="18"/>
  <c r="O108" i="18"/>
  <c r="G108" i="18"/>
  <c r="R108" i="18"/>
  <c r="W107" i="18"/>
  <c r="V107" i="18"/>
  <c r="Q107" i="18"/>
  <c r="P107" i="18"/>
  <c r="H107" i="18"/>
  <c r="O107" i="18"/>
  <c r="G107" i="18"/>
  <c r="R107" i="18"/>
  <c r="W106" i="18"/>
  <c r="V106" i="18"/>
  <c r="Q106" i="18"/>
  <c r="P106" i="18"/>
  <c r="H106" i="18"/>
  <c r="O106" i="18"/>
  <c r="G106" i="18"/>
  <c r="R106" i="18"/>
  <c r="W105" i="18"/>
  <c r="V105" i="18"/>
  <c r="Q105" i="18"/>
  <c r="P105" i="18"/>
  <c r="H105" i="18"/>
  <c r="O105" i="18"/>
  <c r="G105" i="18"/>
  <c r="R105" i="18"/>
  <c r="W104" i="18"/>
  <c r="V104" i="18"/>
  <c r="Q104" i="18"/>
  <c r="P104" i="18"/>
  <c r="H104" i="18"/>
  <c r="O104" i="18"/>
  <c r="G104" i="18"/>
  <c r="R104" i="18"/>
  <c r="W103" i="18"/>
  <c r="V103" i="18"/>
  <c r="Q103" i="18"/>
  <c r="P103" i="18"/>
  <c r="H103" i="18"/>
  <c r="O103" i="18"/>
  <c r="G103" i="18"/>
  <c r="R103" i="18"/>
  <c r="W102" i="18"/>
  <c r="V102" i="18"/>
  <c r="Q102" i="18"/>
  <c r="P102" i="18"/>
  <c r="H102" i="18"/>
  <c r="O102" i="18"/>
  <c r="G102" i="18"/>
  <c r="R102" i="18"/>
  <c r="W101" i="18"/>
  <c r="V101" i="18"/>
  <c r="Q101" i="18"/>
  <c r="P101" i="18"/>
  <c r="H101" i="18"/>
  <c r="O101" i="18"/>
  <c r="G101" i="18"/>
  <c r="R101" i="18"/>
  <c r="W100" i="18"/>
  <c r="V100" i="18"/>
  <c r="Q100" i="18"/>
  <c r="P100" i="18"/>
  <c r="AB68" i="18"/>
  <c r="H100" i="18"/>
  <c r="O100" i="18"/>
  <c r="G100" i="18"/>
  <c r="R100" i="18"/>
  <c r="W99" i="18"/>
  <c r="V99" i="18"/>
  <c r="Q99" i="18"/>
  <c r="P99" i="18"/>
  <c r="H99" i="18"/>
  <c r="O99" i="18"/>
  <c r="G99" i="18"/>
  <c r="R99" i="18"/>
  <c r="W98" i="18"/>
  <c r="V98" i="18"/>
  <c r="Q98" i="18"/>
  <c r="P98" i="18"/>
  <c r="H98" i="18"/>
  <c r="O98" i="18"/>
  <c r="G98" i="18"/>
  <c r="R98" i="18"/>
  <c r="AE68" i="18"/>
  <c r="W97" i="18"/>
  <c r="V97" i="18"/>
  <c r="Q97" i="18"/>
  <c r="P97" i="18"/>
  <c r="H97" i="18"/>
  <c r="O97" i="18"/>
  <c r="G97" i="18"/>
  <c r="R97" i="18"/>
  <c r="W96" i="18"/>
  <c r="V96" i="18"/>
  <c r="Q96" i="18"/>
  <c r="P96" i="18"/>
  <c r="AB67" i="18"/>
  <c r="H96" i="18"/>
  <c r="O96" i="18"/>
  <c r="G96" i="18"/>
  <c r="R96" i="18"/>
  <c r="W95" i="18"/>
  <c r="V95" i="18"/>
  <c r="Q95" i="18"/>
  <c r="P95" i="18"/>
  <c r="H95" i="18"/>
  <c r="O95" i="18"/>
  <c r="G95" i="18"/>
  <c r="R95" i="18"/>
  <c r="W94" i="18"/>
  <c r="V94" i="18"/>
  <c r="Q94" i="18"/>
  <c r="P94" i="18"/>
  <c r="H94" i="18"/>
  <c r="O94" i="18"/>
  <c r="G94" i="18"/>
  <c r="R94" i="18"/>
  <c r="W93" i="18"/>
  <c r="V93" i="18"/>
  <c r="Q93" i="18"/>
  <c r="AC67" i="18"/>
  <c r="P93" i="18"/>
  <c r="H93" i="18"/>
  <c r="O93" i="18"/>
  <c r="G93" i="18"/>
  <c r="R93" i="18"/>
  <c r="W92" i="18"/>
  <c r="V92" i="18"/>
  <c r="Q92" i="18"/>
  <c r="P92" i="18"/>
  <c r="H92" i="18"/>
  <c r="O92" i="18"/>
  <c r="G92" i="18"/>
  <c r="R92" i="18"/>
  <c r="W91" i="18"/>
  <c r="V91" i="18"/>
  <c r="Q91" i="18"/>
  <c r="P91" i="18"/>
  <c r="H91" i="18"/>
  <c r="O91" i="18"/>
  <c r="G91" i="18"/>
  <c r="R91" i="18"/>
  <c r="W90" i="18"/>
  <c r="V90" i="18"/>
  <c r="Q90" i="18"/>
  <c r="P90" i="18"/>
  <c r="H90" i="18"/>
  <c r="O90" i="18"/>
  <c r="G90" i="18"/>
  <c r="R90" i="18"/>
  <c r="W89" i="18"/>
  <c r="V89" i="18"/>
  <c r="Q89" i="18"/>
  <c r="P89" i="18"/>
  <c r="H89" i="18"/>
  <c r="O89" i="18"/>
  <c r="G89" i="18"/>
  <c r="R89" i="18"/>
  <c r="W88" i="18"/>
  <c r="V88" i="18"/>
  <c r="Q88" i="18"/>
  <c r="P88" i="18"/>
  <c r="H88" i="18"/>
  <c r="O88" i="18"/>
  <c r="G88" i="18"/>
  <c r="R88" i="18"/>
  <c r="W87" i="18"/>
  <c r="V87" i="18"/>
  <c r="Q87" i="18"/>
  <c r="P87" i="18"/>
  <c r="H87" i="18"/>
  <c r="O87" i="18"/>
  <c r="G87" i="18"/>
  <c r="R87" i="18"/>
  <c r="W86" i="18"/>
  <c r="V86" i="18"/>
  <c r="Q86" i="18"/>
  <c r="P86" i="18"/>
  <c r="H86" i="18"/>
  <c r="O86" i="18"/>
  <c r="G86" i="18"/>
  <c r="R86" i="18"/>
  <c r="W85" i="18"/>
  <c r="V85" i="18"/>
  <c r="Q85" i="18"/>
  <c r="AC66" i="18"/>
  <c r="P85" i="18"/>
  <c r="H85" i="18"/>
  <c r="O85" i="18"/>
  <c r="G85" i="18"/>
  <c r="R85" i="18"/>
  <c r="W84" i="18"/>
  <c r="V84" i="18"/>
  <c r="Q84" i="18"/>
  <c r="P84" i="18"/>
  <c r="H84" i="18"/>
  <c r="O84" i="18"/>
  <c r="G84" i="18"/>
  <c r="R84" i="18"/>
  <c r="W83" i="18"/>
  <c r="V83" i="18"/>
  <c r="Q83" i="18"/>
  <c r="P83" i="18"/>
  <c r="H83" i="18"/>
  <c r="O83" i="18"/>
  <c r="G83" i="18"/>
  <c r="R83" i="18"/>
  <c r="W82" i="18"/>
  <c r="V82" i="18"/>
  <c r="Q82" i="18"/>
  <c r="P82" i="18"/>
  <c r="H82" i="18"/>
  <c r="O82" i="18"/>
  <c r="G82" i="18"/>
  <c r="R82" i="18"/>
  <c r="W81" i="18"/>
  <c r="V81" i="18"/>
  <c r="Q81" i="18"/>
  <c r="P81" i="18"/>
  <c r="H81" i="18"/>
  <c r="O81" i="18"/>
  <c r="G81" i="18"/>
  <c r="R81" i="18"/>
  <c r="W80" i="18"/>
  <c r="V80" i="18"/>
  <c r="Q80" i="18"/>
  <c r="P80" i="18"/>
  <c r="H80" i="18"/>
  <c r="O80" i="18"/>
  <c r="G80" i="18"/>
  <c r="R80" i="18"/>
  <c r="W79" i="18"/>
  <c r="V79" i="18"/>
  <c r="Q79" i="18"/>
  <c r="P79" i="18"/>
  <c r="H79" i="18"/>
  <c r="O79" i="18"/>
  <c r="G79" i="18"/>
  <c r="R79" i="18"/>
  <c r="W78" i="18"/>
  <c r="V78" i="18"/>
  <c r="Q78" i="18"/>
  <c r="P78" i="18"/>
  <c r="H78" i="18"/>
  <c r="O78" i="18"/>
  <c r="G78" i="18"/>
  <c r="R78" i="18"/>
  <c r="W77" i="18"/>
  <c r="V77" i="18"/>
  <c r="Q77" i="18"/>
  <c r="AC65" i="18"/>
  <c r="P77" i="18"/>
  <c r="H77" i="18"/>
  <c r="O77" i="18"/>
  <c r="G77" i="18"/>
  <c r="R77" i="18"/>
  <c r="W76" i="18"/>
  <c r="V76" i="18"/>
  <c r="Q76" i="18"/>
  <c r="P76" i="18"/>
  <c r="H76" i="18"/>
  <c r="O76" i="18"/>
  <c r="G76" i="18"/>
  <c r="R76" i="18"/>
  <c r="W75" i="18"/>
  <c r="V75" i="18"/>
  <c r="Q75" i="18"/>
  <c r="P75" i="18"/>
  <c r="H75" i="18"/>
  <c r="O75" i="18"/>
  <c r="G75" i="18"/>
  <c r="R75" i="18"/>
  <c r="W74" i="18"/>
  <c r="V74" i="18"/>
  <c r="Q74" i="18"/>
  <c r="P74" i="18"/>
  <c r="H74" i="18"/>
  <c r="O74" i="18"/>
  <c r="G74" i="18"/>
  <c r="R74" i="18"/>
  <c r="W73" i="18"/>
  <c r="V73" i="18"/>
  <c r="Q73" i="18"/>
  <c r="P73" i="18"/>
  <c r="H73" i="18"/>
  <c r="O73" i="18"/>
  <c r="G73" i="18"/>
  <c r="R73" i="18"/>
  <c r="W72" i="18"/>
  <c r="V72" i="18"/>
  <c r="Q72" i="18"/>
  <c r="P72" i="18"/>
  <c r="H72" i="18"/>
  <c r="O72" i="18"/>
  <c r="G72" i="18"/>
  <c r="R72" i="18"/>
  <c r="W71" i="18"/>
  <c r="V71" i="18"/>
  <c r="Q71" i="18"/>
  <c r="P71" i="18"/>
  <c r="H71" i="18"/>
  <c r="O71" i="18"/>
  <c r="G71" i="18"/>
  <c r="R71" i="18"/>
  <c r="W70" i="18"/>
  <c r="V70" i="18"/>
  <c r="Q70" i="18"/>
  <c r="AC64" i="18"/>
  <c r="P70" i="18"/>
  <c r="AB64" i="18"/>
  <c r="L70" i="18"/>
  <c r="H70" i="18"/>
  <c r="O70" i="18"/>
  <c r="G70" i="18"/>
  <c r="R70" i="18"/>
  <c r="AC69" i="18"/>
  <c r="W69" i="18"/>
  <c r="V69" i="18"/>
  <c r="R69" i="18"/>
  <c r="Q69" i="18"/>
  <c r="P69" i="18"/>
  <c r="L69" i="18"/>
  <c r="H69" i="18"/>
  <c r="O69" i="18"/>
  <c r="G69" i="18"/>
  <c r="W68" i="18"/>
  <c r="V68" i="18"/>
  <c r="R68" i="18"/>
  <c r="Q68" i="18"/>
  <c r="P68" i="18"/>
  <c r="L68" i="18"/>
  <c r="H68" i="18"/>
  <c r="O68" i="18"/>
  <c r="G68" i="18"/>
  <c r="W67" i="18"/>
  <c r="V67" i="18"/>
  <c r="R67" i="18"/>
  <c r="Q67" i="18"/>
  <c r="P67" i="18"/>
  <c r="L67" i="18"/>
  <c r="H67" i="18"/>
  <c r="O67" i="18"/>
  <c r="G67" i="18"/>
  <c r="AB66" i="18"/>
  <c r="W66" i="18"/>
  <c r="V66" i="18"/>
  <c r="R66" i="18"/>
  <c r="Q66" i="18"/>
  <c r="P66" i="18"/>
  <c r="O66" i="18"/>
  <c r="L66" i="18"/>
  <c r="H66" i="18"/>
  <c r="G66" i="18"/>
  <c r="W65" i="18"/>
  <c r="V65" i="18"/>
  <c r="Q65" i="18"/>
  <c r="P65" i="18"/>
  <c r="O65" i="18"/>
  <c r="L65" i="18"/>
  <c r="H65" i="18"/>
  <c r="G65" i="18"/>
  <c r="R65" i="18"/>
  <c r="W64" i="18"/>
  <c r="V64" i="18"/>
  <c r="Q64" i="18"/>
  <c r="P64" i="18"/>
  <c r="O64" i="18"/>
  <c r="L64" i="18"/>
  <c r="H64" i="18"/>
  <c r="G64" i="18"/>
  <c r="R64" i="18"/>
  <c r="W63" i="18"/>
  <c r="V63" i="18"/>
  <c r="Q63" i="18"/>
  <c r="P63" i="18"/>
  <c r="L63" i="18"/>
  <c r="H63" i="18"/>
  <c r="O63" i="18"/>
  <c r="G63" i="18"/>
  <c r="F59" i="18"/>
  <c r="E59" i="18"/>
  <c r="D59" i="18"/>
  <c r="R58" i="18"/>
  <c r="I58" i="18"/>
  <c r="Q58" i="18"/>
  <c r="H58" i="18"/>
  <c r="T58" i="18"/>
  <c r="G58" i="18"/>
  <c r="S58" i="18"/>
  <c r="S57" i="18"/>
  <c r="R57" i="18"/>
  <c r="Q57" i="18"/>
  <c r="I57" i="18"/>
  <c r="H57" i="18"/>
  <c r="T57" i="18"/>
  <c r="G57" i="18"/>
  <c r="T56" i="18"/>
  <c r="R56" i="18"/>
  <c r="Q56" i="18"/>
  <c r="I56" i="18"/>
  <c r="H56" i="18"/>
  <c r="G56" i="18"/>
  <c r="S56" i="18"/>
  <c r="T55" i="18"/>
  <c r="S55" i="18"/>
  <c r="R55" i="18"/>
  <c r="I55" i="18"/>
  <c r="Q55" i="18"/>
  <c r="H55" i="18"/>
  <c r="G55" i="18"/>
  <c r="R54" i="18"/>
  <c r="I54" i="18"/>
  <c r="Q54" i="18"/>
  <c r="H54" i="18"/>
  <c r="T54" i="18"/>
  <c r="G54" i="18"/>
  <c r="S54" i="18"/>
  <c r="R53" i="18"/>
  <c r="Q53" i="18"/>
  <c r="I53" i="18"/>
  <c r="H53" i="18"/>
  <c r="T53" i="18"/>
  <c r="G53" i="18"/>
  <c r="S53" i="18"/>
  <c r="Z14" i="18"/>
  <c r="T52" i="18"/>
  <c r="R52" i="18"/>
  <c r="I52" i="18"/>
  <c r="Q52" i="18"/>
  <c r="H52" i="18"/>
  <c r="G52" i="18"/>
  <c r="S52" i="18"/>
  <c r="S51" i="18"/>
  <c r="R51" i="18"/>
  <c r="Q51" i="18"/>
  <c r="I51" i="18"/>
  <c r="H51" i="18"/>
  <c r="T51" i="18"/>
  <c r="G51" i="18"/>
  <c r="T50" i="18"/>
  <c r="R50" i="18"/>
  <c r="I50" i="18"/>
  <c r="Q50" i="18"/>
  <c r="H50" i="18"/>
  <c r="G50" i="18"/>
  <c r="S50" i="18"/>
  <c r="R49" i="18"/>
  <c r="Q49" i="18"/>
  <c r="I49" i="18"/>
  <c r="H49" i="18"/>
  <c r="T49" i="18"/>
  <c r="G49" i="18"/>
  <c r="S49" i="18"/>
  <c r="T48" i="18"/>
  <c r="R48" i="18"/>
  <c r="I48" i="18"/>
  <c r="Q48" i="18"/>
  <c r="W13" i="18"/>
  <c r="H48" i="18"/>
  <c r="G48" i="18"/>
  <c r="S48" i="18"/>
  <c r="S47" i="18"/>
  <c r="R47" i="18"/>
  <c r="I47" i="18"/>
  <c r="Q47" i="18"/>
  <c r="H47" i="18"/>
  <c r="T47" i="18"/>
  <c r="G47" i="18"/>
  <c r="R46" i="18"/>
  <c r="I46" i="18"/>
  <c r="Q46" i="18"/>
  <c r="H46" i="18"/>
  <c r="T46" i="18"/>
  <c r="G46" i="18"/>
  <c r="S46" i="18"/>
  <c r="R45" i="18"/>
  <c r="X13" i="18"/>
  <c r="Q45" i="18"/>
  <c r="I45" i="18"/>
  <c r="H45" i="18"/>
  <c r="T45" i="18"/>
  <c r="G45" i="18"/>
  <c r="S45" i="18"/>
  <c r="Z13" i="18"/>
  <c r="T44" i="18"/>
  <c r="R44" i="18"/>
  <c r="I44" i="18"/>
  <c r="Q44" i="18"/>
  <c r="H44" i="18"/>
  <c r="G44" i="18"/>
  <c r="S44" i="18"/>
  <c r="S43" i="18"/>
  <c r="R43" i="18"/>
  <c r="I43" i="18"/>
  <c r="Q43" i="18"/>
  <c r="H43" i="18"/>
  <c r="T43" i="18"/>
  <c r="G43" i="18"/>
  <c r="R42" i="18"/>
  <c r="I42" i="18"/>
  <c r="Q42" i="18"/>
  <c r="H42" i="18"/>
  <c r="T42" i="18"/>
  <c r="G42" i="18"/>
  <c r="S42" i="18"/>
  <c r="S41" i="18"/>
  <c r="R41" i="18"/>
  <c r="Q41" i="18"/>
  <c r="I41" i="18"/>
  <c r="H41" i="18"/>
  <c r="T41" i="18"/>
  <c r="G41" i="18"/>
  <c r="T40" i="18"/>
  <c r="R40" i="18"/>
  <c r="Q40" i="18"/>
  <c r="I40" i="18"/>
  <c r="H40" i="18"/>
  <c r="G40" i="18"/>
  <c r="S40" i="18"/>
  <c r="T39" i="18"/>
  <c r="S39" i="18"/>
  <c r="R39" i="18"/>
  <c r="I39" i="18"/>
  <c r="Q39" i="18"/>
  <c r="AA68" i="18"/>
  <c r="H39" i="18"/>
  <c r="G39" i="18"/>
  <c r="R38" i="18"/>
  <c r="I38" i="18"/>
  <c r="Q38" i="18"/>
  <c r="H38" i="18"/>
  <c r="T38" i="18"/>
  <c r="G38" i="18"/>
  <c r="S38" i="18"/>
  <c r="Z12" i="18"/>
  <c r="R37" i="18"/>
  <c r="Q37" i="18"/>
  <c r="I37" i="18"/>
  <c r="H37" i="18"/>
  <c r="T37" i="18"/>
  <c r="G37" i="18"/>
  <c r="S37" i="18"/>
  <c r="T36" i="18"/>
  <c r="R36" i="18"/>
  <c r="I36" i="18"/>
  <c r="Q36" i="18"/>
  <c r="H36" i="18"/>
  <c r="G36" i="18"/>
  <c r="S36" i="18"/>
  <c r="S35" i="18"/>
  <c r="R35" i="18"/>
  <c r="Q35" i="18"/>
  <c r="I35" i="18"/>
  <c r="H35" i="18"/>
  <c r="T35" i="18"/>
  <c r="G35" i="18"/>
  <c r="T34" i="18"/>
  <c r="R34" i="18"/>
  <c r="I34" i="18"/>
  <c r="Q34" i="18"/>
  <c r="H34" i="18"/>
  <c r="G34" i="18"/>
  <c r="S34" i="18"/>
  <c r="R33" i="18"/>
  <c r="Q33" i="18"/>
  <c r="I33" i="18"/>
  <c r="H33" i="18"/>
  <c r="T33" i="18"/>
  <c r="G33" i="18"/>
  <c r="S33" i="18"/>
  <c r="T32" i="18"/>
  <c r="R32" i="18"/>
  <c r="I32" i="18"/>
  <c r="Q32" i="18"/>
  <c r="H32" i="18"/>
  <c r="G32" i="18"/>
  <c r="S32" i="18"/>
  <c r="R31" i="18"/>
  <c r="I31" i="18"/>
  <c r="Q31" i="18"/>
  <c r="H31" i="18"/>
  <c r="T31" i="18"/>
  <c r="G31" i="18"/>
  <c r="S31" i="18"/>
  <c r="Z11" i="18"/>
  <c r="R30" i="18"/>
  <c r="Q30" i="18"/>
  <c r="I30" i="18"/>
  <c r="H30" i="18"/>
  <c r="T30" i="18"/>
  <c r="G30" i="18"/>
  <c r="S30" i="18"/>
  <c r="T29" i="18"/>
  <c r="R29" i="18"/>
  <c r="I29" i="18"/>
  <c r="Q29" i="18"/>
  <c r="H29" i="18"/>
  <c r="G29" i="18"/>
  <c r="S29" i="18"/>
  <c r="S28" i="18"/>
  <c r="R28" i="18"/>
  <c r="I28" i="18"/>
  <c r="Q28" i="18"/>
  <c r="H28" i="18"/>
  <c r="T28" i="18"/>
  <c r="G28" i="18"/>
  <c r="R27" i="18"/>
  <c r="X10" i="18"/>
  <c r="I27" i="18"/>
  <c r="Q27" i="18"/>
  <c r="H27" i="18"/>
  <c r="T27" i="18"/>
  <c r="G27" i="18"/>
  <c r="S27" i="18"/>
  <c r="R26" i="18"/>
  <c r="Q26" i="18"/>
  <c r="I26" i="18"/>
  <c r="H26" i="18"/>
  <c r="T26" i="18"/>
  <c r="G26" i="18"/>
  <c r="S26" i="18"/>
  <c r="T25" i="18"/>
  <c r="R25" i="18"/>
  <c r="I25" i="18"/>
  <c r="Q25" i="18"/>
  <c r="H25" i="18"/>
  <c r="G25" i="18"/>
  <c r="S25" i="18"/>
  <c r="S24" i="18"/>
  <c r="R24" i="18"/>
  <c r="I24" i="18"/>
  <c r="Q24" i="18"/>
  <c r="H24" i="18"/>
  <c r="T24" i="18"/>
  <c r="G24" i="18"/>
  <c r="R23" i="18"/>
  <c r="I23" i="18"/>
  <c r="Q23" i="18"/>
  <c r="H23" i="18"/>
  <c r="T23" i="18"/>
  <c r="G23" i="18"/>
  <c r="S23" i="18"/>
  <c r="R22" i="18"/>
  <c r="Q22" i="18"/>
  <c r="I22" i="18"/>
  <c r="H22" i="18"/>
  <c r="T22" i="18"/>
  <c r="G22" i="18"/>
  <c r="S22" i="18"/>
  <c r="T21" i="18"/>
  <c r="R21" i="18"/>
  <c r="I21" i="18"/>
  <c r="Q21" i="18"/>
  <c r="H21" i="18"/>
  <c r="G21" i="18"/>
  <c r="S21" i="18"/>
  <c r="S20" i="18"/>
  <c r="R20" i="18"/>
  <c r="I20" i="18"/>
  <c r="Q20" i="18"/>
  <c r="H20" i="18"/>
  <c r="T20" i="18"/>
  <c r="G20" i="18"/>
  <c r="R19" i="18"/>
  <c r="I19" i="18"/>
  <c r="Q19" i="18"/>
  <c r="H19" i="18"/>
  <c r="T19" i="18"/>
  <c r="G19" i="18"/>
  <c r="S19" i="18"/>
  <c r="R18" i="18"/>
  <c r="Q18" i="18"/>
  <c r="I18" i="18"/>
  <c r="H18" i="18"/>
  <c r="T18" i="18"/>
  <c r="G18" i="18"/>
  <c r="S18" i="18"/>
  <c r="T17" i="18"/>
  <c r="R17" i="18"/>
  <c r="I17" i="18"/>
  <c r="Q17" i="18"/>
  <c r="H17" i="18"/>
  <c r="G17" i="18"/>
  <c r="S17" i="18"/>
  <c r="S16" i="18"/>
  <c r="R16" i="18"/>
  <c r="I16" i="18"/>
  <c r="Q16" i="18"/>
  <c r="H16" i="18"/>
  <c r="T16" i="18"/>
  <c r="G16" i="18"/>
  <c r="Y15" i="18"/>
  <c r="S15" i="18"/>
  <c r="R15" i="18"/>
  <c r="I15" i="18"/>
  <c r="Q15" i="18"/>
  <c r="H15" i="18"/>
  <c r="T15" i="18"/>
  <c r="G15" i="18"/>
  <c r="X14" i="18"/>
  <c r="R14" i="18"/>
  <c r="I14" i="18"/>
  <c r="Q14" i="18"/>
  <c r="H14" i="18"/>
  <c r="T14" i="18"/>
  <c r="G14" i="18"/>
  <c r="S14" i="18"/>
  <c r="R13" i="18"/>
  <c r="Q13" i="18"/>
  <c r="I13" i="18"/>
  <c r="H13" i="18"/>
  <c r="T13" i="18"/>
  <c r="G13" i="18"/>
  <c r="S13" i="18"/>
  <c r="AA12" i="18"/>
  <c r="T12" i="18"/>
  <c r="R12" i="18"/>
  <c r="Q12" i="18"/>
  <c r="I12" i="18"/>
  <c r="H12" i="18"/>
  <c r="G12" i="18"/>
  <c r="S12" i="18"/>
  <c r="AA11" i="18"/>
  <c r="S11" i="18"/>
  <c r="R11" i="18"/>
  <c r="I11" i="18"/>
  <c r="Q11" i="18"/>
  <c r="H11" i="18"/>
  <c r="T11" i="18"/>
  <c r="G11" i="18"/>
  <c r="Z10" i="18"/>
  <c r="R10" i="18"/>
  <c r="X8" i="18"/>
  <c r="I10" i="18"/>
  <c r="Q10" i="18"/>
  <c r="AA64" i="18"/>
  <c r="H10" i="18"/>
  <c r="T10" i="18"/>
  <c r="G10" i="18"/>
  <c r="S10" i="18"/>
  <c r="X9" i="18"/>
  <c r="W9" i="18"/>
  <c r="R9" i="18"/>
  <c r="Q9" i="18"/>
  <c r="I9" i="18"/>
  <c r="H9" i="18"/>
  <c r="T9" i="18"/>
  <c r="G9" i="18"/>
  <c r="S9" i="18"/>
  <c r="T8" i="18"/>
  <c r="R8" i="18"/>
  <c r="I8" i="18"/>
  <c r="Q8" i="18"/>
  <c r="H8" i="18"/>
  <c r="G8" i="18"/>
  <c r="S8" i="18"/>
  <c r="S7" i="18"/>
  <c r="R7" i="18"/>
  <c r="I7" i="18"/>
  <c r="Q7" i="18"/>
  <c r="H7" i="18"/>
  <c r="T7" i="18"/>
  <c r="G7" i="18"/>
  <c r="R6" i="18"/>
  <c r="I6" i="18"/>
  <c r="Q6" i="18"/>
  <c r="H6" i="18"/>
  <c r="T6" i="18"/>
  <c r="G6" i="18"/>
  <c r="S6" i="18"/>
  <c r="R5" i="18"/>
  <c r="R59" i="18"/>
  <c r="Q5" i="18"/>
  <c r="I5" i="18"/>
  <c r="H5" i="18"/>
  <c r="T5" i="18"/>
  <c r="G5" i="18"/>
  <c r="S5" i="18"/>
  <c r="T4" i="18"/>
  <c r="R4" i="18"/>
  <c r="I4" i="18"/>
  <c r="Q4" i="18"/>
  <c r="H4" i="18"/>
  <c r="G4" i="18"/>
  <c r="S4" i="18"/>
  <c r="S3" i="18"/>
  <c r="R3" i="18"/>
  <c r="X7" i="18"/>
  <c r="I3" i="18"/>
  <c r="Q3" i="18"/>
  <c r="H3" i="18"/>
  <c r="G3" i="18"/>
  <c r="AA8" i="18"/>
  <c r="Z8" i="18"/>
  <c r="AA66" i="18"/>
  <c r="W10" i="18"/>
  <c r="S59" i="18"/>
  <c r="Z7" i="18"/>
  <c r="W8" i="18"/>
  <c r="Z9" i="18"/>
  <c r="AA9" i="18"/>
  <c r="AA13" i="18"/>
  <c r="W14" i="18"/>
  <c r="AA70" i="18"/>
  <c r="AE64" i="18"/>
  <c r="H59" i="18"/>
  <c r="T59" i="18"/>
  <c r="T3" i="18"/>
  <c r="AA7" i="18"/>
  <c r="W11" i="18"/>
  <c r="X12" i="18"/>
  <c r="AC68" i="18"/>
  <c r="AE69" i="18"/>
  <c r="AE70" i="18"/>
  <c r="Q59" i="18"/>
  <c r="AA63" i="18"/>
  <c r="W7" i="18"/>
  <c r="W12" i="18"/>
  <c r="AA10" i="18"/>
  <c r="X11" i="18"/>
  <c r="X15" i="18"/>
  <c r="AA69" i="18"/>
  <c r="AA14" i="18"/>
  <c r="AB63" i="18"/>
  <c r="O119" i="18"/>
  <c r="AE65" i="18"/>
  <c r="AE66" i="18"/>
  <c r="AE67" i="18"/>
  <c r="AC70" i="18"/>
  <c r="G59" i="18"/>
  <c r="G119" i="18"/>
  <c r="AC63" i="18"/>
  <c r="P119" i="18"/>
  <c r="R63" i="18"/>
  <c r="AB65" i="18"/>
  <c r="Q119" i="18"/>
  <c r="Z30" i="17"/>
  <c r="Y30" i="17"/>
  <c r="S4" i="17"/>
  <c r="R6" i="17"/>
  <c r="S12" i="17"/>
  <c r="R14" i="17"/>
  <c r="S16" i="17"/>
  <c r="S20" i="17"/>
  <c r="R22" i="17"/>
  <c r="S26" i="17"/>
  <c r="R29" i="17"/>
  <c r="S44" i="17"/>
  <c r="S50" i="17"/>
  <c r="R52" i="17"/>
  <c r="R53" i="17"/>
  <c r="R57" i="17"/>
  <c r="S56" i="17"/>
  <c r="R55" i="17"/>
  <c r="S51" i="17"/>
  <c r="R48" i="17"/>
  <c r="S47" i="17"/>
  <c r="S43" i="17"/>
  <c r="R41" i="17"/>
  <c r="S40" i="17"/>
  <c r="R39" i="17"/>
  <c r="R35" i="17"/>
  <c r="R31" i="17"/>
  <c r="S28" i="17"/>
  <c r="S27" i="17"/>
  <c r="S24" i="17"/>
  <c r="R23" i="17"/>
  <c r="R19" i="17"/>
  <c r="S15" i="17"/>
  <c r="S11" i="17"/>
  <c r="S8" i="17"/>
  <c r="S7" i="17"/>
  <c r="S3" i="17"/>
  <c r="S23" i="17"/>
  <c r="S32" i="17"/>
  <c r="S34" i="17"/>
  <c r="S36" i="17"/>
  <c r="S39" i="17"/>
  <c r="S48" i="17"/>
  <c r="S52" i="17"/>
  <c r="S54" i="17"/>
  <c r="S55" i="17"/>
  <c r="S58" i="17"/>
  <c r="Q56" i="17"/>
  <c r="Q55" i="17"/>
  <c r="Q51" i="17"/>
  <c r="Q47" i="17"/>
  <c r="Q45" i="17"/>
  <c r="Q44" i="17"/>
  <c r="Q40" i="17"/>
  <c r="Q39" i="17"/>
  <c r="Q35" i="17"/>
  <c r="Q31" i="17"/>
  <c r="Q29" i="17"/>
  <c r="Q28" i="17"/>
  <c r="Q24" i="17"/>
  <c r="Q23" i="17"/>
  <c r="Q19" i="17"/>
  <c r="Q15" i="17"/>
  <c r="Q13" i="17"/>
  <c r="Q12" i="17"/>
  <c r="Q8" i="17"/>
  <c r="Q7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3" i="17"/>
  <c r="Q58" i="17"/>
  <c r="S57" i="17"/>
  <c r="Q57" i="17"/>
  <c r="Q54" i="17"/>
  <c r="Q53" i="17"/>
  <c r="Q52" i="17"/>
  <c r="Q50" i="17"/>
  <c r="R49" i="17"/>
  <c r="Q49" i="17"/>
  <c r="Q48" i="17"/>
  <c r="Q46" i="17"/>
  <c r="R43" i="17"/>
  <c r="Q43" i="17"/>
  <c r="R42" i="17"/>
  <c r="Q42" i="17"/>
  <c r="Q41" i="17"/>
  <c r="R38" i="17"/>
  <c r="Q38" i="17"/>
  <c r="Q37" i="17"/>
  <c r="Q36" i="17"/>
  <c r="Q34" i="17"/>
  <c r="R33" i="17"/>
  <c r="Q33" i="17"/>
  <c r="Q32" i="17"/>
  <c r="Q30" i="17"/>
  <c r="Q27" i="17"/>
  <c r="Q26" i="17"/>
  <c r="Q25" i="17"/>
  <c r="Q22" i="17"/>
  <c r="R21" i="17"/>
  <c r="Q21" i="17"/>
  <c r="Q20" i="17"/>
  <c r="R18" i="17"/>
  <c r="Q18" i="17"/>
  <c r="Q17" i="17"/>
  <c r="R16" i="17"/>
  <c r="Q16" i="17"/>
  <c r="Q14" i="17"/>
  <c r="R13" i="17"/>
  <c r="Q11" i="17"/>
  <c r="Q10" i="17"/>
  <c r="R9" i="17"/>
  <c r="Q9" i="17"/>
  <c r="Q6" i="17"/>
  <c r="R5" i="17"/>
  <c r="Q5" i="17"/>
  <c r="Q4" i="17"/>
  <c r="W26" i="17"/>
  <c r="W28" i="17"/>
  <c r="W25" i="17"/>
  <c r="W24" i="17"/>
  <c r="W27" i="17"/>
  <c r="W29" i="17"/>
  <c r="W23" i="17"/>
  <c r="W22" i="17"/>
  <c r="R119" i="18"/>
  <c r="AE63" i="18"/>
  <c r="AE71" i="18"/>
  <c r="W15" i="18"/>
  <c r="AA15" i="18"/>
  <c r="AA71" i="18"/>
  <c r="Z15" i="18"/>
  <c r="AC71" i="18"/>
  <c r="AB71" i="18"/>
  <c r="T34" i="17"/>
  <c r="S46" i="17"/>
  <c r="S42" i="17"/>
  <c r="T42" i="17"/>
  <c r="S38" i="17"/>
  <c r="T38" i="17"/>
  <c r="S18" i="17"/>
  <c r="T18" i="17"/>
  <c r="S25" i="17"/>
  <c r="R26" i="17"/>
  <c r="R30" i="17"/>
  <c r="R46" i="17"/>
  <c r="R54" i="17"/>
  <c r="T26" i="17"/>
  <c r="R10" i="17"/>
  <c r="R17" i="17"/>
  <c r="R25" i="17"/>
  <c r="R34" i="17"/>
  <c r="R37" i="17"/>
  <c r="R58" i="17"/>
  <c r="T50" i="17"/>
  <c r="S22" i="17"/>
  <c r="R20" i="17"/>
  <c r="R45" i="17"/>
  <c r="R50" i="17"/>
  <c r="R3" i="17"/>
  <c r="R11" i="17"/>
  <c r="S14" i="17"/>
  <c r="R47" i="17"/>
  <c r="R51" i="17"/>
  <c r="S35" i="17"/>
  <c r="S19" i="17"/>
  <c r="R15" i="17"/>
  <c r="R27" i="17"/>
  <c r="S30" i="17"/>
  <c r="S31" i="17"/>
  <c r="R7" i="17"/>
  <c r="S10" i="17"/>
  <c r="T10" i="17"/>
  <c r="T6" i="17"/>
  <c r="S6" i="17"/>
  <c r="R12" i="17"/>
  <c r="S17" i="17"/>
  <c r="S21" i="17"/>
  <c r="R40" i="17"/>
  <c r="R44" i="17"/>
  <c r="S45" i="17"/>
  <c r="S49" i="17"/>
  <c r="S53" i="17"/>
  <c r="T58" i="17"/>
  <c r="T54" i="17"/>
  <c r="T46" i="17"/>
  <c r="T30" i="17"/>
  <c r="T14" i="17"/>
  <c r="T55" i="17"/>
  <c r="T51" i="17"/>
  <c r="T39" i="17"/>
  <c r="T35" i="17"/>
  <c r="T31" i="17"/>
  <c r="T27" i="17"/>
  <c r="T23" i="17"/>
  <c r="T19" i="17"/>
  <c r="T15" i="17"/>
  <c r="T11" i="17"/>
  <c r="T7" i="17"/>
  <c r="T47" i="17"/>
  <c r="T43" i="17"/>
  <c r="R8" i="17"/>
  <c r="R4" i="17"/>
  <c r="S9" i="17"/>
  <c r="R32" i="17"/>
  <c r="R36" i="17"/>
  <c r="S41" i="17"/>
  <c r="T57" i="17"/>
  <c r="T53" i="17"/>
  <c r="T49" i="17"/>
  <c r="T45" i="17"/>
  <c r="T41" i="17"/>
  <c r="T37" i="17"/>
  <c r="T33" i="17"/>
  <c r="T29" i="17"/>
  <c r="T25" i="17"/>
  <c r="T21" i="17"/>
  <c r="T17" i="17"/>
  <c r="T13" i="17"/>
  <c r="T9" i="17"/>
  <c r="T5" i="17"/>
  <c r="T56" i="17"/>
  <c r="T52" i="17"/>
  <c r="T48" i="17"/>
  <c r="T44" i="17"/>
  <c r="T40" i="17"/>
  <c r="T36" i="17"/>
  <c r="T32" i="17"/>
  <c r="T28" i="17"/>
  <c r="T24" i="17"/>
  <c r="T20" i="17"/>
  <c r="T16" i="17"/>
  <c r="T12" i="17"/>
  <c r="T8" i="17"/>
  <c r="T4" i="17"/>
  <c r="S13" i="17"/>
  <c r="S5" i="17"/>
  <c r="R24" i="17"/>
  <c r="R28" i="17"/>
  <c r="S29" i="17"/>
  <c r="S33" i="17"/>
  <c r="S37" i="17"/>
  <c r="R56" i="17"/>
  <c r="Q59" i="17"/>
  <c r="T58" i="16"/>
  <c r="S58" i="16"/>
  <c r="R58" i="16"/>
  <c r="Q58" i="16"/>
  <c r="T57" i="16"/>
  <c r="S57" i="16"/>
  <c r="R57" i="16"/>
  <c r="Q57" i="16"/>
  <c r="T56" i="16"/>
  <c r="S56" i="16"/>
  <c r="R56" i="16"/>
  <c r="Q56" i="16"/>
  <c r="T55" i="16"/>
  <c r="S55" i="16"/>
  <c r="R55" i="16"/>
  <c r="Q55" i="16"/>
  <c r="T54" i="16"/>
  <c r="S54" i="16"/>
  <c r="R54" i="16"/>
  <c r="Q54" i="16"/>
  <c r="T53" i="16"/>
  <c r="S53" i="16"/>
  <c r="R53" i="16"/>
  <c r="Q53" i="16"/>
  <c r="T52" i="16"/>
  <c r="S52" i="16"/>
  <c r="R52" i="16"/>
  <c r="Q52" i="16"/>
  <c r="T51" i="16"/>
  <c r="S51" i="16"/>
  <c r="R51" i="16"/>
  <c r="Q51" i="16"/>
  <c r="T50" i="16"/>
  <c r="S50" i="16"/>
  <c r="R50" i="16"/>
  <c r="Q50" i="16"/>
  <c r="T49" i="16"/>
  <c r="S49" i="16"/>
  <c r="R49" i="16"/>
  <c r="Q49" i="16"/>
  <c r="T48" i="16"/>
  <c r="S48" i="16"/>
  <c r="R48" i="16"/>
  <c r="Q48" i="16"/>
  <c r="T47" i="16"/>
  <c r="S47" i="16"/>
  <c r="R47" i="16"/>
  <c r="Q47" i="16"/>
  <c r="T46" i="16"/>
  <c r="S46" i="16"/>
  <c r="R46" i="16"/>
  <c r="Q46" i="16"/>
  <c r="T45" i="16"/>
  <c r="S45" i="16"/>
  <c r="R45" i="16"/>
  <c r="Q45" i="16"/>
  <c r="T44" i="16"/>
  <c r="S44" i="16"/>
  <c r="R44" i="16"/>
  <c r="Q44" i="16"/>
  <c r="T43" i="16"/>
  <c r="S43" i="16"/>
  <c r="R43" i="16"/>
  <c r="Q43" i="16"/>
  <c r="T42" i="16"/>
  <c r="S42" i="16"/>
  <c r="R42" i="16"/>
  <c r="Q42" i="16"/>
  <c r="T41" i="16"/>
  <c r="S41" i="16"/>
  <c r="R41" i="16"/>
  <c r="Q41" i="16"/>
  <c r="T40" i="16"/>
  <c r="S40" i="16"/>
  <c r="R40" i="16"/>
  <c r="Q40" i="16"/>
  <c r="T39" i="16"/>
  <c r="S39" i="16"/>
  <c r="R39" i="16"/>
  <c r="Q39" i="16"/>
  <c r="T38" i="16"/>
  <c r="S38" i="16"/>
  <c r="R38" i="16"/>
  <c r="Q38" i="16"/>
  <c r="T37" i="16"/>
  <c r="S37" i="16"/>
  <c r="R37" i="16"/>
  <c r="Q37" i="16"/>
  <c r="T36" i="16"/>
  <c r="S36" i="16"/>
  <c r="R36" i="16"/>
  <c r="Q36" i="16"/>
  <c r="T35" i="16"/>
  <c r="S35" i="16"/>
  <c r="R35" i="16"/>
  <c r="Q35" i="16"/>
  <c r="T34" i="16"/>
  <c r="S34" i="16"/>
  <c r="R34" i="16"/>
  <c r="Q34" i="16"/>
  <c r="T33" i="16"/>
  <c r="S33" i="16"/>
  <c r="R33" i="16"/>
  <c r="Q33" i="16"/>
  <c r="T32" i="16"/>
  <c r="S32" i="16"/>
  <c r="R32" i="16"/>
  <c r="Q32" i="16"/>
  <c r="T31" i="16"/>
  <c r="S31" i="16"/>
  <c r="R31" i="16"/>
  <c r="Q31" i="16"/>
  <c r="T30" i="16"/>
  <c r="S30" i="16"/>
  <c r="R30" i="16"/>
  <c r="Q30" i="16"/>
  <c r="T29" i="16"/>
  <c r="S29" i="16"/>
  <c r="R29" i="16"/>
  <c r="Q29" i="16"/>
  <c r="T28" i="16"/>
  <c r="S28" i="16"/>
  <c r="R28" i="16"/>
  <c r="Q28" i="16"/>
  <c r="T27" i="16"/>
  <c r="S27" i="16"/>
  <c r="R27" i="16"/>
  <c r="Q27" i="16"/>
  <c r="T26" i="16"/>
  <c r="S26" i="16"/>
  <c r="R26" i="16"/>
  <c r="Q26" i="16"/>
  <c r="T25" i="16"/>
  <c r="S25" i="16"/>
  <c r="R25" i="16"/>
  <c r="Q25" i="16"/>
  <c r="T24" i="16"/>
  <c r="S24" i="16"/>
  <c r="R24" i="16"/>
  <c r="Q24" i="16"/>
  <c r="T23" i="16"/>
  <c r="S23" i="16"/>
  <c r="R23" i="16"/>
  <c r="Q23" i="16"/>
  <c r="T22" i="16"/>
  <c r="S22" i="16"/>
  <c r="R22" i="16"/>
  <c r="Q22" i="16"/>
  <c r="T21" i="16"/>
  <c r="S21" i="16"/>
  <c r="R21" i="16"/>
  <c r="Q21" i="16"/>
  <c r="T20" i="16"/>
  <c r="S20" i="16"/>
  <c r="R20" i="16"/>
  <c r="Q20" i="16"/>
  <c r="T19" i="16"/>
  <c r="S19" i="16"/>
  <c r="R19" i="16"/>
  <c r="Q19" i="16"/>
  <c r="T18" i="16"/>
  <c r="S18" i="16"/>
  <c r="R18" i="16"/>
  <c r="Q18" i="16"/>
  <c r="T17" i="16"/>
  <c r="S17" i="16"/>
  <c r="R17" i="16"/>
  <c r="Q17" i="16"/>
  <c r="T16" i="16"/>
  <c r="S16" i="16"/>
  <c r="R16" i="16"/>
  <c r="Q16" i="16"/>
  <c r="T15" i="16"/>
  <c r="S15" i="16"/>
  <c r="R15" i="16"/>
  <c r="Q15" i="16"/>
  <c r="T14" i="16"/>
  <c r="S14" i="16"/>
  <c r="R14" i="16"/>
  <c r="Q14" i="16"/>
  <c r="T13" i="16"/>
  <c r="S13" i="16"/>
  <c r="R13" i="16"/>
  <c r="Q13" i="16"/>
  <c r="T12" i="16"/>
  <c r="S12" i="16"/>
  <c r="R12" i="16"/>
  <c r="Q12" i="16"/>
  <c r="T11" i="16"/>
  <c r="S11" i="16"/>
  <c r="R11" i="16"/>
  <c r="Q11" i="16"/>
  <c r="T10" i="16"/>
  <c r="S10" i="16"/>
  <c r="R10" i="16"/>
  <c r="Q10" i="16"/>
  <c r="T9" i="16"/>
  <c r="S9" i="16"/>
  <c r="R9" i="16"/>
  <c r="Q9" i="16"/>
  <c r="T8" i="16"/>
  <c r="S8" i="16"/>
  <c r="R8" i="16"/>
  <c r="Q8" i="16"/>
  <c r="T7" i="16"/>
  <c r="S7" i="16"/>
  <c r="R7" i="16"/>
  <c r="Q7" i="16"/>
  <c r="T6" i="16"/>
  <c r="S6" i="16"/>
  <c r="R6" i="16"/>
  <c r="Q6" i="16"/>
  <c r="T5" i="16"/>
  <c r="S5" i="16"/>
  <c r="R5" i="16"/>
  <c r="Q5" i="16"/>
  <c r="T4" i="16"/>
  <c r="S4" i="16"/>
  <c r="R4" i="16"/>
  <c r="Q4" i="16"/>
  <c r="T3" i="16"/>
  <c r="T59" i="16"/>
  <c r="S3" i="16"/>
  <c r="S59" i="16"/>
  <c r="R3" i="16"/>
  <c r="R59" i="16"/>
  <c r="Q3" i="16"/>
  <c r="Q59" i="16"/>
  <c r="S67" i="11"/>
  <c r="T67" i="11"/>
  <c r="U67" i="11"/>
  <c r="R3" i="11"/>
  <c r="R67" i="11"/>
  <c r="R3" i="14"/>
  <c r="X22" i="17"/>
  <c r="X30" i="17"/>
  <c r="W30" i="17"/>
  <c r="T22" i="17"/>
  <c r="T59" i="17"/>
  <c r="R59" i="17"/>
  <c r="S59" i="17"/>
  <c r="Y15" i="14"/>
  <c r="AA15" i="14"/>
  <c r="AA14" i="14"/>
  <c r="AA13" i="14"/>
  <c r="AA12" i="14"/>
  <c r="AA11" i="14"/>
  <c r="AA10" i="14"/>
  <c r="AA9" i="14"/>
  <c r="AA8" i="14"/>
  <c r="AA7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3" i="14"/>
  <c r="H59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63" i="14"/>
  <c r="R63" i="14"/>
  <c r="S40" i="14"/>
  <c r="S41" i="14"/>
  <c r="S44" i="14"/>
  <c r="E119" i="14"/>
  <c r="D119" i="14"/>
  <c r="W118" i="14"/>
  <c r="V118" i="14"/>
  <c r="R118" i="14"/>
  <c r="Q118" i="14"/>
  <c r="P118" i="14"/>
  <c r="H118" i="14"/>
  <c r="O118" i="14"/>
  <c r="W117" i="14"/>
  <c r="V117" i="14"/>
  <c r="R117" i="14"/>
  <c r="Q117" i="14"/>
  <c r="P117" i="14"/>
  <c r="H117" i="14"/>
  <c r="O117" i="14"/>
  <c r="W116" i="14"/>
  <c r="V116" i="14"/>
  <c r="R116" i="14"/>
  <c r="Q116" i="14"/>
  <c r="P116" i="14"/>
  <c r="H116" i="14"/>
  <c r="O116" i="14"/>
  <c r="W115" i="14"/>
  <c r="V115" i="14"/>
  <c r="R115" i="14"/>
  <c r="Q115" i="14"/>
  <c r="P115" i="14"/>
  <c r="H115" i="14"/>
  <c r="O115" i="14"/>
  <c r="W114" i="14"/>
  <c r="V114" i="14"/>
  <c r="R114" i="14"/>
  <c r="Q114" i="14"/>
  <c r="P114" i="14"/>
  <c r="H114" i="14"/>
  <c r="O114" i="14"/>
  <c r="W113" i="14"/>
  <c r="V113" i="14"/>
  <c r="Q113" i="14"/>
  <c r="P113" i="14"/>
  <c r="H113" i="14"/>
  <c r="O113" i="14"/>
  <c r="R113" i="14"/>
  <c r="W112" i="14"/>
  <c r="V112" i="14"/>
  <c r="Q112" i="14"/>
  <c r="P112" i="14"/>
  <c r="H112" i="14"/>
  <c r="O112" i="14"/>
  <c r="R112" i="14"/>
  <c r="W111" i="14"/>
  <c r="V111" i="14"/>
  <c r="Q111" i="14"/>
  <c r="P111" i="14"/>
  <c r="H111" i="14"/>
  <c r="O111" i="14"/>
  <c r="R111" i="14"/>
  <c r="W110" i="14"/>
  <c r="V110" i="14"/>
  <c r="Q110" i="14"/>
  <c r="P110" i="14"/>
  <c r="H110" i="14"/>
  <c r="O110" i="14"/>
  <c r="R110" i="14"/>
  <c r="W109" i="14"/>
  <c r="V109" i="14"/>
  <c r="Q109" i="14"/>
  <c r="P109" i="14"/>
  <c r="H109" i="14"/>
  <c r="O109" i="14"/>
  <c r="R109" i="14"/>
  <c r="W108" i="14"/>
  <c r="V108" i="14"/>
  <c r="Q108" i="14"/>
  <c r="P108" i="14"/>
  <c r="H108" i="14"/>
  <c r="O108" i="14"/>
  <c r="R108" i="14"/>
  <c r="W107" i="14"/>
  <c r="V107" i="14"/>
  <c r="Q107" i="14"/>
  <c r="P107" i="14"/>
  <c r="H107" i="14"/>
  <c r="O107" i="14"/>
  <c r="R107" i="14"/>
  <c r="W106" i="14"/>
  <c r="V106" i="14"/>
  <c r="Q106" i="14"/>
  <c r="P106" i="14"/>
  <c r="H106" i="14"/>
  <c r="O106" i="14"/>
  <c r="R106" i="14"/>
  <c r="W105" i="14"/>
  <c r="V105" i="14"/>
  <c r="Q105" i="14"/>
  <c r="P105" i="14"/>
  <c r="H105" i="14"/>
  <c r="O105" i="14"/>
  <c r="R105" i="14"/>
  <c r="W104" i="14"/>
  <c r="V104" i="14"/>
  <c r="Q104" i="14"/>
  <c r="P104" i="14"/>
  <c r="H104" i="14"/>
  <c r="O104" i="14"/>
  <c r="R104" i="14"/>
  <c r="W103" i="14"/>
  <c r="V103" i="14"/>
  <c r="Q103" i="14"/>
  <c r="P103" i="14"/>
  <c r="H103" i="14"/>
  <c r="O103" i="14"/>
  <c r="R103" i="14"/>
  <c r="W102" i="14"/>
  <c r="V102" i="14"/>
  <c r="Q102" i="14"/>
  <c r="P102" i="14"/>
  <c r="H102" i="14"/>
  <c r="O102" i="14"/>
  <c r="R102" i="14"/>
  <c r="W101" i="14"/>
  <c r="V101" i="14"/>
  <c r="Q101" i="14"/>
  <c r="P101" i="14"/>
  <c r="H101" i="14"/>
  <c r="O101" i="14"/>
  <c r="R101" i="14"/>
  <c r="W100" i="14"/>
  <c r="V100" i="14"/>
  <c r="Q100" i="14"/>
  <c r="P100" i="14"/>
  <c r="H100" i="14"/>
  <c r="O100" i="14"/>
  <c r="R100" i="14"/>
  <c r="W99" i="14"/>
  <c r="V99" i="14"/>
  <c r="Q99" i="14"/>
  <c r="P99" i="14"/>
  <c r="H99" i="14"/>
  <c r="O99" i="14"/>
  <c r="R99" i="14"/>
  <c r="W98" i="14"/>
  <c r="V98" i="14"/>
  <c r="Q98" i="14"/>
  <c r="P98" i="14"/>
  <c r="H98" i="14"/>
  <c r="O98" i="14"/>
  <c r="R98" i="14"/>
  <c r="W97" i="14"/>
  <c r="V97" i="14"/>
  <c r="Q97" i="14"/>
  <c r="P97" i="14"/>
  <c r="H97" i="14"/>
  <c r="O97" i="14"/>
  <c r="R97" i="14"/>
  <c r="W96" i="14"/>
  <c r="V96" i="14"/>
  <c r="Q96" i="14"/>
  <c r="P96" i="14"/>
  <c r="H96" i="14"/>
  <c r="O96" i="14"/>
  <c r="R96" i="14"/>
  <c r="W95" i="14"/>
  <c r="V95" i="14"/>
  <c r="Q95" i="14"/>
  <c r="P95" i="14"/>
  <c r="H95" i="14"/>
  <c r="O95" i="14"/>
  <c r="R95" i="14"/>
  <c r="W94" i="14"/>
  <c r="V94" i="14"/>
  <c r="Q94" i="14"/>
  <c r="P94" i="14"/>
  <c r="H94" i="14"/>
  <c r="O94" i="14"/>
  <c r="R94" i="14"/>
  <c r="W93" i="14"/>
  <c r="V93" i="14"/>
  <c r="Q93" i="14"/>
  <c r="P93" i="14"/>
  <c r="H93" i="14"/>
  <c r="O93" i="14"/>
  <c r="R93" i="14"/>
  <c r="W92" i="14"/>
  <c r="V92" i="14"/>
  <c r="Q92" i="14"/>
  <c r="P92" i="14"/>
  <c r="H92" i="14"/>
  <c r="O92" i="14"/>
  <c r="R92" i="14"/>
  <c r="W91" i="14"/>
  <c r="V91" i="14"/>
  <c r="Q91" i="14"/>
  <c r="P91" i="14"/>
  <c r="H91" i="14"/>
  <c r="O91" i="14"/>
  <c r="R91" i="14"/>
  <c r="W90" i="14"/>
  <c r="V90" i="14"/>
  <c r="Q90" i="14"/>
  <c r="P90" i="14"/>
  <c r="H90" i="14"/>
  <c r="O90" i="14"/>
  <c r="R90" i="14"/>
  <c r="W89" i="14"/>
  <c r="V89" i="14"/>
  <c r="Q89" i="14"/>
  <c r="P89" i="14"/>
  <c r="H89" i="14"/>
  <c r="O89" i="14"/>
  <c r="R89" i="14"/>
  <c r="W88" i="14"/>
  <c r="V88" i="14"/>
  <c r="Q88" i="14"/>
  <c r="P88" i="14"/>
  <c r="H88" i="14"/>
  <c r="O88" i="14"/>
  <c r="R88" i="14"/>
  <c r="W87" i="14"/>
  <c r="V87" i="14"/>
  <c r="Q87" i="14"/>
  <c r="P87" i="14"/>
  <c r="H87" i="14"/>
  <c r="O87" i="14"/>
  <c r="R87" i="14"/>
  <c r="W86" i="14"/>
  <c r="V86" i="14"/>
  <c r="Q86" i="14"/>
  <c r="P86" i="14"/>
  <c r="H86" i="14"/>
  <c r="O86" i="14"/>
  <c r="R86" i="14"/>
  <c r="W85" i="14"/>
  <c r="V85" i="14"/>
  <c r="Q85" i="14"/>
  <c r="P85" i="14"/>
  <c r="H85" i="14"/>
  <c r="O85" i="14"/>
  <c r="R85" i="14"/>
  <c r="W84" i="14"/>
  <c r="V84" i="14"/>
  <c r="Q84" i="14"/>
  <c r="P84" i="14"/>
  <c r="H84" i="14"/>
  <c r="O84" i="14"/>
  <c r="R84" i="14"/>
  <c r="W83" i="14"/>
  <c r="V83" i="14"/>
  <c r="Q83" i="14"/>
  <c r="P83" i="14"/>
  <c r="H83" i="14"/>
  <c r="O83" i="14"/>
  <c r="R83" i="14"/>
  <c r="W82" i="14"/>
  <c r="V82" i="14"/>
  <c r="Q82" i="14"/>
  <c r="P82" i="14"/>
  <c r="H82" i="14"/>
  <c r="O82" i="14"/>
  <c r="R82" i="14"/>
  <c r="W81" i="14"/>
  <c r="V81" i="14"/>
  <c r="Q81" i="14"/>
  <c r="P81" i="14"/>
  <c r="H81" i="14"/>
  <c r="O81" i="14"/>
  <c r="R81" i="14"/>
  <c r="W80" i="14"/>
  <c r="V80" i="14"/>
  <c r="Q80" i="14"/>
  <c r="P80" i="14"/>
  <c r="H80" i="14"/>
  <c r="O80" i="14"/>
  <c r="R80" i="14"/>
  <c r="W79" i="14"/>
  <c r="V79" i="14"/>
  <c r="Q79" i="14"/>
  <c r="P79" i="14"/>
  <c r="H79" i="14"/>
  <c r="O79" i="14"/>
  <c r="R79" i="14"/>
  <c r="W78" i="14"/>
  <c r="V78" i="14"/>
  <c r="Q78" i="14"/>
  <c r="AC65" i="14"/>
  <c r="P78" i="14"/>
  <c r="AB65" i="14"/>
  <c r="H78" i="14"/>
  <c r="O78" i="14"/>
  <c r="R78" i="14"/>
  <c r="W77" i="14"/>
  <c r="V77" i="14"/>
  <c r="Q77" i="14"/>
  <c r="P77" i="14"/>
  <c r="H77" i="14"/>
  <c r="O77" i="14"/>
  <c r="R77" i="14"/>
  <c r="W76" i="14"/>
  <c r="V76" i="14"/>
  <c r="Q76" i="14"/>
  <c r="P76" i="14"/>
  <c r="H76" i="14"/>
  <c r="O76" i="14"/>
  <c r="R76" i="14"/>
  <c r="W75" i="14"/>
  <c r="V75" i="14"/>
  <c r="Q75" i="14"/>
  <c r="P75" i="14"/>
  <c r="H75" i="14"/>
  <c r="O75" i="14"/>
  <c r="R75" i="14"/>
  <c r="W74" i="14"/>
  <c r="V74" i="14"/>
  <c r="Q74" i="14"/>
  <c r="P74" i="14"/>
  <c r="H74" i="14"/>
  <c r="O74" i="14"/>
  <c r="R74" i="14"/>
  <c r="W73" i="14"/>
  <c r="V73" i="14"/>
  <c r="Q73" i="14"/>
  <c r="P73" i="14"/>
  <c r="H73" i="14"/>
  <c r="O73" i="14"/>
  <c r="R73" i="14"/>
  <c r="W72" i="14"/>
  <c r="V72" i="14"/>
  <c r="Q72" i="14"/>
  <c r="P72" i="14"/>
  <c r="H72" i="14"/>
  <c r="O72" i="14"/>
  <c r="R72" i="14"/>
  <c r="W71" i="14"/>
  <c r="V71" i="14"/>
  <c r="Q71" i="14"/>
  <c r="P71" i="14"/>
  <c r="H71" i="14"/>
  <c r="O71" i="14"/>
  <c r="R71" i="14"/>
  <c r="W70" i="14"/>
  <c r="V70" i="14"/>
  <c r="R70" i="14"/>
  <c r="Q70" i="14"/>
  <c r="P70" i="14"/>
  <c r="L70" i="14"/>
  <c r="H70" i="14"/>
  <c r="O70" i="14"/>
  <c r="W69" i="14"/>
  <c r="V69" i="14"/>
  <c r="R69" i="14"/>
  <c r="Q69" i="14"/>
  <c r="P69" i="14"/>
  <c r="L69" i="14"/>
  <c r="H69" i="14"/>
  <c r="O69" i="14"/>
  <c r="W68" i="14"/>
  <c r="V68" i="14"/>
  <c r="R68" i="14"/>
  <c r="Q68" i="14"/>
  <c r="P68" i="14"/>
  <c r="L68" i="14"/>
  <c r="H68" i="14"/>
  <c r="O68" i="14"/>
  <c r="W67" i="14"/>
  <c r="V67" i="14"/>
  <c r="Q67" i="14"/>
  <c r="P67" i="14"/>
  <c r="L67" i="14"/>
  <c r="H67" i="14"/>
  <c r="O67" i="14"/>
  <c r="R67" i="14"/>
  <c r="W66" i="14"/>
  <c r="V66" i="14"/>
  <c r="Q66" i="14"/>
  <c r="P66" i="14"/>
  <c r="L66" i="14"/>
  <c r="H66" i="14"/>
  <c r="O66" i="14"/>
  <c r="R66" i="14"/>
  <c r="W65" i="14"/>
  <c r="V65" i="14"/>
  <c r="R65" i="14"/>
  <c r="Q65" i="14"/>
  <c r="P65" i="14"/>
  <c r="L65" i="14"/>
  <c r="H65" i="14"/>
  <c r="O65" i="14"/>
  <c r="W64" i="14"/>
  <c r="V64" i="14"/>
  <c r="Q64" i="14"/>
  <c r="P64" i="14"/>
  <c r="L64" i="14"/>
  <c r="H64" i="14"/>
  <c r="O64" i="14"/>
  <c r="R64" i="14"/>
  <c r="W63" i="14"/>
  <c r="V63" i="14"/>
  <c r="Q63" i="14"/>
  <c r="P63" i="14"/>
  <c r="L63" i="14"/>
  <c r="H63" i="14"/>
  <c r="O63" i="14"/>
  <c r="F59" i="14"/>
  <c r="E59" i="14"/>
  <c r="D59" i="14"/>
  <c r="S58" i="14"/>
  <c r="R58" i="14"/>
  <c r="I58" i="14"/>
  <c r="Q58" i="14"/>
  <c r="S57" i="14"/>
  <c r="R57" i="14"/>
  <c r="I57" i="14"/>
  <c r="Q57" i="14"/>
  <c r="S56" i="14"/>
  <c r="R56" i="14"/>
  <c r="I56" i="14"/>
  <c r="Q56" i="14"/>
  <c r="S55" i="14"/>
  <c r="R55" i="14"/>
  <c r="I55" i="14"/>
  <c r="Q55" i="14"/>
  <c r="S54" i="14"/>
  <c r="R54" i="14"/>
  <c r="I54" i="14"/>
  <c r="Q54" i="14"/>
  <c r="S53" i="14"/>
  <c r="R53" i="14"/>
  <c r="I53" i="14"/>
  <c r="Q53" i="14"/>
  <c r="S52" i="14"/>
  <c r="R52" i="14"/>
  <c r="I52" i="14"/>
  <c r="Q52" i="14"/>
  <c r="S51" i="14"/>
  <c r="R51" i="14"/>
  <c r="I51" i="14"/>
  <c r="Q51" i="14"/>
  <c r="S50" i="14"/>
  <c r="R50" i="14"/>
  <c r="I50" i="14"/>
  <c r="Q50" i="14"/>
  <c r="S49" i="14"/>
  <c r="R49" i="14"/>
  <c r="I49" i="14"/>
  <c r="Q49" i="14"/>
  <c r="S48" i="14"/>
  <c r="R48" i="14"/>
  <c r="I48" i="14"/>
  <c r="Q48" i="14"/>
  <c r="S47" i="14"/>
  <c r="R47" i="14"/>
  <c r="I47" i="14"/>
  <c r="Q47" i="14"/>
  <c r="S46" i="14"/>
  <c r="R46" i="14"/>
  <c r="I46" i="14"/>
  <c r="Q46" i="14"/>
  <c r="S45" i="14"/>
  <c r="R45" i="14"/>
  <c r="I45" i="14"/>
  <c r="Q45" i="14"/>
  <c r="R44" i="14"/>
  <c r="I44" i="14"/>
  <c r="Q44" i="14"/>
  <c r="S43" i="14"/>
  <c r="R43" i="14"/>
  <c r="I43" i="14"/>
  <c r="Q43" i="14"/>
  <c r="R42" i="14"/>
  <c r="I42" i="14"/>
  <c r="Q42" i="14"/>
  <c r="R41" i="14"/>
  <c r="I41" i="14"/>
  <c r="Q41" i="14"/>
  <c r="R40" i="14"/>
  <c r="I40" i="14"/>
  <c r="Q40" i="14"/>
  <c r="S39" i="14"/>
  <c r="R39" i="14"/>
  <c r="I39" i="14"/>
  <c r="Q39" i="14"/>
  <c r="S38" i="14"/>
  <c r="R38" i="14"/>
  <c r="I38" i="14"/>
  <c r="Q38" i="14"/>
  <c r="S37" i="14"/>
  <c r="R37" i="14"/>
  <c r="I37" i="14"/>
  <c r="Q37" i="14"/>
  <c r="S36" i="14"/>
  <c r="R36" i="14"/>
  <c r="I36" i="14"/>
  <c r="Q36" i="14"/>
  <c r="S35" i="14"/>
  <c r="R35" i="14"/>
  <c r="I35" i="14"/>
  <c r="Q35" i="14"/>
  <c r="S34" i="14"/>
  <c r="R34" i="14"/>
  <c r="I34" i="14"/>
  <c r="Q34" i="14"/>
  <c r="S33" i="14"/>
  <c r="R33" i="14"/>
  <c r="I33" i="14"/>
  <c r="Q33" i="14"/>
  <c r="S32" i="14"/>
  <c r="R32" i="14"/>
  <c r="I32" i="14"/>
  <c r="Q32" i="14"/>
  <c r="S31" i="14"/>
  <c r="R31" i="14"/>
  <c r="I31" i="14"/>
  <c r="Q31" i="14"/>
  <c r="S30" i="14"/>
  <c r="R30" i="14"/>
  <c r="I30" i="14"/>
  <c r="Q30" i="14"/>
  <c r="S29" i="14"/>
  <c r="R29" i="14"/>
  <c r="I29" i="14"/>
  <c r="Q29" i="14"/>
  <c r="S28" i="14"/>
  <c r="R28" i="14"/>
  <c r="I28" i="14"/>
  <c r="Q28" i="14"/>
  <c r="S27" i="14"/>
  <c r="R27" i="14"/>
  <c r="I27" i="14"/>
  <c r="Q27" i="14"/>
  <c r="S26" i="14"/>
  <c r="R26" i="14"/>
  <c r="I26" i="14"/>
  <c r="Q26" i="14"/>
  <c r="S25" i="14"/>
  <c r="R25" i="14"/>
  <c r="I25" i="14"/>
  <c r="Q25" i="14"/>
  <c r="S24" i="14"/>
  <c r="R24" i="14"/>
  <c r="I24" i="14"/>
  <c r="Q24" i="14"/>
  <c r="S23" i="14"/>
  <c r="R23" i="14"/>
  <c r="I23" i="14"/>
  <c r="Q23" i="14"/>
  <c r="S22" i="14"/>
  <c r="R22" i="14"/>
  <c r="I22" i="14"/>
  <c r="Q22" i="14"/>
  <c r="S21" i="14"/>
  <c r="R21" i="14"/>
  <c r="I21" i="14"/>
  <c r="Q21" i="14"/>
  <c r="S20" i="14"/>
  <c r="R20" i="14"/>
  <c r="I20" i="14"/>
  <c r="Q20" i="14"/>
  <c r="S19" i="14"/>
  <c r="R19" i="14"/>
  <c r="I19" i="14"/>
  <c r="Q19" i="14"/>
  <c r="S18" i="14"/>
  <c r="R18" i="14"/>
  <c r="I18" i="14"/>
  <c r="Q18" i="14"/>
  <c r="S17" i="14"/>
  <c r="R17" i="14"/>
  <c r="I17" i="14"/>
  <c r="Q17" i="14"/>
  <c r="S16" i="14"/>
  <c r="R16" i="14"/>
  <c r="I16" i="14"/>
  <c r="Q16" i="14"/>
  <c r="S15" i="14"/>
  <c r="R15" i="14"/>
  <c r="I15" i="14"/>
  <c r="Q15" i="14"/>
  <c r="S14" i="14"/>
  <c r="R14" i="14"/>
  <c r="I14" i="14"/>
  <c r="Q14" i="14"/>
  <c r="S13" i="14"/>
  <c r="R13" i="14"/>
  <c r="I13" i="14"/>
  <c r="Q13" i="14"/>
  <c r="S12" i="14"/>
  <c r="R12" i="14"/>
  <c r="I12" i="14"/>
  <c r="Q12" i="14"/>
  <c r="S11" i="14"/>
  <c r="R11" i="14"/>
  <c r="I11" i="14"/>
  <c r="Q11" i="14"/>
  <c r="S10" i="14"/>
  <c r="R10" i="14"/>
  <c r="I10" i="14"/>
  <c r="Q10" i="14"/>
  <c r="S9" i="14"/>
  <c r="R9" i="14"/>
  <c r="I9" i="14"/>
  <c r="Q9" i="14"/>
  <c r="S8" i="14"/>
  <c r="R8" i="14"/>
  <c r="I8" i="14"/>
  <c r="Q8" i="14"/>
  <c r="S7" i="14"/>
  <c r="R7" i="14"/>
  <c r="I7" i="14"/>
  <c r="Q7" i="14"/>
  <c r="S6" i="14"/>
  <c r="R6" i="14"/>
  <c r="I6" i="14"/>
  <c r="Q6" i="14"/>
  <c r="S5" i="14"/>
  <c r="R5" i="14"/>
  <c r="I5" i="14"/>
  <c r="Q5" i="14"/>
  <c r="S4" i="14"/>
  <c r="R4" i="14"/>
  <c r="I4" i="14"/>
  <c r="Q4" i="14"/>
  <c r="S3" i="14"/>
  <c r="I3" i="14"/>
  <c r="Q3" i="14"/>
  <c r="X7" i="14"/>
  <c r="X11" i="14"/>
  <c r="X8" i="14"/>
  <c r="X12" i="14"/>
  <c r="Z7" i="14"/>
  <c r="Z8" i="14"/>
  <c r="X9" i="14"/>
  <c r="W10" i="14"/>
  <c r="X13" i="14"/>
  <c r="W14" i="14"/>
  <c r="AB66" i="14"/>
  <c r="AB67" i="14"/>
  <c r="AB68" i="14"/>
  <c r="AB70" i="14"/>
  <c r="X10" i="14"/>
  <c r="X14" i="14"/>
  <c r="AB64" i="14"/>
  <c r="Z13" i="14"/>
  <c r="Z10" i="14"/>
  <c r="Z14" i="14"/>
  <c r="Z11" i="14"/>
  <c r="Z9" i="14"/>
  <c r="W8" i="14"/>
  <c r="W12" i="14"/>
  <c r="W7" i="14"/>
  <c r="W11" i="14"/>
  <c r="W9" i="14"/>
  <c r="W13" i="14"/>
  <c r="AC64" i="14"/>
  <c r="AC66" i="14"/>
  <c r="AC67" i="14"/>
  <c r="AC68" i="14"/>
  <c r="AC69" i="14"/>
  <c r="AC70" i="14"/>
  <c r="G59" i="14"/>
  <c r="AE66" i="14"/>
  <c r="AE68" i="14"/>
  <c r="AE70" i="14"/>
  <c r="AA70" i="14"/>
  <c r="AA64" i="14"/>
  <c r="S42" i="14"/>
  <c r="Z12" i="14"/>
  <c r="AA66" i="14"/>
  <c r="Q59" i="14"/>
  <c r="AA63" i="14"/>
  <c r="AE64" i="14"/>
  <c r="AE65" i="14"/>
  <c r="AE67" i="14"/>
  <c r="AE69" i="14"/>
  <c r="AA68" i="14"/>
  <c r="O119" i="14"/>
  <c r="AA69" i="14"/>
  <c r="G119" i="14"/>
  <c r="AB63" i="14"/>
  <c r="P119" i="14"/>
  <c r="R59" i="14"/>
  <c r="Q119" i="14"/>
  <c r="AC63" i="14"/>
  <c r="AA70" i="12"/>
  <c r="AA69" i="12"/>
  <c r="AA65" i="12"/>
  <c r="AA64" i="12"/>
  <c r="AA63" i="12"/>
  <c r="AD71" i="12"/>
  <c r="AC71" i="12"/>
  <c r="AC70" i="12"/>
  <c r="AC69" i="12"/>
  <c r="AC68" i="12"/>
  <c r="AC67" i="12"/>
  <c r="AC66" i="12"/>
  <c r="AC65" i="12"/>
  <c r="AC64" i="12"/>
  <c r="AC63" i="12"/>
  <c r="Q119" i="12"/>
  <c r="R119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63" i="12"/>
  <c r="P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63" i="12"/>
  <c r="S59" i="14"/>
  <c r="X15" i="14"/>
  <c r="AC71" i="14"/>
  <c r="AB71" i="14"/>
  <c r="Z15" i="14"/>
  <c r="W15" i="14"/>
  <c r="AA71" i="14"/>
  <c r="R119" i="14"/>
  <c r="AE63" i="14"/>
  <c r="AE71" i="14"/>
  <c r="F59" i="12"/>
  <c r="L64" i="12"/>
  <c r="L65" i="12"/>
  <c r="L66" i="12"/>
  <c r="L67" i="12"/>
  <c r="L68" i="12"/>
  <c r="L69" i="12"/>
  <c r="L70" i="12"/>
  <c r="L63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3" i="8"/>
  <c r="Q59" i="8"/>
  <c r="P59" i="8"/>
  <c r="O59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3" i="8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63" i="12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8" i="13"/>
  <c r="G119" i="12"/>
  <c r="E119" i="12"/>
  <c r="D119" i="12"/>
  <c r="R118" i="12"/>
  <c r="P118" i="12"/>
  <c r="O118" i="12"/>
  <c r="R117" i="12"/>
  <c r="P117" i="12"/>
  <c r="O117" i="12"/>
  <c r="R116" i="12"/>
  <c r="P116" i="12"/>
  <c r="O116" i="12"/>
  <c r="R115" i="12"/>
  <c r="P115" i="12"/>
  <c r="O115" i="12"/>
  <c r="R114" i="12"/>
  <c r="P114" i="12"/>
  <c r="O114" i="12"/>
  <c r="R113" i="12"/>
  <c r="P113" i="12"/>
  <c r="O113" i="12"/>
  <c r="R112" i="12"/>
  <c r="P112" i="12"/>
  <c r="O112" i="12"/>
  <c r="R111" i="12"/>
  <c r="P111" i="12"/>
  <c r="O111" i="12"/>
  <c r="R110" i="12"/>
  <c r="P110" i="12"/>
  <c r="O110" i="12"/>
  <c r="R109" i="12"/>
  <c r="P109" i="12"/>
  <c r="O109" i="12"/>
  <c r="R108" i="12"/>
  <c r="P108" i="12"/>
  <c r="O108" i="12"/>
  <c r="R107" i="12"/>
  <c r="P107" i="12"/>
  <c r="O107" i="12"/>
  <c r="R106" i="12"/>
  <c r="P106" i="12"/>
  <c r="O106" i="12"/>
  <c r="R105" i="12"/>
  <c r="P105" i="12"/>
  <c r="AB69" i="12"/>
  <c r="O105" i="12"/>
  <c r="R104" i="12"/>
  <c r="P104" i="12"/>
  <c r="O104" i="12"/>
  <c r="R103" i="12"/>
  <c r="P103" i="12"/>
  <c r="O103" i="12"/>
  <c r="R102" i="12"/>
  <c r="P102" i="12"/>
  <c r="O102" i="12"/>
  <c r="R101" i="12"/>
  <c r="P101" i="12"/>
  <c r="O101" i="12"/>
  <c r="R100" i="12"/>
  <c r="P100" i="12"/>
  <c r="O100" i="12"/>
  <c r="R99" i="12"/>
  <c r="P99" i="12"/>
  <c r="O99" i="12"/>
  <c r="R98" i="12"/>
  <c r="P98" i="12"/>
  <c r="O98" i="12"/>
  <c r="R97" i="12"/>
  <c r="P97" i="12"/>
  <c r="O97" i="12"/>
  <c r="R96" i="12"/>
  <c r="P96" i="12"/>
  <c r="O96" i="12"/>
  <c r="R95" i="12"/>
  <c r="P95" i="12"/>
  <c r="O95" i="12"/>
  <c r="R94" i="12"/>
  <c r="P94" i="12"/>
  <c r="O94" i="12"/>
  <c r="R93" i="12"/>
  <c r="P93" i="12"/>
  <c r="O93" i="12"/>
  <c r="R92" i="12"/>
  <c r="P92" i="12"/>
  <c r="O92" i="12"/>
  <c r="R91" i="12"/>
  <c r="P91" i="12"/>
  <c r="O91" i="12"/>
  <c r="R90" i="12"/>
  <c r="P90" i="12"/>
  <c r="O90" i="12"/>
  <c r="R89" i="12"/>
  <c r="P89" i="12"/>
  <c r="O89" i="12"/>
  <c r="R88" i="12"/>
  <c r="P88" i="12"/>
  <c r="O88" i="12"/>
  <c r="R87" i="12"/>
  <c r="P87" i="12"/>
  <c r="O87" i="12"/>
  <c r="R86" i="12"/>
  <c r="P86" i="12"/>
  <c r="O86" i="12"/>
  <c r="R85" i="12"/>
  <c r="P85" i="12"/>
  <c r="O85" i="12"/>
  <c r="R84" i="12"/>
  <c r="P84" i="12"/>
  <c r="O84" i="12"/>
  <c r="R83" i="12"/>
  <c r="P83" i="12"/>
  <c r="O83" i="12"/>
  <c r="R82" i="12"/>
  <c r="P82" i="12"/>
  <c r="O82" i="12"/>
  <c r="R81" i="12"/>
  <c r="P81" i="12"/>
  <c r="O81" i="12"/>
  <c r="R80" i="12"/>
  <c r="P80" i="12"/>
  <c r="O80" i="12"/>
  <c r="R79" i="12"/>
  <c r="P79" i="12"/>
  <c r="O79" i="12"/>
  <c r="R78" i="12"/>
  <c r="P78" i="12"/>
  <c r="O78" i="12"/>
  <c r="R77" i="12"/>
  <c r="P77" i="12"/>
  <c r="AB65" i="12"/>
  <c r="O77" i="12"/>
  <c r="R76" i="12"/>
  <c r="P76" i="12"/>
  <c r="O76" i="12"/>
  <c r="R75" i="12"/>
  <c r="P75" i="12"/>
  <c r="O75" i="12"/>
  <c r="R74" i="12"/>
  <c r="P74" i="12"/>
  <c r="O74" i="12"/>
  <c r="R73" i="12"/>
  <c r="P73" i="12"/>
  <c r="O73" i="12"/>
  <c r="R72" i="12"/>
  <c r="P72" i="12"/>
  <c r="O72" i="12"/>
  <c r="R71" i="12"/>
  <c r="P71" i="12"/>
  <c r="O71" i="12"/>
  <c r="R70" i="12"/>
  <c r="P70" i="12"/>
  <c r="O70" i="12"/>
  <c r="R69" i="12"/>
  <c r="P69" i="12"/>
  <c r="O69" i="12"/>
  <c r="R68" i="12"/>
  <c r="P68" i="12"/>
  <c r="O68" i="12"/>
  <c r="R67" i="12"/>
  <c r="P67" i="12"/>
  <c r="O67" i="12"/>
  <c r="R66" i="12"/>
  <c r="P66" i="12"/>
  <c r="O66" i="12"/>
  <c r="R65" i="12"/>
  <c r="P65" i="12"/>
  <c r="O65" i="12"/>
  <c r="R64" i="12"/>
  <c r="P64" i="12"/>
  <c r="O64" i="12"/>
  <c r="R63" i="12"/>
  <c r="O63" i="12"/>
  <c r="AD64" i="12"/>
  <c r="AD68" i="12"/>
  <c r="AD65" i="12"/>
  <c r="AB66" i="12"/>
  <c r="AD69" i="12"/>
  <c r="AB70" i="12"/>
  <c r="AB63" i="12"/>
  <c r="AD66" i="12"/>
  <c r="AB67" i="12"/>
  <c r="AD70" i="12"/>
  <c r="AD63" i="12"/>
  <c r="AB64" i="12"/>
  <c r="AD67" i="12"/>
  <c r="AB68" i="12"/>
  <c r="P119" i="12"/>
  <c r="O119" i="12"/>
  <c r="G59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N5" i="12"/>
  <c r="N7" i="12"/>
  <c r="N9" i="12"/>
  <c r="N11" i="12"/>
  <c r="N13" i="12"/>
  <c r="N15" i="12"/>
  <c r="N17" i="12"/>
  <c r="N19" i="12"/>
  <c r="N21" i="12"/>
  <c r="N23" i="12"/>
  <c r="N29" i="12"/>
  <c r="N33" i="12"/>
  <c r="N39" i="12"/>
  <c r="N41" i="12"/>
  <c r="N43" i="12"/>
  <c r="N45" i="12"/>
  <c r="N47" i="12"/>
  <c r="N49" i="12"/>
  <c r="N51" i="12"/>
  <c r="N53" i="12"/>
  <c r="N55" i="12"/>
  <c r="N57" i="12"/>
  <c r="H4" i="12"/>
  <c r="N4" i="12"/>
  <c r="H5" i="12"/>
  <c r="H6" i="12"/>
  <c r="N6" i="12"/>
  <c r="H7" i="12"/>
  <c r="H8" i="12"/>
  <c r="N8" i="12"/>
  <c r="H9" i="12"/>
  <c r="H10" i="12"/>
  <c r="N10" i="12"/>
  <c r="H11" i="12"/>
  <c r="H12" i="12"/>
  <c r="N12" i="12"/>
  <c r="H13" i="12"/>
  <c r="H14" i="12"/>
  <c r="N14" i="12"/>
  <c r="H15" i="12"/>
  <c r="H16" i="12"/>
  <c r="N16" i="12"/>
  <c r="H17" i="12"/>
  <c r="H18" i="12"/>
  <c r="N18" i="12"/>
  <c r="H19" i="12"/>
  <c r="H20" i="12"/>
  <c r="N20" i="12"/>
  <c r="H21" i="12"/>
  <c r="H22" i="12"/>
  <c r="N22" i="12"/>
  <c r="H23" i="12"/>
  <c r="H24" i="12"/>
  <c r="N24" i="12"/>
  <c r="H25" i="12"/>
  <c r="N25" i="12"/>
  <c r="H26" i="12"/>
  <c r="N26" i="12"/>
  <c r="H27" i="12"/>
  <c r="N27" i="12"/>
  <c r="H28" i="12"/>
  <c r="N28" i="12"/>
  <c r="H29" i="12"/>
  <c r="H30" i="12"/>
  <c r="N30" i="12"/>
  <c r="H31" i="12"/>
  <c r="N31" i="12"/>
  <c r="H32" i="12"/>
  <c r="N32" i="12"/>
  <c r="H33" i="12"/>
  <c r="H34" i="12"/>
  <c r="N34" i="12"/>
  <c r="H35" i="12"/>
  <c r="N35" i="12"/>
  <c r="H36" i="12"/>
  <c r="N36" i="12"/>
  <c r="H37" i="12"/>
  <c r="N37" i="12"/>
  <c r="H38" i="12"/>
  <c r="N38" i="12"/>
  <c r="H39" i="12"/>
  <c r="H40" i="12"/>
  <c r="N40" i="12"/>
  <c r="H41" i="12"/>
  <c r="H42" i="12"/>
  <c r="N42" i="12"/>
  <c r="AA68" i="12"/>
  <c r="H43" i="12"/>
  <c r="H44" i="12"/>
  <c r="N44" i="12"/>
  <c r="H45" i="12"/>
  <c r="H46" i="12"/>
  <c r="N46" i="12"/>
  <c r="H47" i="12"/>
  <c r="H48" i="12"/>
  <c r="N48" i="12"/>
  <c r="H49" i="12"/>
  <c r="H50" i="12"/>
  <c r="N50" i="12"/>
  <c r="H51" i="12"/>
  <c r="H52" i="12"/>
  <c r="N52" i="12"/>
  <c r="H53" i="12"/>
  <c r="H54" i="12"/>
  <c r="N54" i="12"/>
  <c r="H55" i="12"/>
  <c r="H56" i="12"/>
  <c r="N56" i="12"/>
  <c r="H57" i="12"/>
  <c r="H58" i="12"/>
  <c r="N58" i="12"/>
  <c r="H3" i="12"/>
  <c r="N3" i="12"/>
  <c r="E59" i="12"/>
  <c r="D59" i="12"/>
  <c r="AA66" i="12"/>
  <c r="AA67" i="12"/>
  <c r="AA71" i="12"/>
  <c r="O59" i="12"/>
  <c r="AB71" i="12"/>
  <c r="P59" i="12"/>
  <c r="N59" i="12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4" i="8"/>
  <c r="G3" i="8"/>
  <c r="G59" i="8"/>
  <c r="F59" i="8"/>
  <c r="E59" i="8"/>
  <c r="D59" i="8"/>
  <c r="R59" i="8" l="1"/>
</calcChain>
</file>

<file path=xl/sharedStrings.xml><?xml version="1.0" encoding="utf-8"?>
<sst xmlns="http://schemas.openxmlformats.org/spreadsheetml/2006/main" count="2892" uniqueCount="101">
  <si>
    <t>SSSP</t>
  </si>
  <si>
    <t>CA</t>
  </si>
  <si>
    <t>FB</t>
  </si>
  <si>
    <t>CO</t>
  </si>
  <si>
    <t>LJ</t>
  </si>
  <si>
    <t>Rgg</t>
  </si>
  <si>
    <t>BFS</t>
  </si>
  <si>
    <t>DFS</t>
  </si>
  <si>
    <t>PR-DP</t>
  </si>
  <si>
    <t>PR</t>
  </si>
  <si>
    <t>Tri Cnt.</t>
  </si>
  <si>
    <t>Comm</t>
  </si>
  <si>
    <t>Conn Comp.</t>
  </si>
  <si>
    <t>GeoMean</t>
  </si>
  <si>
    <t>SAS</t>
  </si>
  <si>
    <t>Total</t>
  </si>
  <si>
    <t>PR-FB</t>
  </si>
  <si>
    <t>Xeon/Small</t>
  </si>
  <si>
    <t>Xeon=300W</t>
  </si>
  <si>
    <t>GTX750=60W</t>
  </si>
  <si>
    <t>GTX970=145W</t>
  </si>
  <si>
    <t>E=Pt</t>
  </si>
  <si>
    <t>Avg. Power</t>
  </si>
  <si>
    <t>Xeon micras</t>
  </si>
  <si>
    <t>Nvidia-smi</t>
  </si>
  <si>
    <t>Ideal</t>
  </si>
  <si>
    <t>Yellow More than Xeon</t>
  </si>
  <si>
    <t>GTX-970</t>
  </si>
  <si>
    <t>GTX970</t>
  </si>
  <si>
    <t>GTX750Ti</t>
  </si>
  <si>
    <t>Frnd</t>
  </si>
  <si>
    <t>Kron</t>
  </si>
  <si>
    <t>65.6M,1.806B</t>
  </si>
  <si>
    <t>134M,2.147B</t>
  </si>
  <si>
    <t>16M</t>
  </si>
  <si>
    <t>Xeon Phi</t>
  </si>
  <si>
    <t>GTX 750Ti</t>
  </si>
  <si>
    <t>GTX 970</t>
  </si>
  <si>
    <t>Const Access Latency</t>
  </si>
  <si>
    <t>Var Mem Latency</t>
  </si>
  <si>
    <t>2GB, 1.4GB</t>
  </si>
  <si>
    <t>9GB</t>
  </si>
  <si>
    <t>3GB</t>
  </si>
  <si>
    <t>13GB</t>
  </si>
  <si>
    <t>static</t>
  </si>
  <si>
    <t>dynamic</t>
  </si>
  <si>
    <t>14GB</t>
  </si>
  <si>
    <t>20GB</t>
  </si>
  <si>
    <t>IN GB</t>
  </si>
  <si>
    <t>2M</t>
  </si>
  <si>
    <t>3M</t>
  </si>
  <si>
    <t>5M</t>
  </si>
  <si>
    <t>17M</t>
  </si>
  <si>
    <t>66M</t>
  </si>
  <si>
    <t>134M</t>
  </si>
  <si>
    <t>Total/Static</t>
  </si>
  <si>
    <t>Xeon</t>
  </si>
  <si>
    <t>Xeon/GTX750</t>
  </si>
  <si>
    <t>Xeon/GTX970</t>
  </si>
  <si>
    <t>Energy-Delay</t>
  </si>
  <si>
    <t>GTX750</t>
  </si>
  <si>
    <t>Energy</t>
  </si>
  <si>
    <t>GTX 750TI</t>
  </si>
  <si>
    <t>SSSP-Phi</t>
  </si>
  <si>
    <t>PR_DP_FB</t>
  </si>
  <si>
    <t>SSSP_FB</t>
  </si>
  <si>
    <t>Linear Regression</t>
  </si>
  <si>
    <t>MIN</t>
  </si>
  <si>
    <t>Tri-Cnt</t>
  </si>
  <si>
    <t>Conn-Comp</t>
  </si>
  <si>
    <t>sptmp2</t>
  </si>
  <si>
    <t>sptmp3</t>
  </si>
  <si>
    <t>sptmp1</t>
  </si>
  <si>
    <t>sptmp4</t>
  </si>
  <si>
    <t>Tilera-SP</t>
  </si>
  <si>
    <t>Tilera-MC</t>
  </si>
  <si>
    <t>Twtr</t>
  </si>
  <si>
    <t>PER BECNHMARK</t>
  </si>
  <si>
    <t>1GB</t>
  </si>
  <si>
    <t>2GB</t>
  </si>
  <si>
    <t>4GB</t>
  </si>
  <si>
    <t>16GB</t>
  </si>
  <si>
    <t>GTX750TI</t>
  </si>
  <si>
    <t>CPU</t>
  </si>
  <si>
    <t>HeteroMap</t>
  </si>
  <si>
    <t>CC</t>
  </si>
  <si>
    <t>SSSP-BF</t>
  </si>
  <si>
    <t>SSSP-Delta</t>
  </si>
  <si>
    <t>CAGE</t>
  </si>
  <si>
    <t>Xeon-40-Core</t>
  </si>
  <si>
    <t>CPU-40-Core</t>
  </si>
  <si>
    <t>Geomean</t>
  </si>
  <si>
    <t>HeteroMap-750</t>
  </si>
  <si>
    <t>HeteroMap-970</t>
  </si>
  <si>
    <t>Normalized</t>
  </si>
  <si>
    <t>GTX-750</t>
  </si>
  <si>
    <t>Normalized to GPU Completion Time</t>
  </si>
  <si>
    <t>HeteroMap-NoReLearn</t>
  </si>
  <si>
    <t>HeteroMap-ReLearn</t>
  </si>
  <si>
    <t>Without HeteroMap</t>
  </si>
  <si>
    <t>With HeteroMap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</si>
</sst>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0" xfId="0"/>
    <xf numFmtId="0" fontId="1" fillId="3" borderId="0" xfId="0" applyFont="1" applyFill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2" borderId="1" xfId="0" applyFill="1" applyBorder="1"/>
    <xf numFmtId="0" fontId="4" fillId="0" borderId="0" xfId="0" applyFont="1"/>
    <xf numFmtId="0" fontId="0" fillId="2" borderId="0" xfId="0" applyFill="1" applyBorder="1"/>
    <xf numFmtId="0" fontId="5" fillId="0" borderId="0" xfId="0" applyFont="1"/>
    <xf numFmtId="0" fontId="6" fillId="0" borderId="0" xfId="0" applyFont="1"/>
    <xf numFmtId="0" fontId="0" fillId="0" borderId="0" xfId="0"/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over750!$N$2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over750!$L$3:$M$59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over750!$N$3:$N$59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0.55143461445908437</c:v>
                </c:pt>
                <c:pt idx="6">
                  <c:v>0.25310810884039325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0.55754231544117316</c:v>
                </c:pt>
                <c:pt idx="13">
                  <c:v>0.4323304408275388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0.72984000000000004</c:v>
                </c:pt>
                <c:pt idx="19">
                  <c:v>0.25378921895861145</c:v>
                </c:pt>
                <c:pt idx="20">
                  <c:v>5.2201153912452725E-2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0.37855852238506321</c:v>
                </c:pt>
                <c:pt idx="24">
                  <c:v>0.23856743144935647</c:v>
                </c:pt>
                <c:pt idx="25">
                  <c:v>0.39619299405155317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0.60099833610648923</c:v>
                </c:pt>
                <c:pt idx="33">
                  <c:v>1</c:v>
                </c:pt>
                <c:pt idx="34">
                  <c:v>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0.44521739130434779</c:v>
                </c:pt>
                <c:pt idx="40">
                  <c:v>0.21216065579393253</c:v>
                </c:pt>
                <c:pt idx="41">
                  <c:v>0.14819818785680397</c:v>
                </c:pt>
                <c:pt idx="42">
                  <c:v>0.40752389762565522</c:v>
                </c:pt>
                <c:pt idx="43">
                  <c:v>1</c:v>
                </c:pt>
                <c:pt idx="44">
                  <c:v>0.46334928229665073</c:v>
                </c:pt>
                <c:pt idx="45">
                  <c:v>1</c:v>
                </c:pt>
                <c:pt idx="46">
                  <c:v>1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8.5857884907797652E-2</c:v>
                </c:pt>
                <c:pt idx="55">
                  <c:v>9.9643025995247186E-2</c:v>
                </c:pt>
                <c:pt idx="56">
                  <c:v>0.56767140215385992</c:v>
                </c:pt>
              </c:numCache>
            </c:numRef>
          </c:val>
        </c:ser>
        <c:ser>
          <c:idx val="1"/>
          <c:order val="1"/>
          <c:tx>
            <c:strRef>
              <c:f>over750!$O$2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over750!$L$3:$M$59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over750!$O$3:$O$59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6.8306010928961738E-3</c:v>
                </c:pt>
                <c:pt idx="4">
                  <c:v>0.24108920646218188</c:v>
                </c:pt>
                <c:pt idx="5">
                  <c:v>1</c:v>
                </c:pt>
                <c:pt idx="6">
                  <c:v>1</c:v>
                </c:pt>
                <c:pt idx="7">
                  <c:v>9.1177193413615135E-3</c:v>
                </c:pt>
                <c:pt idx="8">
                  <c:v>1.3659871083795534E-2</c:v>
                </c:pt>
                <c:pt idx="9">
                  <c:v>0.25250407640344746</c:v>
                </c:pt>
                <c:pt idx="10">
                  <c:v>1.8291847311506453E-2</c:v>
                </c:pt>
                <c:pt idx="11">
                  <c:v>0.65667013669137086</c:v>
                </c:pt>
                <c:pt idx="12">
                  <c:v>1</c:v>
                </c:pt>
                <c:pt idx="13">
                  <c:v>1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0.65738505585808116</c:v>
                </c:pt>
                <c:pt idx="17">
                  <c:v>0.39615564932020619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0.35912651317351058</c:v>
                </c:pt>
                <c:pt idx="26">
                  <c:v>2.2398723870924862E-2</c:v>
                </c:pt>
                <c:pt idx="27">
                  <c:v>1.6628596681581401E-2</c:v>
                </c:pt>
                <c:pt idx="28">
                  <c:v>0.69711538461538458</c:v>
                </c:pt>
                <c:pt idx="29">
                  <c:v>0.87384214588961773</c:v>
                </c:pt>
                <c:pt idx="30">
                  <c:v>0.7923832923832923</c:v>
                </c:pt>
                <c:pt idx="31">
                  <c:v>0.96798176050753348</c:v>
                </c:pt>
                <c:pt idx="32">
                  <c:v>0.51461773700305813</c:v>
                </c:pt>
                <c:pt idx="33">
                  <c:v>7.0430148458317479E-2</c:v>
                </c:pt>
                <c:pt idx="34">
                  <c:v>3.1110870272027743E-2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0.22351907630522086</c:v>
                </c:pt>
                <c:pt idx="44">
                  <c:v>1</c:v>
                </c:pt>
                <c:pt idx="45">
                  <c:v>0.36861433896075418</c:v>
                </c:pt>
                <c:pt idx="46">
                  <c:v>0.89891929989427943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0.35661256689639959</c:v>
                </c:pt>
              </c:numCache>
            </c:numRef>
          </c:val>
        </c:ser>
        <c:ser>
          <c:idx val="2"/>
          <c:order val="2"/>
          <c:tx>
            <c:strRef>
              <c:f>over750!$P$2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over750!$L$3:$M$59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over750!$P$3:$P$59</c:f>
              <c:numCache>
                <c:formatCode>General</c:formatCode>
                <c:ptCount val="57"/>
                <c:pt idx="0">
                  <c:v>4.1249206746024111E-3</c:v>
                </c:pt>
                <c:pt idx="1">
                  <c:v>1.7373695771554089E-2</c:v>
                </c:pt>
                <c:pt idx="2">
                  <c:v>9.6036951131728398E-3</c:v>
                </c:pt>
                <c:pt idx="3">
                  <c:v>6.8532752873954146E-3</c:v>
                </c:pt>
                <c:pt idx="4">
                  <c:v>0.24109097112135269</c:v>
                </c:pt>
                <c:pt idx="5">
                  <c:v>0.55143461445908437</c:v>
                </c:pt>
                <c:pt idx="6">
                  <c:v>0.25310817452414996</c:v>
                </c:pt>
                <c:pt idx="7">
                  <c:v>9.2651757188498413E-3</c:v>
                </c:pt>
                <c:pt idx="8">
                  <c:v>1.3749812621795832E-2</c:v>
                </c:pt>
                <c:pt idx="9">
                  <c:v>0.25809457255998136</c:v>
                </c:pt>
                <c:pt idx="10">
                  <c:v>1.8366596900383711E-2</c:v>
                </c:pt>
                <c:pt idx="11">
                  <c:v>0.65667900891362596</c:v>
                </c:pt>
                <c:pt idx="12">
                  <c:v>0.55759146657649072</c:v>
                </c:pt>
                <c:pt idx="13">
                  <c:v>0.43238337769619384</c:v>
                </c:pt>
                <c:pt idx="14">
                  <c:v>0.3752093802345059</c:v>
                </c:pt>
                <c:pt idx="15">
                  <c:v>0.42761223289551065</c:v>
                </c:pt>
                <c:pt idx="16">
                  <c:v>0.37916128670072424</c:v>
                </c:pt>
                <c:pt idx="17">
                  <c:v>0.40699718706047816</c:v>
                </c:pt>
                <c:pt idx="18">
                  <c:v>0.91469999999999996</c:v>
                </c:pt>
                <c:pt idx="19">
                  <c:v>0.26213367823765021</c:v>
                </c:pt>
                <c:pt idx="20">
                  <c:v>5.2225489500207861E-2</c:v>
                </c:pt>
                <c:pt idx="21">
                  <c:v>0.23218967285991113</c:v>
                </c:pt>
                <c:pt idx="22">
                  <c:v>0.2141068447412354</c:v>
                </c:pt>
                <c:pt idx="23">
                  <c:v>0.40273037542662116</c:v>
                </c:pt>
                <c:pt idx="24">
                  <c:v>0.29955232232792389</c:v>
                </c:pt>
                <c:pt idx="25">
                  <c:v>0.17842392594350817</c:v>
                </c:pt>
                <c:pt idx="26">
                  <c:v>0.16059800423563678</c:v>
                </c:pt>
                <c:pt idx="27">
                  <c:v>0.10988154940308696</c:v>
                </c:pt>
                <c:pt idx="28">
                  <c:v>0.69354043392504938</c:v>
                </c:pt>
                <c:pt idx="29">
                  <c:v>0.48057699729834036</c:v>
                </c:pt>
                <c:pt idx="30">
                  <c:v>0.77837837837837842</c:v>
                </c:pt>
                <c:pt idx="31">
                  <c:v>0.30894792492730633</c:v>
                </c:pt>
                <c:pt idx="32">
                  <c:v>0.38807339449541284</c:v>
                </c:pt>
                <c:pt idx="33">
                  <c:v>0.26772211648267985</c:v>
                </c:pt>
                <c:pt idx="34">
                  <c:v>0.10440329467866044</c:v>
                </c:pt>
                <c:pt idx="35">
                  <c:v>0.93722846441947583</c:v>
                </c:pt>
                <c:pt idx="36">
                  <c:v>0.89121711992866692</c:v>
                </c:pt>
                <c:pt idx="37">
                  <c:v>0.37254114813327982</c:v>
                </c:pt>
                <c:pt idx="38">
                  <c:v>0.83050939798420043</c:v>
                </c:pt>
                <c:pt idx="39">
                  <c:v>0.55869565217391304</c:v>
                </c:pt>
                <c:pt idx="40">
                  <c:v>0.2125722419440586</c:v>
                </c:pt>
                <c:pt idx="41">
                  <c:v>0.14829001943768463</c:v>
                </c:pt>
                <c:pt idx="42">
                  <c:v>0.51680542707369714</c:v>
                </c:pt>
                <c:pt idx="43">
                  <c:v>0.23636211512717534</c:v>
                </c:pt>
                <c:pt idx="44">
                  <c:v>0.49282296650717705</c:v>
                </c:pt>
                <c:pt idx="45">
                  <c:v>0.38045384784038583</c:v>
                </c:pt>
                <c:pt idx="46">
                  <c:v>0.92740514507224259</c:v>
                </c:pt>
                <c:pt idx="47">
                  <c:v>0.81609018037699688</c:v>
                </c:pt>
                <c:pt idx="48">
                  <c:v>0.36252557162141474</c:v>
                </c:pt>
                <c:pt idx="49">
                  <c:v>0.75492887446967805</c:v>
                </c:pt>
                <c:pt idx="50">
                  <c:v>0.88704209950792801</c:v>
                </c:pt>
                <c:pt idx="51">
                  <c:v>0.58736608792020684</c:v>
                </c:pt>
                <c:pt idx="52">
                  <c:v>0.78821178821178828</c:v>
                </c:pt>
                <c:pt idx="53">
                  <c:v>0.46698689956331874</c:v>
                </c:pt>
                <c:pt idx="54">
                  <c:v>9.0164402853323264E-2</c:v>
                </c:pt>
                <c:pt idx="55">
                  <c:v>9.974997114708925E-2</c:v>
                </c:pt>
                <c:pt idx="56">
                  <c:v>0.2319195009889394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95296"/>
        <c:axId val="348562256"/>
      </c:barChart>
      <c:catAx>
        <c:axId val="3483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2256"/>
        <c:crosses val="autoZero"/>
        <c:auto val="1"/>
        <c:lblAlgn val="ctr"/>
        <c:lblOffset val="100"/>
        <c:noMultiLvlLbl val="0"/>
      </c:catAx>
      <c:valAx>
        <c:axId val="34856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'9702-4GB'!$B$129</c:f>
              <c:strCache>
                <c:ptCount val="1"/>
                <c:pt idx="0">
                  <c:v>GTX 750TI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'9702-4GB'!$C$129:$Z$129</c:f>
              <c:numCache>
                <c:formatCode>General</c:formatCode>
                <c:ptCount val="24"/>
                <c:pt idx="0">
                  <c:v>499.32130000000001</c:v>
                </c:pt>
                <c:pt idx="1">
                  <c:v>412.21300000000002</c:v>
                </c:pt>
                <c:pt idx="2">
                  <c:v>460.31231000000002</c:v>
                </c:pt>
                <c:pt idx="3">
                  <c:v>287.31</c:v>
                </c:pt>
                <c:pt idx="4">
                  <c:v>277.541</c:v>
                </c:pt>
                <c:pt idx="5">
                  <c:v>287.20999999999998</c:v>
                </c:pt>
                <c:pt idx="6">
                  <c:v>195.23429999999999</c:v>
                </c:pt>
                <c:pt idx="7">
                  <c:v>188.12200000000001</c:v>
                </c:pt>
                <c:pt idx="8">
                  <c:v>194.351</c:v>
                </c:pt>
                <c:pt idx="9">
                  <c:v>193.351</c:v>
                </c:pt>
                <c:pt idx="10">
                  <c:v>190.11199999999999</c:v>
                </c:pt>
                <c:pt idx="11">
                  <c:v>197.541</c:v>
                </c:pt>
                <c:pt idx="12">
                  <c:v>184.13560000000001</c:v>
                </c:pt>
                <c:pt idx="13">
                  <c:v>181.2</c:v>
                </c:pt>
                <c:pt idx="14">
                  <c:v>183.12</c:v>
                </c:pt>
                <c:pt idx="15">
                  <c:v>196.13409999999999</c:v>
                </c:pt>
                <c:pt idx="16">
                  <c:v>189.13409999999999</c:v>
                </c:pt>
                <c:pt idx="17">
                  <c:v>199.32300000000001</c:v>
                </c:pt>
                <c:pt idx="18">
                  <c:v>211.31413000000001</c:v>
                </c:pt>
                <c:pt idx="19">
                  <c:v>197.53</c:v>
                </c:pt>
                <c:pt idx="20">
                  <c:v>227.41300000000001</c:v>
                </c:pt>
                <c:pt idx="21">
                  <c:v>258.13409999999999</c:v>
                </c:pt>
                <c:pt idx="22">
                  <c:v>231.2132</c:v>
                </c:pt>
                <c:pt idx="23">
                  <c:v>249.13511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'9702-4GB'!$B$130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'9702-4GB'!$C$130:$Z$130</c:f>
              <c:numCache>
                <c:formatCode>General</c:formatCode>
                <c:ptCount val="24"/>
                <c:pt idx="0">
                  <c:v>2341.41</c:v>
                </c:pt>
                <c:pt idx="1">
                  <c:v>1641.41</c:v>
                </c:pt>
                <c:pt idx="2">
                  <c:v>1831.24</c:v>
                </c:pt>
                <c:pt idx="3">
                  <c:v>1134.1300000000001</c:v>
                </c:pt>
                <c:pt idx="4">
                  <c:v>991.41</c:v>
                </c:pt>
                <c:pt idx="5">
                  <c:v>1003.2</c:v>
                </c:pt>
                <c:pt idx="6">
                  <c:v>713.31</c:v>
                </c:pt>
                <c:pt idx="7">
                  <c:v>674.41</c:v>
                </c:pt>
                <c:pt idx="8">
                  <c:v>698.31299999999999</c:v>
                </c:pt>
                <c:pt idx="9">
                  <c:v>623.24</c:v>
                </c:pt>
                <c:pt idx="10">
                  <c:v>563.13099999999997</c:v>
                </c:pt>
                <c:pt idx="11">
                  <c:v>583.41999999999996</c:v>
                </c:pt>
                <c:pt idx="12">
                  <c:v>498.41</c:v>
                </c:pt>
                <c:pt idx="13">
                  <c:v>441.13</c:v>
                </c:pt>
                <c:pt idx="14">
                  <c:v>454.14</c:v>
                </c:pt>
                <c:pt idx="15">
                  <c:v>389.13</c:v>
                </c:pt>
                <c:pt idx="16">
                  <c:v>331.32420000000002</c:v>
                </c:pt>
                <c:pt idx="17">
                  <c:v>341.14100000000002</c:v>
                </c:pt>
                <c:pt idx="18">
                  <c:v>301.13</c:v>
                </c:pt>
                <c:pt idx="19">
                  <c:v>254.13</c:v>
                </c:pt>
                <c:pt idx="20">
                  <c:v>277.10000000000002</c:v>
                </c:pt>
                <c:pt idx="21">
                  <c:v>203.24199999999999</c:v>
                </c:pt>
                <c:pt idx="22">
                  <c:v>167.28</c:v>
                </c:pt>
                <c:pt idx="23">
                  <c:v>189.41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44080"/>
        <c:axId val="350044640"/>
      </c:scatterChart>
      <c:valAx>
        <c:axId val="3500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44640"/>
        <c:crosses val="autoZero"/>
        <c:crossBetween val="midCat"/>
      </c:valAx>
      <c:valAx>
        <c:axId val="3500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4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'9702-4GB'!$W$6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'9702-4GB'!$W$7:$W$15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0.98867969611092155</c:v>
                </c:pt>
                <c:pt idx="3">
                  <c:v>0.29414591697577019</c:v>
                </c:pt>
                <c:pt idx="4">
                  <c:v>0.87428277630710693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'9702-4GB'!$X$6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'9702-4GB'!$X$7:$X$15</c:f>
              <c:numCache>
                <c:formatCode>General</c:formatCode>
                <c:ptCount val="9"/>
                <c:pt idx="0">
                  <c:v>4.1633349446715789E-2</c:v>
                </c:pt>
                <c:pt idx="1">
                  <c:v>5.034201601542998E-2</c:v>
                </c:pt>
                <c:pt idx="2">
                  <c:v>0.41512581742443067</c:v>
                </c:pt>
                <c:pt idx="3">
                  <c:v>0.97559261707616973</c:v>
                </c:pt>
                <c:pt idx="4">
                  <c:v>0.94535728951427545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'9702-4GB'!$Z$6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'9702-4GB'!$Z$7:$Z$15</c:f>
              <c:numCache>
                <c:formatCode>General</c:formatCode>
                <c:ptCount val="9"/>
                <c:pt idx="0">
                  <c:v>4.2063646437489985E-2</c:v>
                </c:pt>
                <c:pt idx="1">
                  <c:v>5.0709596872555454E-2</c:v>
                </c:pt>
                <c:pt idx="2">
                  <c:v>0.41501198423630614</c:v>
                </c:pt>
                <c:pt idx="3">
                  <c:v>0.29019763604541321</c:v>
                </c:pt>
                <c:pt idx="4">
                  <c:v>0.84026597280170912</c:v>
                </c:pt>
                <c:pt idx="5">
                  <c:v>0.6352528013426092</c:v>
                </c:pt>
                <c:pt idx="6">
                  <c:v>0.56962891829710094</c:v>
                </c:pt>
                <c:pt idx="7">
                  <c:v>0.45540409913588653</c:v>
                </c:pt>
                <c:pt idx="8">
                  <c:v>0.27789964330758898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48000"/>
        <c:axId val="350048560"/>
      </c:barChart>
      <c:catAx>
        <c:axId val="3500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48560"/>
        <c:crosses val="autoZero"/>
        <c:auto val="1"/>
        <c:lblAlgn val="ctr"/>
        <c:lblOffset val="100"/>
        <c:noMultiLvlLbl val="0"/>
      </c:catAx>
      <c:valAx>
        <c:axId val="350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'9702-4GB'!$Y$6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'9702-4GB'!$Y$7:$Y$15</c:f>
              <c:numCache>
                <c:formatCode>General</c:formatCode>
                <c:ptCount val="9"/>
                <c:pt idx="0">
                  <c:v>0.11353000000000001</c:v>
                </c:pt>
                <c:pt idx="1">
                  <c:v>0.195352</c:v>
                </c:pt>
                <c:pt idx="2">
                  <c:v>0.45374999999999999</c:v>
                </c:pt>
                <c:pt idx="3">
                  <c:v>0.44145000000000001</c:v>
                </c:pt>
                <c:pt idx="4">
                  <c:v>0.92242500000000005</c:v>
                </c:pt>
                <c:pt idx="5">
                  <c:v>0.77314499999999997</c:v>
                </c:pt>
                <c:pt idx="6">
                  <c:v>0.81243500000000002</c:v>
                </c:pt>
                <c:pt idx="7">
                  <c:v>0.68243200000000004</c:v>
                </c:pt>
                <c:pt idx="8">
                  <c:v>0.45246327577086698</c:v>
                </c:pt>
              </c:numCache>
            </c:numRef>
          </c:val>
        </c:ser>
        <c:ser>
          <c:idx val="3"/>
          <c:order val="3"/>
          <c:tx>
            <c:strRef>
              <c:f>'9702-4GB'!$Z$6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'9702-4GB'!$Z$7:$Z$15</c:f>
              <c:numCache>
                <c:formatCode>General</c:formatCode>
                <c:ptCount val="9"/>
                <c:pt idx="0">
                  <c:v>4.2063646437489985E-2</c:v>
                </c:pt>
                <c:pt idx="1">
                  <c:v>5.0709596872555454E-2</c:v>
                </c:pt>
                <c:pt idx="2">
                  <c:v>0.41501198423630614</c:v>
                </c:pt>
                <c:pt idx="3">
                  <c:v>0.29019763604541321</c:v>
                </c:pt>
                <c:pt idx="4">
                  <c:v>0.84026597280170912</c:v>
                </c:pt>
                <c:pt idx="5">
                  <c:v>0.6352528013426092</c:v>
                </c:pt>
                <c:pt idx="6">
                  <c:v>0.56962891829710094</c:v>
                </c:pt>
                <c:pt idx="7">
                  <c:v>0.45540409913588653</c:v>
                </c:pt>
                <c:pt idx="8">
                  <c:v>0.27789964330758898</c:v>
                </c:pt>
              </c:numCache>
            </c:numRef>
          </c:val>
        </c:ser>
        <c:ser>
          <c:idx val="4"/>
          <c:order val="4"/>
          <c:tx>
            <c:strRef>
              <c:f>'9702-4GB'!$AA$6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'9702-4GB'!$V$7:$V$15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'9702-4GB'!$AA$7:$AA$15</c:f>
              <c:numCache>
                <c:formatCode>General</c:formatCode>
                <c:ptCount val="9"/>
                <c:pt idx="0">
                  <c:v>4.1633349446715789E-2</c:v>
                </c:pt>
                <c:pt idx="1">
                  <c:v>5.034201601542998E-2</c:v>
                </c:pt>
                <c:pt idx="2">
                  <c:v>0.41042646701898394</c:v>
                </c:pt>
                <c:pt idx="3">
                  <c:v>0.28696658494466137</c:v>
                </c:pt>
                <c:pt idx="4">
                  <c:v>0.82650959567870219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0.27364829355955173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04592"/>
        <c:axId val="350805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'9702-4GB'!$W$6</c15:sqref>
                        </c15:formulaRef>
                      </c:ext>
                    </c:extLst>
                    <c:strCache>
                      <c:ptCount val="1"/>
                      <c:pt idx="0">
                        <c:v>Xeon Phi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'9702-4GB'!$V$7:$V$15</c15:sqref>
                        </c15:formulaRef>
                      </c:ext>
                    </c:extLst>
                    <c:strCache>
                      <c:ptCount val="9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'9702-4GB'!$W$7:$W$15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0.98867969611092155</c:v>
                      </c:pt>
                      <c:pt idx="3">
                        <c:v>0.29414591697577019</c:v>
                      </c:pt>
                      <c:pt idx="4">
                        <c:v>0.87428277630710693</c:v>
                      </c:pt>
                      <c:pt idx="5">
                        <c:v>0.62480974810941703</c:v>
                      </c:pt>
                      <c:pt idx="6">
                        <c:v>0.5563550223405892</c:v>
                      </c:pt>
                      <c:pt idx="7">
                        <c:v>0.44335907339400704</c:v>
                      </c:pt>
                      <c:pt idx="8">
                        <c:v>0.66702286525572629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'9702-4GB'!$X$6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'9702-4GB'!$V$7:$V$15</c15:sqref>
                        </c15:formulaRef>
                      </c:ext>
                    </c:extLst>
                    <c:strCache>
                      <c:ptCount val="9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'9702-4GB'!$X$7:$X$15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4.1633349446715789E-2</c:v>
                      </c:pt>
                      <c:pt idx="1">
                        <c:v>5.034201601542998E-2</c:v>
                      </c:pt>
                      <c:pt idx="2">
                        <c:v>0.41512581742443067</c:v>
                      </c:pt>
                      <c:pt idx="3">
                        <c:v>0.97559261707616973</c:v>
                      </c:pt>
                      <c:pt idx="4">
                        <c:v>0.94535728951427545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0.4102532428999105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08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5152"/>
        <c:crosses val="autoZero"/>
        <c:auto val="1"/>
        <c:lblAlgn val="ctr"/>
        <c:lblOffset val="100"/>
        <c:noMultiLvlLbl val="0"/>
      </c:catAx>
      <c:valAx>
        <c:axId val="350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'9702-4GB'!$Q$3:$Q$59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0.92339880444064903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1</c:v>
                </c:pt>
                <c:pt idx="27">
                  <c:v>0.79374124241008881</c:v>
                </c:pt>
                <c:pt idx="28">
                  <c:v>1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'9702-4GB'!$R$2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'9702-4GB'!$R$3:$R$59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1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0.84116178806444297</c:v>
                </c:pt>
                <c:pt idx="27">
                  <c:v>1</c:v>
                </c:pt>
                <c:pt idx="28">
                  <c:v>0.69711538461538458</c:v>
                </c:pt>
                <c:pt idx="29">
                  <c:v>1</c:v>
                </c:pt>
                <c:pt idx="30">
                  <c:v>1</c:v>
                </c:pt>
                <c:pt idx="31">
                  <c:v>0.96798176050753371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'9702-4GB'!$S$2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'9702-4GB'!$S$3:$S$59</c:f>
              <c:numCache>
                <c:formatCode>General</c:formatCode>
                <c:ptCount val="57"/>
                <c:pt idx="0">
                  <c:v>4.127324474529335E-3</c:v>
                </c:pt>
                <c:pt idx="1">
                  <c:v>1.7375411861614499E-2</c:v>
                </c:pt>
                <c:pt idx="2">
                  <c:v>9.6236903143245636E-3</c:v>
                </c:pt>
                <c:pt idx="3">
                  <c:v>1.630180108684972E-2</c:v>
                </c:pt>
                <c:pt idx="4">
                  <c:v>0.15038392326973896</c:v>
                </c:pt>
                <c:pt idx="5">
                  <c:v>0.27411420393945585</c:v>
                </c:pt>
                <c:pt idx="6">
                  <c:v>0.50238252943817086</c:v>
                </c:pt>
                <c:pt idx="7">
                  <c:v>1.3382405108194396E-2</c:v>
                </c:pt>
                <c:pt idx="8">
                  <c:v>1.6924921601180594E-2</c:v>
                </c:pt>
                <c:pt idx="9">
                  <c:v>0.48364587876144788</c:v>
                </c:pt>
                <c:pt idx="10">
                  <c:v>1.8369711466586933E-2</c:v>
                </c:pt>
                <c:pt idx="11">
                  <c:v>5.3584247468728592E-2</c:v>
                </c:pt>
                <c:pt idx="12">
                  <c:v>4.4381208606534869E-2</c:v>
                </c:pt>
                <c:pt idx="13">
                  <c:v>0.18017900359507946</c:v>
                </c:pt>
                <c:pt idx="14">
                  <c:v>0.37562814070351758</c:v>
                </c:pt>
                <c:pt idx="15">
                  <c:v>0.42785728288570862</c:v>
                </c:pt>
                <c:pt idx="16">
                  <c:v>0.94474807856532883</c:v>
                </c:pt>
                <c:pt idx="17">
                  <c:v>0.39981833098921699</c:v>
                </c:pt>
                <c:pt idx="18">
                  <c:v>0.57953336724783799</c:v>
                </c:pt>
                <c:pt idx="19">
                  <c:v>0.21080877367619541</c:v>
                </c:pt>
                <c:pt idx="20">
                  <c:v>0.28590488058898733</c:v>
                </c:pt>
                <c:pt idx="21">
                  <c:v>0.186412857631369</c:v>
                </c:pt>
                <c:pt idx="22">
                  <c:v>0.17176961602671117</c:v>
                </c:pt>
                <c:pt idx="23">
                  <c:v>0.16273840594258182</c:v>
                </c:pt>
                <c:pt idx="24">
                  <c:v>0.14371572467823168</c:v>
                </c:pt>
                <c:pt idx="25">
                  <c:v>0.3449702577660278</c:v>
                </c:pt>
                <c:pt idx="26">
                  <c:v>0.84399818470614929</c:v>
                </c:pt>
                <c:pt idx="27">
                  <c:v>0.79490892106492295</c:v>
                </c:pt>
                <c:pt idx="28">
                  <c:v>0.71252465483234706</c:v>
                </c:pt>
                <c:pt idx="29">
                  <c:v>0.9373378236625628</c:v>
                </c:pt>
                <c:pt idx="30">
                  <c:v>0.64558139534883718</c:v>
                </c:pt>
                <c:pt idx="31">
                  <c:v>0.97624240021147235</c:v>
                </c:pt>
                <c:pt idx="32">
                  <c:v>0.84166864749227477</c:v>
                </c:pt>
                <c:pt idx="33">
                  <c:v>0.88963355312939141</c:v>
                </c:pt>
                <c:pt idx="34">
                  <c:v>0.93834041663763668</c:v>
                </c:pt>
                <c:pt idx="35">
                  <c:v>0.93797752808988777</c:v>
                </c:pt>
                <c:pt idx="36">
                  <c:v>0.71555951850200616</c:v>
                </c:pt>
                <c:pt idx="37">
                  <c:v>0.36892814130871138</c:v>
                </c:pt>
                <c:pt idx="38">
                  <c:v>0.83078180332334517</c:v>
                </c:pt>
                <c:pt idx="39">
                  <c:v>0.63876389966382208</c:v>
                </c:pt>
                <c:pt idx="40">
                  <c:v>0.4391634980988593</c:v>
                </c:pt>
                <c:pt idx="41">
                  <c:v>0.72342342342342347</c:v>
                </c:pt>
                <c:pt idx="42">
                  <c:v>0.41523280912735117</c:v>
                </c:pt>
                <c:pt idx="43">
                  <c:v>0.96462661426165075</c:v>
                </c:pt>
                <c:pt idx="44">
                  <c:v>0.4872727272727273</c:v>
                </c:pt>
                <c:pt idx="45">
                  <c:v>0.50096654275092933</c:v>
                </c:pt>
                <c:pt idx="46">
                  <c:v>0.67893850042122994</c:v>
                </c:pt>
                <c:pt idx="47">
                  <c:v>0.80859409896776602</c:v>
                </c:pt>
                <c:pt idx="48">
                  <c:v>0.36253627664346172</c:v>
                </c:pt>
                <c:pt idx="49">
                  <c:v>0.61118043424007995</c:v>
                </c:pt>
                <c:pt idx="50">
                  <c:v>0.88813559322033908</c:v>
                </c:pt>
                <c:pt idx="51">
                  <c:v>0.57702253417066862</c:v>
                </c:pt>
                <c:pt idx="52">
                  <c:v>0.63250083250083255</c:v>
                </c:pt>
                <c:pt idx="53">
                  <c:v>0.37409606986899563</c:v>
                </c:pt>
                <c:pt idx="54">
                  <c:v>0.29021338694369891</c:v>
                </c:pt>
                <c:pt idx="55">
                  <c:v>0.18887538706346885</c:v>
                </c:pt>
                <c:pt idx="56">
                  <c:v>0.27789964330758898</c:v>
                </c:pt>
              </c:numCache>
            </c:numRef>
          </c:val>
        </c:ser>
        <c:ser>
          <c:idx val="3"/>
          <c:order val="3"/>
          <c:tx>
            <c:strRef>
              <c:f>'9702-4GB'!$T$2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'9702-4GB'!$T$3:$T$59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0.92339880444064903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0.84116178806444297</c:v>
                </c:pt>
                <c:pt idx="27">
                  <c:v>0.79374124241008881</c:v>
                </c:pt>
                <c:pt idx="28">
                  <c:v>0.69711538461538458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0.96798176050753371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18512"/>
        <c:axId val="350619072"/>
      </c:barChart>
      <c:catAx>
        <c:axId val="3506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9072"/>
        <c:crosses val="autoZero"/>
        <c:auto val="1"/>
        <c:lblAlgn val="ctr"/>
        <c:lblOffset val="100"/>
        <c:noMultiLvlLbl val="0"/>
      </c:catAx>
      <c:valAx>
        <c:axId val="350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'9702-4GB'!$Z$63:$Z$72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'9702-4GB'!$AA$63:$AA$72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0.29414591697577019</c:v>
                </c:pt>
                <c:pt idx="4">
                  <c:v>1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0.67928539845034019</c:v>
                </c:pt>
              </c:numCache>
            </c:numRef>
          </c:val>
        </c:ser>
        <c:ser>
          <c:idx val="2"/>
          <c:order val="2"/>
          <c:tx>
            <c:strRef>
              <c:f>'9702-4GB'!$AC$62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'9702-4GB'!$Z$63:$Z$72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'9702-4GB'!$AC$63:$AC$72</c:f>
              <c:numCache>
                <c:formatCode>General</c:formatCode>
                <c:ptCount val="10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  <c:pt idx="9">
                  <c:v>5.56666666666666E-2</c:v>
                </c:pt>
              </c:numCache>
            </c:numRef>
          </c:val>
        </c:ser>
        <c:ser>
          <c:idx val="3"/>
          <c:order val="3"/>
          <c:tx>
            <c:strRef>
              <c:f>'9702-4GB'!$AD$62</c:f>
              <c:strCache>
                <c:ptCount val="1"/>
                <c:pt idx="0">
                  <c:v>HeteroMap-NoReLearn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'9702-4GB'!$Z$63:$Z$72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'9702-4GB'!$AD$63:$AD$72</c:f>
              <c:numCache>
                <c:formatCode>General</c:formatCode>
                <c:ptCount val="10"/>
                <c:pt idx="0">
                  <c:v>0.13352639999999999</c:v>
                </c:pt>
                <c:pt idx="1">
                  <c:v>0.11035</c:v>
                </c:pt>
                <c:pt idx="2">
                  <c:v>0.33030999999999999</c:v>
                </c:pt>
                <c:pt idx="3">
                  <c:v>0.37835000000000002</c:v>
                </c:pt>
                <c:pt idx="4">
                  <c:v>0.43524000000000002</c:v>
                </c:pt>
                <c:pt idx="5">
                  <c:v>0.44256400000000001</c:v>
                </c:pt>
                <c:pt idx="6">
                  <c:v>0.52164999999999995</c:v>
                </c:pt>
                <c:pt idx="7">
                  <c:v>0.44663999999999998</c:v>
                </c:pt>
                <c:pt idx="8">
                  <c:v>0.22550000000000001</c:v>
                </c:pt>
              </c:numCache>
            </c:numRef>
          </c:val>
        </c:ser>
        <c:ser>
          <c:idx val="4"/>
          <c:order val="4"/>
          <c:tx>
            <c:strRef>
              <c:f>'9702-4GB'!$AE$62</c:f>
              <c:strCache>
                <c:ptCount val="1"/>
                <c:pt idx="0">
                  <c:v>HeteroMap-ReLearn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'9702-4GB'!$Z$63:$Z$72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'9702-4GB'!$AE$63:$AE$72</c:f>
              <c:numCache>
                <c:formatCode>General</c:formatCode>
                <c:ptCount val="10"/>
                <c:pt idx="0">
                  <c:v>3.3393192914708172E-2</c:v>
                </c:pt>
                <c:pt idx="1">
                  <c:v>8.3322194385466467E-2</c:v>
                </c:pt>
                <c:pt idx="2">
                  <c:v>0.27721232355924263</c:v>
                </c:pt>
                <c:pt idx="3">
                  <c:v>0.15419318497112394</c:v>
                </c:pt>
                <c:pt idx="4">
                  <c:v>0.29853869227105095</c:v>
                </c:pt>
                <c:pt idx="5">
                  <c:v>0.36272219681702289</c:v>
                </c:pt>
                <c:pt idx="6">
                  <c:v>0.3232174584305022</c:v>
                </c:pt>
                <c:pt idx="7">
                  <c:v>0.29183779376331626</c:v>
                </c:pt>
                <c:pt idx="8">
                  <c:v>0.18220631825938771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24112"/>
        <c:axId val="350624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'9702-4GB'!$AB$62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'9702-4GB'!$Z$63:$Z$72</c15:sqref>
                        </c15:formulaRef>
                      </c:ext>
                    </c:extLst>
                    <c:strCache>
                      <c:ptCount val="10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  <c:pt idx="9">
                        <c:v>Ideal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'9702-4GB'!$AB$63:$AB$72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5.3434939267877575E-2</c:v>
                      </c:pt>
                      <c:pt idx="1">
                        <c:v>0.12371718572561674</c:v>
                      </c:pt>
                      <c:pt idx="2">
                        <c:v>0.63402396046849185</c:v>
                      </c:pt>
                      <c:pt idx="3">
                        <c:v>1</c:v>
                      </c:pt>
                      <c:pt idx="4">
                        <c:v>0.69278818439759671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0.48180376220057652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06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4672"/>
        <c:crosses val="autoZero"/>
        <c:auto val="1"/>
        <c:lblAlgn val="ctr"/>
        <c:lblOffset val="100"/>
        <c:noMultiLvlLbl val="0"/>
      </c:catAx>
      <c:valAx>
        <c:axId val="3506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'7502-4GB'!$Q$3:$Q$59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0.92339880444064903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1</c:v>
                </c:pt>
                <c:pt idx="27">
                  <c:v>0.79374124241008881</c:v>
                </c:pt>
                <c:pt idx="28">
                  <c:v>1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'7502-4GB'!$R$2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'7502-4GB'!$R$3:$R$59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1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0.84116178806444297</c:v>
                </c:pt>
                <c:pt idx="27">
                  <c:v>1</c:v>
                </c:pt>
                <c:pt idx="28">
                  <c:v>0.69711538461538458</c:v>
                </c:pt>
                <c:pt idx="29">
                  <c:v>1</c:v>
                </c:pt>
                <c:pt idx="30">
                  <c:v>1</c:v>
                </c:pt>
                <c:pt idx="31">
                  <c:v>0.96798176050753371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'7502-4GB'!$S$2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'7502-4GB'!$S$3:$S$59</c:f>
              <c:numCache>
                <c:formatCode>General</c:formatCode>
                <c:ptCount val="57"/>
                <c:pt idx="0">
                  <c:v>4.127324474529335E-3</c:v>
                </c:pt>
                <c:pt idx="1">
                  <c:v>1.7375411861614499E-2</c:v>
                </c:pt>
                <c:pt idx="2">
                  <c:v>9.6236903143245636E-3</c:v>
                </c:pt>
                <c:pt idx="3">
                  <c:v>1.630180108684972E-2</c:v>
                </c:pt>
                <c:pt idx="4">
                  <c:v>0.15038392326973896</c:v>
                </c:pt>
                <c:pt idx="5">
                  <c:v>0.27411420393945585</c:v>
                </c:pt>
                <c:pt idx="6">
                  <c:v>0.50238252943817086</c:v>
                </c:pt>
                <c:pt idx="7">
                  <c:v>1.3382405108194396E-2</c:v>
                </c:pt>
                <c:pt idx="8">
                  <c:v>1.6924921601180594E-2</c:v>
                </c:pt>
                <c:pt idx="9">
                  <c:v>0.48364587876144788</c:v>
                </c:pt>
                <c:pt idx="10">
                  <c:v>1.8369711466586933E-2</c:v>
                </c:pt>
                <c:pt idx="11">
                  <c:v>5.3584247468728592E-2</c:v>
                </c:pt>
                <c:pt idx="12">
                  <c:v>4.4381208606534869E-2</c:v>
                </c:pt>
                <c:pt idx="13">
                  <c:v>0.18017900359507946</c:v>
                </c:pt>
                <c:pt idx="14">
                  <c:v>0.37562814070351758</c:v>
                </c:pt>
                <c:pt idx="15">
                  <c:v>0.42785728288570862</c:v>
                </c:pt>
                <c:pt idx="16">
                  <c:v>0.94474807856532883</c:v>
                </c:pt>
                <c:pt idx="17">
                  <c:v>0.39981833098921699</c:v>
                </c:pt>
                <c:pt idx="18">
                  <c:v>0.57953336724783799</c:v>
                </c:pt>
                <c:pt idx="19">
                  <c:v>0.21080877367619541</c:v>
                </c:pt>
                <c:pt idx="20">
                  <c:v>0.28590488058898733</c:v>
                </c:pt>
                <c:pt idx="21">
                  <c:v>0.186412857631369</c:v>
                </c:pt>
                <c:pt idx="22">
                  <c:v>0.17176961602671117</c:v>
                </c:pt>
                <c:pt idx="23">
                  <c:v>0.16273840594258182</c:v>
                </c:pt>
                <c:pt idx="24">
                  <c:v>0.14371572467823168</c:v>
                </c:pt>
                <c:pt idx="25">
                  <c:v>0.3449702577660278</c:v>
                </c:pt>
                <c:pt idx="26">
                  <c:v>0.84399818470614929</c:v>
                </c:pt>
                <c:pt idx="27">
                  <c:v>0.79490892106492295</c:v>
                </c:pt>
                <c:pt idx="28">
                  <c:v>0.71252465483234706</c:v>
                </c:pt>
                <c:pt idx="29">
                  <c:v>0.9373378236625628</c:v>
                </c:pt>
                <c:pt idx="30">
                  <c:v>0.64558139534883718</c:v>
                </c:pt>
                <c:pt idx="31">
                  <c:v>0.97624240021147235</c:v>
                </c:pt>
                <c:pt idx="32">
                  <c:v>0.84166864749227477</c:v>
                </c:pt>
                <c:pt idx="33">
                  <c:v>0.88963355312939141</c:v>
                </c:pt>
                <c:pt idx="34">
                  <c:v>0.93834041663763668</c:v>
                </c:pt>
                <c:pt idx="35">
                  <c:v>0.93797752808988777</c:v>
                </c:pt>
                <c:pt idx="36">
                  <c:v>0.71555951850200616</c:v>
                </c:pt>
                <c:pt idx="37">
                  <c:v>0.36892814130871138</c:v>
                </c:pt>
                <c:pt idx="38">
                  <c:v>0.83078180332334517</c:v>
                </c:pt>
                <c:pt idx="39">
                  <c:v>0.63876389966382208</c:v>
                </c:pt>
                <c:pt idx="40">
                  <c:v>0.4391634980988593</c:v>
                </c:pt>
                <c:pt idx="41">
                  <c:v>0.72342342342342347</c:v>
                </c:pt>
                <c:pt idx="42">
                  <c:v>0.41523280912735117</c:v>
                </c:pt>
                <c:pt idx="43">
                  <c:v>0.96462661426165075</c:v>
                </c:pt>
                <c:pt idx="44">
                  <c:v>0.4872727272727273</c:v>
                </c:pt>
                <c:pt idx="45">
                  <c:v>0.50096654275092933</c:v>
                </c:pt>
                <c:pt idx="46">
                  <c:v>0.67893850042122994</c:v>
                </c:pt>
                <c:pt idx="47">
                  <c:v>0.80859409896776602</c:v>
                </c:pt>
                <c:pt idx="48">
                  <c:v>0.36253627664346172</c:v>
                </c:pt>
                <c:pt idx="49">
                  <c:v>0.61118043424007995</c:v>
                </c:pt>
                <c:pt idx="50">
                  <c:v>0.88813559322033908</c:v>
                </c:pt>
                <c:pt idx="51">
                  <c:v>0.57702253417066862</c:v>
                </c:pt>
                <c:pt idx="52">
                  <c:v>0.63250083250083255</c:v>
                </c:pt>
                <c:pt idx="53">
                  <c:v>0.37409606986899563</c:v>
                </c:pt>
                <c:pt idx="54">
                  <c:v>0.29021338694369891</c:v>
                </c:pt>
                <c:pt idx="55">
                  <c:v>0.18887538706346885</c:v>
                </c:pt>
                <c:pt idx="56">
                  <c:v>0.27789964330758898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28592"/>
        <c:axId val="350629152"/>
      </c:barChart>
      <c:catAx>
        <c:axId val="35062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9152"/>
        <c:crosses val="autoZero"/>
        <c:auto val="1"/>
        <c:lblAlgn val="ctr"/>
        <c:lblOffset val="100"/>
        <c:noMultiLvlLbl val="0"/>
      </c:catAx>
      <c:valAx>
        <c:axId val="35062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'7502-4GB'!$D$2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'7502-4GB'!$B$3:$C$59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'7502-4GB'!$D$3:$D$59</c:f>
              <c:numCache>
                <c:formatCode>General</c:formatCode>
                <c:ptCount val="57"/>
                <c:pt idx="0">
                  <c:v>41600.800000000003</c:v>
                </c:pt>
                <c:pt idx="1">
                  <c:v>58272</c:v>
                </c:pt>
                <c:pt idx="2">
                  <c:v>5001.2</c:v>
                </c:pt>
                <c:pt idx="3">
                  <c:v>105847.20000000001</c:v>
                </c:pt>
                <c:pt idx="4">
                  <c:v>441234</c:v>
                </c:pt>
                <c:pt idx="5">
                  <c:v>1410144</c:v>
                </c:pt>
                <c:pt idx="6">
                  <c:v>1928244.8</c:v>
                </c:pt>
                <c:pt idx="7">
                  <c:v>11276</c:v>
                </c:pt>
                <c:pt idx="8">
                  <c:v>21684</c:v>
                </c:pt>
                <c:pt idx="9">
                  <c:v>229.3</c:v>
                </c:pt>
                <c:pt idx="10">
                  <c:v>32107.200000000001</c:v>
                </c:pt>
                <c:pt idx="11">
                  <c:v>170507.2</c:v>
                </c:pt>
                <c:pt idx="12">
                  <c:v>1134342.7</c:v>
                </c:pt>
                <c:pt idx="13">
                  <c:v>1083453.1000000001</c:v>
                </c:pt>
                <c:pt idx="14">
                  <c:v>238.8</c:v>
                </c:pt>
                <c:pt idx="15">
                  <c:v>408.08000000000004</c:v>
                </c:pt>
                <c:pt idx="16">
                  <c:v>108.13</c:v>
                </c:pt>
                <c:pt idx="17">
                  <c:v>682.56000000000006</c:v>
                </c:pt>
                <c:pt idx="18">
                  <c:v>1729.84</c:v>
                </c:pt>
                <c:pt idx="19">
                  <c:v>33141.410000000003</c:v>
                </c:pt>
                <c:pt idx="20">
                  <c:v>51148.13</c:v>
                </c:pt>
                <c:pt idx="21">
                  <c:v>161.04000000000002</c:v>
                </c:pt>
                <c:pt idx="22">
                  <c:v>203.28</c:v>
                </c:pt>
                <c:pt idx="23">
                  <c:v>78.56</c:v>
                </c:pt>
                <c:pt idx="24">
                  <c:v>254.32</c:v>
                </c:pt>
                <c:pt idx="25">
                  <c:v>519.44000000000005</c:v>
                </c:pt>
                <c:pt idx="26">
                  <c:v>881.4</c:v>
                </c:pt>
                <c:pt idx="27">
                  <c:v>1699.4</c:v>
                </c:pt>
                <c:pt idx="28">
                  <c:v>162.24</c:v>
                </c:pt>
                <c:pt idx="29">
                  <c:v>167.28</c:v>
                </c:pt>
                <c:pt idx="30">
                  <c:v>39.14</c:v>
                </c:pt>
                <c:pt idx="31">
                  <c:v>302.64</c:v>
                </c:pt>
                <c:pt idx="32">
                  <c:v>705.68</c:v>
                </c:pt>
                <c:pt idx="33">
                  <c:v>820.5</c:v>
                </c:pt>
                <c:pt idx="34">
                  <c:v>1344.3</c:v>
                </c:pt>
                <c:pt idx="35">
                  <c:v>122.72000000000001</c:v>
                </c:pt>
                <c:pt idx="36">
                  <c:v>158</c:v>
                </c:pt>
                <c:pt idx="37">
                  <c:v>89.4</c:v>
                </c:pt>
                <c:pt idx="38">
                  <c:v>302.48</c:v>
                </c:pt>
                <c:pt idx="39">
                  <c:v>491.52</c:v>
                </c:pt>
                <c:pt idx="40">
                  <c:v>101.45</c:v>
                </c:pt>
                <c:pt idx="41">
                  <c:v>166.13</c:v>
                </c:pt>
                <c:pt idx="42">
                  <c:v>132.16</c:v>
                </c:pt>
                <c:pt idx="43">
                  <c:v>49.04</c:v>
                </c:pt>
                <c:pt idx="44">
                  <c:v>48.42</c:v>
                </c:pt>
                <c:pt idx="45">
                  <c:v>64.88</c:v>
                </c:pt>
                <c:pt idx="46">
                  <c:v>481.04</c:v>
                </c:pt>
                <c:pt idx="47">
                  <c:v>993.13</c:v>
                </c:pt>
                <c:pt idx="48">
                  <c:v>3384.1</c:v>
                </c:pt>
                <c:pt idx="49">
                  <c:v>46.480000000000004</c:v>
                </c:pt>
                <c:pt idx="50">
                  <c:v>78.720000000000013</c:v>
                </c:pt>
                <c:pt idx="51">
                  <c:v>28.74</c:v>
                </c:pt>
                <c:pt idx="52">
                  <c:v>187.44000000000003</c:v>
                </c:pt>
                <c:pt idx="53">
                  <c:v>425.84</c:v>
                </c:pt>
                <c:pt idx="54">
                  <c:v>2841.33</c:v>
                </c:pt>
                <c:pt idx="55">
                  <c:v>4236.13</c:v>
                </c:pt>
                <c:pt idx="56">
                  <c:v>1353.002945676267</c:v>
                </c:pt>
              </c:numCache>
            </c:numRef>
          </c:val>
        </c:ser>
        <c:ser>
          <c:idx val="1"/>
          <c:order val="1"/>
          <c:tx>
            <c:strRef>
              <c:f>'7502-4GB'!$E$2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'7502-4GB'!$B$3:$C$59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'7502-4GB'!$E$3:$E$59</c:f>
              <c:numCache>
                <c:formatCode>General</c:formatCode>
                <c:ptCount val="57"/>
                <c:pt idx="0">
                  <c:v>169.2</c:v>
                </c:pt>
                <c:pt idx="1">
                  <c:v>1010</c:v>
                </c:pt>
                <c:pt idx="2">
                  <c:v>45.63</c:v>
                </c:pt>
                <c:pt idx="3">
                  <c:v>1723</c:v>
                </c:pt>
                <c:pt idx="4">
                  <c:v>66352</c:v>
                </c:pt>
                <c:pt idx="5">
                  <c:v>386538</c:v>
                </c:pt>
                <c:pt idx="6">
                  <c:v>968714</c:v>
                </c:pt>
                <c:pt idx="7">
                  <c:v>148.4</c:v>
                </c:pt>
                <c:pt idx="8">
                  <c:v>364.5</c:v>
                </c:pt>
                <c:pt idx="9">
                  <c:v>108.4</c:v>
                </c:pt>
                <c:pt idx="10">
                  <c:v>587.29999999999995</c:v>
                </c:pt>
                <c:pt idx="11">
                  <c:v>9134</c:v>
                </c:pt>
                <c:pt idx="12">
                  <c:v>50341</c:v>
                </c:pt>
                <c:pt idx="13">
                  <c:v>195213</c:v>
                </c:pt>
                <c:pt idx="14">
                  <c:v>87.2</c:v>
                </c:pt>
                <c:pt idx="15">
                  <c:v>172.1</c:v>
                </c:pt>
                <c:pt idx="16">
                  <c:v>117.1</c:v>
                </c:pt>
                <c:pt idx="17">
                  <c:v>270.39999999999998</c:v>
                </c:pt>
                <c:pt idx="18">
                  <c:v>1000</c:v>
                </c:pt>
                <c:pt idx="19">
                  <c:v>6984</c:v>
                </c:pt>
                <c:pt idx="20">
                  <c:v>14621</c:v>
                </c:pt>
                <c:pt idx="21">
                  <c:v>877.3</c:v>
                </c:pt>
                <c:pt idx="22">
                  <c:v>1198</c:v>
                </c:pt>
                <c:pt idx="23">
                  <c:v>498.1</c:v>
                </c:pt>
                <c:pt idx="24">
                  <c:v>1787</c:v>
                </c:pt>
                <c:pt idx="25">
                  <c:v>1513</c:v>
                </c:pt>
                <c:pt idx="26">
                  <c:v>741.4</c:v>
                </c:pt>
                <c:pt idx="27">
                  <c:v>2141</c:v>
                </c:pt>
                <c:pt idx="28">
                  <c:v>113.1</c:v>
                </c:pt>
                <c:pt idx="29">
                  <c:v>181.13</c:v>
                </c:pt>
                <c:pt idx="30">
                  <c:v>64.5</c:v>
                </c:pt>
                <c:pt idx="31">
                  <c:v>292.95</c:v>
                </c:pt>
                <c:pt idx="32">
                  <c:v>841.4</c:v>
                </c:pt>
                <c:pt idx="33">
                  <c:v>925.1</c:v>
                </c:pt>
                <c:pt idx="34">
                  <c:v>1435.3</c:v>
                </c:pt>
                <c:pt idx="35">
                  <c:v>133.5</c:v>
                </c:pt>
                <c:pt idx="36">
                  <c:v>224.3</c:v>
                </c:pt>
                <c:pt idx="37">
                  <c:v>249.1</c:v>
                </c:pt>
                <c:pt idx="38">
                  <c:v>367.1</c:v>
                </c:pt>
                <c:pt idx="39">
                  <c:v>773.4</c:v>
                </c:pt>
                <c:pt idx="40">
                  <c:v>236.70000000000002</c:v>
                </c:pt>
                <c:pt idx="41">
                  <c:v>233.1</c:v>
                </c:pt>
                <c:pt idx="42">
                  <c:v>324.3</c:v>
                </c:pt>
                <c:pt idx="43">
                  <c:v>53.43</c:v>
                </c:pt>
                <c:pt idx="44">
                  <c:v>104.5</c:v>
                </c:pt>
                <c:pt idx="45">
                  <c:v>134.5</c:v>
                </c:pt>
                <c:pt idx="46">
                  <c:v>712.2</c:v>
                </c:pt>
                <c:pt idx="47">
                  <c:v>1231.31</c:v>
                </c:pt>
                <c:pt idx="48">
                  <c:v>9341.41</c:v>
                </c:pt>
                <c:pt idx="49">
                  <c:v>80.14</c:v>
                </c:pt>
                <c:pt idx="50">
                  <c:v>91.45</c:v>
                </c:pt>
                <c:pt idx="51">
                  <c:v>54.14</c:v>
                </c:pt>
                <c:pt idx="52">
                  <c:v>300.3</c:v>
                </c:pt>
                <c:pt idx="53">
                  <c:v>1145</c:v>
                </c:pt>
                <c:pt idx="54">
                  <c:v>9799.1</c:v>
                </c:pt>
                <c:pt idx="55">
                  <c:v>22441.41</c:v>
                </c:pt>
                <c:pt idx="56">
                  <c:v>832.16614456539389</c:v>
                </c:pt>
              </c:numCache>
            </c:numRef>
          </c:val>
        </c:ser>
        <c:ser>
          <c:idx val="2"/>
          <c:order val="2"/>
          <c:tx>
            <c:strRef>
              <c:f>'7502-4GB'!$G$2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'7502-4GB'!$B$3:$C$59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'7502-4GB'!$G$3:$G$59</c:f>
              <c:numCache>
                <c:formatCode>General</c:formatCode>
                <c:ptCount val="57"/>
                <c:pt idx="0">
                  <c:v>171.7</c:v>
                </c:pt>
                <c:pt idx="1">
                  <c:v>1012.5</c:v>
                </c:pt>
                <c:pt idx="2">
                  <c:v>48.13</c:v>
                </c:pt>
                <c:pt idx="3">
                  <c:v>1725.5</c:v>
                </c:pt>
                <c:pt idx="4">
                  <c:v>66354.5</c:v>
                </c:pt>
                <c:pt idx="5">
                  <c:v>386540.5</c:v>
                </c:pt>
                <c:pt idx="6">
                  <c:v>968716.5</c:v>
                </c:pt>
                <c:pt idx="7">
                  <c:v>150.9</c:v>
                </c:pt>
                <c:pt idx="8">
                  <c:v>367</c:v>
                </c:pt>
                <c:pt idx="9">
                  <c:v>110.9</c:v>
                </c:pt>
                <c:pt idx="10">
                  <c:v>589.79999999999995</c:v>
                </c:pt>
                <c:pt idx="11">
                  <c:v>9136.5</c:v>
                </c:pt>
                <c:pt idx="12">
                  <c:v>50343.5</c:v>
                </c:pt>
                <c:pt idx="13">
                  <c:v>195215.5</c:v>
                </c:pt>
                <c:pt idx="14">
                  <c:v>89.7</c:v>
                </c:pt>
                <c:pt idx="15">
                  <c:v>174.6</c:v>
                </c:pt>
                <c:pt idx="16">
                  <c:v>110.63</c:v>
                </c:pt>
                <c:pt idx="17">
                  <c:v>272.89999999999998</c:v>
                </c:pt>
                <c:pt idx="18">
                  <c:v>1002.5</c:v>
                </c:pt>
                <c:pt idx="19">
                  <c:v>6986.5</c:v>
                </c:pt>
                <c:pt idx="20">
                  <c:v>14623.5</c:v>
                </c:pt>
                <c:pt idx="21">
                  <c:v>163.54000000000002</c:v>
                </c:pt>
                <c:pt idx="22">
                  <c:v>205.78</c:v>
                </c:pt>
                <c:pt idx="23">
                  <c:v>81.06</c:v>
                </c:pt>
                <c:pt idx="24">
                  <c:v>256.82</c:v>
                </c:pt>
                <c:pt idx="25">
                  <c:v>521.94000000000005</c:v>
                </c:pt>
                <c:pt idx="26">
                  <c:v>743.9</c:v>
                </c:pt>
                <c:pt idx="27">
                  <c:v>1701.9</c:v>
                </c:pt>
                <c:pt idx="28">
                  <c:v>115.6</c:v>
                </c:pt>
                <c:pt idx="29">
                  <c:v>169.78</c:v>
                </c:pt>
                <c:pt idx="30">
                  <c:v>41.64</c:v>
                </c:pt>
                <c:pt idx="31">
                  <c:v>295.45</c:v>
                </c:pt>
                <c:pt idx="32">
                  <c:v>708.18</c:v>
                </c:pt>
                <c:pt idx="33">
                  <c:v>823</c:v>
                </c:pt>
                <c:pt idx="34">
                  <c:v>1346.8</c:v>
                </c:pt>
                <c:pt idx="35">
                  <c:v>125.22000000000001</c:v>
                </c:pt>
                <c:pt idx="36">
                  <c:v>160.5</c:v>
                </c:pt>
                <c:pt idx="37">
                  <c:v>91.9</c:v>
                </c:pt>
                <c:pt idx="38">
                  <c:v>304.98</c:v>
                </c:pt>
                <c:pt idx="39">
                  <c:v>494.02</c:v>
                </c:pt>
                <c:pt idx="40">
                  <c:v>103.95</c:v>
                </c:pt>
                <c:pt idx="41">
                  <c:v>168.63</c:v>
                </c:pt>
                <c:pt idx="42">
                  <c:v>134.66</c:v>
                </c:pt>
                <c:pt idx="43">
                  <c:v>51.54</c:v>
                </c:pt>
                <c:pt idx="44">
                  <c:v>50.92</c:v>
                </c:pt>
                <c:pt idx="45">
                  <c:v>67.38</c:v>
                </c:pt>
                <c:pt idx="46">
                  <c:v>483.54</c:v>
                </c:pt>
                <c:pt idx="47">
                  <c:v>995.63</c:v>
                </c:pt>
                <c:pt idx="48">
                  <c:v>3386.6</c:v>
                </c:pt>
                <c:pt idx="49">
                  <c:v>48.980000000000004</c:v>
                </c:pt>
                <c:pt idx="50">
                  <c:v>81.220000000000013</c:v>
                </c:pt>
                <c:pt idx="51">
                  <c:v>31.24</c:v>
                </c:pt>
                <c:pt idx="52">
                  <c:v>189.94000000000003</c:v>
                </c:pt>
                <c:pt idx="53">
                  <c:v>428.34</c:v>
                </c:pt>
                <c:pt idx="54">
                  <c:v>2843.83</c:v>
                </c:pt>
                <c:pt idx="55">
                  <c:v>4238.63</c:v>
                </c:pt>
                <c:pt idx="56">
                  <c:v>563.69737168365225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633072"/>
        <c:axId val="350633632"/>
      </c:barChart>
      <c:catAx>
        <c:axId val="3506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3632"/>
        <c:crosses val="autoZero"/>
        <c:auto val="1"/>
        <c:lblAlgn val="ctr"/>
        <c:lblOffset val="100"/>
        <c:noMultiLvlLbl val="0"/>
      </c:catAx>
      <c:valAx>
        <c:axId val="350633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'7502-4GB'!$M$63:$N$119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'7502-4GB'!$O$63:$O$119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0.33718124312966846</c:v>
                </c:pt>
                <c:pt idx="6">
                  <c:v>0.10294014156635395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0.34091586942226187</c:v>
                </c:pt>
                <c:pt idx="13">
                  <c:v>0.17583062425824847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0.63584261182519286</c:v>
                </c:pt>
                <c:pt idx="19">
                  <c:v>0.1700339548678374</c:v>
                </c:pt>
                <c:pt idx="20">
                  <c:v>2.6243344905763161E-2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0.37855852238506321</c:v>
                </c:pt>
                <c:pt idx="24">
                  <c:v>0.23231372208126647</c:v>
                </c:pt>
                <c:pt idx="25">
                  <c:v>0.123958475937803</c:v>
                </c:pt>
                <c:pt idx="26">
                  <c:v>0.10521787054214676</c:v>
                </c:pt>
                <c:pt idx="27">
                  <c:v>5.5231925023072108E-2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0.26945111671894539</c:v>
                </c:pt>
                <c:pt idx="33">
                  <c:v>0.17427044896701654</c:v>
                </c:pt>
                <c:pt idx="34">
                  <c:v>5.2461033040505478E-2</c:v>
                </c:pt>
                <c:pt idx="35">
                  <c:v>0.91925093632958799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0.8023724124798669</c:v>
                </c:pt>
                <c:pt idx="39">
                  <c:v>0.38787705376103726</c:v>
                </c:pt>
                <c:pt idx="40">
                  <c:v>0.14214360846383875</c:v>
                </c:pt>
                <c:pt idx="41">
                  <c:v>7.4504409708219213E-2</c:v>
                </c:pt>
                <c:pt idx="42">
                  <c:v>0.40752389762565527</c:v>
                </c:pt>
                <c:pt idx="43">
                  <c:v>1</c:v>
                </c:pt>
                <c:pt idx="44">
                  <c:v>0.46334928229665073</c:v>
                </c:pt>
                <c:pt idx="45">
                  <c:v>1</c:v>
                </c:pt>
                <c:pt idx="46">
                  <c:v>0.79672478625917087</c:v>
                </c:pt>
                <c:pt idx="47">
                  <c:v>0.23655403006244061</c:v>
                </c:pt>
                <c:pt idx="48">
                  <c:v>0.10225167560885834</c:v>
                </c:pt>
                <c:pt idx="49">
                  <c:v>0.57998502620414283</c:v>
                </c:pt>
                <c:pt idx="50">
                  <c:v>0.8607982504100602</c:v>
                </c:pt>
                <c:pt idx="51">
                  <c:v>0.53084595493165865</c:v>
                </c:pt>
                <c:pt idx="52">
                  <c:v>0.60781393363917635</c:v>
                </c:pt>
                <c:pt idx="53">
                  <c:v>0.32401337209954989</c:v>
                </c:pt>
                <c:pt idx="54">
                  <c:v>5.7523151642786076E-2</c:v>
                </c:pt>
                <c:pt idx="55">
                  <c:v>5.0094032462056161E-2</c:v>
                </c:pt>
                <c:pt idx="56">
                  <c:v>0.38968949174858647</c:v>
                </c:pt>
              </c:numCache>
            </c:numRef>
          </c:val>
        </c:ser>
        <c:ser>
          <c:idx val="1"/>
          <c:order val="1"/>
          <c:tx>
            <c:strRef>
              <c:f>'7502-4GB'!$R$2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'7502-4GB'!$M$63:$N$119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'7502-4GB'!$P$63:$P$119</c:f>
              <c:numCache>
                <c:formatCode>General</c:formatCode>
                <c:ptCount val="57"/>
                <c:pt idx="0">
                  <c:v>4.0672294763562239E-3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6.8306010928961738E-3</c:v>
                </c:pt>
                <c:pt idx="4">
                  <c:v>0.28312742903623278</c:v>
                </c:pt>
                <c:pt idx="5">
                  <c:v>1</c:v>
                </c:pt>
                <c:pt idx="6">
                  <c:v>1</c:v>
                </c:pt>
                <c:pt idx="7">
                  <c:v>9.1177193413615135E-3</c:v>
                </c:pt>
                <c:pt idx="8">
                  <c:v>1.3659871083795534E-2</c:v>
                </c:pt>
                <c:pt idx="9">
                  <c:v>0.25250407640344746</c:v>
                </c:pt>
                <c:pt idx="10">
                  <c:v>1.8291847311506449E-2</c:v>
                </c:pt>
                <c:pt idx="11">
                  <c:v>0.7711723401249142</c:v>
                </c:pt>
                <c:pt idx="12">
                  <c:v>1</c:v>
                </c:pt>
                <c:pt idx="13">
                  <c:v>1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0.65738505585808116</c:v>
                </c:pt>
                <c:pt idx="17">
                  <c:v>0.40681985922214603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0.69711538461538458</c:v>
                </c:pt>
                <c:pt idx="29">
                  <c:v>0.43964685449633334</c:v>
                </c:pt>
                <c:pt idx="30">
                  <c:v>0.7923832923832923</c:v>
                </c:pt>
                <c:pt idx="31">
                  <c:v>0.31539830679781955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0.22351907630522086</c:v>
                </c:pt>
                <c:pt idx="44">
                  <c:v>1</c:v>
                </c:pt>
                <c:pt idx="45">
                  <c:v>0.3984922237319532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0.46144021902315197</c:v>
                </c:pt>
              </c:numCache>
            </c:numRef>
          </c:val>
        </c:ser>
        <c:ser>
          <c:idx val="2"/>
          <c:order val="2"/>
          <c:tx>
            <c:strRef>
              <c:f>'7502-4GB'!$S$2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'7502-4GB'!$M$63:$N$119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'7502-4GB'!$R$63:$R$119</c:f>
              <c:numCache>
                <c:formatCode>General</c:formatCode>
                <c:ptCount val="57"/>
                <c:pt idx="0">
                  <c:v>4.1231318002381886E-3</c:v>
                </c:pt>
                <c:pt idx="1">
                  <c:v>1.7371809382480057E-2</c:v>
                </c:pt>
                <c:pt idx="2">
                  <c:v>9.6008329770238855E-3</c:v>
                </c:pt>
                <c:pt idx="3">
                  <c:v>6.8515957174325069E-3</c:v>
                </c:pt>
                <c:pt idx="4">
                  <c:v>0.28312896753594574</c:v>
                </c:pt>
                <c:pt idx="5">
                  <c:v>0.33718136128097365</c:v>
                </c:pt>
                <c:pt idx="6">
                  <c:v>0.10294016105130105</c:v>
                </c:pt>
                <c:pt idx="7">
                  <c:v>9.2606034280750087E-3</c:v>
                </c:pt>
                <c:pt idx="8">
                  <c:v>1.3745693162040093E-2</c:v>
                </c:pt>
                <c:pt idx="9">
                  <c:v>0.25806122964055872</c:v>
                </c:pt>
                <c:pt idx="10">
                  <c:v>1.836105989380021E-2</c:v>
                </c:pt>
                <c:pt idx="11">
                  <c:v>0.7711800752794522</c:v>
                </c:pt>
                <c:pt idx="12">
                  <c:v>0.34091644233496105</c:v>
                </c:pt>
                <c:pt idx="13">
                  <c:v>0.17583069963557554</c:v>
                </c:pt>
                <c:pt idx="14">
                  <c:v>0.37510987279632485</c:v>
                </c:pt>
                <c:pt idx="15">
                  <c:v>0.42755400319486953</c:v>
                </c:pt>
                <c:pt idx="16">
                  <c:v>0.67077800418060884</c:v>
                </c:pt>
                <c:pt idx="17">
                  <c:v>0.41032551665210648</c:v>
                </c:pt>
                <c:pt idx="18">
                  <c:v>0.63789916709511574</c:v>
                </c:pt>
                <c:pt idx="19">
                  <c:v>0.17016078642116036</c:v>
                </c:pt>
                <c:pt idx="20">
                  <c:v>2.6255446142836824E-2</c:v>
                </c:pt>
                <c:pt idx="21">
                  <c:v>0.18627178573322969</c:v>
                </c:pt>
                <c:pt idx="22">
                  <c:v>0.17166630853402537</c:v>
                </c:pt>
                <c:pt idx="23">
                  <c:v>0.38334809452859231</c:v>
                </c:pt>
                <c:pt idx="24">
                  <c:v>0.23361763763100268</c:v>
                </c:pt>
                <c:pt idx="25">
                  <c:v>0.12444662102916849</c:v>
                </c:pt>
                <c:pt idx="26">
                  <c:v>0.10526379032290338</c:v>
                </c:pt>
                <c:pt idx="27">
                  <c:v>5.5241194134513547E-2</c:v>
                </c:pt>
                <c:pt idx="28">
                  <c:v>0.71176181967309149</c:v>
                </c:pt>
                <c:pt idx="29">
                  <c:v>0.45111075657932442</c:v>
                </c:pt>
                <c:pt idx="30">
                  <c:v>0.82169147278491217</c:v>
                </c:pt>
                <c:pt idx="31">
                  <c:v>0.32330480142970508</c:v>
                </c:pt>
                <c:pt idx="32">
                  <c:v>0.27070894868831713</c:v>
                </c:pt>
                <c:pt idx="33">
                  <c:v>0.17438616646492461</c:v>
                </c:pt>
                <c:pt idx="34">
                  <c:v>5.2486901385610969E-2</c:v>
                </c:pt>
                <c:pt idx="35">
                  <c:v>0.93705046909185308</c:v>
                </c:pt>
                <c:pt idx="36">
                  <c:v>0.71500774687366198</c:v>
                </c:pt>
                <c:pt idx="37">
                  <c:v>0.3684692327767638</c:v>
                </c:pt>
                <c:pt idx="38">
                  <c:v>0.80871972135314019</c:v>
                </c:pt>
                <c:pt idx="39">
                  <c:v>0.38973987556350365</c:v>
                </c:pt>
                <c:pt idx="40">
                  <c:v>0.14240427100350062</c:v>
                </c:pt>
                <c:pt idx="41">
                  <c:v>7.4550074343167336E-2</c:v>
                </c:pt>
                <c:pt idx="42">
                  <c:v>0.41469845413717066</c:v>
                </c:pt>
                <c:pt idx="43">
                  <c:v>0.23285615492753117</c:v>
                </c:pt>
                <c:pt idx="44">
                  <c:v>0.48610867896401128</c:v>
                </c:pt>
                <c:pt idx="45">
                  <c:v>0.40493886191006623</c:v>
                </c:pt>
                <c:pt idx="46">
                  <c:v>0.79950631562468033</c:v>
                </c:pt>
                <c:pt idx="47">
                  <c:v>0.23704598957658321</c:v>
                </c:pt>
                <c:pt idx="48">
                  <c:v>0.10229777654715509</c:v>
                </c:pt>
                <c:pt idx="49">
                  <c:v>0.60963610710958804</c:v>
                </c:pt>
                <c:pt idx="50">
                  <c:v>0.88678225941785005</c:v>
                </c:pt>
                <c:pt idx="51">
                  <c:v>0.5749110802492029</c:v>
                </c:pt>
                <c:pt idx="52">
                  <c:v>0.61557316469937828</c:v>
                </c:pt>
                <c:pt idx="53">
                  <c:v>0.32580949023922051</c:v>
                </c:pt>
                <c:pt idx="54">
                  <c:v>5.7678262758605096E-2</c:v>
                </c:pt>
                <c:pt idx="55">
                  <c:v>5.0147212547507217E-2</c:v>
                </c:pt>
                <c:pt idx="56">
                  <c:v>0.18220631825938771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708720"/>
        <c:axId val="350709280"/>
      </c:barChart>
      <c:catAx>
        <c:axId val="3507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09280"/>
        <c:crosses val="autoZero"/>
        <c:auto val="1"/>
        <c:lblAlgn val="ctr"/>
        <c:lblOffset val="100"/>
        <c:noMultiLvlLbl val="0"/>
      </c:catAx>
      <c:valAx>
        <c:axId val="35070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'7502-4GB'!$AA$63:$AA$71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0.29414591697577019</c:v>
                </c:pt>
                <c:pt idx="4">
                  <c:v>1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0.67928539845034019</c:v>
                </c:pt>
              </c:numCache>
            </c:numRef>
          </c:val>
        </c:ser>
        <c:ser>
          <c:idx val="1"/>
          <c:order val="1"/>
          <c:tx>
            <c:strRef>
              <c:f>'7502-4GB'!$AB$62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'7502-4GB'!$AB$63:$AB$71</c:f>
              <c:numCache>
                <c:formatCode>General</c:formatCode>
                <c:ptCount val="9"/>
                <c:pt idx="0">
                  <c:v>5.3434939267877575E-2</c:v>
                </c:pt>
                <c:pt idx="1">
                  <c:v>0.12371718572561674</c:v>
                </c:pt>
                <c:pt idx="2">
                  <c:v>0.63402396046849185</c:v>
                </c:pt>
                <c:pt idx="3">
                  <c:v>1</c:v>
                </c:pt>
                <c:pt idx="4">
                  <c:v>0.69278818439759671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0.48180376220057652</c:v>
                </c:pt>
              </c:numCache>
            </c:numRef>
          </c:val>
        </c:ser>
        <c:ser>
          <c:idx val="2"/>
          <c:order val="2"/>
          <c:tx>
            <c:strRef>
              <c:f>'7502-4GB'!$AE$62</c:f>
              <c:strCache>
                <c:ptCount val="1"/>
                <c:pt idx="0">
                  <c:v>HeteroMap-ReLearn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'7502-4GB'!$AE$63:$AE$71</c:f>
              <c:numCache>
                <c:formatCode>General</c:formatCode>
                <c:ptCount val="9"/>
                <c:pt idx="0">
                  <c:v>3.3393192914708172E-2</c:v>
                </c:pt>
                <c:pt idx="1">
                  <c:v>8.3322194385466467E-2</c:v>
                </c:pt>
                <c:pt idx="2">
                  <c:v>0.27721232355924263</c:v>
                </c:pt>
                <c:pt idx="3">
                  <c:v>0.15419318497112394</c:v>
                </c:pt>
                <c:pt idx="4">
                  <c:v>0.29853869227105095</c:v>
                </c:pt>
                <c:pt idx="5">
                  <c:v>0.36272219681702289</c:v>
                </c:pt>
                <c:pt idx="6">
                  <c:v>0.3232174584305022</c:v>
                </c:pt>
                <c:pt idx="7">
                  <c:v>0.29183779376331626</c:v>
                </c:pt>
                <c:pt idx="8">
                  <c:v>0.18220631825938771</c:v>
                </c:pt>
              </c:numCache>
            </c:numRef>
          </c:val>
        </c:ser>
        <c:ser>
          <c:idx val="3"/>
          <c:order val="3"/>
          <c:tx>
            <c:strRef>
              <c:f>'7502-4GB'!$AC$62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'7502-4GB'!$AC$63:$AC$71</c:f>
              <c:numCache>
                <c:formatCode>General</c:formatCode>
                <c:ptCount val="9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42208"/>
        <c:axId val="351342768"/>
      </c:barChart>
      <c:catAx>
        <c:axId val="3513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2768"/>
        <c:crosses val="autoZero"/>
        <c:auto val="1"/>
        <c:lblAlgn val="ctr"/>
        <c:lblOffset val="100"/>
        <c:noMultiLvlLbl val="0"/>
      </c:catAx>
      <c:valAx>
        <c:axId val="35134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'7502-4GB'!$B$130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'7502-4GB'!$C$130:$Z$130</c:f>
              <c:numCache>
                <c:formatCode>General</c:formatCode>
                <c:ptCount val="24"/>
                <c:pt idx="0">
                  <c:v>2341.41</c:v>
                </c:pt>
                <c:pt idx="1">
                  <c:v>1641.41</c:v>
                </c:pt>
                <c:pt idx="2">
                  <c:v>1831.24</c:v>
                </c:pt>
                <c:pt idx="3">
                  <c:v>1134.1300000000001</c:v>
                </c:pt>
                <c:pt idx="4">
                  <c:v>991.41</c:v>
                </c:pt>
                <c:pt idx="5">
                  <c:v>1003.2</c:v>
                </c:pt>
                <c:pt idx="6">
                  <c:v>713.31</c:v>
                </c:pt>
                <c:pt idx="7">
                  <c:v>674.41</c:v>
                </c:pt>
                <c:pt idx="8">
                  <c:v>698.31299999999999</c:v>
                </c:pt>
                <c:pt idx="9">
                  <c:v>623.24</c:v>
                </c:pt>
                <c:pt idx="10">
                  <c:v>563.13099999999997</c:v>
                </c:pt>
                <c:pt idx="11">
                  <c:v>583.41999999999996</c:v>
                </c:pt>
                <c:pt idx="12">
                  <c:v>498.41</c:v>
                </c:pt>
                <c:pt idx="13">
                  <c:v>441.13</c:v>
                </c:pt>
                <c:pt idx="14">
                  <c:v>454.14</c:v>
                </c:pt>
                <c:pt idx="15">
                  <c:v>389.13</c:v>
                </c:pt>
                <c:pt idx="16">
                  <c:v>331.32420000000002</c:v>
                </c:pt>
                <c:pt idx="17">
                  <c:v>341.14100000000002</c:v>
                </c:pt>
                <c:pt idx="18">
                  <c:v>301.13</c:v>
                </c:pt>
                <c:pt idx="19">
                  <c:v>254.13</c:v>
                </c:pt>
                <c:pt idx="20">
                  <c:v>277.10000000000002</c:v>
                </c:pt>
                <c:pt idx="21">
                  <c:v>203.24199999999999</c:v>
                </c:pt>
                <c:pt idx="22">
                  <c:v>167.28</c:v>
                </c:pt>
                <c:pt idx="23">
                  <c:v>189.41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46128"/>
        <c:axId val="351346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'7502-4GB'!$B$129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'7502-4GB'!$C$129:$Z$129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499.32130000000001</c:v>
                      </c:pt>
                      <c:pt idx="1">
                        <c:v>412.21300000000002</c:v>
                      </c:pt>
                      <c:pt idx="2">
                        <c:v>460.31231000000002</c:v>
                      </c:pt>
                      <c:pt idx="3">
                        <c:v>287.31</c:v>
                      </c:pt>
                      <c:pt idx="4">
                        <c:v>277.541</c:v>
                      </c:pt>
                      <c:pt idx="5">
                        <c:v>287.20999999999998</c:v>
                      </c:pt>
                      <c:pt idx="6">
                        <c:v>195.23429999999999</c:v>
                      </c:pt>
                      <c:pt idx="7">
                        <c:v>188.12200000000001</c:v>
                      </c:pt>
                      <c:pt idx="8">
                        <c:v>194.351</c:v>
                      </c:pt>
                      <c:pt idx="9">
                        <c:v>193.351</c:v>
                      </c:pt>
                      <c:pt idx="10">
                        <c:v>190.11199999999999</c:v>
                      </c:pt>
                      <c:pt idx="11">
                        <c:v>197.541</c:v>
                      </c:pt>
                      <c:pt idx="12">
                        <c:v>184.13560000000001</c:v>
                      </c:pt>
                      <c:pt idx="13">
                        <c:v>181.2</c:v>
                      </c:pt>
                      <c:pt idx="14">
                        <c:v>183.12</c:v>
                      </c:pt>
                      <c:pt idx="15">
                        <c:v>196.13409999999999</c:v>
                      </c:pt>
                      <c:pt idx="16">
                        <c:v>189.13409999999999</c:v>
                      </c:pt>
                      <c:pt idx="17">
                        <c:v>199.32300000000001</c:v>
                      </c:pt>
                      <c:pt idx="18">
                        <c:v>211.31413000000001</c:v>
                      </c:pt>
                      <c:pt idx="19">
                        <c:v>197.53</c:v>
                      </c:pt>
                      <c:pt idx="20">
                        <c:v>227.41300000000001</c:v>
                      </c:pt>
                      <c:pt idx="21">
                        <c:v>258.13409999999999</c:v>
                      </c:pt>
                      <c:pt idx="22">
                        <c:v>231.2132</c:v>
                      </c:pt>
                      <c:pt idx="23">
                        <c:v>249.13511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513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6688"/>
        <c:crosses val="autoZero"/>
        <c:crossBetween val="midCat"/>
      </c:valAx>
      <c:valAx>
        <c:axId val="3513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over750!$D$2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over750!$B$3:$C$59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over750!$D$3:$D$59</c:f>
              <c:numCache>
                <c:formatCode>General</c:formatCode>
                <c:ptCount val="57"/>
                <c:pt idx="0">
                  <c:v>41600.800000000003</c:v>
                </c:pt>
                <c:pt idx="1">
                  <c:v>58272</c:v>
                </c:pt>
                <c:pt idx="2">
                  <c:v>5001.2</c:v>
                </c:pt>
                <c:pt idx="3">
                  <c:v>105847.20000000001</c:v>
                </c:pt>
                <c:pt idx="4">
                  <c:v>1360036</c:v>
                </c:pt>
                <c:pt idx="5">
                  <c:v>5440144</c:v>
                </c:pt>
                <c:pt idx="6">
                  <c:v>9248244.8000000007</c:v>
                </c:pt>
                <c:pt idx="7">
                  <c:v>16276</c:v>
                </c:pt>
                <c:pt idx="8">
                  <c:v>26684</c:v>
                </c:pt>
                <c:pt idx="9">
                  <c:v>429.3</c:v>
                </c:pt>
                <c:pt idx="10">
                  <c:v>32107.200000000001</c:v>
                </c:pt>
                <c:pt idx="11">
                  <c:v>270507.2</c:v>
                </c:pt>
                <c:pt idx="12">
                  <c:v>1134342.7</c:v>
                </c:pt>
                <c:pt idx="13">
                  <c:v>4083453.1</c:v>
                </c:pt>
                <c:pt idx="14">
                  <c:v>238.8</c:v>
                </c:pt>
                <c:pt idx="15">
                  <c:v>408.08000000000004</c:v>
                </c:pt>
                <c:pt idx="16">
                  <c:v>178.13</c:v>
                </c:pt>
                <c:pt idx="17">
                  <c:v>682.56000000000006</c:v>
                </c:pt>
                <c:pt idx="18">
                  <c:v>729.84</c:v>
                </c:pt>
                <c:pt idx="19">
                  <c:v>3041.41</c:v>
                </c:pt>
                <c:pt idx="20">
                  <c:v>5148.13</c:v>
                </c:pt>
                <c:pt idx="21">
                  <c:v>161.04000000000002</c:v>
                </c:pt>
                <c:pt idx="22">
                  <c:v>203.28</c:v>
                </c:pt>
                <c:pt idx="23">
                  <c:v>188.56</c:v>
                </c:pt>
                <c:pt idx="24">
                  <c:v>426.32</c:v>
                </c:pt>
                <c:pt idx="25">
                  <c:v>599.43999999999994</c:v>
                </c:pt>
                <c:pt idx="26">
                  <c:v>5198.24</c:v>
                </c:pt>
                <c:pt idx="27">
                  <c:v>14145.3</c:v>
                </c:pt>
                <c:pt idx="28">
                  <c:v>162.24</c:v>
                </c:pt>
                <c:pt idx="29">
                  <c:v>207.28000000000003</c:v>
                </c:pt>
                <c:pt idx="30">
                  <c:v>81.400000000000006</c:v>
                </c:pt>
                <c:pt idx="31">
                  <c:v>302.64000000000004</c:v>
                </c:pt>
                <c:pt idx="32">
                  <c:v>505.68000000000006</c:v>
                </c:pt>
                <c:pt idx="33">
                  <c:v>3416.578</c:v>
                </c:pt>
                <c:pt idx="34">
                  <c:v>4814.2460000000001</c:v>
                </c:pt>
                <c:pt idx="35">
                  <c:v>122.72000000000001</c:v>
                </c:pt>
                <c:pt idx="36">
                  <c:v>158</c:v>
                </c:pt>
                <c:pt idx="37">
                  <c:v>89.4</c:v>
                </c:pt>
                <c:pt idx="38">
                  <c:v>302.48</c:v>
                </c:pt>
                <c:pt idx="39">
                  <c:v>491.52</c:v>
                </c:pt>
                <c:pt idx="40">
                  <c:v>1237.1300000000001</c:v>
                </c:pt>
                <c:pt idx="41">
                  <c:v>3873.13</c:v>
                </c:pt>
                <c:pt idx="42">
                  <c:v>132.16</c:v>
                </c:pt>
                <c:pt idx="43">
                  <c:v>239.04000000000002</c:v>
                </c:pt>
                <c:pt idx="44">
                  <c:v>48.42</c:v>
                </c:pt>
                <c:pt idx="45">
                  <c:v>364.88000000000005</c:v>
                </c:pt>
                <c:pt idx="46">
                  <c:v>681.04</c:v>
                </c:pt>
                <c:pt idx="47">
                  <c:v>993.13</c:v>
                </c:pt>
                <c:pt idx="48">
                  <c:v>3384.1</c:v>
                </c:pt>
                <c:pt idx="49">
                  <c:v>46.480000000000004</c:v>
                </c:pt>
                <c:pt idx="50">
                  <c:v>78.720000000000013</c:v>
                </c:pt>
                <c:pt idx="51">
                  <c:v>28.74</c:v>
                </c:pt>
                <c:pt idx="52">
                  <c:v>187.44000000000003</c:v>
                </c:pt>
                <c:pt idx="53">
                  <c:v>425.84</c:v>
                </c:pt>
                <c:pt idx="54">
                  <c:v>841.33</c:v>
                </c:pt>
                <c:pt idx="55">
                  <c:v>2236.13</c:v>
                </c:pt>
                <c:pt idx="56">
                  <c:v>1872.0171182874233</c:v>
                </c:pt>
              </c:numCache>
            </c:numRef>
          </c:val>
        </c:ser>
        <c:ser>
          <c:idx val="1"/>
          <c:order val="1"/>
          <c:tx>
            <c:strRef>
              <c:f>over750!$E$2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over750!$B$3:$C$59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over750!$E$3:$E$59</c:f>
              <c:numCache>
                <c:formatCode>General</c:formatCode>
                <c:ptCount val="57"/>
                <c:pt idx="0">
                  <c:v>169.2</c:v>
                </c:pt>
                <c:pt idx="1">
                  <c:v>1010</c:v>
                </c:pt>
                <c:pt idx="2">
                  <c:v>45.63</c:v>
                </c:pt>
                <c:pt idx="3">
                  <c:v>723</c:v>
                </c:pt>
                <c:pt idx="4">
                  <c:v>327890</c:v>
                </c:pt>
                <c:pt idx="5">
                  <c:v>9865438</c:v>
                </c:pt>
                <c:pt idx="6">
                  <c:v>36538714</c:v>
                </c:pt>
                <c:pt idx="7">
                  <c:v>148.4</c:v>
                </c:pt>
                <c:pt idx="8">
                  <c:v>364.5</c:v>
                </c:pt>
                <c:pt idx="9">
                  <c:v>108.4</c:v>
                </c:pt>
                <c:pt idx="10">
                  <c:v>587.29999999999995</c:v>
                </c:pt>
                <c:pt idx="11">
                  <c:v>177634</c:v>
                </c:pt>
                <c:pt idx="12">
                  <c:v>2034541</c:v>
                </c:pt>
                <c:pt idx="13">
                  <c:v>9445213</c:v>
                </c:pt>
                <c:pt idx="14">
                  <c:v>87.2</c:v>
                </c:pt>
                <c:pt idx="15">
                  <c:v>172.1</c:v>
                </c:pt>
                <c:pt idx="16">
                  <c:v>117.1</c:v>
                </c:pt>
                <c:pt idx="17">
                  <c:v>270.39999999999998</c:v>
                </c:pt>
                <c:pt idx="18">
                  <c:v>1000</c:v>
                </c:pt>
                <c:pt idx="19">
                  <c:v>11984</c:v>
                </c:pt>
                <c:pt idx="20">
                  <c:v>98621</c:v>
                </c:pt>
                <c:pt idx="21">
                  <c:v>877.3</c:v>
                </c:pt>
                <c:pt idx="22">
                  <c:v>1198</c:v>
                </c:pt>
                <c:pt idx="23">
                  <c:v>498.1</c:v>
                </c:pt>
                <c:pt idx="24">
                  <c:v>1787</c:v>
                </c:pt>
                <c:pt idx="25">
                  <c:v>1513</c:v>
                </c:pt>
                <c:pt idx="26">
                  <c:v>741.4</c:v>
                </c:pt>
                <c:pt idx="27">
                  <c:v>2141</c:v>
                </c:pt>
                <c:pt idx="28">
                  <c:v>113.1</c:v>
                </c:pt>
                <c:pt idx="29">
                  <c:v>181.13</c:v>
                </c:pt>
                <c:pt idx="30">
                  <c:v>64.5</c:v>
                </c:pt>
                <c:pt idx="31">
                  <c:v>292.95</c:v>
                </c:pt>
                <c:pt idx="32">
                  <c:v>841.4</c:v>
                </c:pt>
                <c:pt idx="33">
                  <c:v>925.1</c:v>
                </c:pt>
                <c:pt idx="34">
                  <c:v>1435.3</c:v>
                </c:pt>
                <c:pt idx="35">
                  <c:v>133.5</c:v>
                </c:pt>
                <c:pt idx="36">
                  <c:v>224.3</c:v>
                </c:pt>
                <c:pt idx="37">
                  <c:v>249.1</c:v>
                </c:pt>
                <c:pt idx="38">
                  <c:v>367.1</c:v>
                </c:pt>
                <c:pt idx="39">
                  <c:v>1104</c:v>
                </c:pt>
                <c:pt idx="40">
                  <c:v>5831.1</c:v>
                </c:pt>
                <c:pt idx="41">
                  <c:v>26134.799999999999</c:v>
                </c:pt>
                <c:pt idx="42">
                  <c:v>324.3</c:v>
                </c:pt>
                <c:pt idx="43">
                  <c:v>53.43</c:v>
                </c:pt>
                <c:pt idx="44">
                  <c:v>104.5</c:v>
                </c:pt>
                <c:pt idx="45">
                  <c:v>134.5</c:v>
                </c:pt>
                <c:pt idx="46">
                  <c:v>612.20000000000005</c:v>
                </c:pt>
                <c:pt idx="47">
                  <c:v>1231.31</c:v>
                </c:pt>
                <c:pt idx="48">
                  <c:v>9341.41</c:v>
                </c:pt>
                <c:pt idx="49">
                  <c:v>80.14</c:v>
                </c:pt>
                <c:pt idx="50">
                  <c:v>91.45</c:v>
                </c:pt>
                <c:pt idx="51">
                  <c:v>54.14</c:v>
                </c:pt>
                <c:pt idx="52">
                  <c:v>300.3</c:v>
                </c:pt>
                <c:pt idx="53">
                  <c:v>1145</c:v>
                </c:pt>
                <c:pt idx="54">
                  <c:v>9799.1</c:v>
                </c:pt>
                <c:pt idx="55">
                  <c:v>22441.41</c:v>
                </c:pt>
                <c:pt idx="56">
                  <c:v>1389.8188723855246</c:v>
                </c:pt>
              </c:numCache>
            </c:numRef>
          </c:val>
        </c:ser>
        <c:ser>
          <c:idx val="2"/>
          <c:order val="2"/>
          <c:tx>
            <c:strRef>
              <c:f>over750!$G$2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over750!$B$3:$C$59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over750!$G$3:$G$59</c:f>
              <c:numCache>
                <c:formatCode>General</c:formatCode>
                <c:ptCount val="57"/>
                <c:pt idx="0">
                  <c:v>171.6</c:v>
                </c:pt>
                <c:pt idx="1">
                  <c:v>1012.4</c:v>
                </c:pt>
                <c:pt idx="2">
                  <c:v>48.03</c:v>
                </c:pt>
                <c:pt idx="3">
                  <c:v>725.4</c:v>
                </c:pt>
                <c:pt idx="4">
                  <c:v>327892.40000000002</c:v>
                </c:pt>
                <c:pt idx="5">
                  <c:v>5440144</c:v>
                </c:pt>
                <c:pt idx="6">
                  <c:v>9248247.2000000011</c:v>
                </c:pt>
                <c:pt idx="7">
                  <c:v>150.80000000000001</c:v>
                </c:pt>
                <c:pt idx="8">
                  <c:v>366.9</c:v>
                </c:pt>
                <c:pt idx="9">
                  <c:v>110.80000000000001</c:v>
                </c:pt>
                <c:pt idx="10">
                  <c:v>589.69999999999993</c:v>
                </c:pt>
                <c:pt idx="11">
                  <c:v>177636.4</c:v>
                </c:pt>
                <c:pt idx="12">
                  <c:v>1134442.7</c:v>
                </c:pt>
                <c:pt idx="13">
                  <c:v>4083953.1</c:v>
                </c:pt>
                <c:pt idx="14">
                  <c:v>89.600000000000009</c:v>
                </c:pt>
                <c:pt idx="15">
                  <c:v>174.5</c:v>
                </c:pt>
                <c:pt idx="16">
                  <c:v>67.540000000000006</c:v>
                </c:pt>
                <c:pt idx="17">
                  <c:v>277.8</c:v>
                </c:pt>
                <c:pt idx="18">
                  <c:v>914.69999999999993</c:v>
                </c:pt>
                <c:pt idx="19">
                  <c:v>3141.41</c:v>
                </c:pt>
                <c:pt idx="20">
                  <c:v>5150.53</c:v>
                </c:pt>
                <c:pt idx="21">
                  <c:v>203.70000000000002</c:v>
                </c:pt>
                <c:pt idx="22">
                  <c:v>256.5</c:v>
                </c:pt>
                <c:pt idx="23">
                  <c:v>200.6</c:v>
                </c:pt>
                <c:pt idx="24">
                  <c:v>535.29999999999995</c:v>
                </c:pt>
                <c:pt idx="25">
                  <c:v>751.69999999999993</c:v>
                </c:pt>
                <c:pt idx="26">
                  <c:v>5315.81</c:v>
                </c:pt>
                <c:pt idx="27">
                  <c:v>14147.699999999999</c:v>
                </c:pt>
                <c:pt idx="28">
                  <c:v>112.52000000000001</c:v>
                </c:pt>
                <c:pt idx="29">
                  <c:v>99.614000000000004</c:v>
                </c:pt>
                <c:pt idx="30">
                  <c:v>63.360000000000007</c:v>
                </c:pt>
                <c:pt idx="31">
                  <c:v>93.5</c:v>
                </c:pt>
                <c:pt idx="32">
                  <c:v>634.5</c:v>
                </c:pt>
                <c:pt idx="33">
                  <c:v>3516.53</c:v>
                </c:pt>
                <c:pt idx="34">
                  <c:v>4816.6459999999997</c:v>
                </c:pt>
                <c:pt idx="35">
                  <c:v>125.12000000000002</c:v>
                </c:pt>
                <c:pt idx="36">
                  <c:v>199.9</c:v>
                </c:pt>
                <c:pt idx="37">
                  <c:v>92.8</c:v>
                </c:pt>
                <c:pt idx="38">
                  <c:v>304.88</c:v>
                </c:pt>
                <c:pt idx="39">
                  <c:v>616.79999999999995</c:v>
                </c:pt>
                <c:pt idx="40">
                  <c:v>1239.5300000000002</c:v>
                </c:pt>
                <c:pt idx="41">
                  <c:v>3875.53</c:v>
                </c:pt>
                <c:pt idx="42">
                  <c:v>167.6</c:v>
                </c:pt>
                <c:pt idx="43">
                  <c:v>56.5</c:v>
                </c:pt>
                <c:pt idx="44">
                  <c:v>51.5</c:v>
                </c:pt>
                <c:pt idx="45">
                  <c:v>138.82</c:v>
                </c:pt>
                <c:pt idx="46">
                  <c:v>631.6</c:v>
                </c:pt>
                <c:pt idx="47">
                  <c:v>1004.86</c:v>
                </c:pt>
                <c:pt idx="48">
                  <c:v>3386.5</c:v>
                </c:pt>
                <c:pt idx="49">
                  <c:v>60.5</c:v>
                </c:pt>
                <c:pt idx="50">
                  <c:v>81.120000000000019</c:v>
                </c:pt>
                <c:pt idx="51">
                  <c:v>31.8</c:v>
                </c:pt>
                <c:pt idx="52">
                  <c:v>236.70000000000002</c:v>
                </c:pt>
                <c:pt idx="53">
                  <c:v>534.69999999999993</c:v>
                </c:pt>
                <c:pt idx="54">
                  <c:v>883.53</c:v>
                </c:pt>
                <c:pt idx="55">
                  <c:v>2238.5300000000002</c:v>
                </c:pt>
                <c:pt idx="56">
                  <c:v>903.85513374883703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66176"/>
        <c:axId val="348566736"/>
      </c:barChart>
      <c:catAx>
        <c:axId val="3485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6736"/>
        <c:crosses val="autoZero"/>
        <c:auto val="1"/>
        <c:lblAlgn val="ctr"/>
        <c:lblOffset val="100"/>
        <c:noMultiLvlLbl val="0"/>
      </c:catAx>
      <c:valAx>
        <c:axId val="3485667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'7502-4GB'!$W$6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'7502-4GB'!$W$7:$W$15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0.98867969611092155</c:v>
                </c:pt>
                <c:pt idx="3">
                  <c:v>0.29414591697577019</c:v>
                </c:pt>
                <c:pt idx="4">
                  <c:v>0.87428277630710693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'7502-4GB'!$X$6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'7502-4GB'!$X$7:$X$15</c:f>
              <c:numCache>
                <c:formatCode>General</c:formatCode>
                <c:ptCount val="9"/>
                <c:pt idx="0">
                  <c:v>4.1633349446715789E-2</c:v>
                </c:pt>
                <c:pt idx="1">
                  <c:v>5.034201601542998E-2</c:v>
                </c:pt>
                <c:pt idx="2">
                  <c:v>0.41512581742443067</c:v>
                </c:pt>
                <c:pt idx="3">
                  <c:v>0.97559261707616973</c:v>
                </c:pt>
                <c:pt idx="4">
                  <c:v>0.94535728951427545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'7502-4GB'!$Z$6</c:f>
              <c:strCache>
                <c:ptCount val="1"/>
                <c:pt idx="0">
                  <c:v>SAS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'7502-4GB'!$Z$7:$Z$15</c:f>
              <c:numCache>
                <c:formatCode>General</c:formatCode>
                <c:ptCount val="9"/>
                <c:pt idx="0">
                  <c:v>4.2063646437489985E-2</c:v>
                </c:pt>
                <c:pt idx="1">
                  <c:v>5.0709596872555454E-2</c:v>
                </c:pt>
                <c:pt idx="2">
                  <c:v>0.41501198423630614</c:v>
                </c:pt>
                <c:pt idx="3">
                  <c:v>0.29019763604541321</c:v>
                </c:pt>
                <c:pt idx="4">
                  <c:v>0.84026597280170912</c:v>
                </c:pt>
                <c:pt idx="5">
                  <c:v>0.6352528013426092</c:v>
                </c:pt>
                <c:pt idx="6">
                  <c:v>0.56962891829710094</c:v>
                </c:pt>
                <c:pt idx="7">
                  <c:v>0.45540409913588653</c:v>
                </c:pt>
                <c:pt idx="8">
                  <c:v>0.27789964330758898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50048"/>
        <c:axId val="351350608"/>
      </c:barChart>
      <c:catAx>
        <c:axId val="3513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0608"/>
        <c:crosses val="autoZero"/>
        <c:auto val="1"/>
        <c:lblAlgn val="ctr"/>
        <c:lblOffset val="100"/>
        <c:noMultiLvlLbl val="0"/>
      </c:catAx>
      <c:valAx>
        <c:axId val="3513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'7502-4GB'!$Y$6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'7502-4GB'!$Y$7:$Y$15</c:f>
              <c:numCache>
                <c:formatCode>General</c:formatCode>
                <c:ptCount val="9"/>
                <c:pt idx="0">
                  <c:v>0.11353000000000001</c:v>
                </c:pt>
                <c:pt idx="1">
                  <c:v>0.195352</c:v>
                </c:pt>
                <c:pt idx="2">
                  <c:v>0.45374999999999999</c:v>
                </c:pt>
                <c:pt idx="3">
                  <c:v>0.44145000000000001</c:v>
                </c:pt>
                <c:pt idx="4">
                  <c:v>0.92242500000000005</c:v>
                </c:pt>
                <c:pt idx="5">
                  <c:v>0.77314499999999997</c:v>
                </c:pt>
                <c:pt idx="6">
                  <c:v>0.81243500000000002</c:v>
                </c:pt>
                <c:pt idx="7">
                  <c:v>0.68243200000000004</c:v>
                </c:pt>
                <c:pt idx="8">
                  <c:v>0.45246327577086698</c:v>
                </c:pt>
              </c:numCache>
            </c:numRef>
          </c:val>
        </c:ser>
        <c:ser>
          <c:idx val="3"/>
          <c:order val="3"/>
          <c:tx>
            <c:strRef>
              <c:f>'7502-4GB'!$Z$6</c:f>
              <c:strCache>
                <c:ptCount val="1"/>
                <c:pt idx="0">
                  <c:v>SAS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'7502-4GB'!$Z$7:$Z$15</c:f>
              <c:numCache>
                <c:formatCode>General</c:formatCode>
                <c:ptCount val="9"/>
                <c:pt idx="0">
                  <c:v>4.2063646437489985E-2</c:v>
                </c:pt>
                <c:pt idx="1">
                  <c:v>5.0709596872555454E-2</c:v>
                </c:pt>
                <c:pt idx="2">
                  <c:v>0.41501198423630614</c:v>
                </c:pt>
                <c:pt idx="3">
                  <c:v>0.29019763604541321</c:v>
                </c:pt>
                <c:pt idx="4">
                  <c:v>0.84026597280170912</c:v>
                </c:pt>
                <c:pt idx="5">
                  <c:v>0.6352528013426092</c:v>
                </c:pt>
                <c:pt idx="6">
                  <c:v>0.56962891829710094</c:v>
                </c:pt>
                <c:pt idx="7">
                  <c:v>0.45540409913588653</c:v>
                </c:pt>
                <c:pt idx="8">
                  <c:v>0.27789964330758898</c:v>
                </c:pt>
              </c:numCache>
            </c:numRef>
          </c:val>
        </c:ser>
        <c:ser>
          <c:idx val="4"/>
          <c:order val="4"/>
          <c:tx>
            <c:strRef>
              <c:f>'7502-4GB'!$AA$6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'7502-4GB'!$V$7:$V$15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'7502-4GB'!$AA$7:$AA$15</c:f>
              <c:numCache>
                <c:formatCode>General</c:formatCode>
                <c:ptCount val="9"/>
                <c:pt idx="0">
                  <c:v>4.1633349446715789E-2</c:v>
                </c:pt>
                <c:pt idx="1">
                  <c:v>5.034201601542998E-2</c:v>
                </c:pt>
                <c:pt idx="2">
                  <c:v>0.41042646701898394</c:v>
                </c:pt>
                <c:pt idx="3">
                  <c:v>0.28696658494466137</c:v>
                </c:pt>
                <c:pt idx="4">
                  <c:v>0.82650959567870219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0.27364829355955173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55648"/>
        <c:axId val="351356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'7502-4GB'!$W$6</c15:sqref>
                        </c15:formulaRef>
                      </c:ext>
                    </c:extLst>
                    <c:strCache>
                      <c:ptCount val="1"/>
                      <c:pt idx="0">
                        <c:v>Xeon Phi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'7502-4GB'!$V$7:$V$15</c15:sqref>
                        </c15:formulaRef>
                      </c:ext>
                    </c:extLst>
                    <c:strCache>
                      <c:ptCount val="9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'7502-4GB'!$W$7:$W$15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0.98867969611092155</c:v>
                      </c:pt>
                      <c:pt idx="3">
                        <c:v>0.29414591697577019</c:v>
                      </c:pt>
                      <c:pt idx="4">
                        <c:v>0.87428277630710693</c:v>
                      </c:pt>
                      <c:pt idx="5">
                        <c:v>0.62480974810941703</c:v>
                      </c:pt>
                      <c:pt idx="6">
                        <c:v>0.5563550223405892</c:v>
                      </c:pt>
                      <c:pt idx="7">
                        <c:v>0.44335907339400704</c:v>
                      </c:pt>
                      <c:pt idx="8">
                        <c:v>0.66702286525572629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'7502-4GB'!$X$6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'7502-4GB'!$V$7:$V$15</c15:sqref>
                        </c15:formulaRef>
                      </c:ext>
                    </c:extLst>
                    <c:strCache>
                      <c:ptCount val="9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'7502-4GB'!$X$7:$X$15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4.1633349446715789E-2</c:v>
                      </c:pt>
                      <c:pt idx="1">
                        <c:v>5.034201601542998E-2</c:v>
                      </c:pt>
                      <c:pt idx="2">
                        <c:v>0.41512581742443067</c:v>
                      </c:pt>
                      <c:pt idx="3">
                        <c:v>0.97559261707616973</c:v>
                      </c:pt>
                      <c:pt idx="4">
                        <c:v>0.94535728951427545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0.4102532428999105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13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6208"/>
        <c:crosses val="autoZero"/>
        <c:auto val="1"/>
        <c:lblAlgn val="ctr"/>
        <c:lblOffset val="100"/>
        <c:noMultiLvlLbl val="0"/>
      </c:catAx>
      <c:valAx>
        <c:axId val="351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'7502-4GB'!$Q$3:$Q$59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0.92339880444064903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1</c:v>
                </c:pt>
                <c:pt idx="27">
                  <c:v>0.79374124241008881</c:v>
                </c:pt>
                <c:pt idx="28">
                  <c:v>1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'7502-4GB'!$R$2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'7502-4GB'!$R$3:$R$59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1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0.84116178806444297</c:v>
                </c:pt>
                <c:pt idx="27">
                  <c:v>1</c:v>
                </c:pt>
                <c:pt idx="28">
                  <c:v>0.69711538461538458</c:v>
                </c:pt>
                <c:pt idx="29">
                  <c:v>1</c:v>
                </c:pt>
                <c:pt idx="30">
                  <c:v>1</c:v>
                </c:pt>
                <c:pt idx="31">
                  <c:v>0.96798176050753371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'7502-4GB'!$S$2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'7502-4GB'!$S$3:$S$59</c:f>
              <c:numCache>
                <c:formatCode>General</c:formatCode>
                <c:ptCount val="57"/>
                <c:pt idx="0">
                  <c:v>4.127324474529335E-3</c:v>
                </c:pt>
                <c:pt idx="1">
                  <c:v>1.7375411861614499E-2</c:v>
                </c:pt>
                <c:pt idx="2">
                  <c:v>9.6236903143245636E-3</c:v>
                </c:pt>
                <c:pt idx="3">
                  <c:v>1.630180108684972E-2</c:v>
                </c:pt>
                <c:pt idx="4">
                  <c:v>0.15038392326973896</c:v>
                </c:pt>
                <c:pt idx="5">
                  <c:v>0.27411420393945585</c:v>
                </c:pt>
                <c:pt idx="6">
                  <c:v>0.50238252943817086</c:v>
                </c:pt>
                <c:pt idx="7">
                  <c:v>1.3382405108194396E-2</c:v>
                </c:pt>
                <c:pt idx="8">
                  <c:v>1.6924921601180594E-2</c:v>
                </c:pt>
                <c:pt idx="9">
                  <c:v>0.48364587876144788</c:v>
                </c:pt>
                <c:pt idx="10">
                  <c:v>1.8369711466586933E-2</c:v>
                </c:pt>
                <c:pt idx="11">
                  <c:v>5.3584247468728592E-2</c:v>
                </c:pt>
                <c:pt idx="12">
                  <c:v>4.4381208606534869E-2</c:v>
                </c:pt>
                <c:pt idx="13">
                  <c:v>0.18017900359507946</c:v>
                </c:pt>
                <c:pt idx="14">
                  <c:v>0.37562814070351758</c:v>
                </c:pt>
                <c:pt idx="15">
                  <c:v>0.42785728288570862</c:v>
                </c:pt>
                <c:pt idx="16">
                  <c:v>0.94474807856532883</c:v>
                </c:pt>
                <c:pt idx="17">
                  <c:v>0.39981833098921699</c:v>
                </c:pt>
                <c:pt idx="18">
                  <c:v>0.57953336724783799</c:v>
                </c:pt>
                <c:pt idx="19">
                  <c:v>0.21080877367619541</c:v>
                </c:pt>
                <c:pt idx="20">
                  <c:v>0.28590488058898733</c:v>
                </c:pt>
                <c:pt idx="21">
                  <c:v>0.186412857631369</c:v>
                </c:pt>
                <c:pt idx="22">
                  <c:v>0.17176961602671117</c:v>
                </c:pt>
                <c:pt idx="23">
                  <c:v>0.16273840594258182</c:v>
                </c:pt>
                <c:pt idx="24">
                  <c:v>0.14371572467823168</c:v>
                </c:pt>
                <c:pt idx="25">
                  <c:v>0.3449702577660278</c:v>
                </c:pt>
                <c:pt idx="26">
                  <c:v>0.84399818470614929</c:v>
                </c:pt>
                <c:pt idx="27">
                  <c:v>0.79490892106492295</c:v>
                </c:pt>
                <c:pt idx="28">
                  <c:v>0.71252465483234706</c:v>
                </c:pt>
                <c:pt idx="29">
                  <c:v>0.9373378236625628</c:v>
                </c:pt>
                <c:pt idx="30">
                  <c:v>0.64558139534883718</c:v>
                </c:pt>
                <c:pt idx="31">
                  <c:v>0.97624240021147235</c:v>
                </c:pt>
                <c:pt idx="32">
                  <c:v>0.84166864749227477</c:v>
                </c:pt>
                <c:pt idx="33">
                  <c:v>0.88963355312939141</c:v>
                </c:pt>
                <c:pt idx="34">
                  <c:v>0.93834041663763668</c:v>
                </c:pt>
                <c:pt idx="35">
                  <c:v>0.93797752808988777</c:v>
                </c:pt>
                <c:pt idx="36">
                  <c:v>0.71555951850200616</c:v>
                </c:pt>
                <c:pt idx="37">
                  <c:v>0.36892814130871138</c:v>
                </c:pt>
                <c:pt idx="38">
                  <c:v>0.83078180332334517</c:v>
                </c:pt>
                <c:pt idx="39">
                  <c:v>0.63876389966382208</c:v>
                </c:pt>
                <c:pt idx="40">
                  <c:v>0.4391634980988593</c:v>
                </c:pt>
                <c:pt idx="41">
                  <c:v>0.72342342342342347</c:v>
                </c:pt>
                <c:pt idx="42">
                  <c:v>0.41523280912735117</c:v>
                </c:pt>
                <c:pt idx="43">
                  <c:v>0.96462661426165075</c:v>
                </c:pt>
                <c:pt idx="44">
                  <c:v>0.4872727272727273</c:v>
                </c:pt>
                <c:pt idx="45">
                  <c:v>0.50096654275092933</c:v>
                </c:pt>
                <c:pt idx="46">
                  <c:v>0.67893850042122994</c:v>
                </c:pt>
                <c:pt idx="47">
                  <c:v>0.80859409896776602</c:v>
                </c:pt>
                <c:pt idx="48">
                  <c:v>0.36253627664346172</c:v>
                </c:pt>
                <c:pt idx="49">
                  <c:v>0.61118043424007995</c:v>
                </c:pt>
                <c:pt idx="50">
                  <c:v>0.88813559322033908</c:v>
                </c:pt>
                <c:pt idx="51">
                  <c:v>0.57702253417066862</c:v>
                </c:pt>
                <c:pt idx="52">
                  <c:v>0.63250083250083255</c:v>
                </c:pt>
                <c:pt idx="53">
                  <c:v>0.37409606986899563</c:v>
                </c:pt>
                <c:pt idx="54">
                  <c:v>0.29021338694369891</c:v>
                </c:pt>
                <c:pt idx="55">
                  <c:v>0.18887538706346885</c:v>
                </c:pt>
                <c:pt idx="56">
                  <c:v>0.27789964330758898</c:v>
                </c:pt>
              </c:numCache>
            </c:numRef>
          </c:val>
        </c:ser>
        <c:ser>
          <c:idx val="3"/>
          <c:order val="3"/>
          <c:tx>
            <c:strRef>
              <c:f>'7502-4GB'!$T$2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'7502-4GB'!$O$3:$P$59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'7502-4GB'!$T$3:$T$59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0.92339880444064903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0.84116178806444297</c:v>
                </c:pt>
                <c:pt idx="27">
                  <c:v>0.79374124241008881</c:v>
                </c:pt>
                <c:pt idx="28">
                  <c:v>0.69711538461538458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0.96798176050753371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590304"/>
        <c:axId val="351590864"/>
      </c:barChart>
      <c:catAx>
        <c:axId val="3515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90864"/>
        <c:crosses val="autoZero"/>
        <c:auto val="1"/>
        <c:lblAlgn val="ctr"/>
        <c:lblOffset val="100"/>
        <c:noMultiLvlLbl val="0"/>
      </c:catAx>
      <c:valAx>
        <c:axId val="351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'7502-4GB'!$AA$62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'7502-4GB'!$AA$63:$AA$72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0.29414591697577019</c:v>
                </c:pt>
                <c:pt idx="4">
                  <c:v>1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0.67928539845034019</c:v>
                </c:pt>
              </c:numCache>
            </c:numRef>
          </c:val>
        </c:ser>
        <c:ser>
          <c:idx val="2"/>
          <c:order val="2"/>
          <c:tx>
            <c:strRef>
              <c:f>'7502-4GB'!$AC$62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'7502-4GB'!$AC$63:$AC$72</c:f>
              <c:numCache>
                <c:formatCode>General</c:formatCode>
                <c:ptCount val="10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  <c:pt idx="9">
                  <c:v>5.56666666666666E-2</c:v>
                </c:pt>
              </c:numCache>
            </c:numRef>
          </c:val>
        </c:ser>
        <c:ser>
          <c:idx val="3"/>
          <c:order val="3"/>
          <c:tx>
            <c:strRef>
              <c:f>'7502-4GB'!$AD$62</c:f>
              <c:strCache>
                <c:ptCount val="1"/>
                <c:pt idx="0">
                  <c:v>HeteroMap-NoReLearn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'7502-4GB'!$Z$63:$Z$72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'7502-4GB'!$AD$63:$AD$72</c:f>
              <c:numCache>
                <c:formatCode>General</c:formatCode>
                <c:ptCount val="10"/>
                <c:pt idx="0">
                  <c:v>0.13352639999999999</c:v>
                </c:pt>
                <c:pt idx="1">
                  <c:v>0.11035</c:v>
                </c:pt>
                <c:pt idx="2">
                  <c:v>0.33030999999999999</c:v>
                </c:pt>
                <c:pt idx="3">
                  <c:v>0.37835000000000002</c:v>
                </c:pt>
                <c:pt idx="4">
                  <c:v>0.43524000000000002</c:v>
                </c:pt>
                <c:pt idx="5">
                  <c:v>0.44256400000000001</c:v>
                </c:pt>
                <c:pt idx="6">
                  <c:v>0.52164999999999995</c:v>
                </c:pt>
                <c:pt idx="7">
                  <c:v>0.44663999999999998</c:v>
                </c:pt>
                <c:pt idx="8">
                  <c:v>0.22550000000000001</c:v>
                </c:pt>
              </c:numCache>
            </c:numRef>
          </c:val>
        </c:ser>
        <c:ser>
          <c:idx val="4"/>
          <c:order val="4"/>
          <c:tx>
            <c:strRef>
              <c:f>'7502-4GB'!$AE$62</c:f>
              <c:strCache>
                <c:ptCount val="1"/>
                <c:pt idx="0">
                  <c:v>HeteroMap-ReLearn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'7502-4GB'!$Z$63:$Z$72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'7502-4GB'!$AE$63:$AE$72</c:f>
              <c:numCache>
                <c:formatCode>General</c:formatCode>
                <c:ptCount val="10"/>
                <c:pt idx="0">
                  <c:v>3.3393192914708172E-2</c:v>
                </c:pt>
                <c:pt idx="1">
                  <c:v>8.3322194385466467E-2</c:v>
                </c:pt>
                <c:pt idx="2">
                  <c:v>0.27721232355924263</c:v>
                </c:pt>
                <c:pt idx="3">
                  <c:v>0.15419318497112394</c:v>
                </c:pt>
                <c:pt idx="4">
                  <c:v>0.29853869227105095</c:v>
                </c:pt>
                <c:pt idx="5">
                  <c:v>0.36272219681702289</c:v>
                </c:pt>
                <c:pt idx="6">
                  <c:v>0.3232174584305022</c:v>
                </c:pt>
                <c:pt idx="7">
                  <c:v>0.29183779376331626</c:v>
                </c:pt>
                <c:pt idx="8">
                  <c:v>0.18220631825938771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81232"/>
        <c:axId val="351981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'7502-4GB'!$AB$62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'7502-4GB'!$Z$63:$Z$72</c15:sqref>
                        </c15:formulaRef>
                      </c:ext>
                    </c:extLst>
                    <c:strCache>
                      <c:ptCount val="10"/>
                      <c:pt idx="0">
                        <c:v>SSSP</c:v>
                      </c:pt>
                      <c:pt idx="1">
                        <c:v>BFS</c:v>
                      </c:pt>
                      <c:pt idx="2">
                        <c:v>DFS</c:v>
                      </c:pt>
                      <c:pt idx="3">
                        <c:v>PR-DP</c:v>
                      </c:pt>
                      <c:pt idx="4">
                        <c:v>PR</c:v>
                      </c:pt>
                      <c:pt idx="5">
                        <c:v>Tri Cnt.</c:v>
                      </c:pt>
                      <c:pt idx="6">
                        <c:v>Comm</c:v>
                      </c:pt>
                      <c:pt idx="7">
                        <c:v>Conn Comp.</c:v>
                      </c:pt>
                      <c:pt idx="8">
                        <c:v>GeoMean</c:v>
                      </c:pt>
                      <c:pt idx="9">
                        <c:v>Ideal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'7502-4GB'!$AB$63:$AB$72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5.3434939267877575E-2</c:v>
                      </c:pt>
                      <c:pt idx="1">
                        <c:v>0.12371718572561674</c:v>
                      </c:pt>
                      <c:pt idx="2">
                        <c:v>0.63402396046849185</c:v>
                      </c:pt>
                      <c:pt idx="3">
                        <c:v>1</c:v>
                      </c:pt>
                      <c:pt idx="4">
                        <c:v>0.69278818439759671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0.48180376220057652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19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1792"/>
        <c:crosses val="autoZero"/>
        <c:auto val="1"/>
        <c:lblAlgn val="ctr"/>
        <c:lblOffset val="100"/>
        <c:noMultiLvlLbl val="0"/>
      </c:catAx>
      <c:valAx>
        <c:axId val="3519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'7502-4GB'!$AH$137</c:f>
              <c:strCache>
                <c:ptCount val="1"/>
                <c:pt idx="0">
                  <c:v>Xeon Phi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'7502-4GB'!$AH$138:$AH$269</c:f>
              <c:numCache>
                <c:formatCode>General</c:formatCode>
                <c:ptCount val="132"/>
                <c:pt idx="0">
                  <c:v>2341.41</c:v>
                </c:pt>
                <c:pt idx="1">
                  <c:v>1941</c:v>
                </c:pt>
                <c:pt idx="2">
                  <c:v>1853</c:v>
                </c:pt>
                <c:pt idx="3">
                  <c:v>1714</c:v>
                </c:pt>
                <c:pt idx="4">
                  <c:v>1245</c:v>
                </c:pt>
                <c:pt idx="5">
                  <c:v>1141</c:v>
                </c:pt>
                <c:pt idx="6">
                  <c:v>1010</c:v>
                </c:pt>
                <c:pt idx="7">
                  <c:v>1267</c:v>
                </c:pt>
                <c:pt idx="8">
                  <c:v>1109</c:v>
                </c:pt>
                <c:pt idx="9">
                  <c:v>1073</c:v>
                </c:pt>
                <c:pt idx="10">
                  <c:v>1414</c:v>
                </c:pt>
                <c:pt idx="11">
                  <c:v>1344</c:v>
                </c:pt>
                <c:pt idx="12">
                  <c:v>1245</c:v>
                </c:pt>
                <c:pt idx="13">
                  <c:v>1842</c:v>
                </c:pt>
                <c:pt idx="14">
                  <c:v>1745</c:v>
                </c:pt>
                <c:pt idx="15">
                  <c:v>1643</c:v>
                </c:pt>
                <c:pt idx="16">
                  <c:v>1641.41</c:v>
                </c:pt>
                <c:pt idx="17">
                  <c:v>1831.24</c:v>
                </c:pt>
                <c:pt idx="18">
                  <c:v>1134.1300000000001</c:v>
                </c:pt>
                <c:pt idx="19">
                  <c:v>991.41</c:v>
                </c:pt>
                <c:pt idx="20">
                  <c:v>1003.2</c:v>
                </c:pt>
                <c:pt idx="21">
                  <c:v>713.31</c:v>
                </c:pt>
                <c:pt idx="22">
                  <c:v>674.41</c:v>
                </c:pt>
                <c:pt idx="23">
                  <c:v>698.31299999999999</c:v>
                </c:pt>
                <c:pt idx="24">
                  <c:v>623.24</c:v>
                </c:pt>
                <c:pt idx="25">
                  <c:v>563.13099999999997</c:v>
                </c:pt>
                <c:pt idx="26">
                  <c:v>1600</c:v>
                </c:pt>
                <c:pt idx="27">
                  <c:v>1400</c:v>
                </c:pt>
                <c:pt idx="28">
                  <c:v>1200</c:v>
                </c:pt>
                <c:pt idx="29">
                  <c:v>1000</c:v>
                </c:pt>
                <c:pt idx="30">
                  <c:v>790</c:v>
                </c:pt>
                <c:pt idx="31">
                  <c:v>659</c:v>
                </c:pt>
                <c:pt idx="32">
                  <c:v>613</c:v>
                </c:pt>
                <c:pt idx="33">
                  <c:v>583.41999999999996</c:v>
                </c:pt>
                <c:pt idx="34">
                  <c:v>498.41</c:v>
                </c:pt>
                <c:pt idx="35">
                  <c:v>441.13</c:v>
                </c:pt>
                <c:pt idx="36">
                  <c:v>454.14</c:v>
                </c:pt>
                <c:pt idx="37">
                  <c:v>389.13</c:v>
                </c:pt>
                <c:pt idx="38">
                  <c:v>331.32420000000002</c:v>
                </c:pt>
                <c:pt idx="39">
                  <c:v>341.14100000000002</c:v>
                </c:pt>
                <c:pt idx="40">
                  <c:v>301.13</c:v>
                </c:pt>
                <c:pt idx="41">
                  <c:v>254.13</c:v>
                </c:pt>
                <c:pt idx="42">
                  <c:v>277.10000000000002</c:v>
                </c:pt>
                <c:pt idx="43">
                  <c:v>203.24199999999999</c:v>
                </c:pt>
                <c:pt idx="44">
                  <c:v>167.28</c:v>
                </c:pt>
                <c:pt idx="45">
                  <c:v>189.41</c:v>
                </c:pt>
                <c:pt idx="46">
                  <c:v>901.34</c:v>
                </c:pt>
                <c:pt idx="47">
                  <c:v>1331.42</c:v>
                </c:pt>
                <c:pt idx="48">
                  <c:v>1823.325</c:v>
                </c:pt>
                <c:pt idx="49">
                  <c:v>672.34</c:v>
                </c:pt>
                <c:pt idx="50">
                  <c:v>896.13</c:v>
                </c:pt>
                <c:pt idx="51">
                  <c:v>1040.54</c:v>
                </c:pt>
                <c:pt idx="52">
                  <c:v>488.13</c:v>
                </c:pt>
                <c:pt idx="53">
                  <c:v>541.32000000000005</c:v>
                </c:pt>
                <c:pt idx="54">
                  <c:v>738.64</c:v>
                </c:pt>
                <c:pt idx="55">
                  <c:v>301.31</c:v>
                </c:pt>
                <c:pt idx="56">
                  <c:v>483.23</c:v>
                </c:pt>
                <c:pt idx="57">
                  <c:v>567.25400000000002</c:v>
                </c:pt>
                <c:pt idx="58">
                  <c:v>234.13</c:v>
                </c:pt>
                <c:pt idx="59">
                  <c:v>301.31</c:v>
                </c:pt>
                <c:pt idx="60">
                  <c:v>350.53100000000001</c:v>
                </c:pt>
                <c:pt idx="61">
                  <c:v>1500</c:v>
                </c:pt>
                <c:pt idx="62">
                  <c:v>1250</c:v>
                </c:pt>
                <c:pt idx="63">
                  <c:v>1100</c:v>
                </c:pt>
                <c:pt idx="64">
                  <c:v>990</c:v>
                </c:pt>
                <c:pt idx="65">
                  <c:v>890</c:v>
                </c:pt>
                <c:pt idx="66">
                  <c:v>790</c:v>
                </c:pt>
                <c:pt idx="67">
                  <c:v>690</c:v>
                </c:pt>
                <c:pt idx="68">
                  <c:v>642.21299999999997</c:v>
                </c:pt>
                <c:pt idx="69">
                  <c:v>583.13499999999999</c:v>
                </c:pt>
                <c:pt idx="70">
                  <c:v>531.13409999999999</c:v>
                </c:pt>
                <c:pt idx="71">
                  <c:v>483.13</c:v>
                </c:pt>
                <c:pt idx="72">
                  <c:v>463.13</c:v>
                </c:pt>
                <c:pt idx="73">
                  <c:v>451.23109999999997</c:v>
                </c:pt>
                <c:pt idx="74">
                  <c:v>391.13400000000001</c:v>
                </c:pt>
                <c:pt idx="75">
                  <c:v>339.12299999999999</c:v>
                </c:pt>
                <c:pt idx="76">
                  <c:v>331.13</c:v>
                </c:pt>
                <c:pt idx="77">
                  <c:v>380</c:v>
                </c:pt>
                <c:pt idx="78">
                  <c:v>324.13</c:v>
                </c:pt>
                <c:pt idx="79">
                  <c:v>300</c:v>
                </c:pt>
                <c:pt idx="80">
                  <c:v>240</c:v>
                </c:pt>
                <c:pt idx="81">
                  <c:v>250</c:v>
                </c:pt>
                <c:pt idx="82">
                  <c:v>230</c:v>
                </c:pt>
                <c:pt idx="83">
                  <c:v>180</c:v>
                </c:pt>
                <c:pt idx="84">
                  <c:v>901.34</c:v>
                </c:pt>
                <c:pt idx="85">
                  <c:v>1331.42</c:v>
                </c:pt>
                <c:pt idx="86">
                  <c:v>1823.325</c:v>
                </c:pt>
                <c:pt idx="87">
                  <c:v>672.34</c:v>
                </c:pt>
                <c:pt idx="88">
                  <c:v>896.13</c:v>
                </c:pt>
                <c:pt idx="89">
                  <c:v>1040.54</c:v>
                </c:pt>
                <c:pt idx="90">
                  <c:v>488.13</c:v>
                </c:pt>
                <c:pt idx="91">
                  <c:v>541.32000000000005</c:v>
                </c:pt>
                <c:pt idx="92">
                  <c:v>738.64</c:v>
                </c:pt>
                <c:pt idx="93">
                  <c:v>301.31</c:v>
                </c:pt>
                <c:pt idx="94">
                  <c:v>483.23</c:v>
                </c:pt>
                <c:pt idx="95">
                  <c:v>567.25400000000002</c:v>
                </c:pt>
                <c:pt idx="96">
                  <c:v>234.13</c:v>
                </c:pt>
                <c:pt idx="97">
                  <c:v>301.31</c:v>
                </c:pt>
                <c:pt idx="98">
                  <c:v>350.53100000000001</c:v>
                </c:pt>
                <c:pt idx="99">
                  <c:v>162.24</c:v>
                </c:pt>
                <c:pt idx="100">
                  <c:v>181.3</c:v>
                </c:pt>
                <c:pt idx="101">
                  <c:v>303.32420000000002</c:v>
                </c:pt>
                <c:pt idx="102">
                  <c:v>233.31299999999999</c:v>
                </c:pt>
                <c:pt idx="103">
                  <c:v>291.31</c:v>
                </c:pt>
                <c:pt idx="104">
                  <c:v>463.13099999999997</c:v>
                </c:pt>
                <c:pt idx="105">
                  <c:v>441</c:v>
                </c:pt>
                <c:pt idx="106">
                  <c:v>651</c:v>
                </c:pt>
                <c:pt idx="107">
                  <c:v>834</c:v>
                </c:pt>
                <c:pt idx="108">
                  <c:v>1630.213</c:v>
                </c:pt>
                <c:pt idx="109">
                  <c:v>1571.135</c:v>
                </c:pt>
                <c:pt idx="110">
                  <c:v>1519.1341</c:v>
                </c:pt>
                <c:pt idx="111">
                  <c:v>871.13</c:v>
                </c:pt>
                <c:pt idx="112">
                  <c:v>851.13</c:v>
                </c:pt>
                <c:pt idx="113">
                  <c:v>839.23109999999997</c:v>
                </c:pt>
                <c:pt idx="114">
                  <c:v>379.13400000000001</c:v>
                </c:pt>
                <c:pt idx="115">
                  <c:v>351.13400000000001</c:v>
                </c:pt>
                <c:pt idx="116">
                  <c:v>327.12299999999999</c:v>
                </c:pt>
                <c:pt idx="117">
                  <c:v>325.14300000000003</c:v>
                </c:pt>
                <c:pt idx="118">
                  <c:v>210.13</c:v>
                </c:pt>
                <c:pt idx="119">
                  <c:v>205.23099999999999</c:v>
                </c:pt>
                <c:pt idx="120">
                  <c:v>207.13400000000001</c:v>
                </c:pt>
                <c:pt idx="121">
                  <c:v>204.1431</c:v>
                </c:pt>
                <c:pt idx="122">
                  <c:v>199.24119999999999</c:v>
                </c:pt>
                <c:pt idx="123">
                  <c:v>203.13</c:v>
                </c:pt>
                <c:pt idx="124">
                  <c:v>169.87</c:v>
                </c:pt>
                <c:pt idx="125">
                  <c:v>196.20999999999998</c:v>
                </c:pt>
                <c:pt idx="126">
                  <c:v>307.14</c:v>
                </c:pt>
                <c:pt idx="127">
                  <c:v>304.13</c:v>
                </c:pt>
                <c:pt idx="128">
                  <c:v>408.12310000000002</c:v>
                </c:pt>
                <c:pt idx="129">
                  <c:v>817.13499999999999</c:v>
                </c:pt>
                <c:pt idx="130">
                  <c:v>716.31</c:v>
                </c:pt>
                <c:pt idx="131">
                  <c:v>822.12310000000002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85712"/>
        <c:axId val="351986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'7502-4GB'!$AI$137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'7502-4GB'!$AI$138:$AI$169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501</c:v>
                      </c:pt>
                      <c:pt idx="1">
                        <c:v>418</c:v>
                      </c:pt>
                      <c:pt idx="2">
                        <c:v>410</c:v>
                      </c:pt>
                      <c:pt idx="3">
                        <c:v>442</c:v>
                      </c:pt>
                      <c:pt idx="4">
                        <c:v>387.21</c:v>
                      </c:pt>
                      <c:pt idx="5">
                        <c:v>295.23429999999996</c:v>
                      </c:pt>
                      <c:pt idx="6">
                        <c:v>288.12200000000001</c:v>
                      </c:pt>
                      <c:pt idx="7">
                        <c:v>294.351</c:v>
                      </c:pt>
                      <c:pt idx="8">
                        <c:v>293.351</c:v>
                      </c:pt>
                      <c:pt idx="9">
                        <c:v>290.11199999999997</c:v>
                      </c:pt>
                      <c:pt idx="10">
                        <c:v>297.541</c:v>
                      </c:pt>
                      <c:pt idx="11">
                        <c:v>284.13560000000001</c:v>
                      </c:pt>
                      <c:pt idx="12">
                        <c:v>281.2</c:v>
                      </c:pt>
                      <c:pt idx="13">
                        <c:v>283.12</c:v>
                      </c:pt>
                      <c:pt idx="14">
                        <c:v>296.13409999999999</c:v>
                      </c:pt>
                      <c:pt idx="15">
                        <c:v>289.13409999999999</c:v>
                      </c:pt>
                      <c:pt idx="16">
                        <c:v>299.32299999999998</c:v>
                      </c:pt>
                      <c:pt idx="17">
                        <c:v>311.31412999999998</c:v>
                      </c:pt>
                      <c:pt idx="18">
                        <c:v>297.52999999999997</c:v>
                      </c:pt>
                      <c:pt idx="19">
                        <c:v>327.41300000000001</c:v>
                      </c:pt>
                      <c:pt idx="20">
                        <c:v>358.13409999999999</c:v>
                      </c:pt>
                      <c:pt idx="21">
                        <c:v>331.21320000000003</c:v>
                      </c:pt>
                      <c:pt idx="22">
                        <c:v>349.13511</c:v>
                      </c:pt>
                      <c:pt idx="23">
                        <c:v>874</c:v>
                      </c:pt>
                      <c:pt idx="24">
                        <c:v>773</c:v>
                      </c:pt>
                      <c:pt idx="25">
                        <c:v>813</c:v>
                      </c:pt>
                      <c:pt idx="26">
                        <c:v>751</c:v>
                      </c:pt>
                      <c:pt idx="27">
                        <c:v>801</c:v>
                      </c:pt>
                      <c:pt idx="28">
                        <c:v>765</c:v>
                      </c:pt>
                      <c:pt idx="29">
                        <c:v>657</c:v>
                      </c:pt>
                      <c:pt idx="30">
                        <c:v>613</c:v>
                      </c:pt>
                      <c:pt idx="31">
                        <c:v>553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1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6272"/>
        <c:crosses val="autoZero"/>
        <c:crossBetween val="midCat"/>
      </c:valAx>
      <c:valAx>
        <c:axId val="3519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energy!$O$2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energy!$M$3:$N$59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energy!$O$3:$O$59</c:f>
              <c:numCache>
                <c:formatCode>General</c:formatCode>
                <c:ptCount val="57"/>
                <c:pt idx="0">
                  <c:v>2710.6904255319128</c:v>
                </c:pt>
                <c:pt idx="1">
                  <c:v>980.0946534653466</c:v>
                </c:pt>
                <c:pt idx="2">
                  <c:v>2675.6913214990136</c:v>
                </c:pt>
                <c:pt idx="3">
                  <c:v>2371.6799999999998</c:v>
                </c:pt>
                <c:pt idx="4">
                  <c:v>900.06002516087699</c:v>
                </c:pt>
                <c:pt idx="5">
                  <c:v>130.09657209340301</c:v>
                </c:pt>
                <c:pt idx="6">
                  <c:v>60.580810829850201</c:v>
                </c:pt>
                <c:pt idx="7">
                  <c:v>3531.5849056603774</c:v>
                </c:pt>
                <c:pt idx="8">
                  <c:v>4084.9580246913583</c:v>
                </c:pt>
                <c:pt idx="9">
                  <c:v>319.20276752767523</c:v>
                </c:pt>
                <c:pt idx="10">
                  <c:v>2733.4581985356722</c:v>
                </c:pt>
                <c:pt idx="11">
                  <c:v>106.90298839186192</c:v>
                </c:pt>
                <c:pt idx="12">
                  <c:v>44.826402161470327</c:v>
                </c:pt>
                <c:pt idx="13">
                  <c:v>39.553105637755358</c:v>
                </c:pt>
                <c:pt idx="14">
                  <c:v>151.44082568807337</c:v>
                </c:pt>
                <c:pt idx="15">
                  <c:v>158.03911679256251</c:v>
                </c:pt>
                <c:pt idx="16">
                  <c:v>154.77991033304866</c:v>
                </c:pt>
                <c:pt idx="17">
                  <c:v>178.84384615384616</c:v>
                </c:pt>
                <c:pt idx="18">
                  <c:v>66.999312000000003</c:v>
                </c:pt>
                <c:pt idx="19">
                  <c:v>26.241805240320424</c:v>
                </c:pt>
                <c:pt idx="20">
                  <c:v>5.9728560306628404</c:v>
                </c:pt>
                <c:pt idx="21">
                  <c:v>14.620809301265266</c:v>
                </c:pt>
                <c:pt idx="22">
                  <c:v>14.143061769616025</c:v>
                </c:pt>
                <c:pt idx="23">
                  <c:v>39.616149367596869</c:v>
                </c:pt>
                <c:pt idx="24">
                  <c:v>20.755366536094012</c:v>
                </c:pt>
                <c:pt idx="25">
                  <c:v>14.98244291478756</c:v>
                </c:pt>
                <c:pt idx="26">
                  <c:v>18.437206413273678</c:v>
                </c:pt>
                <c:pt idx="27">
                  <c:v>14.088819478370009</c:v>
                </c:pt>
                <c:pt idx="28">
                  <c:v>106.51034482758622</c:v>
                </c:pt>
                <c:pt idx="29">
                  <c:v>195.49781630637554</c:v>
                </c:pt>
                <c:pt idx="30">
                  <c:v>131.56511627906977</c:v>
                </c:pt>
                <c:pt idx="31">
                  <c:v>266.499020979021</c:v>
                </c:pt>
                <c:pt idx="32">
                  <c:v>28.284058715596334</c:v>
                </c:pt>
                <c:pt idx="33">
                  <c:v>25.262128310620483</c:v>
                </c:pt>
                <c:pt idx="34">
                  <c:v>11.311678040533218</c:v>
                </c:pt>
                <c:pt idx="35">
                  <c:v>37.551400749063674</c:v>
                </c:pt>
                <c:pt idx="36">
                  <c:v>37.650913954525194</c:v>
                </c:pt>
                <c:pt idx="37">
                  <c:v>23.220313127258134</c:v>
                </c:pt>
                <c:pt idx="38">
                  <c:v>43.670498501770631</c:v>
                </c:pt>
                <c:pt idx="39">
                  <c:v>31.209739130434777</c:v>
                </c:pt>
                <c:pt idx="40">
                  <c:v>17.057716725832176</c:v>
                </c:pt>
                <c:pt idx="41">
                  <c:v>14.419683678467026</c:v>
                </c:pt>
                <c:pt idx="42">
                  <c:v>28.913820536540239</c:v>
                </c:pt>
                <c:pt idx="43">
                  <c:v>350.52936552498596</c:v>
                </c:pt>
                <c:pt idx="44">
                  <c:v>36.210746411483257</c:v>
                </c:pt>
                <c:pt idx="45">
                  <c:v>220.55571747211897</c:v>
                </c:pt>
                <c:pt idx="46">
                  <c:v>100.56520091473374</c:v>
                </c:pt>
                <c:pt idx="47">
                  <c:v>79.365872119937322</c:v>
                </c:pt>
                <c:pt idx="48">
                  <c:v>39.172109242608983</c:v>
                </c:pt>
                <c:pt idx="49">
                  <c:v>29.260244571999007</c:v>
                </c:pt>
                <c:pt idx="50">
                  <c:v>47.171744122471303</c:v>
                </c:pt>
                <c:pt idx="51">
                  <c:v>34.345733284078314</c:v>
                </c:pt>
                <c:pt idx="52">
                  <c:v>33.362197802197812</c:v>
                </c:pt>
                <c:pt idx="53">
                  <c:v>22.723863755458517</c:v>
                </c:pt>
                <c:pt idx="54">
                  <c:v>6.3792408486493652</c:v>
                </c:pt>
                <c:pt idx="55">
                  <c:v>8.6809004247059356</c:v>
                </c:pt>
                <c:pt idx="56">
                  <c:v>76.967287345718788</c:v>
                </c:pt>
              </c:numCache>
            </c:numRef>
          </c:val>
        </c:ser>
        <c:ser>
          <c:idx val="1"/>
          <c:order val="1"/>
          <c:tx>
            <c:strRef>
              <c:f>energy!$P$2</c:f>
              <c:strCache>
                <c:ptCount val="1"/>
                <c:pt idx="0">
                  <c:v>GTX750Ti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energy!$M$3:$N$59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energy!$P$3:$P$59</c:f>
              <c:numCache>
                <c:formatCode>General</c:formatCode>
                <c:ptCount val="57"/>
                <c:pt idx="0">
                  <c:v>0.17936481990730962</c:v>
                </c:pt>
                <c:pt idx="1">
                  <c:v>1.1777440280065898</c:v>
                </c:pt>
                <c:pt idx="2">
                  <c:v>0.89094007438214839</c:v>
                </c:pt>
                <c:pt idx="3">
                  <c:v>0.44262295081967212</c:v>
                </c:pt>
                <c:pt idx="4">
                  <c:v>20.938597581240497</c:v>
                </c:pt>
                <c:pt idx="5">
                  <c:v>172.27790477605004</c:v>
                </c:pt>
                <c:pt idx="6">
                  <c:v>410.89161653679406</c:v>
                </c:pt>
                <c:pt idx="7">
                  <c:v>0.29359056279184076</c:v>
                </c:pt>
                <c:pt idx="8">
                  <c:v>0.76222080647579082</c:v>
                </c:pt>
                <c:pt idx="9">
                  <c:v>20.351828558117862</c:v>
                </c:pt>
                <c:pt idx="10">
                  <c:v>0.91459236557532264</c:v>
                </c:pt>
                <c:pt idx="11">
                  <c:v>46.098243595734239</c:v>
                </c:pt>
                <c:pt idx="12">
                  <c:v>144.20430122219682</c:v>
                </c:pt>
                <c:pt idx="13">
                  <c:v>244.35138389675336</c:v>
                </c:pt>
                <c:pt idx="14">
                  <c:v>20.193299832495811</c:v>
                </c:pt>
                <c:pt idx="15">
                  <c:v>28.108373358165064</c:v>
                </c:pt>
                <c:pt idx="16">
                  <c:v>66.888929433559753</c:v>
                </c:pt>
                <c:pt idx="17">
                  <c:v>28.067627754336609</c:v>
                </c:pt>
                <c:pt idx="18">
                  <c:v>125.78099309437684</c:v>
                </c:pt>
                <c:pt idx="19">
                  <c:v>407.42471419506091</c:v>
                </c:pt>
                <c:pt idx="20">
                  <c:v>2191.9055695951733</c:v>
                </c:pt>
                <c:pt idx="21">
                  <c:v>433.9104880774957</c:v>
                </c:pt>
                <c:pt idx="22">
                  <c:v>491.21064541519087</c:v>
                </c:pt>
                <c:pt idx="23">
                  <c:v>276.44338672040732</c:v>
                </c:pt>
                <c:pt idx="24">
                  <c:v>364.67676862450736</c:v>
                </c:pt>
                <c:pt idx="25">
                  <c:v>740.07223408514619</c:v>
                </c:pt>
                <c:pt idx="26">
                  <c:v>747.55142894518156</c:v>
                </c:pt>
                <c:pt idx="27">
                  <c:v>1167.2729305140226</c:v>
                </c:pt>
                <c:pt idx="28">
                  <c:v>51.760817307692299</c:v>
                </c:pt>
                <c:pt idx="29">
                  <c:v>37.787647143959859</c:v>
                </c:pt>
                <c:pt idx="30">
                  <c:v>82.605958230958223</c:v>
                </c:pt>
                <c:pt idx="31">
                  <c:v>25.138638316151198</c:v>
                </c:pt>
                <c:pt idx="32">
                  <c:v>295.68254627432361</c:v>
                </c:pt>
                <c:pt idx="33">
                  <c:v>373.37687007292095</c:v>
                </c:pt>
                <c:pt idx="34">
                  <c:v>1038.7990144251041</c:v>
                </c:pt>
                <c:pt idx="35">
                  <c:v>44.438355606258149</c:v>
                </c:pt>
                <c:pt idx="36">
                  <c:v>75.878702531645573</c:v>
                </c:pt>
                <c:pt idx="37">
                  <c:v>180.27706935123044</c:v>
                </c:pt>
                <c:pt idx="38">
                  <c:v>64.322599841311828</c:v>
                </c:pt>
                <c:pt idx="39">
                  <c:v>157.451171875</c:v>
                </c:pt>
                <c:pt idx="40">
                  <c:v>378.95810464542939</c:v>
                </c:pt>
                <c:pt idx="41">
                  <c:v>656.5532373041957</c:v>
                </c:pt>
                <c:pt idx="42">
                  <c:v>174.10021943099275</c:v>
                </c:pt>
                <c:pt idx="43">
                  <c:v>17.512719628514056</c:v>
                </c:pt>
                <c:pt idx="44">
                  <c:v>168.66325898389096</c:v>
                </c:pt>
                <c:pt idx="45">
                  <c:v>29.968345757509315</c:v>
                </c:pt>
                <c:pt idx="46">
                  <c:v>81.262304710442876</c:v>
                </c:pt>
                <c:pt idx="47">
                  <c:v>121.99903738684765</c:v>
                </c:pt>
                <c:pt idx="48">
                  <c:v>298.48014636092313</c:v>
                </c:pt>
                <c:pt idx="49">
                  <c:v>86.985004302925987</c:v>
                </c:pt>
                <c:pt idx="50">
                  <c:v>63.66183943089429</c:v>
                </c:pt>
                <c:pt idx="51">
                  <c:v>121.88093249826028</c:v>
                </c:pt>
                <c:pt idx="52">
                  <c:v>85.632922535211264</c:v>
                </c:pt>
                <c:pt idx="53">
                  <c:v>164.28588202141648</c:v>
                </c:pt>
                <c:pt idx="54">
                  <c:v>865.3835355924549</c:v>
                </c:pt>
                <c:pt idx="55">
                  <c:v>874.32109904164781</c:v>
                </c:pt>
                <c:pt idx="56">
                  <c:v>73.49681833822298</c:v>
                </c:pt>
              </c:numCache>
            </c:numRef>
          </c:val>
        </c:ser>
        <c:ser>
          <c:idx val="3"/>
          <c:order val="3"/>
          <c:tx>
            <c:strRef>
              <c:f>energy!$R$2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energy!$M$3:$N$59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energy!$R$3:$R$59</c:f>
              <c:numCache>
                <c:formatCode>General</c:formatCode>
                <c:ptCount val="57"/>
                <c:pt idx="0">
                  <c:v>0.17936481990730962</c:v>
                </c:pt>
                <c:pt idx="1">
                  <c:v>1.1777440280065898</c:v>
                </c:pt>
                <c:pt idx="2">
                  <c:v>0.89094007438214839</c:v>
                </c:pt>
                <c:pt idx="3">
                  <c:v>0.44262295081967212</c:v>
                </c:pt>
                <c:pt idx="4">
                  <c:v>20.938597581240497</c:v>
                </c:pt>
                <c:pt idx="5">
                  <c:v>130.09657209340301</c:v>
                </c:pt>
                <c:pt idx="6">
                  <c:v>60.580810829850201</c:v>
                </c:pt>
                <c:pt idx="7">
                  <c:v>0.29359056279184076</c:v>
                </c:pt>
                <c:pt idx="8">
                  <c:v>0.76222080647579082</c:v>
                </c:pt>
                <c:pt idx="9">
                  <c:v>20.351828558117862</c:v>
                </c:pt>
                <c:pt idx="10">
                  <c:v>0.91459236557532264</c:v>
                </c:pt>
                <c:pt idx="11">
                  <c:v>46.098243595734239</c:v>
                </c:pt>
                <c:pt idx="12">
                  <c:v>44.826402161470327</c:v>
                </c:pt>
                <c:pt idx="13">
                  <c:v>39.553105637755358</c:v>
                </c:pt>
                <c:pt idx="14">
                  <c:v>20.193299832495811</c:v>
                </c:pt>
                <c:pt idx="15">
                  <c:v>28.108373358165064</c:v>
                </c:pt>
                <c:pt idx="16">
                  <c:v>66.888929433559753</c:v>
                </c:pt>
                <c:pt idx="17">
                  <c:v>28.067627754336609</c:v>
                </c:pt>
                <c:pt idx="18">
                  <c:v>66.999312000000003</c:v>
                </c:pt>
                <c:pt idx="19">
                  <c:v>26.241805240320424</c:v>
                </c:pt>
                <c:pt idx="20">
                  <c:v>5.9728560306628404</c:v>
                </c:pt>
                <c:pt idx="21">
                  <c:v>14.620809301265266</c:v>
                </c:pt>
                <c:pt idx="22">
                  <c:v>14.143061769616025</c:v>
                </c:pt>
                <c:pt idx="23">
                  <c:v>39.616149367596869</c:v>
                </c:pt>
                <c:pt idx="24">
                  <c:v>20.755366536094012</c:v>
                </c:pt>
                <c:pt idx="25">
                  <c:v>14.98244291478756</c:v>
                </c:pt>
                <c:pt idx="26">
                  <c:v>18.437206413273678</c:v>
                </c:pt>
                <c:pt idx="27">
                  <c:v>14.088819478370009</c:v>
                </c:pt>
                <c:pt idx="28">
                  <c:v>51.760817307692299</c:v>
                </c:pt>
                <c:pt idx="29">
                  <c:v>37.787647143959859</c:v>
                </c:pt>
                <c:pt idx="30">
                  <c:v>82.605958230958223</c:v>
                </c:pt>
                <c:pt idx="31">
                  <c:v>25.138638316151198</c:v>
                </c:pt>
                <c:pt idx="32">
                  <c:v>28.284058715596334</c:v>
                </c:pt>
                <c:pt idx="33">
                  <c:v>25.262128310620483</c:v>
                </c:pt>
                <c:pt idx="34">
                  <c:v>11.311678040533218</c:v>
                </c:pt>
                <c:pt idx="35">
                  <c:v>37.551400749063674</c:v>
                </c:pt>
                <c:pt idx="36">
                  <c:v>37.650913954525194</c:v>
                </c:pt>
                <c:pt idx="37">
                  <c:v>23.220313127258134</c:v>
                </c:pt>
                <c:pt idx="38">
                  <c:v>43.670498501770631</c:v>
                </c:pt>
                <c:pt idx="39">
                  <c:v>31.209739130434777</c:v>
                </c:pt>
                <c:pt idx="40">
                  <c:v>17.057716725832176</c:v>
                </c:pt>
                <c:pt idx="41">
                  <c:v>14.419683678467026</c:v>
                </c:pt>
                <c:pt idx="42">
                  <c:v>28.913820536540239</c:v>
                </c:pt>
                <c:pt idx="43">
                  <c:v>17.512719628514056</c:v>
                </c:pt>
                <c:pt idx="44">
                  <c:v>36.210746411483257</c:v>
                </c:pt>
                <c:pt idx="45">
                  <c:v>29.968345757509315</c:v>
                </c:pt>
                <c:pt idx="46">
                  <c:v>81.262304710442876</c:v>
                </c:pt>
                <c:pt idx="47">
                  <c:v>79.365872119937322</c:v>
                </c:pt>
                <c:pt idx="48">
                  <c:v>39.172109242608983</c:v>
                </c:pt>
                <c:pt idx="49">
                  <c:v>29.260244571999007</c:v>
                </c:pt>
                <c:pt idx="50">
                  <c:v>47.171744122471303</c:v>
                </c:pt>
                <c:pt idx="51">
                  <c:v>34.345733284078314</c:v>
                </c:pt>
                <c:pt idx="52">
                  <c:v>33.362197802197812</c:v>
                </c:pt>
                <c:pt idx="53">
                  <c:v>22.723863755458517</c:v>
                </c:pt>
                <c:pt idx="54">
                  <c:v>6.3792408486493652</c:v>
                </c:pt>
                <c:pt idx="55">
                  <c:v>8.6809004247059356</c:v>
                </c:pt>
                <c:pt idx="56">
                  <c:v>17.44890699310686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58976"/>
        <c:axId val="3521595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energy!$Q$2</c15:sqref>
                        </c15:formulaRef>
                      </c:ext>
                    </c:extLst>
                    <c:strCache>
                      <c:ptCount val="1"/>
                      <c:pt idx="0">
                        <c:v>GTX970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energy!$M$3:$N$59</c15:sqref>
                        </c15:formulaRef>
                      </c:ext>
                    </c:extLst>
                    <c:multiLvlStrCache>
                      <c:ptCount val="57"/>
                      <c:lvl>
                        <c:pt idx="0">
                          <c:v>CA</c:v>
                        </c:pt>
                        <c:pt idx="1">
                          <c:v>FB</c:v>
                        </c:pt>
                        <c:pt idx="2">
                          <c:v>CO</c:v>
                        </c:pt>
                        <c:pt idx="3">
                          <c:v>LJ</c:v>
                        </c:pt>
                        <c:pt idx="4">
                          <c:v>Rgg</c:v>
                        </c:pt>
                        <c:pt idx="5">
                          <c:v>Frnd</c:v>
                        </c:pt>
                        <c:pt idx="6">
                          <c:v>Kron</c:v>
                        </c:pt>
                        <c:pt idx="7">
                          <c:v>CA</c:v>
                        </c:pt>
                        <c:pt idx="8">
                          <c:v>FB</c:v>
                        </c:pt>
                        <c:pt idx="9">
                          <c:v>CO</c:v>
                        </c:pt>
                        <c:pt idx="10">
                          <c:v>LJ</c:v>
                        </c:pt>
                        <c:pt idx="11">
                          <c:v>Rgg</c:v>
                        </c:pt>
                        <c:pt idx="12">
                          <c:v>Frnd</c:v>
                        </c:pt>
                        <c:pt idx="13">
                          <c:v>Kron</c:v>
                        </c:pt>
                        <c:pt idx="14">
                          <c:v>CA</c:v>
                        </c:pt>
                        <c:pt idx="15">
                          <c:v>FB</c:v>
                        </c:pt>
                        <c:pt idx="16">
                          <c:v>CO</c:v>
                        </c:pt>
                        <c:pt idx="17">
                          <c:v>LJ</c:v>
                        </c:pt>
                        <c:pt idx="18">
                          <c:v>Rgg</c:v>
                        </c:pt>
                        <c:pt idx="19">
                          <c:v>Frnd</c:v>
                        </c:pt>
                        <c:pt idx="20">
                          <c:v>Kron</c:v>
                        </c:pt>
                        <c:pt idx="21">
                          <c:v>CA</c:v>
                        </c:pt>
                        <c:pt idx="22">
                          <c:v>FB</c:v>
                        </c:pt>
                        <c:pt idx="23">
                          <c:v>CO</c:v>
                        </c:pt>
                        <c:pt idx="24">
                          <c:v>LJ</c:v>
                        </c:pt>
                        <c:pt idx="25">
                          <c:v>Rgg</c:v>
                        </c:pt>
                        <c:pt idx="26">
                          <c:v>Frnd</c:v>
                        </c:pt>
                        <c:pt idx="27">
                          <c:v>Kron</c:v>
                        </c:pt>
                        <c:pt idx="28">
                          <c:v>CA</c:v>
                        </c:pt>
                        <c:pt idx="29">
                          <c:v>FB</c:v>
                        </c:pt>
                        <c:pt idx="30">
                          <c:v>CO</c:v>
                        </c:pt>
                        <c:pt idx="31">
                          <c:v>LJ</c:v>
                        </c:pt>
                        <c:pt idx="32">
                          <c:v>Rgg</c:v>
                        </c:pt>
                        <c:pt idx="33">
                          <c:v>Frnd</c:v>
                        </c:pt>
                        <c:pt idx="34">
                          <c:v>Kron</c:v>
                        </c:pt>
                        <c:pt idx="35">
                          <c:v>CA</c:v>
                        </c:pt>
                        <c:pt idx="36">
                          <c:v>FB</c:v>
                        </c:pt>
                        <c:pt idx="37">
                          <c:v>CO</c:v>
                        </c:pt>
                        <c:pt idx="38">
                          <c:v>LJ</c:v>
                        </c:pt>
                        <c:pt idx="39">
                          <c:v>Rgg</c:v>
                        </c:pt>
                        <c:pt idx="40">
                          <c:v>Frnd</c:v>
                        </c:pt>
                        <c:pt idx="41">
                          <c:v>Kron</c:v>
                        </c:pt>
                        <c:pt idx="42">
                          <c:v>CA</c:v>
                        </c:pt>
                        <c:pt idx="43">
                          <c:v>FB</c:v>
                        </c:pt>
                        <c:pt idx="44">
                          <c:v>CO</c:v>
                        </c:pt>
                        <c:pt idx="45">
                          <c:v>LJ</c:v>
                        </c:pt>
                        <c:pt idx="46">
                          <c:v>Rgg</c:v>
                        </c:pt>
                        <c:pt idx="47">
                          <c:v>Frnd</c:v>
                        </c:pt>
                        <c:pt idx="48">
                          <c:v>Kron</c:v>
                        </c:pt>
                        <c:pt idx="49">
                          <c:v>CA</c:v>
                        </c:pt>
                        <c:pt idx="50">
                          <c:v>FB</c:v>
                        </c:pt>
                        <c:pt idx="51">
                          <c:v>CO</c:v>
                        </c:pt>
                        <c:pt idx="52">
                          <c:v>LJ</c:v>
                        </c:pt>
                        <c:pt idx="53">
                          <c:v>Rgg</c:v>
                        </c:pt>
                        <c:pt idx="54">
                          <c:v>Frnd</c:v>
                        </c:pt>
                        <c:pt idx="55">
                          <c:v>Kron</c:v>
                        </c:pt>
                        <c:pt idx="56">
                          <c:v>GeoMean</c:v>
                        </c:pt>
                      </c:lvl>
                      <c:lvl>
                        <c:pt idx="0">
                          <c:v>SSSP</c:v>
                        </c:pt>
                        <c:pt idx="7">
                          <c:v>BFS</c:v>
                        </c:pt>
                        <c:pt idx="14">
                          <c:v>DFS</c:v>
                        </c:pt>
                        <c:pt idx="21">
                          <c:v>PR-DP</c:v>
                        </c:pt>
                        <c:pt idx="28">
                          <c:v>PR</c:v>
                        </c:pt>
                        <c:pt idx="35">
                          <c:v>Tri Cnt.</c:v>
                        </c:pt>
                        <c:pt idx="42">
                          <c:v>Comm</c:v>
                        </c:pt>
                        <c:pt idx="49">
                          <c:v>Conn Comp.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energy!$Q$3:$Q$59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5.0183986846406806E-2</c:v>
                      </c:pt>
                      <c:pt idx="1">
                        <c:v>0.42270515856672153</c:v>
                      </c:pt>
                      <c:pt idx="2">
                        <c:v>0.33466388066863956</c:v>
                      </c:pt>
                      <c:pt idx="3">
                        <c:v>0.25063601115570366</c:v>
                      </c:pt>
                      <c:pt idx="4">
                        <c:v>5.2653973130123024</c:v>
                      </c:pt>
                      <c:pt idx="5">
                        <c:v>24.701371875450356</c:v>
                      </c:pt>
                      <c:pt idx="6">
                        <c:v>151.08451973503122</c:v>
                      </c:pt>
                      <c:pt idx="7">
                        <c:v>3.9053084295895796E-2</c:v>
                      </c:pt>
                      <c:pt idx="8">
                        <c:v>4.7615275071203722E-2</c:v>
                      </c:pt>
                      <c:pt idx="9">
                        <c:v>4.1567295597484275</c:v>
                      </c:pt>
                      <c:pt idx="10">
                        <c:v>6.1512682513579511E-2</c:v>
                      </c:pt>
                      <c:pt idx="11">
                        <c:v>3.2179550119183518E-2</c:v>
                      </c:pt>
                      <c:pt idx="12">
                        <c:v>3.0863939548427473</c:v>
                      </c:pt>
                      <c:pt idx="13">
                        <c:v>3.9804029878535885</c:v>
                      </c:pt>
                      <c:pt idx="14">
                        <c:v>3.2489907872696815</c:v>
                      </c:pt>
                      <c:pt idx="15">
                        <c:v>3.1538215545971378</c:v>
                      </c:pt>
                      <c:pt idx="16">
                        <c:v>12.857982933812385</c:v>
                      </c:pt>
                      <c:pt idx="17">
                        <c:v>2.3739151136896384</c:v>
                      </c:pt>
                      <c:pt idx="18">
                        <c:v>8.3053189740217039</c:v>
                      </c:pt>
                      <c:pt idx="19">
                        <c:v>26.90723381589461</c:v>
                      </c:pt>
                      <c:pt idx="20">
                        <c:v>130.89090761111316</c:v>
                      </c:pt>
                      <c:pt idx="21">
                        <c:v>137.54759687034277</c:v>
                      </c:pt>
                      <c:pt idx="22">
                        <c:v>110.05086580086579</c:v>
                      </c:pt>
                      <c:pt idx="23">
                        <c:v>139.47043381417058</c:v>
                      </c:pt>
                      <c:pt idx="24">
                        <c:v>51.711859635954212</c:v>
                      </c:pt>
                      <c:pt idx="25">
                        <c:v>65.715884825837463</c:v>
                      </c:pt>
                      <c:pt idx="26">
                        <c:v>86.124213964726536</c:v>
                      </c:pt>
                      <c:pt idx="27">
                        <c:v>172.65388729825457</c:v>
                      </c:pt>
                      <c:pt idx="28">
                        <c:v>16.365754437869821</c:v>
                      </c:pt>
                      <c:pt idx="29">
                        <c:v>14.26418371285218</c:v>
                      </c:pt>
                      <c:pt idx="30">
                        <c:v>48.551812039312033</c:v>
                      </c:pt>
                      <c:pt idx="31">
                        <c:v>17.346877478191907</c:v>
                      </c:pt>
                      <c:pt idx="32">
                        <c:v>49.20808614143332</c:v>
                      </c:pt>
                      <c:pt idx="33">
                        <c:v>60.096478289095117</c:v>
                      </c:pt>
                      <c:pt idx="34">
                        <c:v>128.64468080775268</c:v>
                      </c:pt>
                      <c:pt idx="35">
                        <c:v>23.638750247829922</c:v>
                      </c:pt>
                      <c:pt idx="36">
                        <c:v>24.810272151898737</c:v>
                      </c:pt>
                      <c:pt idx="37">
                        <c:v>35.556051454138704</c:v>
                      </c:pt>
                      <c:pt idx="38">
                        <c:v>12.288052102618353</c:v>
                      </c:pt>
                      <c:pt idx="39">
                        <c:v>87.425333658854171</c:v>
                      </c:pt>
                      <c:pt idx="40">
                        <c:v>129.41934962372588</c:v>
                      </c:pt>
                      <c:pt idx="41">
                        <c:v>173.70318372995484</c:v>
                      </c:pt>
                      <c:pt idx="42">
                        <c:v>35.19583837772398</c:v>
                      </c:pt>
                      <c:pt idx="43">
                        <c:v>7.0306538654618453</c:v>
                      </c:pt>
                      <c:pt idx="44">
                        <c:v>165.11245353159853</c:v>
                      </c:pt>
                      <c:pt idx="45">
                        <c:v>15.917759263319443</c:v>
                      </c:pt>
                      <c:pt idx="46">
                        <c:v>27.92810994948902</c:v>
                      </c:pt>
                      <c:pt idx="47">
                        <c:v>59.295826326865573</c:v>
                      </c:pt>
                      <c:pt idx="48">
                        <c:v>144.78607319523658</c:v>
                      </c:pt>
                      <c:pt idx="49">
                        <c:v>21.740824010327021</c:v>
                      </c:pt>
                      <c:pt idx="50">
                        <c:v>20.000050813008123</c:v>
                      </c:pt>
                      <c:pt idx="51">
                        <c:v>30.031245650661102</c:v>
                      </c:pt>
                      <c:pt idx="52">
                        <c:v>8.081375373452838</c:v>
                      </c:pt>
                      <c:pt idx="53">
                        <c:v>9.8198478301709571</c:v>
                      </c:pt>
                      <c:pt idx="54">
                        <c:v>55.091957193802031</c:v>
                      </c:pt>
                      <c:pt idx="55">
                        <c:v>105.71529848443515</c:v>
                      </c:pt>
                      <c:pt idx="56">
                        <c:v>12.987149280462742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21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9536"/>
        <c:crosses val="autoZero"/>
        <c:auto val="1"/>
        <c:lblAlgn val="ctr"/>
        <c:lblOffset val="100"/>
        <c:noMultiLvlLbl val="0"/>
      </c:catAx>
      <c:valAx>
        <c:axId val="3521595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energy!$T$23:$T$31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energy!$U$23:$U$31</c:f>
              <c:numCache>
                <c:formatCode>General</c:formatCode>
                <c:ptCount val="9"/>
                <c:pt idx="0">
                  <c:v>5.3378684250049302</c:v>
                </c:pt>
                <c:pt idx="1">
                  <c:v>9.4571790935101667</c:v>
                </c:pt>
                <c:pt idx="2">
                  <c:v>102.60187864457046</c:v>
                </c:pt>
                <c:pt idx="3">
                  <c:v>542.76267535058764</c:v>
                </c:pt>
                <c:pt idx="4">
                  <c:v>124.58288674697972</c:v>
                </c:pt>
                <c:pt idx="5">
                  <c:v>147.67694999340225</c:v>
                </c:pt>
                <c:pt idx="6">
                  <c:v>89.389253114696473</c:v>
                </c:pt>
                <c:pt idx="7">
                  <c:v>184.16077500222846</c:v>
                </c:pt>
                <c:pt idx="8">
                  <c:v>73.49681833822298</c:v>
                </c:pt>
              </c:numCache>
            </c:numRef>
          </c:val>
        </c:ser>
        <c:ser>
          <c:idx val="1"/>
          <c:order val="1"/>
          <c:tx>
            <c:strRef>
              <c:f>energy!$U$22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energy!$T$23:$T$31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energy!$V$23:$V$31</c:f>
              <c:numCache>
                <c:formatCode>General</c:formatCode>
                <c:ptCount val="9"/>
                <c:pt idx="0">
                  <c:v>738.32000513872833</c:v>
                </c:pt>
                <c:pt idx="1">
                  <c:v>422.06295588561892</c:v>
                </c:pt>
                <c:pt idx="2">
                  <c:v>68.333648198442205</c:v>
                </c:pt>
                <c:pt idx="3">
                  <c:v>18.201018709327208</c:v>
                </c:pt>
                <c:pt idx="4">
                  <c:v>66.744508509113501</c:v>
                </c:pt>
                <c:pt idx="5">
                  <c:v>27.196800027642432</c:v>
                </c:pt>
                <c:pt idx="6">
                  <c:v>82.176788683654635</c:v>
                </c:pt>
                <c:pt idx="7">
                  <c:v>21.30172406313628</c:v>
                </c:pt>
                <c:pt idx="8">
                  <c:v>76.967287345718788</c:v>
                </c:pt>
              </c:numCache>
            </c:numRef>
          </c:val>
        </c:ser>
        <c:ser>
          <c:idx val="2"/>
          <c:order val="2"/>
          <c:tx>
            <c:strRef>
              <c:f>energy!$W$22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energy!$T$23:$T$31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energy!$W$23:$W$31</c:f>
              <c:numCache>
                <c:formatCode>General</c:formatCode>
                <c:ptCount val="9"/>
                <c:pt idx="0">
                  <c:v>1.6615682045808264</c:v>
                </c:pt>
                <c:pt idx="1">
                  <c:v>0.29357914838335158</c:v>
                </c:pt>
                <c:pt idx="2">
                  <c:v>9.8736966955721108</c:v>
                </c:pt>
                <c:pt idx="3">
                  <c:v>100.9283020872768</c:v>
                </c:pt>
                <c:pt idx="4">
                  <c:v>35.761228871472937</c:v>
                </c:pt>
                <c:pt idx="5">
                  <c:v>46.960004369669527</c:v>
                </c:pt>
                <c:pt idx="6">
                  <c:v>39.718387448040673</c:v>
                </c:pt>
                <c:pt idx="7">
                  <c:v>24.959872398587454</c:v>
                </c:pt>
                <c:pt idx="8">
                  <c:v>12.987149280462742</c:v>
                </c:pt>
              </c:numCache>
            </c:numRef>
          </c:val>
        </c:ser>
        <c:ser>
          <c:idx val="3"/>
          <c:order val="3"/>
          <c:tx>
            <c:strRef>
              <c:f>energy!$X$22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energy!$T$23:$T$31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energy!$X$23:$X$31</c:f>
              <c:numCache>
                <c:formatCode>General</c:formatCode>
                <c:ptCount val="9"/>
                <c:pt idx="0">
                  <c:v>1.6615682045808264</c:v>
                </c:pt>
                <c:pt idx="1">
                  <c:v>0.29357914838335158</c:v>
                </c:pt>
                <c:pt idx="2">
                  <c:v>9.8736966955721108</c:v>
                </c:pt>
                <c:pt idx="3">
                  <c:v>100.9283020872768</c:v>
                </c:pt>
                <c:pt idx="4">
                  <c:v>35.761228871472937</c:v>
                </c:pt>
                <c:pt idx="5">
                  <c:v>46.960004369669527</c:v>
                </c:pt>
                <c:pt idx="6">
                  <c:v>39.718387448040673</c:v>
                </c:pt>
                <c:pt idx="7">
                  <c:v>24.959872398587454</c:v>
                </c:pt>
                <c:pt idx="8">
                  <c:v>12.987149280462742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64016"/>
        <c:axId val="352164576"/>
      </c:barChart>
      <c:catAx>
        <c:axId val="3521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4576"/>
        <c:crosses val="autoZero"/>
        <c:auto val="1"/>
        <c:lblAlgn val="ctr"/>
        <c:lblOffset val="100"/>
        <c:noMultiLvlLbl val="0"/>
      </c:catAx>
      <c:valAx>
        <c:axId val="3521645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energy!$U$33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energy!$T$34:$T$43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energy!$U$34:$U$43</c:f>
              <c:numCache>
                <c:formatCode>General</c:formatCode>
                <c:ptCount val="10"/>
                <c:pt idx="0">
                  <c:v>1.0675736850009861E-2</c:v>
                </c:pt>
                <c:pt idx="1">
                  <c:v>0.43143130000000002</c:v>
                </c:pt>
                <c:pt idx="2">
                  <c:v>1.8914358187020332E-2</c:v>
                </c:pt>
                <c:pt idx="3">
                  <c:v>0.20520375728914092</c:v>
                </c:pt>
                <c:pt idx="4">
                  <c:v>1.0855253507011753</c:v>
                </c:pt>
                <c:pt idx="5">
                  <c:v>0.24916577349395944</c:v>
                </c:pt>
                <c:pt idx="6">
                  <c:v>0.2953538999868045</c:v>
                </c:pt>
                <c:pt idx="7">
                  <c:v>0.17877850622939295</c:v>
                </c:pt>
                <c:pt idx="8">
                  <c:v>0.36832155000445693</c:v>
                </c:pt>
                <c:pt idx="9">
                  <c:v>0.14699363667644597</c:v>
                </c:pt>
              </c:numCache>
            </c:numRef>
          </c:val>
        </c:ser>
        <c:ser>
          <c:idx val="1"/>
          <c:order val="1"/>
          <c:tx>
            <c:strRef>
              <c:f>energy!$V$33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energy!$T$34:$T$43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energy!$V$34:$V$43</c:f>
              <c:numCache>
                <c:formatCode>General</c:formatCode>
                <c:ptCount val="10"/>
                <c:pt idx="0">
                  <c:v>1.4766400102774566</c:v>
                </c:pt>
                <c:pt idx="1">
                  <c:v>0.243423</c:v>
                </c:pt>
                <c:pt idx="2">
                  <c:v>0.84412591177123786</c:v>
                </c:pt>
                <c:pt idx="3">
                  <c:v>0.13666729639688441</c:v>
                </c:pt>
                <c:pt idx="4">
                  <c:v>3.6402037418654415E-2</c:v>
                </c:pt>
                <c:pt idx="5">
                  <c:v>0.13348901701822699</c:v>
                </c:pt>
                <c:pt idx="6">
                  <c:v>5.4393600055284867E-2</c:v>
                </c:pt>
                <c:pt idx="7">
                  <c:v>0.16435357736730927</c:v>
                </c:pt>
                <c:pt idx="8">
                  <c:v>4.2603448126272564E-2</c:v>
                </c:pt>
                <c:pt idx="9">
                  <c:v>0.15393457469143756</c:v>
                </c:pt>
              </c:numCache>
            </c:numRef>
          </c:val>
        </c:ser>
        <c:ser>
          <c:idx val="3"/>
          <c:order val="3"/>
          <c:tx>
            <c:strRef>
              <c:f>energy!$X$33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energy!$T$34:$T$43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CC</c:v>
                </c:pt>
                <c:pt idx="9">
                  <c:v>GeoMean</c:v>
                </c:pt>
              </c:strCache>
            </c:strRef>
          </c:cat>
          <c:val>
            <c:numRef>
              <c:f>energy!$X$34:$X$43</c:f>
              <c:numCache>
                <c:formatCode>General</c:formatCode>
                <c:ptCount val="10"/>
                <c:pt idx="0">
                  <c:v>3.3231364091616529E-3</c:v>
                </c:pt>
                <c:pt idx="1">
                  <c:v>0.278833</c:v>
                </c:pt>
                <c:pt idx="2">
                  <c:v>5.8715829676670318E-4</c:v>
                </c:pt>
                <c:pt idx="3">
                  <c:v>1.9747393391144223E-2</c:v>
                </c:pt>
                <c:pt idx="4">
                  <c:v>0.20185660417455362</c:v>
                </c:pt>
                <c:pt idx="5">
                  <c:v>7.1522457742945869E-2</c:v>
                </c:pt>
                <c:pt idx="6">
                  <c:v>9.3920008739339048E-2</c:v>
                </c:pt>
                <c:pt idx="7">
                  <c:v>7.943677489608135E-2</c:v>
                </c:pt>
                <c:pt idx="8">
                  <c:v>4.9919744797174904E-2</c:v>
                </c:pt>
                <c:pt idx="9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69200"/>
        <c:axId val="352169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energy!$W$33</c15:sqref>
                        </c15:formulaRef>
                      </c:ext>
                    </c:extLst>
                    <c:strCache>
                      <c:ptCount val="1"/>
                      <c:pt idx="0">
                        <c:v>GTX 970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energy!$T$34:$T$43</c15:sqref>
                        </c15:formulaRef>
                      </c:ext>
                    </c:extLst>
                    <c:strCache>
                      <c:ptCount val="10"/>
                      <c:pt idx="0">
                        <c:v>SSSP-BF</c:v>
                      </c:pt>
                      <c:pt idx="1">
                        <c:v>SSSP-Delta</c:v>
                      </c:pt>
                      <c:pt idx="2">
                        <c:v>BFS</c:v>
                      </c:pt>
                      <c:pt idx="3">
                        <c:v>DFS</c:v>
                      </c:pt>
                      <c:pt idx="4">
                        <c:v>PR-DP</c:v>
                      </c:pt>
                      <c:pt idx="5">
                        <c:v>PR</c:v>
                      </c:pt>
                      <c:pt idx="6">
                        <c:v>Tri Cnt.</c:v>
                      </c:pt>
                      <c:pt idx="7">
                        <c:v>Comm</c:v>
                      </c:pt>
                      <c:pt idx="8">
                        <c:v>CC</c:v>
                      </c:pt>
                      <c:pt idx="9">
                        <c:v>GeoMean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energy!$W$34:$W$43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3.3231364091616529E-3</c:v>
                      </c:pt>
                      <c:pt idx="1">
                        <c:v>0.19542300000000001</c:v>
                      </c:pt>
                      <c:pt idx="2">
                        <c:v>5.8715829676670318E-4</c:v>
                      </c:pt>
                      <c:pt idx="3">
                        <c:v>1.9747393391144223E-2</c:v>
                      </c:pt>
                      <c:pt idx="4">
                        <c:v>0.20185660417455362</c:v>
                      </c:pt>
                      <c:pt idx="5">
                        <c:v>7.1522457742945869E-2</c:v>
                      </c:pt>
                      <c:pt idx="6">
                        <c:v>9.3920008739339048E-2</c:v>
                      </c:pt>
                      <c:pt idx="7">
                        <c:v>7.943677489608135E-2</c:v>
                      </c:pt>
                      <c:pt idx="8">
                        <c:v>4.9919744797174904E-2</c:v>
                      </c:pt>
                      <c:pt idx="9">
                        <c:v>2.5974298560925483E-2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21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9760"/>
        <c:crosses val="autoZero"/>
        <c:auto val="1"/>
        <c:lblAlgn val="ctr"/>
        <c:lblOffset val="100"/>
        <c:noMultiLvlLbl val="0"/>
      </c:catAx>
      <c:valAx>
        <c:axId val="35216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normalgpu!$R$2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normalgpu!$P$3:$Q$67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normalgpu!$R$3:$R$67</c:f>
              <c:numCache>
                <c:formatCode>General</c:formatCode>
                <c:ptCount val="65"/>
                <c:pt idx="0">
                  <c:v>245.86761229314425</c:v>
                </c:pt>
                <c:pt idx="1">
                  <c:v>57.695049504950497</c:v>
                </c:pt>
                <c:pt idx="2">
                  <c:v>109.60333114179267</c:v>
                </c:pt>
                <c:pt idx="3">
                  <c:v>61.431921067904824</c:v>
                </c:pt>
                <c:pt idx="4">
                  <c:v>6.6498975162768268</c:v>
                </c:pt>
                <c:pt idx="5">
                  <c:v>3.6481380873290594</c:v>
                </c:pt>
                <c:pt idx="6">
                  <c:v>1.9905202154609101</c:v>
                </c:pt>
                <c:pt idx="7">
                  <c:v>1.4665919294358425</c:v>
                </c:pt>
                <c:pt idx="8">
                  <c:v>75.983827493261458</c:v>
                </c:pt>
                <c:pt idx="9">
                  <c:v>59.489711934156375</c:v>
                </c:pt>
                <c:pt idx="10">
                  <c:v>2.1153136531365315</c:v>
                </c:pt>
                <c:pt idx="11">
                  <c:v>54.669163970713441</c:v>
                </c:pt>
                <c:pt idx="12">
                  <c:v>18.667308955550691</c:v>
                </c:pt>
                <c:pt idx="13">
                  <c:v>22.533177727895751</c:v>
                </c:pt>
                <c:pt idx="14">
                  <c:v>5.550107318672425</c:v>
                </c:pt>
                <c:pt idx="15">
                  <c:v>4.6325970652873663</c:v>
                </c:pt>
                <c:pt idx="16">
                  <c:v>2.738532110091743</c:v>
                </c:pt>
                <c:pt idx="17">
                  <c:v>2.3711795467751311</c:v>
                </c:pt>
                <c:pt idx="18">
                  <c:v>0.92339880444064903</c:v>
                </c:pt>
                <c:pt idx="19">
                  <c:v>2.5242603550295861</c:v>
                </c:pt>
                <c:pt idx="20">
                  <c:v>1.7298399999999998</c:v>
                </c:pt>
                <c:pt idx="21">
                  <c:v>4.7453336197021772</c:v>
                </c:pt>
                <c:pt idx="22">
                  <c:v>3.4982648245674031</c:v>
                </c:pt>
                <c:pt idx="23">
                  <c:v>4.0906422171983587</c:v>
                </c:pt>
                <c:pt idx="24">
                  <c:v>0.18356320528895478</c:v>
                </c:pt>
                <c:pt idx="25">
                  <c:v>0.16968280467445743</c:v>
                </c:pt>
                <c:pt idx="26">
                  <c:v>0.15771933346717526</c:v>
                </c:pt>
                <c:pt idx="27">
                  <c:v>0.14231673195299385</c:v>
                </c:pt>
                <c:pt idx="28">
                  <c:v>0.34331791143423668</c:v>
                </c:pt>
                <c:pt idx="29">
                  <c:v>1.1888319395737794</c:v>
                </c:pt>
                <c:pt idx="30">
                  <c:v>1.0816074188562597</c:v>
                </c:pt>
                <c:pt idx="31">
                  <c:v>1.2522107112202328</c:v>
                </c:pt>
                <c:pt idx="32">
                  <c:v>1.4344827586206899</c:v>
                </c:pt>
                <c:pt idx="33">
                  <c:v>0.92353558217854581</c:v>
                </c:pt>
                <c:pt idx="34">
                  <c:v>0.60682170542635661</c:v>
                </c:pt>
                <c:pt idx="35">
                  <c:v>1.0330773169482848</c:v>
                </c:pt>
                <c:pt idx="36">
                  <c:v>0.83869740908010459</c:v>
                </c:pt>
                <c:pt idx="37">
                  <c:v>0.8869311425791806</c:v>
                </c:pt>
                <c:pt idx="38">
                  <c:v>0.93659862049745701</c:v>
                </c:pt>
                <c:pt idx="39">
                  <c:v>0.7841856346909688</c:v>
                </c:pt>
                <c:pt idx="40">
                  <c:v>0.9192509363295881</c:v>
                </c:pt>
                <c:pt idx="41">
                  <c:v>0.70441373160945164</c:v>
                </c:pt>
                <c:pt idx="42">
                  <c:v>0.35889201124046571</c:v>
                </c:pt>
                <c:pt idx="43">
                  <c:v>0.82397166984472892</c:v>
                </c:pt>
                <c:pt idx="44">
                  <c:v>0.63553141970519778</c:v>
                </c:pt>
                <c:pt idx="45">
                  <c:v>0.42860160540768905</c:v>
                </c:pt>
                <c:pt idx="46">
                  <c:v>0.71269841269841272</c:v>
                </c:pt>
                <c:pt idx="47">
                  <c:v>1.0584361361881802</c:v>
                </c:pt>
                <c:pt idx="48">
                  <c:v>0.40752389762565522</c:v>
                </c:pt>
                <c:pt idx="49">
                  <c:v>0.91783642148605649</c:v>
                </c:pt>
                <c:pt idx="50">
                  <c:v>0.46334928229665073</c:v>
                </c:pt>
                <c:pt idx="51">
                  <c:v>0.48237918215613379</c:v>
                </c:pt>
                <c:pt idx="52">
                  <c:v>0.67542825049143496</c:v>
                </c:pt>
                <c:pt idx="53">
                  <c:v>0.80656374105627349</c:v>
                </c:pt>
                <c:pt idx="54">
                  <c:v>0.3622686510922869</c:v>
                </c:pt>
                <c:pt idx="55">
                  <c:v>0.29894599765807378</c:v>
                </c:pt>
                <c:pt idx="56">
                  <c:v>0.57998502620414283</c:v>
                </c:pt>
                <c:pt idx="57">
                  <c:v>0.86079825041006031</c:v>
                </c:pt>
                <c:pt idx="58">
                  <c:v>0.53084595493165865</c:v>
                </c:pt>
                <c:pt idx="59">
                  <c:v>0.62417582417582429</c:v>
                </c:pt>
                <c:pt idx="60">
                  <c:v>0.37191266375545851</c:v>
                </c:pt>
                <c:pt idx="61">
                  <c:v>0.28995826147299242</c:v>
                </c:pt>
                <c:pt idx="62">
                  <c:v>0.18876398586363335</c:v>
                </c:pt>
                <c:pt idx="63">
                  <c:v>0.18767512281716964</c:v>
                </c:pt>
                <c:pt idx="64">
                  <c:v>1.6018769661036438</c:v>
                </c:pt>
              </c:numCache>
            </c:numRef>
          </c:val>
        </c:ser>
        <c:ser>
          <c:idx val="2"/>
          <c:order val="2"/>
          <c:tx>
            <c:strRef>
              <c:f>normalgpu!$T$2</c:f>
              <c:strCache>
                <c:ptCount val="1"/>
                <c:pt idx="0">
                  <c:v>GTX970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normalgpu!$P$3:$Q$67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normalgpu!$T$3:$T$67</c:f>
              <c:numCache>
                <c:formatCode>General</c:formatCode>
                <c:ptCount val="65"/>
                <c:pt idx="0">
                  <c:v>0.27978723404255323</c:v>
                </c:pt>
                <c:pt idx="1">
                  <c:v>0.3589108910891089</c:v>
                </c:pt>
                <c:pt idx="2">
                  <c:v>0.37563006793776021</c:v>
                </c:pt>
                <c:pt idx="3">
                  <c:v>0.23760882182240278</c:v>
                </c:pt>
                <c:pt idx="4">
                  <c:v>0.57640161562575354</c:v>
                </c:pt>
                <c:pt idx="5">
                  <c:v>0.54929942204906113</c:v>
                </c:pt>
                <c:pt idx="6">
                  <c:v>0.33482844265696582</c:v>
                </c:pt>
                <c:pt idx="7">
                  <c:v>0.38886109971167748</c:v>
                </c:pt>
                <c:pt idx="8">
                  <c:v>0.1330188679245283</c:v>
                </c:pt>
                <c:pt idx="9">
                  <c:v>6.2469135802469135E-2</c:v>
                </c:pt>
                <c:pt idx="10">
                  <c:v>0.20424354243542434</c:v>
                </c:pt>
                <c:pt idx="11">
                  <c:v>6.7256938532266303E-2</c:v>
                </c:pt>
                <c:pt idx="12">
                  <c:v>1.3575651412305672E-2</c:v>
                </c:pt>
                <c:pt idx="13">
                  <c:v>0.66635803817961492</c:v>
                </c:pt>
                <c:pt idx="14">
                  <c:v>0.43712252770051174</c:v>
                </c:pt>
                <c:pt idx="15">
                  <c:v>0.43614447132994427</c:v>
                </c:pt>
                <c:pt idx="16">
                  <c:v>0.16089449541284404</c:v>
                </c:pt>
                <c:pt idx="17">
                  <c:v>0.11220220801859383</c:v>
                </c:pt>
                <c:pt idx="18">
                  <c:v>0.1922288642186166</c:v>
                </c:pt>
                <c:pt idx="19">
                  <c:v>8.4578402366863911E-2</c:v>
                </c:pt>
                <c:pt idx="20">
                  <c:v>6.6030000000000005E-2</c:v>
                </c:pt>
                <c:pt idx="21">
                  <c:v>0.11332331042382589</c:v>
                </c:pt>
                <c:pt idx="22">
                  <c:v>0.13605156966007798</c:v>
                </c:pt>
                <c:pt idx="23">
                  <c:v>0.13752156074688102</c:v>
                </c:pt>
                <c:pt idx="24">
                  <c:v>0.3169953265701585</c:v>
                </c:pt>
                <c:pt idx="25">
                  <c:v>0.22404006677796326</c:v>
                </c:pt>
                <c:pt idx="26">
                  <c:v>0.50451716522786594</c:v>
                </c:pt>
                <c:pt idx="27">
                  <c:v>0.14180190263010634</c:v>
                </c:pt>
                <c:pt idx="28">
                  <c:v>0.44553866490416394</c:v>
                </c:pt>
                <c:pt idx="29">
                  <c:v>1.2185055300782304</c:v>
                </c:pt>
                <c:pt idx="30">
                  <c:v>0.86470891293147867</c:v>
                </c:pt>
                <c:pt idx="31">
                  <c:v>0.84177016587819631</c:v>
                </c:pt>
                <c:pt idx="32">
                  <c:v>0.75826702033598592</c:v>
                </c:pt>
                <c:pt idx="33">
                  <c:v>0.54325622481090929</c:v>
                </c:pt>
                <c:pt idx="34">
                  <c:v>0.5877519379844961</c:v>
                </c:pt>
                <c:pt idx="35">
                  <c:v>0.49202935654548557</c:v>
                </c:pt>
                <c:pt idx="36">
                  <c:v>0.56108866175421923</c:v>
                </c:pt>
                <c:pt idx="37">
                  <c:v>0.81645227542968324</c:v>
                </c:pt>
                <c:pt idx="38">
                  <c:v>0.80356023131052734</c:v>
                </c:pt>
                <c:pt idx="39">
                  <c:v>0.86562216559409144</c:v>
                </c:pt>
                <c:pt idx="40">
                  <c:v>0.50284644194756556</c:v>
                </c:pt>
                <c:pt idx="41">
                  <c:v>0.32697280427998215</c:v>
                </c:pt>
                <c:pt idx="42">
                  <c:v>0.19723002810116422</c:v>
                </c:pt>
                <c:pt idx="43">
                  <c:v>0.19103786434214109</c:v>
                </c:pt>
                <c:pt idx="44">
                  <c:v>0.79260408585466768</c:v>
                </c:pt>
                <c:pt idx="45">
                  <c:v>0.56400506970849174</c:v>
                </c:pt>
                <c:pt idx="46">
                  <c:v>0.43500643500643504</c:v>
                </c:pt>
                <c:pt idx="47">
                  <c:v>0.57926717188427257</c:v>
                </c:pt>
                <c:pt idx="48">
                  <c:v>0.20215849522047488</c:v>
                </c:pt>
                <c:pt idx="49">
                  <c:v>0.40145985401459855</c:v>
                </c:pt>
                <c:pt idx="50">
                  <c:v>0.97894736842105257</c:v>
                </c:pt>
                <c:pt idx="51">
                  <c:v>0.53115241635687727</c:v>
                </c:pt>
                <c:pt idx="52">
                  <c:v>0.71665262566694743</c:v>
                </c:pt>
                <c:pt idx="53">
                  <c:v>0.8921067805832813</c:v>
                </c:pt>
                <c:pt idx="54">
                  <c:v>0.48507773451759428</c:v>
                </c:pt>
                <c:pt idx="55">
                  <c:v>0.25135492155812422</c:v>
                </c:pt>
                <c:pt idx="56">
                  <c:v>0.24993760918392813</c:v>
                </c:pt>
                <c:pt idx="57">
                  <c:v>0.31416074357572443</c:v>
                </c:pt>
                <c:pt idx="58">
                  <c:v>0.24639822681935722</c:v>
                </c:pt>
                <c:pt idx="59">
                  <c:v>9.4372294372294371E-2</c:v>
                </c:pt>
                <c:pt idx="60">
                  <c:v>5.9772925764192138E-2</c:v>
                </c:pt>
                <c:pt idx="61">
                  <c:v>0.10012450122970476</c:v>
                </c:pt>
                <c:pt idx="62">
                  <c:v>0.12091129746303821</c:v>
                </c:pt>
                <c:pt idx="63">
                  <c:v>0.19563181982962663</c:v>
                </c:pt>
                <c:pt idx="64">
                  <c:v>0.29760584670818457</c:v>
                </c:pt>
              </c:numCache>
            </c:numRef>
          </c:val>
        </c:ser>
        <c:ser>
          <c:idx val="3"/>
          <c:order val="3"/>
          <c:tx>
            <c:strRef>
              <c:f>normalgpu!$U$2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normalgpu!$P$3:$Q$67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normalgpu!$U$3:$U$67</c:f>
              <c:numCache>
                <c:formatCode>General</c:formatCode>
                <c:ptCount val="65"/>
                <c:pt idx="0">
                  <c:v>1.0147754137115839</c:v>
                </c:pt>
                <c:pt idx="1">
                  <c:v>1.0024752475247525</c:v>
                </c:pt>
                <c:pt idx="2">
                  <c:v>1.0547885163269779</c:v>
                </c:pt>
                <c:pt idx="3">
                  <c:v>1.0014509576320372</c:v>
                </c:pt>
                <c:pt idx="4">
                  <c:v>1.000037677839402</c:v>
                </c:pt>
                <c:pt idx="5">
                  <c:v>1.000006467669414</c:v>
                </c:pt>
                <c:pt idx="6">
                  <c:v>1.0000025807410649</c:v>
                </c:pt>
                <c:pt idx="7">
                  <c:v>0.38886109971167748</c:v>
                </c:pt>
                <c:pt idx="8">
                  <c:v>1.0168463611859839</c:v>
                </c:pt>
                <c:pt idx="9">
                  <c:v>1.0068587105624143</c:v>
                </c:pt>
                <c:pt idx="10">
                  <c:v>1.0230627306273063</c:v>
                </c:pt>
                <c:pt idx="11">
                  <c:v>1.0042567682615358</c:v>
                </c:pt>
                <c:pt idx="12">
                  <c:v>1.0002737026494417</c:v>
                </c:pt>
                <c:pt idx="13">
                  <c:v>1.0000496613098666</c:v>
                </c:pt>
                <c:pt idx="14">
                  <c:v>1.0000128065241556</c:v>
                </c:pt>
                <c:pt idx="15">
                  <c:v>0.43614447132994427</c:v>
                </c:pt>
                <c:pt idx="16">
                  <c:v>1.0286697247706422</c:v>
                </c:pt>
                <c:pt idx="17">
                  <c:v>1.0145264381173735</c:v>
                </c:pt>
                <c:pt idx="18">
                  <c:v>0.94474807856532883</c:v>
                </c:pt>
                <c:pt idx="19">
                  <c:v>1.0092455621301775</c:v>
                </c:pt>
                <c:pt idx="20">
                  <c:v>1.0024999999999999</c:v>
                </c:pt>
                <c:pt idx="21">
                  <c:v>1.0003579610538373</c:v>
                </c:pt>
                <c:pt idx="22">
                  <c:v>1.000170986936598</c:v>
                </c:pt>
                <c:pt idx="23">
                  <c:v>0.13752156074688102</c:v>
                </c:pt>
                <c:pt idx="24">
                  <c:v>0.186412857631369</c:v>
                </c:pt>
                <c:pt idx="25">
                  <c:v>0.17176961602671117</c:v>
                </c:pt>
                <c:pt idx="26">
                  <c:v>0.16273840594258182</c:v>
                </c:pt>
                <c:pt idx="27">
                  <c:v>0.14371572467823168</c:v>
                </c:pt>
                <c:pt idx="28">
                  <c:v>0.3449702577660278</c:v>
                </c:pt>
                <c:pt idx="29">
                  <c:v>1.0033719989209604</c:v>
                </c:pt>
                <c:pt idx="30">
                  <c:v>0.87681607418856267</c:v>
                </c:pt>
                <c:pt idx="31">
                  <c:v>0.84177016587819631</c:v>
                </c:pt>
                <c:pt idx="32">
                  <c:v>1.0221043324491601</c:v>
                </c:pt>
                <c:pt idx="33">
                  <c:v>0.9373378236625628</c:v>
                </c:pt>
                <c:pt idx="34">
                  <c:v>0.64558139534883718</c:v>
                </c:pt>
                <c:pt idx="35">
                  <c:v>1.0085338795016214</c:v>
                </c:pt>
                <c:pt idx="36">
                  <c:v>0.84166864749227477</c:v>
                </c:pt>
                <c:pt idx="37">
                  <c:v>0.88963355312939141</c:v>
                </c:pt>
                <c:pt idx="38">
                  <c:v>0.93834041663763668</c:v>
                </c:pt>
                <c:pt idx="39">
                  <c:v>0.7841856346909688</c:v>
                </c:pt>
                <c:pt idx="40">
                  <c:v>0.93797752808988777</c:v>
                </c:pt>
                <c:pt idx="41">
                  <c:v>0.71555951850200616</c:v>
                </c:pt>
                <c:pt idx="42">
                  <c:v>0.36892814130871138</c:v>
                </c:pt>
                <c:pt idx="43">
                  <c:v>0.83078180332334517</c:v>
                </c:pt>
                <c:pt idx="44">
                  <c:v>0.63876389966382208</c:v>
                </c:pt>
                <c:pt idx="45">
                  <c:v>0.4391634980988593</c:v>
                </c:pt>
                <c:pt idx="46">
                  <c:v>0.72342342342342347</c:v>
                </c:pt>
                <c:pt idx="47">
                  <c:v>0.57926717188427257</c:v>
                </c:pt>
                <c:pt idx="48">
                  <c:v>0.41523280912735117</c:v>
                </c:pt>
                <c:pt idx="49">
                  <c:v>0.96462661426165075</c:v>
                </c:pt>
                <c:pt idx="50">
                  <c:v>0.4872727272727273</c:v>
                </c:pt>
                <c:pt idx="51">
                  <c:v>0.50096654275092933</c:v>
                </c:pt>
                <c:pt idx="52">
                  <c:v>0.67893850042122994</c:v>
                </c:pt>
                <c:pt idx="53">
                  <c:v>0.80859409896776602</c:v>
                </c:pt>
                <c:pt idx="54">
                  <c:v>0.36253627664346172</c:v>
                </c:pt>
                <c:pt idx="55">
                  <c:v>0.25135492155812422</c:v>
                </c:pt>
                <c:pt idx="56">
                  <c:v>0.61118043424007995</c:v>
                </c:pt>
                <c:pt idx="57">
                  <c:v>0.88813559322033908</c:v>
                </c:pt>
                <c:pt idx="58">
                  <c:v>0.57702253417066862</c:v>
                </c:pt>
                <c:pt idx="59">
                  <c:v>0.63250083250083255</c:v>
                </c:pt>
                <c:pt idx="60">
                  <c:v>0.37409606986899563</c:v>
                </c:pt>
                <c:pt idx="61">
                  <c:v>0.29021338694369891</c:v>
                </c:pt>
                <c:pt idx="62">
                  <c:v>0.18887538706346885</c:v>
                </c:pt>
                <c:pt idx="63">
                  <c:v>0.18767512281716964</c:v>
                </c:pt>
                <c:pt idx="64">
                  <c:v>0.64306318215644087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597872"/>
        <c:axId val="353598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normalgpu!$S$2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normalgpu!$P$3:$Q$67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CA</c:v>
                        </c:pt>
                        <c:pt idx="1">
                          <c:v>FB</c:v>
                        </c:pt>
                        <c:pt idx="2">
                          <c:v>CO</c:v>
                        </c:pt>
                        <c:pt idx="3">
                          <c:v>LJ</c:v>
                        </c:pt>
                        <c:pt idx="4">
                          <c:v>Rgg</c:v>
                        </c:pt>
                        <c:pt idx="5">
                          <c:v>Frnd</c:v>
                        </c:pt>
                        <c:pt idx="6">
                          <c:v>Kron</c:v>
                        </c:pt>
                        <c:pt idx="7">
                          <c:v>Twtr</c:v>
                        </c:pt>
                        <c:pt idx="8">
                          <c:v>CA</c:v>
                        </c:pt>
                        <c:pt idx="9">
                          <c:v>FB</c:v>
                        </c:pt>
                        <c:pt idx="10">
                          <c:v>CO</c:v>
                        </c:pt>
                        <c:pt idx="11">
                          <c:v>LJ</c:v>
                        </c:pt>
                        <c:pt idx="12">
                          <c:v>Rgg</c:v>
                        </c:pt>
                        <c:pt idx="13">
                          <c:v>Frnd</c:v>
                        </c:pt>
                        <c:pt idx="14">
                          <c:v>Kron</c:v>
                        </c:pt>
                        <c:pt idx="15">
                          <c:v>Twtr</c:v>
                        </c:pt>
                        <c:pt idx="16">
                          <c:v>CA</c:v>
                        </c:pt>
                        <c:pt idx="17">
                          <c:v>FB</c:v>
                        </c:pt>
                        <c:pt idx="18">
                          <c:v>CO</c:v>
                        </c:pt>
                        <c:pt idx="19">
                          <c:v>LJ</c:v>
                        </c:pt>
                        <c:pt idx="20">
                          <c:v>Rgg</c:v>
                        </c:pt>
                        <c:pt idx="21">
                          <c:v>Frnd</c:v>
                        </c:pt>
                        <c:pt idx="22">
                          <c:v>Kron</c:v>
                        </c:pt>
                        <c:pt idx="23">
                          <c:v>Twtr</c:v>
                        </c:pt>
                        <c:pt idx="24">
                          <c:v>CA</c:v>
                        </c:pt>
                        <c:pt idx="25">
                          <c:v>FB</c:v>
                        </c:pt>
                        <c:pt idx="26">
                          <c:v>CO</c:v>
                        </c:pt>
                        <c:pt idx="27">
                          <c:v>LJ</c:v>
                        </c:pt>
                        <c:pt idx="28">
                          <c:v>Rgg</c:v>
                        </c:pt>
                        <c:pt idx="29">
                          <c:v>Frnd</c:v>
                        </c:pt>
                        <c:pt idx="30">
                          <c:v>Kron</c:v>
                        </c:pt>
                        <c:pt idx="31">
                          <c:v>Twtr</c:v>
                        </c:pt>
                        <c:pt idx="32">
                          <c:v>CA</c:v>
                        </c:pt>
                        <c:pt idx="33">
                          <c:v>FB</c:v>
                        </c:pt>
                        <c:pt idx="34">
                          <c:v>CO</c:v>
                        </c:pt>
                        <c:pt idx="35">
                          <c:v>LJ</c:v>
                        </c:pt>
                        <c:pt idx="36">
                          <c:v>Rgg</c:v>
                        </c:pt>
                        <c:pt idx="37">
                          <c:v>Frnd</c:v>
                        </c:pt>
                        <c:pt idx="38">
                          <c:v>Kron</c:v>
                        </c:pt>
                        <c:pt idx="39">
                          <c:v>Twtr</c:v>
                        </c:pt>
                        <c:pt idx="40">
                          <c:v>CA</c:v>
                        </c:pt>
                        <c:pt idx="41">
                          <c:v>FB</c:v>
                        </c:pt>
                        <c:pt idx="42">
                          <c:v>CO</c:v>
                        </c:pt>
                        <c:pt idx="43">
                          <c:v>LJ</c:v>
                        </c:pt>
                        <c:pt idx="44">
                          <c:v>Rgg</c:v>
                        </c:pt>
                        <c:pt idx="45">
                          <c:v>Frnd</c:v>
                        </c:pt>
                        <c:pt idx="46">
                          <c:v>Kron</c:v>
                        </c:pt>
                        <c:pt idx="47">
                          <c:v>Twtr</c:v>
                        </c:pt>
                        <c:pt idx="48">
                          <c:v>CA</c:v>
                        </c:pt>
                        <c:pt idx="49">
                          <c:v>FB</c:v>
                        </c:pt>
                        <c:pt idx="50">
                          <c:v>CO</c:v>
                        </c:pt>
                        <c:pt idx="51">
                          <c:v>LJ</c:v>
                        </c:pt>
                        <c:pt idx="52">
                          <c:v>Rgg</c:v>
                        </c:pt>
                        <c:pt idx="53">
                          <c:v>Frnd</c:v>
                        </c:pt>
                        <c:pt idx="54">
                          <c:v>Kron</c:v>
                        </c:pt>
                        <c:pt idx="55">
                          <c:v>Twtr</c:v>
                        </c:pt>
                        <c:pt idx="56">
                          <c:v>CA</c:v>
                        </c:pt>
                        <c:pt idx="57">
                          <c:v>FB</c:v>
                        </c:pt>
                        <c:pt idx="58">
                          <c:v>CO</c:v>
                        </c:pt>
                        <c:pt idx="59">
                          <c:v>LJ</c:v>
                        </c:pt>
                        <c:pt idx="60">
                          <c:v>Rgg</c:v>
                        </c:pt>
                        <c:pt idx="61">
                          <c:v>Frnd</c:v>
                        </c:pt>
                        <c:pt idx="62">
                          <c:v>Kron</c:v>
                        </c:pt>
                        <c:pt idx="63">
                          <c:v>Twtr</c:v>
                        </c:pt>
                        <c:pt idx="64">
                          <c:v>GeoMean</c:v>
                        </c:pt>
                      </c:lvl>
                      <c:lvl>
                        <c:pt idx="0">
                          <c:v>SSSP</c:v>
                        </c:pt>
                        <c:pt idx="8">
                          <c:v>BFS</c:v>
                        </c:pt>
                        <c:pt idx="16">
                          <c:v>DFS</c:v>
                        </c:pt>
                        <c:pt idx="24">
                          <c:v>PR-DP</c:v>
                        </c:pt>
                        <c:pt idx="32">
                          <c:v>PR</c:v>
                        </c:pt>
                        <c:pt idx="40">
                          <c:v>Tri Cnt.</c:v>
                        </c:pt>
                        <c:pt idx="48">
                          <c:v>Comm</c:v>
                        </c:pt>
                        <c:pt idx="56">
                          <c:v>Conn Comp.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normalgpu!$S$3:$S$67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35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8432"/>
        <c:crosses val="autoZero"/>
        <c:auto val="1"/>
        <c:lblAlgn val="ctr"/>
        <c:lblOffset val="100"/>
        <c:noMultiLvlLbl val="0"/>
      </c:catAx>
      <c:valAx>
        <c:axId val="3535984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'9700'!$R$2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'9700'!$P$3:$Q$67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'9700'!$R$3:$R$67</c:f>
              <c:numCache>
                <c:formatCode>General</c:formatCode>
                <c:ptCount val="65"/>
                <c:pt idx="0">
                  <c:v>878.76637093367128</c:v>
                </c:pt>
                <c:pt idx="1">
                  <c:v>160.75034482758622</c:v>
                </c:pt>
                <c:pt idx="2">
                  <c:v>291.78529754959158</c:v>
                </c:pt>
                <c:pt idx="3">
                  <c:v>258.54225696140696</c:v>
                </c:pt>
                <c:pt idx="4">
                  <c:v>11.536916857975076</c:v>
                </c:pt>
                <c:pt idx="5">
                  <c:v>6.6414380589011852</c:v>
                </c:pt>
                <c:pt idx="6">
                  <c:v>5.9448958387929203</c:v>
                </c:pt>
                <c:pt idx="7">
                  <c:v>3.7715058938095183</c:v>
                </c:pt>
                <c:pt idx="8">
                  <c:v>571.22593718338408</c:v>
                </c:pt>
                <c:pt idx="9">
                  <c:v>952.30566534914362</c:v>
                </c:pt>
                <c:pt idx="10">
                  <c:v>10.356820234869016</c:v>
                </c:pt>
                <c:pt idx="11">
                  <c:v>812.84050632911396</c:v>
                </c:pt>
                <c:pt idx="12">
                  <c:v>1375.0580645161292</c:v>
                </c:pt>
                <c:pt idx="13">
                  <c:v>33.81542119526739</c:v>
                </c:pt>
                <c:pt idx="14">
                  <c:v>12.696914404912578</c:v>
                </c:pt>
                <c:pt idx="15">
                  <c:v>10.621703058991194</c:v>
                </c:pt>
                <c:pt idx="16">
                  <c:v>17.020669992872417</c:v>
                </c:pt>
                <c:pt idx="17">
                  <c:v>21.133091662351116</c:v>
                </c:pt>
                <c:pt idx="18">
                  <c:v>4.803642825410928</c:v>
                </c:pt>
                <c:pt idx="19">
                  <c:v>29.845212068211634</c:v>
                </c:pt>
                <c:pt idx="20">
                  <c:v>26.197788883840676</c:v>
                </c:pt>
                <c:pt idx="21">
                  <c:v>41.87429401731</c:v>
                </c:pt>
                <c:pt idx="22">
                  <c:v>25.712785477651931</c:v>
                </c:pt>
                <c:pt idx="23">
                  <c:v>29.745460966135337</c:v>
                </c:pt>
                <c:pt idx="24">
                  <c:v>0.57907227615965484</c:v>
                </c:pt>
                <c:pt idx="25">
                  <c:v>0.75737704918032789</c:v>
                </c:pt>
                <c:pt idx="26">
                  <c:v>0.31261440509351374</c:v>
                </c:pt>
                <c:pt idx="27">
                  <c:v>1.0036306235201262</c:v>
                </c:pt>
                <c:pt idx="28">
                  <c:v>0.77056816496068836</c:v>
                </c:pt>
                <c:pt idx="29">
                  <c:v>0.97564755368607481</c:v>
                </c:pt>
                <c:pt idx="30">
                  <c:v>1.2508341277407053</c:v>
                </c:pt>
                <c:pt idx="31">
                  <c:v>1.4875921741819336</c:v>
                </c:pt>
                <c:pt idx="32">
                  <c:v>1.8917910447761195</c:v>
                </c:pt>
                <c:pt idx="33">
                  <c:v>1.7</c:v>
                </c:pt>
                <c:pt idx="34">
                  <c:v>1.0324452651015563</c:v>
                </c:pt>
                <c:pt idx="35">
                  <c:v>2.0996253642292215</c:v>
                </c:pt>
                <c:pt idx="36">
                  <c:v>1.4947680576149118</c:v>
                </c:pt>
                <c:pt idx="37">
                  <c:v>1.086323315238978</c:v>
                </c:pt>
                <c:pt idx="38">
                  <c:v>1.1655611913122643</c:v>
                </c:pt>
                <c:pt idx="39">
                  <c:v>0.90592138910025322</c:v>
                </c:pt>
                <c:pt idx="40">
                  <c:v>1.8280947415462538</c:v>
                </c:pt>
                <c:pt idx="41">
                  <c:v>2.1543496045814017</c:v>
                </c:pt>
                <c:pt idx="42">
                  <c:v>1.8196621209037249</c:v>
                </c:pt>
                <c:pt idx="43">
                  <c:v>4.3131327534578645</c:v>
                </c:pt>
                <c:pt idx="44">
                  <c:v>0.80182707993474711</c:v>
                </c:pt>
                <c:pt idx="45">
                  <c:v>0.75992509363295879</c:v>
                </c:pt>
                <c:pt idx="46">
                  <c:v>1.6383629191321498</c:v>
                </c:pt>
                <c:pt idx="47">
                  <c:v>1.8271985494106981</c:v>
                </c:pt>
                <c:pt idx="48">
                  <c:v>2.0158633312995726</c:v>
                </c:pt>
                <c:pt idx="49">
                  <c:v>2.2862470862470863</c:v>
                </c:pt>
                <c:pt idx="50">
                  <c:v>0.47331378299120236</c:v>
                </c:pt>
                <c:pt idx="51">
                  <c:v>0.90817469204927204</c:v>
                </c:pt>
                <c:pt idx="52">
                  <c:v>0.94247648902821324</c:v>
                </c:pt>
                <c:pt idx="53">
                  <c:v>0.90411121023979024</c:v>
                </c:pt>
                <c:pt idx="54">
                  <c:v>0.74682597306297727</c:v>
                </c:pt>
                <c:pt idx="55">
                  <c:v>1.1893381510293779</c:v>
                </c:pt>
                <c:pt idx="56">
                  <c:v>2.3205192211682477</c:v>
                </c:pt>
                <c:pt idx="57">
                  <c:v>2.7399930386355731</c:v>
                </c:pt>
                <c:pt idx="58">
                  <c:v>2.154422788605697</c:v>
                </c:pt>
                <c:pt idx="59">
                  <c:v>6.6139731827805228</c:v>
                </c:pt>
                <c:pt idx="60">
                  <c:v>6.2220923436586792</c:v>
                </c:pt>
                <c:pt idx="61">
                  <c:v>2.8959770876438391</c:v>
                </c:pt>
                <c:pt idx="62">
                  <c:v>1.5611774071098465</c:v>
                </c:pt>
                <c:pt idx="63">
                  <c:v>0.95932820632458271</c:v>
                </c:pt>
                <c:pt idx="64">
                  <c:v>5.3825453492328519</c:v>
                </c:pt>
              </c:numCache>
            </c:numRef>
          </c:val>
        </c:ser>
        <c:ser>
          <c:idx val="2"/>
          <c:order val="2"/>
          <c:tx>
            <c:strRef>
              <c:f>'9700'!$T$2</c:f>
              <c:strCache>
                <c:ptCount val="1"/>
                <c:pt idx="0">
                  <c:v>GTX970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'9700'!$P$3:$Q$67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'9700'!$T$3:$T$67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</c:ser>
        <c:ser>
          <c:idx val="3"/>
          <c:order val="3"/>
          <c:tx>
            <c:strRef>
              <c:f>'9700'!$U$2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'9700'!$P$3:$Q$67</c:f>
              <c:multiLvlStrCache>
                <c:ptCount val="65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Twtr</c:v>
                  </c:pt>
                  <c:pt idx="8">
                    <c:v>CA</c:v>
                  </c:pt>
                  <c:pt idx="9">
                    <c:v>FB</c:v>
                  </c:pt>
                  <c:pt idx="10">
                    <c:v>CO</c:v>
                  </c:pt>
                  <c:pt idx="11">
                    <c:v>LJ</c:v>
                  </c:pt>
                  <c:pt idx="12">
                    <c:v>Rgg</c:v>
                  </c:pt>
                  <c:pt idx="13">
                    <c:v>Frnd</c:v>
                  </c:pt>
                  <c:pt idx="14">
                    <c:v>Kron</c:v>
                  </c:pt>
                  <c:pt idx="15">
                    <c:v>Twtr</c:v>
                  </c:pt>
                  <c:pt idx="16">
                    <c:v>CA</c:v>
                  </c:pt>
                  <c:pt idx="17">
                    <c:v>FB</c:v>
                  </c:pt>
                  <c:pt idx="18">
                    <c:v>CO</c:v>
                  </c:pt>
                  <c:pt idx="19">
                    <c:v>LJ</c:v>
                  </c:pt>
                  <c:pt idx="20">
                    <c:v>Rgg</c:v>
                  </c:pt>
                  <c:pt idx="21">
                    <c:v>Frnd</c:v>
                  </c:pt>
                  <c:pt idx="22">
                    <c:v>Kron</c:v>
                  </c:pt>
                  <c:pt idx="23">
                    <c:v>Twtr</c:v>
                  </c:pt>
                  <c:pt idx="24">
                    <c:v>CA</c:v>
                  </c:pt>
                  <c:pt idx="25">
                    <c:v>FB</c:v>
                  </c:pt>
                  <c:pt idx="26">
                    <c:v>CO</c:v>
                  </c:pt>
                  <c:pt idx="27">
                    <c:v>LJ</c:v>
                  </c:pt>
                  <c:pt idx="28">
                    <c:v>Rgg</c:v>
                  </c:pt>
                  <c:pt idx="29">
                    <c:v>Frnd</c:v>
                  </c:pt>
                  <c:pt idx="30">
                    <c:v>Kron</c:v>
                  </c:pt>
                  <c:pt idx="31">
                    <c:v>Twtr</c:v>
                  </c:pt>
                  <c:pt idx="32">
                    <c:v>CA</c:v>
                  </c:pt>
                  <c:pt idx="33">
                    <c:v>FB</c:v>
                  </c:pt>
                  <c:pt idx="34">
                    <c:v>CO</c:v>
                  </c:pt>
                  <c:pt idx="35">
                    <c:v>LJ</c:v>
                  </c:pt>
                  <c:pt idx="36">
                    <c:v>Rgg</c:v>
                  </c:pt>
                  <c:pt idx="37">
                    <c:v>Frnd</c:v>
                  </c:pt>
                  <c:pt idx="38">
                    <c:v>Kron</c:v>
                  </c:pt>
                  <c:pt idx="39">
                    <c:v>Twtr</c:v>
                  </c:pt>
                  <c:pt idx="40">
                    <c:v>CA</c:v>
                  </c:pt>
                  <c:pt idx="41">
                    <c:v>FB</c:v>
                  </c:pt>
                  <c:pt idx="42">
                    <c:v>CO</c:v>
                  </c:pt>
                  <c:pt idx="43">
                    <c:v>LJ</c:v>
                  </c:pt>
                  <c:pt idx="44">
                    <c:v>Rgg</c:v>
                  </c:pt>
                  <c:pt idx="45">
                    <c:v>Frnd</c:v>
                  </c:pt>
                  <c:pt idx="46">
                    <c:v>Kron</c:v>
                  </c:pt>
                  <c:pt idx="47">
                    <c:v>Twtr</c:v>
                  </c:pt>
                  <c:pt idx="48">
                    <c:v>CA</c:v>
                  </c:pt>
                  <c:pt idx="49">
                    <c:v>FB</c:v>
                  </c:pt>
                  <c:pt idx="50">
                    <c:v>CO</c:v>
                  </c:pt>
                  <c:pt idx="51">
                    <c:v>LJ</c:v>
                  </c:pt>
                  <c:pt idx="52">
                    <c:v>Rgg</c:v>
                  </c:pt>
                  <c:pt idx="53">
                    <c:v>Frnd</c:v>
                  </c:pt>
                  <c:pt idx="54">
                    <c:v>Kron</c:v>
                  </c:pt>
                  <c:pt idx="55">
                    <c:v>Twtr</c:v>
                  </c:pt>
                  <c:pt idx="56">
                    <c:v>CA</c:v>
                  </c:pt>
                  <c:pt idx="57">
                    <c:v>FB</c:v>
                  </c:pt>
                  <c:pt idx="58">
                    <c:v>CO</c:v>
                  </c:pt>
                  <c:pt idx="59">
                    <c:v>LJ</c:v>
                  </c:pt>
                  <c:pt idx="60">
                    <c:v>Rgg</c:v>
                  </c:pt>
                  <c:pt idx="61">
                    <c:v>Frnd</c:v>
                  </c:pt>
                  <c:pt idx="62">
                    <c:v>Kron</c:v>
                  </c:pt>
                  <c:pt idx="63">
                    <c:v>Twtr</c:v>
                  </c:pt>
                  <c:pt idx="64">
                    <c:v>GeoMean</c:v>
                  </c:pt>
                </c:lvl>
                <c:lvl>
                  <c:pt idx="0">
                    <c:v>SSSP</c:v>
                  </c:pt>
                  <c:pt idx="8">
                    <c:v>BFS</c:v>
                  </c:pt>
                  <c:pt idx="16">
                    <c:v>DFS</c:v>
                  </c:pt>
                  <c:pt idx="24">
                    <c:v>PR-DP</c:v>
                  </c:pt>
                  <c:pt idx="32">
                    <c:v>PR</c:v>
                  </c:pt>
                  <c:pt idx="40">
                    <c:v>Tri Cnt.</c:v>
                  </c:pt>
                  <c:pt idx="48">
                    <c:v>Comm</c:v>
                  </c:pt>
                  <c:pt idx="56">
                    <c:v>Conn Comp.</c:v>
                  </c:pt>
                </c:lvl>
              </c:multiLvlStrCache>
            </c:multiLvlStrRef>
          </c:cat>
          <c:val>
            <c:numRef>
              <c:f>'9700'!$U$3:$U$67</c:f>
              <c:numCache>
                <c:formatCode>General</c:formatCode>
                <c:ptCount val="65"/>
                <c:pt idx="0">
                  <c:v>3.626953950147866</c:v>
                </c:pt>
                <c:pt idx="1">
                  <c:v>2.7931034482758621</c:v>
                </c:pt>
                <c:pt idx="2">
                  <c:v>2.808051341890315</c:v>
                </c:pt>
                <c:pt idx="3">
                  <c:v>4.2147044455300442</c:v>
                </c:pt>
                <c:pt idx="4">
                  <c:v>1.7349668195390817</c:v>
                </c:pt>
                <c:pt idx="5">
                  <c:v>1.820512506528903</c:v>
                </c:pt>
                <c:pt idx="6">
                  <c:v>2.9866118087392439</c:v>
                </c:pt>
                <c:pt idx="7">
                  <c:v>1</c:v>
                </c:pt>
                <c:pt idx="8">
                  <c:v>7.6443768996960495</c:v>
                </c:pt>
                <c:pt idx="9">
                  <c:v>16.11769872639438</c:v>
                </c:pt>
                <c:pt idx="10">
                  <c:v>5.00903342366757</c:v>
                </c:pt>
                <c:pt idx="11">
                  <c:v>14.931645569620253</c:v>
                </c:pt>
                <c:pt idx="12">
                  <c:v>73.681451612903231</c:v>
                </c:pt>
                <c:pt idx="13">
                  <c:v>1.5007692621850028</c:v>
                </c:pt>
                <c:pt idx="14">
                  <c:v>2.2877173862091595</c:v>
                </c:pt>
                <c:pt idx="15">
                  <c:v>1</c:v>
                </c:pt>
                <c:pt idx="16">
                  <c:v>6.3934426229508201</c:v>
                </c:pt>
                <c:pt idx="17">
                  <c:v>9.0419471776281721</c:v>
                </c:pt>
                <c:pt idx="18">
                  <c:v>4.9147045757441132</c:v>
                </c:pt>
                <c:pt idx="19">
                  <c:v>11.932662877131612</c:v>
                </c:pt>
                <c:pt idx="20">
                  <c:v>15.182492806300166</c:v>
                </c:pt>
                <c:pt idx="21">
                  <c:v>8.8274685703455678</c:v>
                </c:pt>
                <c:pt idx="22">
                  <c:v>7.3514108615983229</c:v>
                </c:pt>
                <c:pt idx="23">
                  <c:v>1</c:v>
                </c:pt>
                <c:pt idx="24">
                  <c:v>0.58806184825602303</c:v>
                </c:pt>
                <c:pt idx="25">
                  <c:v>0.76669150521609541</c:v>
                </c:pt>
                <c:pt idx="26">
                  <c:v>0.32256267409470751</c:v>
                </c:pt>
                <c:pt idx="27">
                  <c:v>1.0134964483030782</c:v>
                </c:pt>
                <c:pt idx="28">
                  <c:v>0.77427681352915001</c:v>
                </c:pt>
                <c:pt idx="29">
                  <c:v>0.82344476422404245</c:v>
                </c:pt>
                <c:pt idx="30">
                  <c:v>1.0140014299332698</c:v>
                </c:pt>
                <c:pt idx="31">
                  <c:v>1</c:v>
                </c:pt>
                <c:pt idx="32">
                  <c:v>1.3479477611940298</c:v>
                </c:pt>
                <c:pt idx="33">
                  <c:v>1.7254065040650406</c:v>
                </c:pt>
                <c:pt idx="34">
                  <c:v>1.0983909258770774</c:v>
                </c:pt>
                <c:pt idx="35">
                  <c:v>2.0497433051200225</c:v>
                </c:pt>
                <c:pt idx="36">
                  <c:v>1.500063545858928</c:v>
                </c:pt>
                <c:pt idx="37">
                  <c:v>1.0896332583079571</c:v>
                </c:pt>
                <c:pt idx="38">
                  <c:v>1.1677287900463866</c:v>
                </c:pt>
                <c:pt idx="39">
                  <c:v>0.90592138910025322</c:v>
                </c:pt>
                <c:pt idx="40">
                  <c:v>1.8653359153880533</c:v>
                </c:pt>
                <c:pt idx="41">
                  <c:v>2.1884374147804744</c:v>
                </c:pt>
                <c:pt idx="42">
                  <c:v>1.8705475269692653</c:v>
                </c:pt>
                <c:pt idx="43">
                  <c:v>4.3487808355910458</c:v>
                </c:pt>
                <c:pt idx="44">
                  <c:v>0.80590538336052198</c:v>
                </c:pt>
                <c:pt idx="45">
                  <c:v>0.77865168539325846</c:v>
                </c:pt>
                <c:pt idx="46">
                  <c:v>1.6630177514792899</c:v>
                </c:pt>
                <c:pt idx="47">
                  <c:v>1</c:v>
                </c:pt>
                <c:pt idx="48">
                  <c:v>2.0539963392312384</c:v>
                </c:pt>
                <c:pt idx="49">
                  <c:v>2.4027972027972027</c:v>
                </c:pt>
                <c:pt idx="50">
                  <c:v>0.49775171065493651</c:v>
                </c:pt>
                <c:pt idx="51">
                  <c:v>0.94316909294512874</c:v>
                </c:pt>
                <c:pt idx="52">
                  <c:v>0.94737460815047025</c:v>
                </c:pt>
                <c:pt idx="53">
                  <c:v>0.90638712379148989</c:v>
                </c:pt>
                <c:pt idx="54">
                  <c:v>0.74737768989541642</c:v>
                </c:pt>
                <c:pt idx="55">
                  <c:v>1</c:v>
                </c:pt>
                <c:pt idx="56">
                  <c:v>2.4453320019970044</c:v>
                </c:pt>
                <c:pt idx="57">
                  <c:v>2.8270100939784202</c:v>
                </c:pt>
                <c:pt idx="58">
                  <c:v>2.3418290854572712</c:v>
                </c:pt>
                <c:pt idx="59">
                  <c:v>6.7021877205363456</c:v>
                </c:pt>
                <c:pt idx="60">
                  <c:v>6.2586206896551726</c:v>
                </c:pt>
                <c:pt idx="61">
                  <c:v>2.8985251699570904</c:v>
                </c:pt>
                <c:pt idx="62">
                  <c:v>1.5620987536024649</c:v>
                </c:pt>
                <c:pt idx="63">
                  <c:v>0.95932820632458271</c:v>
                </c:pt>
                <c:pt idx="64">
                  <c:v>2.1607881339340493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2912"/>
        <c:axId val="353603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'9700'!$S$2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'9700'!$P$3:$Q$67</c15:sqref>
                        </c15:formulaRef>
                      </c:ext>
                    </c:extLst>
                    <c:multiLvlStrCache>
                      <c:ptCount val="65"/>
                      <c:lvl>
                        <c:pt idx="0">
                          <c:v>CA</c:v>
                        </c:pt>
                        <c:pt idx="1">
                          <c:v>FB</c:v>
                        </c:pt>
                        <c:pt idx="2">
                          <c:v>CO</c:v>
                        </c:pt>
                        <c:pt idx="3">
                          <c:v>LJ</c:v>
                        </c:pt>
                        <c:pt idx="4">
                          <c:v>Rgg</c:v>
                        </c:pt>
                        <c:pt idx="5">
                          <c:v>Frnd</c:v>
                        </c:pt>
                        <c:pt idx="6">
                          <c:v>Kron</c:v>
                        </c:pt>
                        <c:pt idx="7">
                          <c:v>Twtr</c:v>
                        </c:pt>
                        <c:pt idx="8">
                          <c:v>CA</c:v>
                        </c:pt>
                        <c:pt idx="9">
                          <c:v>FB</c:v>
                        </c:pt>
                        <c:pt idx="10">
                          <c:v>CO</c:v>
                        </c:pt>
                        <c:pt idx="11">
                          <c:v>LJ</c:v>
                        </c:pt>
                        <c:pt idx="12">
                          <c:v>Rgg</c:v>
                        </c:pt>
                        <c:pt idx="13">
                          <c:v>Frnd</c:v>
                        </c:pt>
                        <c:pt idx="14">
                          <c:v>Kron</c:v>
                        </c:pt>
                        <c:pt idx="15">
                          <c:v>Twtr</c:v>
                        </c:pt>
                        <c:pt idx="16">
                          <c:v>CA</c:v>
                        </c:pt>
                        <c:pt idx="17">
                          <c:v>FB</c:v>
                        </c:pt>
                        <c:pt idx="18">
                          <c:v>CO</c:v>
                        </c:pt>
                        <c:pt idx="19">
                          <c:v>LJ</c:v>
                        </c:pt>
                        <c:pt idx="20">
                          <c:v>Rgg</c:v>
                        </c:pt>
                        <c:pt idx="21">
                          <c:v>Frnd</c:v>
                        </c:pt>
                        <c:pt idx="22">
                          <c:v>Kron</c:v>
                        </c:pt>
                        <c:pt idx="23">
                          <c:v>Twtr</c:v>
                        </c:pt>
                        <c:pt idx="24">
                          <c:v>CA</c:v>
                        </c:pt>
                        <c:pt idx="25">
                          <c:v>FB</c:v>
                        </c:pt>
                        <c:pt idx="26">
                          <c:v>CO</c:v>
                        </c:pt>
                        <c:pt idx="27">
                          <c:v>LJ</c:v>
                        </c:pt>
                        <c:pt idx="28">
                          <c:v>Rgg</c:v>
                        </c:pt>
                        <c:pt idx="29">
                          <c:v>Frnd</c:v>
                        </c:pt>
                        <c:pt idx="30">
                          <c:v>Kron</c:v>
                        </c:pt>
                        <c:pt idx="31">
                          <c:v>Twtr</c:v>
                        </c:pt>
                        <c:pt idx="32">
                          <c:v>CA</c:v>
                        </c:pt>
                        <c:pt idx="33">
                          <c:v>FB</c:v>
                        </c:pt>
                        <c:pt idx="34">
                          <c:v>CO</c:v>
                        </c:pt>
                        <c:pt idx="35">
                          <c:v>LJ</c:v>
                        </c:pt>
                        <c:pt idx="36">
                          <c:v>Rgg</c:v>
                        </c:pt>
                        <c:pt idx="37">
                          <c:v>Frnd</c:v>
                        </c:pt>
                        <c:pt idx="38">
                          <c:v>Kron</c:v>
                        </c:pt>
                        <c:pt idx="39">
                          <c:v>Twtr</c:v>
                        </c:pt>
                        <c:pt idx="40">
                          <c:v>CA</c:v>
                        </c:pt>
                        <c:pt idx="41">
                          <c:v>FB</c:v>
                        </c:pt>
                        <c:pt idx="42">
                          <c:v>CO</c:v>
                        </c:pt>
                        <c:pt idx="43">
                          <c:v>LJ</c:v>
                        </c:pt>
                        <c:pt idx="44">
                          <c:v>Rgg</c:v>
                        </c:pt>
                        <c:pt idx="45">
                          <c:v>Frnd</c:v>
                        </c:pt>
                        <c:pt idx="46">
                          <c:v>Kron</c:v>
                        </c:pt>
                        <c:pt idx="47">
                          <c:v>Twtr</c:v>
                        </c:pt>
                        <c:pt idx="48">
                          <c:v>CA</c:v>
                        </c:pt>
                        <c:pt idx="49">
                          <c:v>FB</c:v>
                        </c:pt>
                        <c:pt idx="50">
                          <c:v>CO</c:v>
                        </c:pt>
                        <c:pt idx="51">
                          <c:v>LJ</c:v>
                        </c:pt>
                        <c:pt idx="52">
                          <c:v>Rgg</c:v>
                        </c:pt>
                        <c:pt idx="53">
                          <c:v>Frnd</c:v>
                        </c:pt>
                        <c:pt idx="54">
                          <c:v>Kron</c:v>
                        </c:pt>
                        <c:pt idx="55">
                          <c:v>Twtr</c:v>
                        </c:pt>
                        <c:pt idx="56">
                          <c:v>CA</c:v>
                        </c:pt>
                        <c:pt idx="57">
                          <c:v>FB</c:v>
                        </c:pt>
                        <c:pt idx="58">
                          <c:v>CO</c:v>
                        </c:pt>
                        <c:pt idx="59">
                          <c:v>LJ</c:v>
                        </c:pt>
                        <c:pt idx="60">
                          <c:v>Rgg</c:v>
                        </c:pt>
                        <c:pt idx="61">
                          <c:v>Frnd</c:v>
                        </c:pt>
                        <c:pt idx="62">
                          <c:v>Kron</c:v>
                        </c:pt>
                        <c:pt idx="63">
                          <c:v>Twtr</c:v>
                        </c:pt>
                        <c:pt idx="64">
                          <c:v>GeoMean</c:v>
                        </c:pt>
                      </c:lvl>
                      <c:lvl>
                        <c:pt idx="0">
                          <c:v>SSSP</c:v>
                        </c:pt>
                        <c:pt idx="8">
                          <c:v>BFS</c:v>
                        </c:pt>
                        <c:pt idx="16">
                          <c:v>DFS</c:v>
                        </c:pt>
                        <c:pt idx="24">
                          <c:v>PR-DP</c:v>
                        </c:pt>
                        <c:pt idx="32">
                          <c:v>PR</c:v>
                        </c:pt>
                        <c:pt idx="40">
                          <c:v>Tri Cnt.</c:v>
                        </c:pt>
                        <c:pt idx="48">
                          <c:v>Comm</c:v>
                        </c:pt>
                        <c:pt idx="56">
                          <c:v>Conn Comp.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'9700'!$S$3:$S$67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3.5741444866920147</c:v>
                      </c:pt>
                      <c:pt idx="1">
                        <c:v>2.7862068965517239</c:v>
                      </c:pt>
                      <c:pt idx="2">
                        <c:v>2.6621936989498249</c:v>
                      </c:pt>
                      <c:pt idx="3">
                        <c:v>4.2085979482169034</c:v>
                      </c:pt>
                      <c:pt idx="4">
                        <c:v>1.7349014522007875</c:v>
                      </c:pt>
                      <c:pt idx="5">
                        <c:v>1.8205007321319995</c:v>
                      </c:pt>
                      <c:pt idx="6">
                        <c:v>2.9866041010873956</c:v>
                      </c:pt>
                      <c:pt idx="7">
                        <c:v>2.571612333405048</c:v>
                      </c:pt>
                      <c:pt idx="8">
                        <c:v>7.5177304964539013</c:v>
                      </c:pt>
                      <c:pt idx="9">
                        <c:v>16.007905138339922</c:v>
                      </c:pt>
                      <c:pt idx="10">
                        <c:v>4.8961156278229447</c:v>
                      </c:pt>
                      <c:pt idx="11">
                        <c:v>14.868354430379746</c:v>
                      </c:pt>
                      <c:pt idx="12">
                        <c:v>73.661290322580641</c:v>
                      </c:pt>
                      <c:pt idx="13">
                        <c:v>1.500694735718717</c:v>
                      </c:pt>
                      <c:pt idx="14">
                        <c:v>2.2876880888763886</c:v>
                      </c:pt>
                      <c:pt idx="15">
                        <c:v>2.2928182419707843</c:v>
                      </c:pt>
                      <c:pt idx="16">
                        <c:v>6.2152530292230939</c:v>
                      </c:pt>
                      <c:pt idx="17">
                        <c:v>8.9124805800103584</c:v>
                      </c:pt>
                      <c:pt idx="18">
                        <c:v>5.2021323856063963</c:v>
                      </c:pt>
                      <c:pt idx="19">
                        <c:v>11.823349365981635</c:v>
                      </c:pt>
                      <c:pt idx="20">
                        <c:v>15.144631228229592</c:v>
                      </c:pt>
                      <c:pt idx="21">
                        <c:v>8.8243098111061968</c:v>
                      </c:pt>
                      <c:pt idx="22">
                        <c:v>7.3501540812684434</c:v>
                      </c:pt>
                      <c:pt idx="23">
                        <c:v>7.2715870483798293</c:v>
                      </c:pt>
                      <c:pt idx="24">
                        <c:v>3.1546206400575327</c:v>
                      </c:pt>
                      <c:pt idx="25">
                        <c:v>4.4634873323397919</c:v>
                      </c:pt>
                      <c:pt idx="26">
                        <c:v>1.9820931157978512</c:v>
                      </c:pt>
                      <c:pt idx="27">
                        <c:v>7.0520915548539858</c:v>
                      </c:pt>
                      <c:pt idx="28">
                        <c:v>2.2444741136329922</c:v>
                      </c:pt>
                      <c:pt idx="29">
                        <c:v>0.82067744077927829</c:v>
                      </c:pt>
                      <c:pt idx="30">
                        <c:v>1.1564585319351763</c:v>
                      </c:pt>
                      <c:pt idx="31">
                        <c:v>1.1879727276348964</c:v>
                      </c:pt>
                      <c:pt idx="32">
                        <c:v>1.3187966417910446</c:v>
                      </c:pt>
                      <c:pt idx="33">
                        <c:v>1.840752032520325</c:v>
                      </c:pt>
                      <c:pt idx="34">
                        <c:v>1.7013980480084412</c:v>
                      </c:pt>
                      <c:pt idx="35">
                        <c:v>2.0323990564728738</c:v>
                      </c:pt>
                      <c:pt idx="36">
                        <c:v>1.7822495234060578</c:v>
                      </c:pt>
                      <c:pt idx="37">
                        <c:v>1.2248113332450683</c:v>
                      </c:pt>
                      <c:pt idx="38">
                        <c:v>1.2444617852343174</c:v>
                      </c:pt>
                      <c:pt idx="39">
                        <c:v>1.1552384397570072</c:v>
                      </c:pt>
                      <c:pt idx="40">
                        <c:v>1.9886786831520931</c:v>
                      </c:pt>
                      <c:pt idx="41">
                        <c:v>3.0583583310608127</c:v>
                      </c:pt>
                      <c:pt idx="42">
                        <c:v>5.0702218603704452</c:v>
                      </c:pt>
                      <c:pt idx="43">
                        <c:v>5.2345643804363329</c:v>
                      </c:pt>
                      <c:pt idx="44">
                        <c:v>1.2616639477977161</c:v>
                      </c:pt>
                      <c:pt idx="45">
                        <c:v>1.7730337078651686</c:v>
                      </c:pt>
                      <c:pt idx="46">
                        <c:v>2.2988165680473371</c:v>
                      </c:pt>
                      <c:pt idx="47">
                        <c:v>1.7263191296464191</c:v>
                      </c:pt>
                      <c:pt idx="48">
                        <c:v>4.9466137888956681</c:v>
                      </c:pt>
                      <c:pt idx="49">
                        <c:v>2.4909090909090912</c:v>
                      </c:pt>
                      <c:pt idx="50">
                        <c:v>1.021505376344086</c:v>
                      </c:pt>
                      <c:pt idx="51">
                        <c:v>1.8826987681970886</c:v>
                      </c:pt>
                      <c:pt idx="52">
                        <c:v>1.3953761755485894</c:v>
                      </c:pt>
                      <c:pt idx="53">
                        <c:v>1.1209420461373194</c:v>
                      </c:pt>
                      <c:pt idx="54">
                        <c:v>2.0615252542862881</c:v>
                      </c:pt>
                      <c:pt idx="55">
                        <c:v>3.9784381137281861</c:v>
                      </c:pt>
                      <c:pt idx="56">
                        <c:v>4.0009985022466301</c:v>
                      </c:pt>
                      <c:pt idx="57">
                        <c:v>3.1830838844413507</c:v>
                      </c:pt>
                      <c:pt idx="58">
                        <c:v>4.0584707646176916</c:v>
                      </c:pt>
                      <c:pt idx="59">
                        <c:v>10.596330275229358</c:v>
                      </c:pt>
                      <c:pt idx="60">
                        <c:v>16.729982466393921</c:v>
                      </c:pt>
                      <c:pt idx="61">
                        <c:v>9.9875653583113362</c:v>
                      </c:pt>
                      <c:pt idx="62">
                        <c:v>8.270525757162547</c:v>
                      </c:pt>
                      <c:pt idx="63">
                        <c:v>5.1116428854512925</c:v>
                      </c:pt>
                      <c:pt idx="64">
                        <c:v>3.3601490396139404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36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3472"/>
        <c:crosses val="autoZero"/>
        <c:auto val="1"/>
        <c:lblAlgn val="ctr"/>
        <c:lblOffset val="100"/>
        <c:noMultiLvlLbl val="0"/>
      </c:catAx>
      <c:valAx>
        <c:axId val="3536034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over750!$N$2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over750!$M$63:$N$119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over750!$O$63:$O$119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0.33718124312966846</c:v>
                </c:pt>
                <c:pt idx="6">
                  <c:v>0.10294014156635395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0.34091586942226187</c:v>
                </c:pt>
                <c:pt idx="13">
                  <c:v>0.17583062425824847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0.63584261182519286</c:v>
                </c:pt>
                <c:pt idx="19">
                  <c:v>0.1700339548678374</c:v>
                </c:pt>
                <c:pt idx="20">
                  <c:v>2.6243344905763161E-2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0.37855852238506321</c:v>
                </c:pt>
                <c:pt idx="24">
                  <c:v>0.23231372208126647</c:v>
                </c:pt>
                <c:pt idx="25">
                  <c:v>0.123958475937803</c:v>
                </c:pt>
                <c:pt idx="26">
                  <c:v>0.10521787054214676</c:v>
                </c:pt>
                <c:pt idx="27">
                  <c:v>5.5231925023072108E-2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0.26945111671894539</c:v>
                </c:pt>
                <c:pt idx="33">
                  <c:v>0.17427044896701654</c:v>
                </c:pt>
                <c:pt idx="34">
                  <c:v>5.2461033040505478E-2</c:v>
                </c:pt>
                <c:pt idx="35">
                  <c:v>0.91925093632958799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0.8023724124798669</c:v>
                </c:pt>
                <c:pt idx="39">
                  <c:v>0.38787705376103726</c:v>
                </c:pt>
                <c:pt idx="40">
                  <c:v>0.14214360846383875</c:v>
                </c:pt>
                <c:pt idx="41">
                  <c:v>7.4504409708219213E-2</c:v>
                </c:pt>
                <c:pt idx="42">
                  <c:v>0.40752389762565527</c:v>
                </c:pt>
                <c:pt idx="43">
                  <c:v>1</c:v>
                </c:pt>
                <c:pt idx="44">
                  <c:v>0.46334928229665073</c:v>
                </c:pt>
                <c:pt idx="45">
                  <c:v>1</c:v>
                </c:pt>
                <c:pt idx="46">
                  <c:v>0.79672478625917087</c:v>
                </c:pt>
                <c:pt idx="47">
                  <c:v>0.23655403006244061</c:v>
                </c:pt>
                <c:pt idx="48">
                  <c:v>0.10225167560885834</c:v>
                </c:pt>
                <c:pt idx="49">
                  <c:v>0.57998502620414283</c:v>
                </c:pt>
                <c:pt idx="50">
                  <c:v>0.8607982504100602</c:v>
                </c:pt>
                <c:pt idx="51">
                  <c:v>0.53084595493165865</c:v>
                </c:pt>
                <c:pt idx="52">
                  <c:v>0.60781393363917635</c:v>
                </c:pt>
                <c:pt idx="53">
                  <c:v>0.32401337209954989</c:v>
                </c:pt>
                <c:pt idx="54">
                  <c:v>5.7523151642786076E-2</c:v>
                </c:pt>
                <c:pt idx="55">
                  <c:v>5.0094032462056161E-2</c:v>
                </c:pt>
                <c:pt idx="56">
                  <c:v>0.38968949174858647</c:v>
                </c:pt>
              </c:numCache>
            </c:numRef>
          </c:val>
        </c:ser>
        <c:ser>
          <c:idx val="1"/>
          <c:order val="1"/>
          <c:tx>
            <c:strRef>
              <c:f>over750!$O$2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over750!$M$63:$N$119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over750!$P$63:$P$119</c:f>
              <c:numCache>
                <c:formatCode>General</c:formatCode>
                <c:ptCount val="57"/>
                <c:pt idx="0">
                  <c:v>4.0672294763562239E-3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6.8306010928961738E-3</c:v>
                </c:pt>
                <c:pt idx="4">
                  <c:v>0.28312742903623278</c:v>
                </c:pt>
                <c:pt idx="5">
                  <c:v>1</c:v>
                </c:pt>
                <c:pt idx="6">
                  <c:v>1</c:v>
                </c:pt>
                <c:pt idx="7">
                  <c:v>9.1177193413615135E-3</c:v>
                </c:pt>
                <c:pt idx="8">
                  <c:v>1.3659871083795534E-2</c:v>
                </c:pt>
                <c:pt idx="9">
                  <c:v>0.25250407640344746</c:v>
                </c:pt>
                <c:pt idx="10">
                  <c:v>1.8291847311506449E-2</c:v>
                </c:pt>
                <c:pt idx="11">
                  <c:v>0.7711723401249142</c:v>
                </c:pt>
                <c:pt idx="12">
                  <c:v>1</c:v>
                </c:pt>
                <c:pt idx="13">
                  <c:v>1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0.65738505585808116</c:v>
                </c:pt>
                <c:pt idx="17">
                  <c:v>0.40681985922214603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0.69711538461538458</c:v>
                </c:pt>
                <c:pt idx="29">
                  <c:v>0.43964685449633334</c:v>
                </c:pt>
                <c:pt idx="30">
                  <c:v>0.7923832923832923</c:v>
                </c:pt>
                <c:pt idx="31">
                  <c:v>0.31539830679781955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0.22351907630522086</c:v>
                </c:pt>
                <c:pt idx="44">
                  <c:v>1</c:v>
                </c:pt>
                <c:pt idx="45">
                  <c:v>0.3984922237319532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0.46144021902315197</c:v>
                </c:pt>
              </c:numCache>
            </c:numRef>
          </c:val>
        </c:ser>
        <c:ser>
          <c:idx val="2"/>
          <c:order val="2"/>
          <c:tx>
            <c:strRef>
              <c:f>over750!$P$2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over750!$M$63:$N$119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over750!$R$63:$R$119</c:f>
              <c:numCache>
                <c:formatCode>General</c:formatCode>
                <c:ptCount val="57"/>
                <c:pt idx="0">
                  <c:v>1.1585756624537184E-3</c:v>
                </c:pt>
                <c:pt idx="1">
                  <c:v>5.975202891624851E-3</c:v>
                </c:pt>
                <c:pt idx="2">
                  <c:v>3.8837597465673844E-3</c:v>
                </c:pt>
                <c:pt idx="3">
                  <c:v>3.6023276600259256E-3</c:v>
                </c:pt>
                <c:pt idx="4">
                  <c:v>5.2857978222192958E-2</c:v>
                </c:pt>
                <c:pt idx="5">
                  <c:v>6.9636331319421749E-2</c:v>
                </c:pt>
                <c:pt idx="6">
                  <c:v>0.10294016105130105</c:v>
                </c:pt>
                <c:pt idx="7">
                  <c:v>1.3181056999319869E-3</c:v>
                </c:pt>
                <c:pt idx="8">
                  <c:v>9.0005904558983208E-4</c:v>
                </c:pt>
                <c:pt idx="9">
                  <c:v>5.6821891849462271E-2</c:v>
                </c:pt>
                <c:pt idx="10">
                  <c:v>1.2083363325452324E-3</c:v>
                </c:pt>
                <c:pt idx="11">
                  <c:v>4.0738480566783036E-4</c:v>
                </c:pt>
                <c:pt idx="12">
                  <c:v>1.0395388731291179E-2</c:v>
                </c:pt>
                <c:pt idx="13">
                  <c:v>5.1926938101228169E-3</c:v>
                </c:pt>
                <c:pt idx="14">
                  <c:v>6.8121133721412333E-2</c:v>
                </c:pt>
                <c:pt idx="15">
                  <c:v>5.2673616704936504E-2</c:v>
                </c:pt>
                <c:pt idx="16">
                  <c:v>0.13900764279756816</c:v>
                </c:pt>
                <c:pt idx="17">
                  <c:v>3.6911651356292118E-2</c:v>
                </c:pt>
                <c:pt idx="18">
                  <c:v>5.8637532133676111E-2</c:v>
                </c:pt>
                <c:pt idx="19">
                  <c:v>4.1952178585591457E-2</c:v>
                </c:pt>
                <c:pt idx="20">
                  <c:v>2.6255446142836824E-2</c:v>
                </c:pt>
                <c:pt idx="21">
                  <c:v>0.18627178573322969</c:v>
                </c:pt>
                <c:pt idx="22">
                  <c:v>0.17166630853402537</c:v>
                </c:pt>
                <c:pt idx="23">
                  <c:v>0.38334809452859231</c:v>
                </c:pt>
                <c:pt idx="24">
                  <c:v>0.13897566567605305</c:v>
                </c:pt>
                <c:pt idx="25">
                  <c:v>7.6577761207963863E-2</c:v>
                </c:pt>
                <c:pt idx="26">
                  <c:v>7.3008816087047776E-2</c:v>
                </c:pt>
                <c:pt idx="27">
                  <c:v>5.5241194134513547E-2</c:v>
                </c:pt>
                <c:pt idx="28">
                  <c:v>0.23287831741754053</c:v>
                </c:pt>
                <c:pt idx="29">
                  <c:v>0.17577983193919541</c:v>
                </c:pt>
                <c:pt idx="30">
                  <c:v>0.4922553133288719</c:v>
                </c:pt>
                <c:pt idx="31">
                  <c:v>0.21920756366902464</c:v>
                </c:pt>
                <c:pt idx="32">
                  <c:v>0.14386453149689868</c:v>
                </c:pt>
                <c:pt idx="33">
                  <c:v>0.10204981493638077</c:v>
                </c:pt>
                <c:pt idx="34">
                  <c:v>5.2486901385610969E-2</c:v>
                </c:pt>
                <c:pt idx="35">
                  <c:v>0.51566729706678527</c:v>
                </c:pt>
                <c:pt idx="36">
                  <c:v>0.3343294650463709</c:v>
                </c:pt>
                <c:pt idx="37">
                  <c:v>0.20563092740226646</c:v>
                </c:pt>
                <c:pt idx="38">
                  <c:v>0.19182096357438116</c:v>
                </c:pt>
                <c:pt idx="39">
                  <c:v>0.38973987556350365</c:v>
                </c:pt>
                <c:pt idx="40">
                  <c:v>0.14240427100350062</c:v>
                </c:pt>
                <c:pt idx="41">
                  <c:v>7.4550074343167336E-2</c:v>
                </c:pt>
                <c:pt idx="42">
                  <c:v>0.20315952521774405</c:v>
                </c:pt>
                <c:pt idx="43">
                  <c:v>9.2787218809208732E-2</c:v>
                </c:pt>
                <c:pt idx="44">
                  <c:v>0.48610867896401128</c:v>
                </c:pt>
                <c:pt idx="45">
                  <c:v>0.19834156794661012</c:v>
                </c:pt>
                <c:pt idx="46">
                  <c:v>0.24662893707517647</c:v>
                </c:pt>
                <c:pt idx="47">
                  <c:v>0.12316616402821469</c:v>
                </c:pt>
                <c:pt idx="48">
                  <c:v>8.7086785402246944E-2</c:v>
                </c:pt>
                <c:pt idx="49">
                  <c:v>0.27711406029547303</c:v>
                </c:pt>
                <c:pt idx="50">
                  <c:v>0.33703425017187338</c:v>
                </c:pt>
                <c:pt idx="51">
                  <c:v>0.28899378020756145</c:v>
                </c:pt>
                <c:pt idx="52">
                  <c:v>9.9382817829419753E-2</c:v>
                </c:pt>
                <c:pt idx="53">
                  <c:v>5.3015420422611648E-2</c:v>
                </c:pt>
                <c:pt idx="54">
                  <c:v>3.1250365763321311E-2</c:v>
                </c:pt>
                <c:pt idx="55">
                  <c:v>5.0147212547507217E-2</c:v>
                </c:pt>
                <c:pt idx="56">
                  <c:v>6.0120763433188958E-2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72192"/>
        <c:axId val="349472752"/>
      </c:barChart>
      <c:catAx>
        <c:axId val="3494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2752"/>
        <c:crosses val="autoZero"/>
        <c:auto val="1"/>
        <c:lblAlgn val="ctr"/>
        <c:lblOffset val="100"/>
        <c:noMultiLvlLbl val="0"/>
      </c:catAx>
      <c:valAx>
        <c:axId val="34947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normal970!$Q$2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normal970!$O$3:$P$61</c:f>
              <c:multiLvlStrCache>
                <c:ptCount val="58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  <c:pt idx="57">
                    <c:v>Ideal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normal970!$Q$3:$Q$61</c:f>
              <c:numCache>
                <c:formatCode>General</c:formatCode>
                <c:ptCount val="59"/>
                <c:pt idx="0">
                  <c:v>878.76637093367128</c:v>
                </c:pt>
                <c:pt idx="1">
                  <c:v>160.75034482758622</c:v>
                </c:pt>
                <c:pt idx="2">
                  <c:v>291.78529754959158</c:v>
                </c:pt>
                <c:pt idx="3">
                  <c:v>258.54225696140696</c:v>
                </c:pt>
                <c:pt idx="4">
                  <c:v>11.536916857975076</c:v>
                </c:pt>
                <c:pt idx="5">
                  <c:v>6.6414380589011852</c:v>
                </c:pt>
                <c:pt idx="6">
                  <c:v>5.9448958387929203</c:v>
                </c:pt>
                <c:pt idx="7">
                  <c:v>571.22593718338408</c:v>
                </c:pt>
                <c:pt idx="8">
                  <c:v>952.30566534914362</c:v>
                </c:pt>
                <c:pt idx="9">
                  <c:v>10.356820234869016</c:v>
                </c:pt>
                <c:pt idx="10">
                  <c:v>812.84050632911396</c:v>
                </c:pt>
                <c:pt idx="11">
                  <c:v>1375.0580645161292</c:v>
                </c:pt>
                <c:pt idx="12">
                  <c:v>33.81542119526739</c:v>
                </c:pt>
                <c:pt idx="13">
                  <c:v>12.696914404912578</c:v>
                </c:pt>
                <c:pt idx="14">
                  <c:v>9.9375780274656673</c:v>
                </c:pt>
                <c:pt idx="15">
                  <c:v>10.381073518188757</c:v>
                </c:pt>
                <c:pt idx="16">
                  <c:v>1.0976550603999593</c:v>
                </c:pt>
                <c:pt idx="17">
                  <c:v>15.921623512946118</c:v>
                </c:pt>
                <c:pt idx="18">
                  <c:v>18.013537436217849</c:v>
                </c:pt>
                <c:pt idx="19">
                  <c:v>41.87429401731</c:v>
                </c:pt>
                <c:pt idx="20">
                  <c:v>25.712785477651931</c:v>
                </c:pt>
                <c:pt idx="21">
                  <c:v>0.57907227615965484</c:v>
                </c:pt>
                <c:pt idx="22">
                  <c:v>0.75737704918032789</c:v>
                </c:pt>
                <c:pt idx="23">
                  <c:v>0.31261440509351374</c:v>
                </c:pt>
                <c:pt idx="24">
                  <c:v>1.0036306235201262</c:v>
                </c:pt>
                <c:pt idx="25">
                  <c:v>0.77056816496068836</c:v>
                </c:pt>
                <c:pt idx="26">
                  <c:v>0.97564755368607481</c:v>
                </c:pt>
                <c:pt idx="27">
                  <c:v>0.904706132879046</c:v>
                </c:pt>
                <c:pt idx="28">
                  <c:v>0.97876447876447892</c:v>
                </c:pt>
                <c:pt idx="29">
                  <c:v>1.2086705202312138</c:v>
                </c:pt>
                <c:pt idx="30">
                  <c:v>0.81694844500104369</c:v>
                </c:pt>
                <c:pt idx="31">
                  <c:v>1.2396166134185305</c:v>
                </c:pt>
                <c:pt idx="32">
                  <c:v>0.91397487372102049</c:v>
                </c:pt>
                <c:pt idx="33">
                  <c:v>0.85889249450434424</c:v>
                </c:pt>
                <c:pt idx="34">
                  <c:v>0.92496645680668799</c:v>
                </c:pt>
                <c:pt idx="35">
                  <c:v>1.4084701021462185</c:v>
                </c:pt>
                <c:pt idx="36">
                  <c:v>1.6927362331262052</c:v>
                </c:pt>
                <c:pt idx="37">
                  <c:v>0.90184606072833662</c:v>
                </c:pt>
                <c:pt idx="38">
                  <c:v>1.7779345206606714</c:v>
                </c:pt>
                <c:pt idx="39">
                  <c:v>0.68763458401305055</c:v>
                </c:pt>
                <c:pt idx="40">
                  <c:v>0.53061314512571689</c:v>
                </c:pt>
                <c:pt idx="41">
                  <c:v>0.75756593958200236</c:v>
                </c:pt>
                <c:pt idx="42">
                  <c:v>2.0158633312995726</c:v>
                </c:pt>
                <c:pt idx="43">
                  <c:v>2.2862470862470863</c:v>
                </c:pt>
                <c:pt idx="44">
                  <c:v>0.41466275659824048</c:v>
                </c:pt>
                <c:pt idx="45">
                  <c:v>0.85218365061590151</c:v>
                </c:pt>
                <c:pt idx="46">
                  <c:v>0.82492163009404396</c:v>
                </c:pt>
                <c:pt idx="47">
                  <c:v>0.90411121023979024</c:v>
                </c:pt>
                <c:pt idx="48">
                  <c:v>0.52613924008730362</c:v>
                </c:pt>
                <c:pt idx="49">
                  <c:v>1.1611291531351486</c:v>
                </c:pt>
                <c:pt idx="50">
                  <c:v>1.1453513749454387</c:v>
                </c:pt>
                <c:pt idx="51">
                  <c:v>1.2313624678663238</c:v>
                </c:pt>
                <c:pt idx="52">
                  <c:v>1.906040268456376</c:v>
                </c:pt>
                <c:pt idx="53">
                  <c:v>2.5281405841842792</c:v>
                </c:pt>
                <c:pt idx="54">
                  <c:v>1.4341966453488664</c:v>
                </c:pt>
                <c:pt idx="55">
                  <c:v>0.68657789885051623</c:v>
                </c:pt>
                <c:pt idx="56">
                  <c:v>4.2679655586835468</c:v>
                </c:pt>
              </c:numCache>
            </c:numRef>
          </c:val>
        </c:ser>
        <c:ser>
          <c:idx val="2"/>
          <c:order val="2"/>
          <c:tx>
            <c:strRef>
              <c:f>normal970!$S$2</c:f>
              <c:strCache>
                <c:ptCount val="1"/>
                <c:pt idx="0">
                  <c:v>GTX970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normal970!$O$3:$P$61</c:f>
              <c:multiLvlStrCache>
                <c:ptCount val="58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  <c:pt idx="57">
                    <c:v>Ideal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normal970!$S$3:$S$61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3"/>
          <c:order val="3"/>
          <c:tx>
            <c:strRef>
              <c:f>normal970!$T$2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normal970!$O$3:$P$61</c:f>
              <c:multiLvlStrCache>
                <c:ptCount val="58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  <c:pt idx="57">
                    <c:v>Ideal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normal970!$T$3:$T$61</c:f>
              <c:numCache>
                <c:formatCode>General</c:formatCode>
                <c:ptCount val="59"/>
                <c:pt idx="0">
                  <c:v>1.0506970849176172</c:v>
                </c:pt>
                <c:pt idx="1">
                  <c:v>1.0066206896551724</c:v>
                </c:pt>
                <c:pt idx="2">
                  <c:v>1.1400233372228703</c:v>
                </c:pt>
                <c:pt idx="3">
                  <c:v>1.0058622374206154</c:v>
                </c:pt>
                <c:pt idx="4">
                  <c:v>1.0000627526447625</c:v>
                </c:pt>
                <c:pt idx="5">
                  <c:v>1.0000113034210274</c:v>
                </c:pt>
                <c:pt idx="6">
                  <c:v>1.0000073993457745</c:v>
                </c:pt>
                <c:pt idx="7">
                  <c:v>1.121580547112462</c:v>
                </c:pt>
                <c:pt idx="8">
                  <c:v>1.1054018445322793</c:v>
                </c:pt>
                <c:pt idx="9">
                  <c:v>1.10840108401084</c:v>
                </c:pt>
                <c:pt idx="10">
                  <c:v>1.060759493670886</c:v>
                </c:pt>
                <c:pt idx="11">
                  <c:v>1.0193548387096774</c:v>
                </c:pt>
                <c:pt idx="12">
                  <c:v>1.0000715454076345</c:v>
                </c:pt>
                <c:pt idx="13">
                  <c:v>1.0000281254394598</c:v>
                </c:pt>
                <c:pt idx="14">
                  <c:v>1.0998751560549314</c:v>
                </c:pt>
                <c:pt idx="15">
                  <c:v>1.061053167133045</c:v>
                </c:pt>
                <c:pt idx="16">
                  <c:v>1.0243630088315907</c:v>
                </c:pt>
                <c:pt idx="17">
                  <c:v>1.0559832050384885</c:v>
                </c:pt>
                <c:pt idx="18">
                  <c:v>1.0249921899406436</c:v>
                </c:pt>
                <c:pt idx="19">
                  <c:v>1.0030324088697959</c:v>
                </c:pt>
                <c:pt idx="20">
                  <c:v>1.0012065091166846</c:v>
                </c:pt>
                <c:pt idx="21">
                  <c:v>0.5877022653721683</c:v>
                </c:pt>
                <c:pt idx="22">
                  <c:v>0.76631892697466475</c:v>
                </c:pt>
                <c:pt idx="23">
                  <c:v>0.32216474333465978</c:v>
                </c:pt>
                <c:pt idx="24">
                  <c:v>1.0094711917916337</c:v>
                </c:pt>
                <c:pt idx="25">
                  <c:v>0.77412846758641152</c:v>
                </c:pt>
                <c:pt idx="26">
                  <c:v>0.82333407128625191</c:v>
                </c:pt>
                <c:pt idx="27">
                  <c:v>0.90598381601362865</c:v>
                </c:pt>
                <c:pt idx="28">
                  <c:v>0.69679054054054057</c:v>
                </c:pt>
                <c:pt idx="29">
                  <c:v>1.0173410404624277</c:v>
                </c:pt>
                <c:pt idx="30">
                  <c:v>0.86704237111250271</c:v>
                </c:pt>
                <c:pt idx="31">
                  <c:v>1.0098304251658885</c:v>
                </c:pt>
                <c:pt idx="32">
                  <c:v>0.91708327936795742</c:v>
                </c:pt>
                <c:pt idx="33">
                  <c:v>0.8614047943054538</c:v>
                </c:pt>
                <c:pt idx="34">
                  <c:v>0.92661781401589438</c:v>
                </c:pt>
                <c:pt idx="35">
                  <c:v>1.0275450476299783</c:v>
                </c:pt>
                <c:pt idx="36">
                  <c:v>1.0257124491107779</c:v>
                </c:pt>
                <c:pt idx="37">
                  <c:v>0.92605669323111084</c:v>
                </c:pt>
                <c:pt idx="38">
                  <c:v>1.0141068594604126</c:v>
                </c:pt>
                <c:pt idx="39">
                  <c:v>0.69154975530179441</c:v>
                </c:pt>
                <c:pt idx="40">
                  <c:v>0.2109395677106308</c:v>
                </c:pt>
                <c:pt idx="41">
                  <c:v>0.10746554713881537</c:v>
                </c:pt>
                <c:pt idx="42">
                  <c:v>1.036607687614399</c:v>
                </c:pt>
                <c:pt idx="43">
                  <c:v>1.1118881118881119</c:v>
                </c:pt>
                <c:pt idx="44">
                  <c:v>0.43812316715542521</c:v>
                </c:pt>
                <c:pt idx="45">
                  <c:v>0.88577827547592392</c:v>
                </c:pt>
                <c:pt idx="46">
                  <c:v>0.8296238244514107</c:v>
                </c:pt>
                <c:pt idx="47">
                  <c:v>0.9062960872494219</c:v>
                </c:pt>
                <c:pt idx="48">
                  <c:v>0.5266688882464452</c:v>
                </c:pt>
                <c:pt idx="49">
                  <c:v>1.0599550337247063</c:v>
                </c:pt>
                <c:pt idx="50">
                  <c:v>1.0349192492361414</c:v>
                </c:pt>
                <c:pt idx="51">
                  <c:v>1.1028277634961439</c:v>
                </c:pt>
                <c:pt idx="52">
                  <c:v>1.024405125076266</c:v>
                </c:pt>
                <c:pt idx="53">
                  <c:v>1.0142483970553313</c:v>
                </c:pt>
                <c:pt idx="54">
                  <c:v>1.0012114298405457</c:v>
                </c:pt>
                <c:pt idx="55">
                  <c:v>0.68708708326438128</c:v>
                </c:pt>
                <c:pt idx="56">
                  <c:v>0.85993860765446839</c:v>
                </c:pt>
                <c:pt idx="57">
                  <c:v>0.83517235975171245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7952"/>
        <c:axId val="353608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normal970!$R$2</c15:sqref>
                        </c15:formulaRef>
                      </c:ext>
                    </c:extLst>
                    <c:strCache>
                      <c:ptCount val="1"/>
                      <c:pt idx="0">
                        <c:v>GTX 750Ti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normal970!$O$3:$P$61</c15:sqref>
                        </c15:formulaRef>
                      </c:ext>
                    </c:extLst>
                    <c:multiLvlStrCache>
                      <c:ptCount val="58"/>
                      <c:lvl>
                        <c:pt idx="0">
                          <c:v>CA</c:v>
                        </c:pt>
                        <c:pt idx="1">
                          <c:v>FB</c:v>
                        </c:pt>
                        <c:pt idx="2">
                          <c:v>CO</c:v>
                        </c:pt>
                        <c:pt idx="3">
                          <c:v>LJ</c:v>
                        </c:pt>
                        <c:pt idx="4">
                          <c:v>Rgg</c:v>
                        </c:pt>
                        <c:pt idx="5">
                          <c:v>Frnd</c:v>
                        </c:pt>
                        <c:pt idx="6">
                          <c:v>Kron</c:v>
                        </c:pt>
                        <c:pt idx="7">
                          <c:v>CA</c:v>
                        </c:pt>
                        <c:pt idx="8">
                          <c:v>FB</c:v>
                        </c:pt>
                        <c:pt idx="9">
                          <c:v>CO</c:v>
                        </c:pt>
                        <c:pt idx="10">
                          <c:v>LJ</c:v>
                        </c:pt>
                        <c:pt idx="11">
                          <c:v>Rgg</c:v>
                        </c:pt>
                        <c:pt idx="12">
                          <c:v>Frnd</c:v>
                        </c:pt>
                        <c:pt idx="13">
                          <c:v>Kron</c:v>
                        </c:pt>
                        <c:pt idx="14">
                          <c:v>CA</c:v>
                        </c:pt>
                        <c:pt idx="15">
                          <c:v>FB</c:v>
                        </c:pt>
                        <c:pt idx="16">
                          <c:v>CO</c:v>
                        </c:pt>
                        <c:pt idx="17">
                          <c:v>LJ</c:v>
                        </c:pt>
                        <c:pt idx="18">
                          <c:v>Rgg</c:v>
                        </c:pt>
                        <c:pt idx="19">
                          <c:v>Frnd</c:v>
                        </c:pt>
                        <c:pt idx="20">
                          <c:v>Kron</c:v>
                        </c:pt>
                        <c:pt idx="21">
                          <c:v>CA</c:v>
                        </c:pt>
                        <c:pt idx="22">
                          <c:v>FB</c:v>
                        </c:pt>
                        <c:pt idx="23">
                          <c:v>CO</c:v>
                        </c:pt>
                        <c:pt idx="24">
                          <c:v>LJ</c:v>
                        </c:pt>
                        <c:pt idx="25">
                          <c:v>Rgg</c:v>
                        </c:pt>
                        <c:pt idx="26">
                          <c:v>Frnd</c:v>
                        </c:pt>
                        <c:pt idx="27">
                          <c:v>Kron</c:v>
                        </c:pt>
                        <c:pt idx="28">
                          <c:v>CA</c:v>
                        </c:pt>
                        <c:pt idx="29">
                          <c:v>FB</c:v>
                        </c:pt>
                        <c:pt idx="30">
                          <c:v>CO</c:v>
                        </c:pt>
                        <c:pt idx="31">
                          <c:v>LJ</c:v>
                        </c:pt>
                        <c:pt idx="32">
                          <c:v>Rgg</c:v>
                        </c:pt>
                        <c:pt idx="33">
                          <c:v>Frnd</c:v>
                        </c:pt>
                        <c:pt idx="34">
                          <c:v>Kron</c:v>
                        </c:pt>
                        <c:pt idx="35">
                          <c:v>CA</c:v>
                        </c:pt>
                        <c:pt idx="36">
                          <c:v>FB</c:v>
                        </c:pt>
                        <c:pt idx="37">
                          <c:v>CO</c:v>
                        </c:pt>
                        <c:pt idx="38">
                          <c:v>LJ</c:v>
                        </c:pt>
                        <c:pt idx="39">
                          <c:v>Rgg</c:v>
                        </c:pt>
                        <c:pt idx="40">
                          <c:v>Frnd</c:v>
                        </c:pt>
                        <c:pt idx="41">
                          <c:v>Kron</c:v>
                        </c:pt>
                        <c:pt idx="42">
                          <c:v>CA</c:v>
                        </c:pt>
                        <c:pt idx="43">
                          <c:v>FB</c:v>
                        </c:pt>
                        <c:pt idx="44">
                          <c:v>CO</c:v>
                        </c:pt>
                        <c:pt idx="45">
                          <c:v>LJ</c:v>
                        </c:pt>
                        <c:pt idx="46">
                          <c:v>Rgg</c:v>
                        </c:pt>
                        <c:pt idx="47">
                          <c:v>Frnd</c:v>
                        </c:pt>
                        <c:pt idx="48">
                          <c:v>Kron</c:v>
                        </c:pt>
                        <c:pt idx="49">
                          <c:v>CA</c:v>
                        </c:pt>
                        <c:pt idx="50">
                          <c:v>FB</c:v>
                        </c:pt>
                        <c:pt idx="51">
                          <c:v>CO</c:v>
                        </c:pt>
                        <c:pt idx="52">
                          <c:v>LJ</c:v>
                        </c:pt>
                        <c:pt idx="53">
                          <c:v>Rgg</c:v>
                        </c:pt>
                        <c:pt idx="54">
                          <c:v>Frnd</c:v>
                        </c:pt>
                        <c:pt idx="55">
                          <c:v>Kron</c:v>
                        </c:pt>
                        <c:pt idx="56">
                          <c:v>GeoMean</c:v>
                        </c:pt>
                        <c:pt idx="57">
                          <c:v>Ideal</c:v>
                        </c:pt>
                      </c:lvl>
                      <c:lvl>
                        <c:pt idx="0">
                          <c:v>SSSP</c:v>
                        </c:pt>
                        <c:pt idx="7">
                          <c:v>BFS</c:v>
                        </c:pt>
                        <c:pt idx="14">
                          <c:v>DFS</c:v>
                        </c:pt>
                        <c:pt idx="21">
                          <c:v>PR-DP</c:v>
                        </c:pt>
                        <c:pt idx="28">
                          <c:v>PR</c:v>
                        </c:pt>
                        <c:pt idx="35">
                          <c:v>Tri Cnt.</c:v>
                        </c:pt>
                        <c:pt idx="42">
                          <c:v>Comm</c:v>
                        </c:pt>
                        <c:pt idx="49">
                          <c:v>Conn Comp.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normal970!$R$3:$R$61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3.5741444866920147</c:v>
                      </c:pt>
                      <c:pt idx="1">
                        <c:v>2.7862068965517239</c:v>
                      </c:pt>
                      <c:pt idx="2">
                        <c:v>2.6621936989498249</c:v>
                      </c:pt>
                      <c:pt idx="3">
                        <c:v>4.2085979482169034</c:v>
                      </c:pt>
                      <c:pt idx="4">
                        <c:v>1.7349014522007875</c:v>
                      </c:pt>
                      <c:pt idx="5">
                        <c:v>1.8205007321319995</c:v>
                      </c:pt>
                      <c:pt idx="6">
                        <c:v>2.9866041010873956</c:v>
                      </c:pt>
                      <c:pt idx="7">
                        <c:v>7.5177304964539013</c:v>
                      </c:pt>
                      <c:pt idx="8">
                        <c:v>16.007905138339922</c:v>
                      </c:pt>
                      <c:pt idx="9">
                        <c:v>4.8961156278229447</c:v>
                      </c:pt>
                      <c:pt idx="10">
                        <c:v>14.868354430379746</c:v>
                      </c:pt>
                      <c:pt idx="11">
                        <c:v>73.661290322580641</c:v>
                      </c:pt>
                      <c:pt idx="12">
                        <c:v>1.500694735718717</c:v>
                      </c:pt>
                      <c:pt idx="13">
                        <c:v>2.2876880888763886</c:v>
                      </c:pt>
                      <c:pt idx="14">
                        <c:v>3.628797336662505</c:v>
                      </c:pt>
                      <c:pt idx="15">
                        <c:v>4.3780208598321035</c:v>
                      </c:pt>
                      <c:pt idx="16">
                        <c:v>1.1887118059080295</c:v>
                      </c:pt>
                      <c:pt idx="17">
                        <c:v>6.3074411010030325</c:v>
                      </c:pt>
                      <c:pt idx="18">
                        <c:v>10.413412475268146</c:v>
                      </c:pt>
                      <c:pt idx="19">
                        <c:v>8.8243098111061968</c:v>
                      </c:pt>
                      <c:pt idx="20">
                        <c:v>7.3501540812684434</c:v>
                      </c:pt>
                      <c:pt idx="21">
                        <c:v>3.1546206400575327</c:v>
                      </c:pt>
                      <c:pt idx="22">
                        <c:v>4.4634873323397919</c:v>
                      </c:pt>
                      <c:pt idx="23">
                        <c:v>1.9820931157978512</c:v>
                      </c:pt>
                      <c:pt idx="24">
                        <c:v>7.0520915548539858</c:v>
                      </c:pt>
                      <c:pt idx="25">
                        <c:v>2.2444741136329922</c:v>
                      </c:pt>
                      <c:pt idx="26">
                        <c:v>0.82067744077927829</c:v>
                      </c:pt>
                      <c:pt idx="27">
                        <c:v>1.1397998296422487</c:v>
                      </c:pt>
                      <c:pt idx="28">
                        <c:v>0.68231177606177607</c:v>
                      </c:pt>
                      <c:pt idx="29">
                        <c:v>1.3087427745664739</c:v>
                      </c:pt>
                      <c:pt idx="30">
                        <c:v>1.3462742642454604</c:v>
                      </c:pt>
                      <c:pt idx="31">
                        <c:v>1.1999262718112558</c:v>
                      </c:pt>
                      <c:pt idx="32">
                        <c:v>1.0897552130553037</c:v>
                      </c:pt>
                      <c:pt idx="33">
                        <c:v>0.96838689416937096</c:v>
                      </c:pt>
                      <c:pt idx="34">
                        <c:v>0.98758041765576088</c:v>
                      </c:pt>
                      <c:pt idx="35">
                        <c:v>1.5321932744175371</c:v>
                      </c:pt>
                      <c:pt idx="36">
                        <c:v>2.4030426398114422</c:v>
                      </c:pt>
                      <c:pt idx="37">
                        <c:v>2.512861898517099</c:v>
                      </c:pt>
                      <c:pt idx="38">
                        <c:v>2.1577617116322814</c:v>
                      </c:pt>
                      <c:pt idx="39">
                        <c:v>1.2616639477977161</c:v>
                      </c:pt>
                      <c:pt idx="40">
                        <c:v>0.20882223202470226</c:v>
                      </c:pt>
                      <c:pt idx="41">
                        <c:v>0.10637035684950259</c:v>
                      </c:pt>
                      <c:pt idx="42">
                        <c:v>4.9466137888956681</c:v>
                      </c:pt>
                      <c:pt idx="43">
                        <c:v>2.4909090909090912</c:v>
                      </c:pt>
                      <c:pt idx="44">
                        <c:v>1.021505376344086</c:v>
                      </c:pt>
                      <c:pt idx="45">
                        <c:v>1.8826987681970886</c:v>
                      </c:pt>
                      <c:pt idx="46">
                        <c:v>1.3953761755485894</c:v>
                      </c:pt>
                      <c:pt idx="47">
                        <c:v>1.1209420461373194</c:v>
                      </c:pt>
                      <c:pt idx="48">
                        <c:v>2.0615252542862881</c:v>
                      </c:pt>
                      <c:pt idx="49">
                        <c:v>2.0019985011241568</c:v>
                      </c:pt>
                      <c:pt idx="50">
                        <c:v>1.3305688927688055</c:v>
                      </c:pt>
                      <c:pt idx="51">
                        <c:v>2.3196229648671807</c:v>
                      </c:pt>
                      <c:pt idx="52">
                        <c:v>3.0536912751677852</c:v>
                      </c:pt>
                      <c:pt idx="53">
                        <c:v>6.7976727618142956</c:v>
                      </c:pt>
                      <c:pt idx="54">
                        <c:v>4.9462175627041134</c:v>
                      </c:pt>
                      <c:pt idx="55">
                        <c:v>4.7611734154817524</c:v>
                      </c:pt>
                      <c:pt idx="56">
                        <c:v>2.4890103450953598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36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8512"/>
        <c:crosses val="autoZero"/>
        <c:auto val="1"/>
        <c:lblAlgn val="ctr"/>
        <c:lblOffset val="100"/>
        <c:noMultiLvlLbl val="0"/>
      </c:catAx>
      <c:valAx>
        <c:axId val="3536085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normal970!$W$21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normal970!$V$22:$V$31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normal970!$W$22:$W$31</c:f>
              <c:numCache>
                <c:formatCode>General</c:formatCode>
                <c:ptCount val="10"/>
                <c:pt idx="0">
                  <c:v>64.908615533543426</c:v>
                </c:pt>
                <c:pt idx="1">
                  <c:v>160.16377597079821</c:v>
                </c:pt>
                <c:pt idx="2">
                  <c:v>11.958243248404484</c:v>
                </c:pt>
                <c:pt idx="3">
                  <c:v>0.71290915926482123</c:v>
                </c:pt>
                <c:pt idx="4">
                  <c:v>0.98028523053008754</c:v>
                </c:pt>
                <c:pt idx="5">
                  <c:v>1.0079063449343089</c:v>
                </c:pt>
                <c:pt idx="6">
                  <c:v>0.93803944800427841</c:v>
                </c:pt>
                <c:pt idx="7">
                  <c:v>1.3403100844348894</c:v>
                </c:pt>
                <c:pt idx="8">
                  <c:v>4.2679655586835468</c:v>
                </c:pt>
              </c:numCache>
            </c:numRef>
          </c:val>
        </c:ser>
        <c:ser>
          <c:idx val="1"/>
          <c:order val="1"/>
          <c:tx>
            <c:strRef>
              <c:f>normal970!$X$21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normal970!$V$22:$V$31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normal970!$X$22:$X$31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normal970!$Y$21</c:f>
              <c:strCache>
                <c:ptCount val="1"/>
                <c:pt idx="0">
                  <c:v>HeteroMap-NoReLearn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normal970!$V$22:$V$31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normal970!$Y$22:$Y$31</c:f>
              <c:numCache>
                <c:formatCode>General</c:formatCode>
                <c:ptCount val="10"/>
                <c:pt idx="0">
                  <c:v>1.6535</c:v>
                </c:pt>
                <c:pt idx="1">
                  <c:v>1.8453999999999999</c:v>
                </c:pt>
                <c:pt idx="2">
                  <c:v>1.3540000000000001</c:v>
                </c:pt>
                <c:pt idx="3">
                  <c:v>0.91352999999999995</c:v>
                </c:pt>
                <c:pt idx="4">
                  <c:v>1.4034</c:v>
                </c:pt>
                <c:pt idx="5">
                  <c:v>1.4435</c:v>
                </c:pt>
                <c:pt idx="6">
                  <c:v>1.0035000000000001</c:v>
                </c:pt>
                <c:pt idx="7">
                  <c:v>1.24424</c:v>
                </c:pt>
                <c:pt idx="8">
                  <c:v>1.3258121625265953</c:v>
                </c:pt>
                <c:pt idx="9">
                  <c:v>0.94342400000000004</c:v>
                </c:pt>
              </c:numCache>
            </c:numRef>
          </c:val>
        </c:ser>
        <c:ser>
          <c:idx val="3"/>
          <c:order val="3"/>
          <c:tx>
            <c:strRef>
              <c:f>normal970!$Z$21</c:f>
              <c:strCache>
                <c:ptCount val="1"/>
                <c:pt idx="0">
                  <c:v>HeteroMap-ReLearn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normal970!$V$22:$V$31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normal970!$Z$22:$Z$31</c:f>
              <c:numCache>
                <c:formatCode>General</c:formatCode>
                <c:ptCount val="10"/>
                <c:pt idx="0">
                  <c:v>1.0279591513766826</c:v>
                </c:pt>
                <c:pt idx="1">
                  <c:v>1.058220501002697</c:v>
                </c:pt>
                <c:pt idx="2">
                  <c:v>1.0765143008390374</c:v>
                </c:pt>
                <c:pt idx="3">
                  <c:v>0.70266735096198651</c:v>
                </c:pt>
                <c:pt idx="4">
                  <c:v>1.0201894266711529</c:v>
                </c:pt>
                <c:pt idx="5">
                  <c:v>0.95872172002530565</c:v>
                </c:pt>
                <c:pt idx="6">
                  <c:v>0.85929850741348346</c:v>
                </c:pt>
                <c:pt idx="7">
                  <c:v>1.0706590347349787</c:v>
                </c:pt>
                <c:pt idx="8">
                  <c:v>0.96313303526440786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27072"/>
        <c:axId val="354027632"/>
      </c:barChart>
      <c:catAx>
        <c:axId val="3540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632"/>
        <c:crosses val="autoZero"/>
        <c:auto val="1"/>
        <c:lblAlgn val="ctr"/>
        <c:lblOffset val="100"/>
        <c:noMultiLvlLbl val="0"/>
      </c:catAx>
      <c:valAx>
        <c:axId val="3540276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normalxeon!$Q$2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normalxeon!$O$3:$P$59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normalxeon!$Q$3:$Q$59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normalxeon!$R$2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normalxeon!$O$3:$P$59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normalxeon!$R$3:$R$59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1.0829557014704523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5.447714853452557</c:v>
                </c:pt>
                <c:pt idx="22">
                  <c:v>5.893349075167257</c:v>
                </c:pt>
                <c:pt idx="23">
                  <c:v>6.3403767820773931</c:v>
                </c:pt>
                <c:pt idx="24">
                  <c:v>7.0265806857502362</c:v>
                </c:pt>
                <c:pt idx="25">
                  <c:v>2.9127521946711838</c:v>
                </c:pt>
                <c:pt idx="26">
                  <c:v>0.84116178806444297</c:v>
                </c:pt>
                <c:pt idx="27">
                  <c:v>1.2598564199129103</c:v>
                </c:pt>
                <c:pt idx="28">
                  <c:v>0.69711538461538458</c:v>
                </c:pt>
                <c:pt idx="29">
                  <c:v>1.0827953132472501</c:v>
                </c:pt>
                <c:pt idx="30">
                  <c:v>1.6479305058763414</c:v>
                </c:pt>
                <c:pt idx="31">
                  <c:v>0.96798176050753371</c:v>
                </c:pt>
                <c:pt idx="32">
                  <c:v>1.1923251332048521</c:v>
                </c:pt>
                <c:pt idx="33">
                  <c:v>1.1274832419256551</c:v>
                </c:pt>
                <c:pt idx="34">
                  <c:v>1.0676932232388603</c:v>
                </c:pt>
                <c:pt idx="35">
                  <c:v>1.0878422425032592</c:v>
                </c:pt>
                <c:pt idx="36">
                  <c:v>1.419620253164557</c:v>
                </c:pt>
                <c:pt idx="37">
                  <c:v>2.7863534675615211</c:v>
                </c:pt>
                <c:pt idx="38">
                  <c:v>1.2136339592700345</c:v>
                </c:pt>
                <c:pt idx="39">
                  <c:v>1.573486328125</c:v>
                </c:pt>
                <c:pt idx="40">
                  <c:v>2.3331690487925085</c:v>
                </c:pt>
                <c:pt idx="41">
                  <c:v>1.4031180400890868</c:v>
                </c:pt>
                <c:pt idx="42">
                  <c:v>2.4538438256658597</c:v>
                </c:pt>
                <c:pt idx="43">
                  <c:v>1.0895187601957586</c:v>
                </c:pt>
                <c:pt idx="44">
                  <c:v>2.158199091284593</c:v>
                </c:pt>
                <c:pt idx="45">
                  <c:v>2.0730579531442666</c:v>
                </c:pt>
                <c:pt idx="46">
                  <c:v>1.4805421586562448</c:v>
                </c:pt>
                <c:pt idx="47">
                  <c:v>1.2398276157199963</c:v>
                </c:pt>
                <c:pt idx="48">
                  <c:v>2.7603823764073168</c:v>
                </c:pt>
                <c:pt idx="49">
                  <c:v>1.724182444061962</c:v>
                </c:pt>
                <c:pt idx="50">
                  <c:v>1.1617123983739837</c:v>
                </c:pt>
                <c:pt idx="51">
                  <c:v>1.8837856645789841</c:v>
                </c:pt>
                <c:pt idx="52">
                  <c:v>1.6021126760563378</c:v>
                </c:pt>
                <c:pt idx="53">
                  <c:v>2.6888033064061623</c:v>
                </c:pt>
                <c:pt idx="54">
                  <c:v>3.4487722299064174</c:v>
                </c:pt>
                <c:pt idx="55">
                  <c:v>5.297620705691279</c:v>
                </c:pt>
                <c:pt idx="56">
                  <c:v>0.61505124377201936</c:v>
                </c:pt>
              </c:numCache>
            </c:numRef>
          </c:val>
        </c:ser>
        <c:ser>
          <c:idx val="3"/>
          <c:order val="3"/>
          <c:tx>
            <c:strRef>
              <c:f>normalxeon!$T$2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normalxeon!$O$3:$P$59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normalxeon!$T$3:$T$59</c:f>
              <c:numCache>
                <c:formatCode>General</c:formatCode>
                <c:ptCount val="57"/>
                <c:pt idx="0">
                  <c:v>4.127324474529335E-3</c:v>
                </c:pt>
                <c:pt idx="1">
                  <c:v>1.7375411861614499E-2</c:v>
                </c:pt>
                <c:pt idx="2">
                  <c:v>9.6236903143245636E-3</c:v>
                </c:pt>
                <c:pt idx="3">
                  <c:v>1.630180108684972E-2</c:v>
                </c:pt>
                <c:pt idx="4">
                  <c:v>0.15038392326973896</c:v>
                </c:pt>
                <c:pt idx="5">
                  <c:v>0.27411420393945585</c:v>
                </c:pt>
                <c:pt idx="6">
                  <c:v>0.50238252943817086</c:v>
                </c:pt>
                <c:pt idx="7">
                  <c:v>1.3382405108194396E-2</c:v>
                </c:pt>
                <c:pt idx="8">
                  <c:v>1.6924921601180594E-2</c:v>
                </c:pt>
                <c:pt idx="9">
                  <c:v>0.48364587876144788</c:v>
                </c:pt>
                <c:pt idx="10">
                  <c:v>1.8369711466586933E-2</c:v>
                </c:pt>
                <c:pt idx="11">
                  <c:v>5.3584247468728592E-2</c:v>
                </c:pt>
                <c:pt idx="12">
                  <c:v>4.4381208606534869E-2</c:v>
                </c:pt>
                <c:pt idx="13">
                  <c:v>0.18017900359507946</c:v>
                </c:pt>
                <c:pt idx="14">
                  <c:v>0.37562814070351758</c:v>
                </c:pt>
                <c:pt idx="15">
                  <c:v>0.42785728288570862</c:v>
                </c:pt>
                <c:pt idx="16">
                  <c:v>1.0231203181355775</c:v>
                </c:pt>
                <c:pt idx="17">
                  <c:v>0.39981833098921699</c:v>
                </c:pt>
                <c:pt idx="18">
                  <c:v>0.57953336724783799</c:v>
                </c:pt>
                <c:pt idx="19">
                  <c:v>0.21080877367619541</c:v>
                </c:pt>
                <c:pt idx="20">
                  <c:v>0.28590488058898733</c:v>
                </c:pt>
                <c:pt idx="21">
                  <c:v>1.0155240933929459</c:v>
                </c:pt>
                <c:pt idx="22">
                  <c:v>1.0122983077528531</c:v>
                </c:pt>
                <c:pt idx="23">
                  <c:v>1.0318228105906313</c:v>
                </c:pt>
                <c:pt idx="24">
                  <c:v>1.0098301352626613</c:v>
                </c:pt>
                <c:pt idx="25">
                  <c:v>1.0048128754042815</c:v>
                </c:pt>
                <c:pt idx="26">
                  <c:v>0.84399818470614929</c:v>
                </c:pt>
                <c:pt idx="27">
                  <c:v>1.001471107449688</c:v>
                </c:pt>
                <c:pt idx="28">
                  <c:v>0.71252465483234706</c:v>
                </c:pt>
                <c:pt idx="29">
                  <c:v>1.0149450023912003</c:v>
                </c:pt>
                <c:pt idx="30">
                  <c:v>1.0638732754215636</c:v>
                </c:pt>
                <c:pt idx="31">
                  <c:v>0.97624240021147235</c:v>
                </c:pt>
                <c:pt idx="32">
                  <c:v>1.0035426822355742</c:v>
                </c:pt>
                <c:pt idx="33">
                  <c:v>1.0030469226081657</c:v>
                </c:pt>
                <c:pt idx="34">
                  <c:v>1.0018597039351336</c:v>
                </c:pt>
                <c:pt idx="35">
                  <c:v>1.0203715775749673</c:v>
                </c:pt>
                <c:pt idx="36">
                  <c:v>1.0158227848101267</c:v>
                </c:pt>
                <c:pt idx="37">
                  <c:v>1.0279642058165548</c:v>
                </c:pt>
                <c:pt idx="38">
                  <c:v>1.0082650092568104</c:v>
                </c:pt>
                <c:pt idx="39">
                  <c:v>1.0050862630208333</c:v>
                </c:pt>
                <c:pt idx="40">
                  <c:v>1.0246426811237062</c:v>
                </c:pt>
                <c:pt idx="41">
                  <c:v>1.0150484560284114</c:v>
                </c:pt>
                <c:pt idx="42">
                  <c:v>1.0189164648910412</c:v>
                </c:pt>
                <c:pt idx="43">
                  <c:v>1.0509787928221859</c:v>
                </c:pt>
                <c:pt idx="44">
                  <c:v>1.0516315572077655</c:v>
                </c:pt>
                <c:pt idx="45">
                  <c:v>1.0385326757090012</c:v>
                </c:pt>
                <c:pt idx="46">
                  <c:v>1.0051970730084816</c:v>
                </c:pt>
                <c:pt idx="47">
                  <c:v>1.0025172938084641</c:v>
                </c:pt>
                <c:pt idx="48">
                  <c:v>1.0007387488549393</c:v>
                </c:pt>
                <c:pt idx="49">
                  <c:v>1.0537865748709123</c:v>
                </c:pt>
                <c:pt idx="50">
                  <c:v>1.0317581300813008</c:v>
                </c:pt>
                <c:pt idx="51">
                  <c:v>1.0869867780097424</c:v>
                </c:pt>
                <c:pt idx="52">
                  <c:v>1.0133376013657704</c:v>
                </c:pt>
                <c:pt idx="53">
                  <c:v>1.005870749577306</c:v>
                </c:pt>
                <c:pt idx="54">
                  <c:v>1.0008798696385144</c:v>
                </c:pt>
                <c:pt idx="55">
                  <c:v>1.0005901613028874</c:v>
                </c:pt>
                <c:pt idx="56">
                  <c:v>0.41662686211071126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32112"/>
        <c:axId val="3540326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normalxeon!$S$2</c15:sqref>
                        </c15:formulaRef>
                      </c:ext>
                    </c:extLst>
                    <c:strCache>
                      <c:ptCount val="1"/>
                      <c:pt idx="0">
                        <c:v>GTX970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normalxeon!$O$3:$P$59</c15:sqref>
                        </c15:formulaRef>
                      </c:ext>
                    </c:extLst>
                    <c:multiLvlStrCache>
                      <c:ptCount val="57"/>
                      <c:lvl>
                        <c:pt idx="0">
                          <c:v>CA</c:v>
                        </c:pt>
                        <c:pt idx="1">
                          <c:v>FB</c:v>
                        </c:pt>
                        <c:pt idx="2">
                          <c:v>CO</c:v>
                        </c:pt>
                        <c:pt idx="3">
                          <c:v>LJ</c:v>
                        </c:pt>
                        <c:pt idx="4">
                          <c:v>Rgg</c:v>
                        </c:pt>
                        <c:pt idx="5">
                          <c:v>Frnd</c:v>
                        </c:pt>
                        <c:pt idx="6">
                          <c:v>Kron</c:v>
                        </c:pt>
                        <c:pt idx="7">
                          <c:v>CA</c:v>
                        </c:pt>
                        <c:pt idx="8">
                          <c:v>FB</c:v>
                        </c:pt>
                        <c:pt idx="9">
                          <c:v>CO</c:v>
                        </c:pt>
                        <c:pt idx="10">
                          <c:v>LJ</c:v>
                        </c:pt>
                        <c:pt idx="11">
                          <c:v>Rgg</c:v>
                        </c:pt>
                        <c:pt idx="12">
                          <c:v>Frnd</c:v>
                        </c:pt>
                        <c:pt idx="13">
                          <c:v>Kron</c:v>
                        </c:pt>
                        <c:pt idx="14">
                          <c:v>CA</c:v>
                        </c:pt>
                        <c:pt idx="15">
                          <c:v>FB</c:v>
                        </c:pt>
                        <c:pt idx="16">
                          <c:v>CO</c:v>
                        </c:pt>
                        <c:pt idx="17">
                          <c:v>LJ</c:v>
                        </c:pt>
                        <c:pt idx="18">
                          <c:v>Rgg</c:v>
                        </c:pt>
                        <c:pt idx="19">
                          <c:v>Frnd</c:v>
                        </c:pt>
                        <c:pt idx="20">
                          <c:v>Kron</c:v>
                        </c:pt>
                        <c:pt idx="21">
                          <c:v>CA</c:v>
                        </c:pt>
                        <c:pt idx="22">
                          <c:v>FB</c:v>
                        </c:pt>
                        <c:pt idx="23">
                          <c:v>CO</c:v>
                        </c:pt>
                        <c:pt idx="24">
                          <c:v>LJ</c:v>
                        </c:pt>
                        <c:pt idx="25">
                          <c:v>Rgg</c:v>
                        </c:pt>
                        <c:pt idx="26">
                          <c:v>Frnd</c:v>
                        </c:pt>
                        <c:pt idx="27">
                          <c:v>Kron</c:v>
                        </c:pt>
                        <c:pt idx="28">
                          <c:v>CA</c:v>
                        </c:pt>
                        <c:pt idx="29">
                          <c:v>FB</c:v>
                        </c:pt>
                        <c:pt idx="30">
                          <c:v>CO</c:v>
                        </c:pt>
                        <c:pt idx="31">
                          <c:v>LJ</c:v>
                        </c:pt>
                        <c:pt idx="32">
                          <c:v>Rgg</c:v>
                        </c:pt>
                        <c:pt idx="33">
                          <c:v>Frnd</c:v>
                        </c:pt>
                        <c:pt idx="34">
                          <c:v>Kron</c:v>
                        </c:pt>
                        <c:pt idx="35">
                          <c:v>CA</c:v>
                        </c:pt>
                        <c:pt idx="36">
                          <c:v>FB</c:v>
                        </c:pt>
                        <c:pt idx="37">
                          <c:v>CO</c:v>
                        </c:pt>
                        <c:pt idx="38">
                          <c:v>LJ</c:v>
                        </c:pt>
                        <c:pt idx="39">
                          <c:v>Rgg</c:v>
                        </c:pt>
                        <c:pt idx="40">
                          <c:v>Frnd</c:v>
                        </c:pt>
                        <c:pt idx="41">
                          <c:v>Kron</c:v>
                        </c:pt>
                        <c:pt idx="42">
                          <c:v>CA</c:v>
                        </c:pt>
                        <c:pt idx="43">
                          <c:v>FB</c:v>
                        </c:pt>
                        <c:pt idx="44">
                          <c:v>CO</c:v>
                        </c:pt>
                        <c:pt idx="45">
                          <c:v>LJ</c:v>
                        </c:pt>
                        <c:pt idx="46">
                          <c:v>Rgg</c:v>
                        </c:pt>
                        <c:pt idx="47">
                          <c:v>Frnd</c:v>
                        </c:pt>
                        <c:pt idx="48">
                          <c:v>Kron</c:v>
                        </c:pt>
                        <c:pt idx="49">
                          <c:v>CA</c:v>
                        </c:pt>
                        <c:pt idx="50">
                          <c:v>FB</c:v>
                        </c:pt>
                        <c:pt idx="51">
                          <c:v>CO</c:v>
                        </c:pt>
                        <c:pt idx="52">
                          <c:v>LJ</c:v>
                        </c:pt>
                        <c:pt idx="53">
                          <c:v>Rgg</c:v>
                        </c:pt>
                        <c:pt idx="54">
                          <c:v>Frnd</c:v>
                        </c:pt>
                        <c:pt idx="55">
                          <c:v>Kron</c:v>
                        </c:pt>
                        <c:pt idx="56">
                          <c:v>GeoMean</c:v>
                        </c:pt>
                      </c:lvl>
                      <c:lvl>
                        <c:pt idx="0">
                          <c:v>SSSP</c:v>
                        </c:pt>
                        <c:pt idx="7">
                          <c:v>BFS</c:v>
                        </c:pt>
                        <c:pt idx="14">
                          <c:v>DFS</c:v>
                        </c:pt>
                        <c:pt idx="21">
                          <c:v>PR-DP</c:v>
                        </c:pt>
                        <c:pt idx="28">
                          <c:v>PR</c:v>
                        </c:pt>
                        <c:pt idx="35">
                          <c:v>Tri Cnt.</c:v>
                        </c:pt>
                        <c:pt idx="42">
                          <c:v>Comm</c:v>
                        </c:pt>
                        <c:pt idx="49">
                          <c:v>Conn Comp.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normalxeon!$S$3:$S$59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1.1379588854060498E-3</c:v>
                      </c:pt>
                      <c:pt idx="1">
                        <c:v>6.2208264689730917E-3</c:v>
                      </c:pt>
                      <c:pt idx="2">
                        <c:v>3.4271774774054229E-3</c:v>
                      </c:pt>
                      <c:pt idx="3">
                        <c:v>3.86783967832876E-3</c:v>
                      </c:pt>
                      <c:pt idx="4">
                        <c:v>8.6678270486861844E-2</c:v>
                      </c:pt>
                      <c:pt idx="5">
                        <c:v>0.15056979996369166</c:v>
                      </c:pt>
                      <c:pt idx="6">
                        <c:v>0.16821152583945773</c:v>
                      </c:pt>
                      <c:pt idx="7">
                        <c:v>1.7506207875133024E-3</c:v>
                      </c:pt>
                      <c:pt idx="8">
                        <c:v>1.0500830105146651E-3</c:v>
                      </c:pt>
                      <c:pt idx="9">
                        <c:v>9.6554731792411683E-2</c:v>
                      </c:pt>
                      <c:pt idx="10">
                        <c:v>1.2302536502715902E-3</c:v>
                      </c:pt>
                      <c:pt idx="11">
                        <c:v>7.2724201675940952E-4</c:v>
                      </c:pt>
                      <c:pt idx="12">
                        <c:v>2.957230649961427E-2</c:v>
                      </c:pt>
                      <c:pt idx="13">
                        <c:v>7.8759292857254262E-2</c:v>
                      </c:pt>
                      <c:pt idx="14">
                        <c:v>5.875209380234505E-2</c:v>
                      </c:pt>
                      <c:pt idx="15">
                        <c:v>4.731915310723387E-2</c:v>
                      </c:pt>
                      <c:pt idx="16">
                        <c:v>0.20817534449274025</c:v>
                      </c:pt>
                      <c:pt idx="17">
                        <c:v>3.3506211908110643E-2</c:v>
                      </c:pt>
                      <c:pt idx="18">
                        <c:v>3.8171160338528423E-2</c:v>
                      </c:pt>
                      <c:pt idx="19">
                        <c:v>2.3880999631578741E-2</c:v>
                      </c:pt>
                      <c:pt idx="20">
                        <c:v>3.8891157897659213E-2</c:v>
                      </c:pt>
                      <c:pt idx="21">
                        <c:v>1.7269001490312965</c:v>
                      </c:pt>
                      <c:pt idx="22">
                        <c:v>1.3203463203463202</c:v>
                      </c:pt>
                      <c:pt idx="23">
                        <c:v>3.1988289205702647</c:v>
                      </c:pt>
                      <c:pt idx="24">
                        <c:v>0.99638251022334068</c:v>
                      </c:pt>
                      <c:pt idx="25">
                        <c:v>1.2977437240104728</c:v>
                      </c:pt>
                      <c:pt idx="26">
                        <c:v>1.0249602904470161</c:v>
                      </c:pt>
                      <c:pt idx="27">
                        <c:v>1.1053312933976698</c:v>
                      </c:pt>
                      <c:pt idx="28">
                        <c:v>0.52859960552268248</c:v>
                      </c:pt>
                      <c:pt idx="29">
                        <c:v>0.58823529411764708</c:v>
                      </c:pt>
                      <c:pt idx="30">
                        <c:v>0.96857434849259061</c:v>
                      </c:pt>
                      <c:pt idx="31">
                        <c:v>0.4762754427702881</c:v>
                      </c:pt>
                      <c:pt idx="32">
                        <c:v>0.66900011336583165</c:v>
                      </c:pt>
                      <c:pt idx="33">
                        <c:v>0.92053625837903708</c:v>
                      </c:pt>
                      <c:pt idx="34">
                        <c:v>0.85795581343450122</c:v>
                      </c:pt>
                      <c:pt idx="35">
                        <c:v>0.54701760104302466</c:v>
                      </c:pt>
                      <c:pt idx="36">
                        <c:v>0.46417721518987343</c:v>
                      </c:pt>
                      <c:pt idx="37">
                        <c:v>0.54955257270693514</c:v>
                      </c:pt>
                      <c:pt idx="38">
                        <c:v>0.2318500396720444</c:v>
                      </c:pt>
                      <c:pt idx="39">
                        <c:v>1.2471516927083335</c:v>
                      </c:pt>
                      <c:pt idx="40">
                        <c:v>1.3159191720059142</c:v>
                      </c:pt>
                      <c:pt idx="41">
                        <c:v>0.61036537651236988</c:v>
                      </c:pt>
                      <c:pt idx="42">
                        <c:v>0.49606537530266348</c:v>
                      </c:pt>
                      <c:pt idx="43">
                        <c:v>0.43739804241435565</c:v>
                      </c:pt>
                      <c:pt idx="44">
                        <c:v>2.1127633209417596</c:v>
                      </c:pt>
                      <c:pt idx="45">
                        <c:v>1.1011097410604194</c:v>
                      </c:pt>
                      <c:pt idx="46">
                        <c:v>1.0610344254116082</c:v>
                      </c:pt>
                      <c:pt idx="47">
                        <c:v>1.1060586227382116</c:v>
                      </c:pt>
                      <c:pt idx="48">
                        <c:v>1.3390000295499545</c:v>
                      </c:pt>
                      <c:pt idx="49">
                        <c:v>0.43093803786574869</c:v>
                      </c:pt>
                      <c:pt idx="50">
                        <c:v>0.36496443089430891</c:v>
                      </c:pt>
                      <c:pt idx="51">
                        <c:v>0.46416144745998611</c:v>
                      </c:pt>
                      <c:pt idx="52">
                        <c:v>0.151195049082373</c:v>
                      </c:pt>
                      <c:pt idx="53">
                        <c:v>0.16071764042832989</c:v>
                      </c:pt>
                      <c:pt idx="54">
                        <c:v>0.34530659937423674</c:v>
                      </c:pt>
                      <c:pt idx="55">
                        <c:v>0.64054219299218862</c:v>
                      </c:pt>
                      <c:pt idx="56">
                        <c:v>0.17515212057173615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540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2672"/>
        <c:crosses val="autoZero"/>
        <c:auto val="1"/>
        <c:lblAlgn val="ctr"/>
        <c:lblOffset val="100"/>
        <c:noMultiLvlLbl val="0"/>
      </c:catAx>
      <c:valAx>
        <c:axId val="3540326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'points-750'!$D$5</c:f>
              <c:strCache>
                <c:ptCount val="1"/>
                <c:pt idx="0">
                  <c:v>SSSP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'points-750'!$E$5:$K$5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'points-750'!$D$6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'points-750'!$E$6:$K$6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</c:v>
                </c:pt>
                <c:pt idx="6">
                  <c:v>0.82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'points-750'!$D$7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'points-750'!$E$7:$K$7</c:f>
              <c:numCache>
                <c:formatCode>General</c:formatCode>
                <c:ptCount val="7"/>
                <c:pt idx="0">
                  <c:v>-0.15</c:v>
                </c:pt>
                <c:pt idx="1">
                  <c:v>0.61</c:v>
                </c:pt>
                <c:pt idx="2">
                  <c:v>0.55000000000000004</c:v>
                </c:pt>
                <c:pt idx="3">
                  <c:v>0.6</c:v>
                </c:pt>
                <c:pt idx="4">
                  <c:v>0.4</c:v>
                </c:pt>
                <c:pt idx="5">
                  <c:v>0.8</c:v>
                </c:pt>
                <c:pt idx="6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'points-750'!$D$8</c:f>
              <c:strCache>
                <c:ptCount val="1"/>
                <c:pt idx="0">
                  <c:v>PR-DP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'points-750'!$E$8:$K$8</c:f>
              <c:numCache>
                <c:formatCode>General</c:formatCode>
                <c:ptCount val="7"/>
                <c:pt idx="0">
                  <c:v>-0.85</c:v>
                </c:pt>
                <c:pt idx="1">
                  <c:v>-0.8</c:v>
                </c:pt>
                <c:pt idx="2">
                  <c:v>-0.82</c:v>
                </c:pt>
                <c:pt idx="3">
                  <c:v>-0.88</c:v>
                </c:pt>
                <c:pt idx="4">
                  <c:v>-0.65</c:v>
                </c:pt>
                <c:pt idx="5">
                  <c:v>0.98</c:v>
                </c:pt>
                <c:pt idx="6">
                  <c:v>-0.2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'points-750'!$D$9</c:f>
              <c:strCache>
                <c:ptCount val="1"/>
                <c:pt idx="0">
                  <c:v>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'points-750'!$E$9:$K$9</c:f>
              <c:numCache>
                <c:formatCode>General</c:formatCode>
                <c:ptCount val="7"/>
                <c:pt idx="0">
                  <c:v>-0.4</c:v>
                </c:pt>
                <c:pt idx="1">
                  <c:v>0.31</c:v>
                </c:pt>
                <c:pt idx="2">
                  <c:v>-0.1</c:v>
                </c:pt>
                <c:pt idx="3">
                  <c:v>0.05</c:v>
                </c:pt>
                <c:pt idx="4">
                  <c:v>-0.2</c:v>
                </c:pt>
                <c:pt idx="5">
                  <c:v>-0.1</c:v>
                </c:pt>
                <c:pt idx="6">
                  <c:v>-0.1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'points-750'!$D$10</c:f>
              <c:strCache>
                <c:ptCount val="1"/>
                <c:pt idx="0">
                  <c:v>Tri-Cnt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'points-750'!$E$10:$K$10</c:f>
              <c:numCache>
                <c:formatCode>General</c:formatCode>
                <c:ptCount val="7"/>
                <c:pt idx="0">
                  <c:v>-0.62</c:v>
                </c:pt>
                <c:pt idx="1">
                  <c:v>-0.1</c:v>
                </c:pt>
                <c:pt idx="2">
                  <c:v>-0.3</c:v>
                </c:pt>
                <c:pt idx="3">
                  <c:v>-0.2</c:v>
                </c:pt>
                <c:pt idx="4">
                  <c:v>-0.4</c:v>
                </c:pt>
                <c:pt idx="5">
                  <c:v>-0.6</c:v>
                </c:pt>
                <c:pt idx="6">
                  <c:v>-0.31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'points-750'!$D$11</c:f>
              <c:strCache>
                <c:ptCount val="1"/>
                <c:pt idx="0">
                  <c:v>Comm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'points-750'!$E$11:$K$11</c:f>
              <c:numCache>
                <c:formatCode>General</c:formatCode>
                <c:ptCount val="7"/>
                <c:pt idx="0">
                  <c:v>-0.57999999999999996</c:v>
                </c:pt>
                <c:pt idx="1">
                  <c:v>-0.6</c:v>
                </c:pt>
                <c:pt idx="2">
                  <c:v>-0.1</c:v>
                </c:pt>
                <c:pt idx="3">
                  <c:v>-0.56999999999999995</c:v>
                </c:pt>
                <c:pt idx="4">
                  <c:v>-0.36</c:v>
                </c:pt>
                <c:pt idx="5">
                  <c:v>-0.2</c:v>
                </c:pt>
                <c:pt idx="6">
                  <c:v>-0.62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'points-750'!$D$12</c:f>
              <c:strCache>
                <c:ptCount val="1"/>
                <c:pt idx="0">
                  <c:v>Conn-Comp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'points-750'!$E$4:$K$4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'points-750'!$E$12:$K$12</c:f>
              <c:numCache>
                <c:formatCode>General</c:formatCode>
                <c:ptCount val="7"/>
                <c:pt idx="0">
                  <c:v>-0.5</c:v>
                </c:pt>
                <c:pt idx="1">
                  <c:v>-0.41</c:v>
                </c:pt>
                <c:pt idx="2">
                  <c:v>-0.16</c:v>
                </c:pt>
                <c:pt idx="3">
                  <c:v>-0.39</c:v>
                </c:pt>
                <c:pt idx="4">
                  <c:v>-0.61</c:v>
                </c:pt>
                <c:pt idx="5">
                  <c:v>-0.7</c:v>
                </c:pt>
                <c:pt idx="6">
                  <c:v>-0.81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39392"/>
        <c:axId val="354039952"/>
      </c:scatterChart>
      <c:valAx>
        <c:axId val="3540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9952"/>
        <c:crosses val="autoZero"/>
        <c:crossBetween val="midCat"/>
      </c:valAx>
      <c:valAx>
        <c:axId val="3540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'points-750'!$E$25</c:f>
              <c:strCache>
                <c:ptCount val="1"/>
                <c:pt idx="0">
                  <c:v>Without HeteroMap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'points-750'!$D$26:$D$29</c:f>
              <c:strCache>
                <c:ptCount val="4"/>
                <c:pt idx="0">
                  <c:v>sptmp1</c:v>
                </c:pt>
                <c:pt idx="1">
                  <c:v>sptmp2</c:v>
                </c:pt>
                <c:pt idx="2">
                  <c:v>sptmp3</c:v>
                </c:pt>
                <c:pt idx="3">
                  <c:v>sptmp4</c:v>
                </c:pt>
              </c:strCache>
            </c:strRef>
          </c:cat>
          <c:val>
            <c:numRef>
              <c:f>'points-750'!$E$26:$E$29</c:f>
              <c:numCache>
                <c:formatCode>General</c:formatCode>
                <c:ptCount val="4"/>
                <c:pt idx="0">
                  <c:v>1236.8421052631579</c:v>
                </c:pt>
                <c:pt idx="1">
                  <c:v>789.47368421052636</c:v>
                </c:pt>
                <c:pt idx="2">
                  <c:v>766.66666666666674</c:v>
                </c:pt>
                <c:pt idx="3">
                  <c:v>880</c:v>
                </c:pt>
              </c:numCache>
            </c:numRef>
          </c:val>
        </c:ser>
        <c:ser>
          <c:idx val="1"/>
          <c:order val="1"/>
          <c:tx>
            <c:strRef>
              <c:f>'points-750'!$F$25</c:f>
              <c:strCache>
                <c:ptCount val="1"/>
                <c:pt idx="0">
                  <c:v>With HeteroMap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'points-750'!$D$26:$D$29</c:f>
              <c:strCache>
                <c:ptCount val="4"/>
                <c:pt idx="0">
                  <c:v>sptmp1</c:v>
                </c:pt>
                <c:pt idx="1">
                  <c:v>sptmp2</c:v>
                </c:pt>
                <c:pt idx="2">
                  <c:v>sptmp3</c:v>
                </c:pt>
                <c:pt idx="3">
                  <c:v>sptmp4</c:v>
                </c:pt>
              </c:strCache>
            </c:strRef>
          </c:cat>
          <c:val>
            <c:numRef>
              <c:f>'points-750'!$F$26:$F$29</c:f>
              <c:numCache>
                <c:formatCode>General</c:formatCode>
                <c:ptCount val="4"/>
                <c:pt idx="0">
                  <c:v>657.89473684210532</c:v>
                </c:pt>
                <c:pt idx="1">
                  <c:v>250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51760"/>
        <c:axId val="354652320"/>
      </c:barChart>
      <c:catAx>
        <c:axId val="3546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Spatio-Temporal</a:t>
                </a:r>
                <a:r>
                  <a:rPr lang="en-US" baseline="0"/>
                  <a:t> </a:t>
                </a:r>
                <a:r>
                  <a:rPr lang="en-US"/>
                  <a:t>Graphs with Varying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2320"/>
        <c:crosses val="autoZero"/>
        <c:auto val="1"/>
        <c:lblAlgn val="ctr"/>
        <c:lblOffset val="100"/>
        <c:noMultiLvlLbl val="0"/>
      </c:catAx>
      <c:valAx>
        <c:axId val="3546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'points-750'!$D$16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'points-750'!$E$16:$L$16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-0.15</c:v>
                </c:pt>
                <c:pt idx="3">
                  <c:v>-0.8</c:v>
                </c:pt>
                <c:pt idx="4">
                  <c:v>-0.4</c:v>
                </c:pt>
                <c:pt idx="5">
                  <c:v>-0.62</c:v>
                </c:pt>
                <c:pt idx="6">
                  <c:v>-0.57999999999999996</c:v>
                </c:pt>
                <c:pt idx="7">
                  <c:v>-0.5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'points-750'!$D$17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'points-750'!$E$17:$L$17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0.61</c:v>
                </c:pt>
                <c:pt idx="3">
                  <c:v>-0.5</c:v>
                </c:pt>
                <c:pt idx="4">
                  <c:v>0.4</c:v>
                </c:pt>
                <c:pt idx="5">
                  <c:v>-0.1</c:v>
                </c:pt>
                <c:pt idx="6">
                  <c:v>-0.6</c:v>
                </c:pt>
                <c:pt idx="7">
                  <c:v>-0.41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'points-750'!$D$18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'points-750'!$E$18:$L$18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0.55000000000000004</c:v>
                </c:pt>
                <c:pt idx="3">
                  <c:v>-0.72</c:v>
                </c:pt>
                <c:pt idx="4">
                  <c:v>-0.1</c:v>
                </c:pt>
                <c:pt idx="5">
                  <c:v>-0.3</c:v>
                </c:pt>
                <c:pt idx="6">
                  <c:v>-0.1</c:v>
                </c:pt>
                <c:pt idx="7">
                  <c:v>-0.16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'points-750'!$D$19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'points-750'!$E$19:$L$19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0.45</c:v>
                </c:pt>
                <c:pt idx="3">
                  <c:v>-0.88</c:v>
                </c:pt>
                <c:pt idx="4">
                  <c:v>0.15</c:v>
                </c:pt>
                <c:pt idx="5">
                  <c:v>-0.2</c:v>
                </c:pt>
                <c:pt idx="6">
                  <c:v>-0.56999999999999995</c:v>
                </c:pt>
                <c:pt idx="7">
                  <c:v>-0.39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'points-750'!$D$20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'points-750'!$E$20:$L$20</c:f>
              <c:numCache>
                <c:formatCode>General</c:formatCode>
                <c:ptCount val="8"/>
                <c:pt idx="0">
                  <c:v>0.85</c:v>
                </c:pt>
                <c:pt idx="1">
                  <c:v>0.95</c:v>
                </c:pt>
                <c:pt idx="2">
                  <c:v>0.3</c:v>
                </c:pt>
                <c:pt idx="3">
                  <c:v>-0.3</c:v>
                </c:pt>
                <c:pt idx="4">
                  <c:v>-0.2</c:v>
                </c:pt>
                <c:pt idx="5">
                  <c:v>-0.4</c:v>
                </c:pt>
                <c:pt idx="6">
                  <c:v>-0.36</c:v>
                </c:pt>
                <c:pt idx="7">
                  <c:v>-0.61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'points-750'!$D$21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'points-750'!$E$21:$L$21</c:f>
              <c:numCache>
                <c:formatCode>General</c:formatCode>
                <c:ptCount val="8"/>
                <c:pt idx="0">
                  <c:v>0.75</c:v>
                </c:pt>
                <c:pt idx="1">
                  <c:v>0.9</c:v>
                </c:pt>
                <c:pt idx="2">
                  <c:v>0.8</c:v>
                </c:pt>
                <c:pt idx="3">
                  <c:v>0.68</c:v>
                </c:pt>
                <c:pt idx="4">
                  <c:v>-0.1</c:v>
                </c:pt>
                <c:pt idx="5">
                  <c:v>-0.6</c:v>
                </c:pt>
                <c:pt idx="6">
                  <c:v>-0.2</c:v>
                </c:pt>
                <c:pt idx="7">
                  <c:v>-0.7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'points-750'!$D$22</c:f>
              <c:strCache>
                <c:ptCount val="1"/>
                <c:pt idx="0">
                  <c:v>Twtr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'points-750'!$E$22:$L$22</c:f>
              <c:numCache>
                <c:formatCode>General</c:formatCode>
                <c:ptCount val="8"/>
                <c:pt idx="0">
                  <c:v>0.51</c:v>
                </c:pt>
                <c:pt idx="1">
                  <c:v>0.79</c:v>
                </c:pt>
                <c:pt idx="2">
                  <c:v>0.7</c:v>
                </c:pt>
                <c:pt idx="3">
                  <c:v>0.1</c:v>
                </c:pt>
                <c:pt idx="4">
                  <c:v>-0.15</c:v>
                </c:pt>
                <c:pt idx="5">
                  <c:v>0.2</c:v>
                </c:pt>
                <c:pt idx="6">
                  <c:v>-0.5</c:v>
                </c:pt>
                <c:pt idx="7">
                  <c:v>-0.85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'points-750'!$D$23</c:f>
              <c:strCache>
                <c:ptCount val="1"/>
                <c:pt idx="0">
                  <c:v>Kron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'points-750'!$E$15:$L$15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'points-750'!$E$23:$L$23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0.82</c:v>
                </c:pt>
                <c:pt idx="2">
                  <c:v>0.6</c:v>
                </c:pt>
                <c:pt idx="3">
                  <c:v>0.2</c:v>
                </c:pt>
                <c:pt idx="4">
                  <c:v>-0.1</c:v>
                </c:pt>
                <c:pt idx="5">
                  <c:v>-0.31</c:v>
                </c:pt>
                <c:pt idx="6">
                  <c:v>-0.62</c:v>
                </c:pt>
                <c:pt idx="7">
                  <c:v>-0.81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9040"/>
        <c:axId val="354659600"/>
      </c:scatterChart>
      <c:valAx>
        <c:axId val="3546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9600"/>
        <c:crosses val="autoZero"/>
        <c:crossBetween val="midCat"/>
      </c:valAx>
      <c:valAx>
        <c:axId val="3546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'points-970'!$D$5</c:f>
              <c:strCache>
                <c:ptCount val="1"/>
                <c:pt idx="0">
                  <c:v>SSSP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'points-970'!$E$5:$K$5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</c:v>
                </c:pt>
                <c:pt idx="5">
                  <c:v>0.75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'points-970'!$D$6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'points-970'!$E$6:$K$6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0.9</c:v>
                </c:pt>
                <c:pt idx="6">
                  <c:v>0.82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'points-970'!$D$7</c:f>
              <c:strCache>
                <c:ptCount val="1"/>
                <c:pt idx="0">
                  <c:v>DFS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'points-970'!$E$7:$K$7</c:f>
              <c:numCache>
                <c:formatCode>General</c:formatCode>
                <c:ptCount val="7"/>
                <c:pt idx="0">
                  <c:v>-0.15</c:v>
                </c:pt>
                <c:pt idx="1">
                  <c:v>0.61</c:v>
                </c:pt>
                <c:pt idx="2">
                  <c:v>0.55000000000000004</c:v>
                </c:pt>
                <c:pt idx="3">
                  <c:v>0.6</c:v>
                </c:pt>
                <c:pt idx="4">
                  <c:v>0.4</c:v>
                </c:pt>
                <c:pt idx="5">
                  <c:v>0.8</c:v>
                </c:pt>
                <c:pt idx="6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'points-970'!$D$8</c:f>
              <c:strCache>
                <c:ptCount val="1"/>
                <c:pt idx="0">
                  <c:v>PR-DP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'points-970'!$E$8:$K$8</c:f>
              <c:numCache>
                <c:formatCode>General</c:formatCode>
                <c:ptCount val="7"/>
                <c:pt idx="0">
                  <c:v>-0.85</c:v>
                </c:pt>
                <c:pt idx="1">
                  <c:v>-0.8</c:v>
                </c:pt>
                <c:pt idx="2">
                  <c:v>-0.82</c:v>
                </c:pt>
                <c:pt idx="3">
                  <c:v>-0.88</c:v>
                </c:pt>
                <c:pt idx="4">
                  <c:v>-0.65</c:v>
                </c:pt>
                <c:pt idx="5">
                  <c:v>0.98</c:v>
                </c:pt>
                <c:pt idx="6">
                  <c:v>-0.2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'points-970'!$D$9</c:f>
              <c:strCache>
                <c:ptCount val="1"/>
                <c:pt idx="0">
                  <c:v>PR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'points-970'!$E$9:$K$9</c:f>
              <c:numCache>
                <c:formatCode>General</c:formatCode>
                <c:ptCount val="7"/>
                <c:pt idx="0">
                  <c:v>-0.4</c:v>
                </c:pt>
                <c:pt idx="1">
                  <c:v>0.31</c:v>
                </c:pt>
                <c:pt idx="2">
                  <c:v>-0.1</c:v>
                </c:pt>
                <c:pt idx="3">
                  <c:v>0.05</c:v>
                </c:pt>
                <c:pt idx="4">
                  <c:v>-0.2</c:v>
                </c:pt>
                <c:pt idx="5">
                  <c:v>-0.1</c:v>
                </c:pt>
                <c:pt idx="6">
                  <c:v>-0.1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'points-970'!$D$10</c:f>
              <c:strCache>
                <c:ptCount val="1"/>
                <c:pt idx="0">
                  <c:v>Tri-Cnt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'points-970'!$E$10:$K$10</c:f>
              <c:numCache>
                <c:formatCode>General</c:formatCode>
                <c:ptCount val="7"/>
                <c:pt idx="0">
                  <c:v>-0.62</c:v>
                </c:pt>
                <c:pt idx="1">
                  <c:v>-0.1</c:v>
                </c:pt>
                <c:pt idx="2">
                  <c:v>-0.3</c:v>
                </c:pt>
                <c:pt idx="3">
                  <c:v>-0.2</c:v>
                </c:pt>
                <c:pt idx="4">
                  <c:v>-0.4</c:v>
                </c:pt>
                <c:pt idx="5">
                  <c:v>-0.6</c:v>
                </c:pt>
                <c:pt idx="6">
                  <c:v>-0.31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'points-970'!$D$11</c:f>
              <c:strCache>
                <c:ptCount val="1"/>
                <c:pt idx="0">
                  <c:v>Comm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'points-970'!$E$11:$K$11</c:f>
              <c:numCache>
                <c:formatCode>General</c:formatCode>
                <c:ptCount val="7"/>
                <c:pt idx="0">
                  <c:v>-0.57999999999999996</c:v>
                </c:pt>
                <c:pt idx="1">
                  <c:v>-0.6</c:v>
                </c:pt>
                <c:pt idx="2">
                  <c:v>-0.1</c:v>
                </c:pt>
                <c:pt idx="3">
                  <c:v>-0.56999999999999995</c:v>
                </c:pt>
                <c:pt idx="4">
                  <c:v>-0.36</c:v>
                </c:pt>
                <c:pt idx="5">
                  <c:v>-0.2</c:v>
                </c:pt>
                <c:pt idx="6">
                  <c:v>-0.62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'points-970'!$D$12</c:f>
              <c:strCache>
                <c:ptCount val="1"/>
                <c:pt idx="0">
                  <c:v>Conn-Comp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'points-970'!$E$4:$K$4</c:f>
              <c:strCache>
                <c:ptCount val="7"/>
                <c:pt idx="0">
                  <c:v>CO</c:v>
                </c:pt>
                <c:pt idx="1">
                  <c:v>CA</c:v>
                </c:pt>
                <c:pt idx="2">
                  <c:v>FB</c:v>
                </c:pt>
                <c:pt idx="3">
                  <c:v>LJ</c:v>
                </c:pt>
                <c:pt idx="4">
                  <c:v>Rgg</c:v>
                </c:pt>
                <c:pt idx="5">
                  <c:v>Frnd</c:v>
                </c:pt>
                <c:pt idx="6">
                  <c:v>Kron</c:v>
                </c:pt>
              </c:strCache>
            </c:strRef>
          </c:xVal>
          <c:yVal>
            <c:numRef>
              <c:f>'points-970'!$E$12:$K$12</c:f>
              <c:numCache>
                <c:formatCode>General</c:formatCode>
                <c:ptCount val="7"/>
                <c:pt idx="0">
                  <c:v>-0.5</c:v>
                </c:pt>
                <c:pt idx="1">
                  <c:v>-0.41</c:v>
                </c:pt>
                <c:pt idx="2">
                  <c:v>-0.16</c:v>
                </c:pt>
                <c:pt idx="3">
                  <c:v>-0.39</c:v>
                </c:pt>
                <c:pt idx="4">
                  <c:v>-0.61</c:v>
                </c:pt>
                <c:pt idx="5">
                  <c:v>-0.7</c:v>
                </c:pt>
                <c:pt idx="6">
                  <c:v>-0.81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66320"/>
        <c:axId val="354666880"/>
      </c:scatterChart>
      <c:valAx>
        <c:axId val="3546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6880"/>
        <c:crosses val="autoZero"/>
        <c:crossBetween val="midCat"/>
      </c:valAx>
      <c:valAx>
        <c:axId val="354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'points-970'!$E$25</c:f>
              <c:strCache>
                <c:ptCount val="1"/>
                <c:pt idx="0">
                  <c:v>Without HeteroMap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'points-970'!$D$26:$D$29</c:f>
              <c:strCache>
                <c:ptCount val="4"/>
                <c:pt idx="0">
                  <c:v>sptmp1</c:v>
                </c:pt>
                <c:pt idx="1">
                  <c:v>sptmp2</c:v>
                </c:pt>
                <c:pt idx="2">
                  <c:v>sptmp3</c:v>
                </c:pt>
                <c:pt idx="3">
                  <c:v>sptmp4</c:v>
                </c:pt>
              </c:strCache>
            </c:strRef>
          </c:cat>
          <c:val>
            <c:numRef>
              <c:f>'points-970'!$E$26:$E$29</c:f>
              <c:numCache>
                <c:formatCode>General</c:formatCode>
                <c:ptCount val="4"/>
                <c:pt idx="0">
                  <c:v>1236.8421052631579</c:v>
                </c:pt>
                <c:pt idx="1">
                  <c:v>789.47368421052636</c:v>
                </c:pt>
                <c:pt idx="2">
                  <c:v>766.66666666666674</c:v>
                </c:pt>
                <c:pt idx="3">
                  <c:v>880</c:v>
                </c:pt>
              </c:numCache>
            </c:numRef>
          </c:val>
        </c:ser>
        <c:ser>
          <c:idx val="1"/>
          <c:order val="1"/>
          <c:tx>
            <c:strRef>
              <c:f>'points-970'!$F$25</c:f>
              <c:strCache>
                <c:ptCount val="1"/>
                <c:pt idx="0">
                  <c:v>With HeteroMap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'points-970'!$D$26:$D$29</c:f>
              <c:strCache>
                <c:ptCount val="4"/>
                <c:pt idx="0">
                  <c:v>sptmp1</c:v>
                </c:pt>
                <c:pt idx="1">
                  <c:v>sptmp2</c:v>
                </c:pt>
                <c:pt idx="2">
                  <c:v>sptmp3</c:v>
                </c:pt>
                <c:pt idx="3">
                  <c:v>sptmp4</c:v>
                </c:pt>
              </c:strCache>
            </c:strRef>
          </c:cat>
          <c:val>
            <c:numRef>
              <c:f>'points-970'!$F$26:$F$29</c:f>
              <c:numCache>
                <c:formatCode>General</c:formatCode>
                <c:ptCount val="4"/>
                <c:pt idx="0">
                  <c:v>657.89473684210532</c:v>
                </c:pt>
                <c:pt idx="1">
                  <c:v>250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70240"/>
        <c:axId val="354670800"/>
      </c:barChart>
      <c:catAx>
        <c:axId val="3546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Spatio-Temporal</a:t>
                </a:r>
                <a:r>
                  <a:rPr lang="en-US" baseline="0"/>
                  <a:t> </a:t>
                </a:r>
                <a:r>
                  <a:rPr lang="en-US"/>
                  <a:t>Graphs with Varying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0800"/>
        <c:crosses val="autoZero"/>
        <c:auto val="1"/>
        <c:lblAlgn val="ctr"/>
        <c:lblOffset val="100"/>
        <c:noMultiLvlLbl val="0"/>
      </c:catAx>
      <c:valAx>
        <c:axId val="3546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'points-970'!$D$16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'points-970'!$E$16:$L$16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0.71</c:v>
                </c:pt>
                <c:pt idx="3">
                  <c:v>-0.55000000000000004</c:v>
                </c:pt>
                <c:pt idx="4">
                  <c:v>-0.05</c:v>
                </c:pt>
                <c:pt idx="5">
                  <c:v>0.05</c:v>
                </c:pt>
                <c:pt idx="6">
                  <c:v>-0.28000000000000003</c:v>
                </c:pt>
                <c:pt idx="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'points-970'!$D$17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'points-970'!$E$17:$L$17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-0.55000000000000004</c:v>
                </c:pt>
                <c:pt idx="4">
                  <c:v>0.35</c:v>
                </c:pt>
                <c:pt idx="5">
                  <c:v>0.1</c:v>
                </c:pt>
                <c:pt idx="6">
                  <c:v>0.2</c:v>
                </c:pt>
                <c:pt idx="7">
                  <c:v>0.15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'points-970'!$D$18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'points-970'!$E$18:$L$18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-0.62</c:v>
                </c:pt>
                <c:pt idx="4">
                  <c:v>0.05</c:v>
                </c:pt>
                <c:pt idx="5">
                  <c:v>0.2</c:v>
                </c:pt>
                <c:pt idx="6">
                  <c:v>0.25</c:v>
                </c:pt>
                <c:pt idx="7">
                  <c:v>0.25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'points-970'!$D$19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'points-970'!$E$19:$L$19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-0.05</c:v>
                </c:pt>
                <c:pt idx="4">
                  <c:v>0.15</c:v>
                </c:pt>
                <c:pt idx="5">
                  <c:v>0.3</c:v>
                </c:pt>
                <c:pt idx="6">
                  <c:v>-0.1</c:v>
                </c:pt>
                <c:pt idx="7">
                  <c:v>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'points-970'!$D$20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'points-970'!$E$20:$L$20</c:f>
              <c:numCache>
                <c:formatCode>General</c:formatCode>
                <c:ptCount val="8"/>
                <c:pt idx="0">
                  <c:v>0.95</c:v>
                </c:pt>
                <c:pt idx="1">
                  <c:v>1</c:v>
                </c:pt>
                <c:pt idx="2">
                  <c:v>0.91</c:v>
                </c:pt>
                <c:pt idx="3">
                  <c:v>-0.15</c:v>
                </c:pt>
                <c:pt idx="4">
                  <c:v>0.2</c:v>
                </c:pt>
                <c:pt idx="5">
                  <c:v>-0.2</c:v>
                </c:pt>
                <c:pt idx="6">
                  <c:v>-0.36</c:v>
                </c:pt>
                <c:pt idx="7">
                  <c:v>0.2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'points-970'!$D$21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'points-970'!$E$21:$L$21</c:f>
              <c:numCache>
                <c:formatCode>General</c:formatCode>
                <c:ptCount val="8"/>
                <c:pt idx="0">
                  <c:v>0.85</c:v>
                </c:pt>
                <c:pt idx="1">
                  <c:v>0.95</c:v>
                </c:pt>
                <c:pt idx="2">
                  <c:v>0.85</c:v>
                </c:pt>
                <c:pt idx="3">
                  <c:v>0.4</c:v>
                </c:pt>
                <c:pt idx="4">
                  <c:v>0.15</c:v>
                </c:pt>
                <c:pt idx="5">
                  <c:v>-0.2</c:v>
                </c:pt>
                <c:pt idx="6">
                  <c:v>0.1</c:v>
                </c:pt>
                <c:pt idx="7">
                  <c:v>0.4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'points-970'!$D$22</c:f>
              <c:strCache>
                <c:ptCount val="1"/>
                <c:pt idx="0">
                  <c:v>Kron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'points-970'!$E$22:$L$22</c:f>
              <c:numCache>
                <c:formatCode>General</c:formatCode>
                <c:ptCount val="8"/>
                <c:pt idx="0">
                  <c:v>0.65</c:v>
                </c:pt>
                <c:pt idx="1">
                  <c:v>0.87</c:v>
                </c:pt>
                <c:pt idx="2">
                  <c:v>0.8</c:v>
                </c:pt>
                <c:pt idx="3">
                  <c:v>0.25</c:v>
                </c:pt>
                <c:pt idx="4">
                  <c:v>0.1</c:v>
                </c:pt>
                <c:pt idx="5">
                  <c:v>0.31</c:v>
                </c:pt>
                <c:pt idx="6">
                  <c:v>-0.32</c:v>
                </c:pt>
                <c:pt idx="7">
                  <c:v>0.1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'points-970'!$D$23</c:f>
              <c:strCache>
                <c:ptCount val="1"/>
                <c:pt idx="0">
                  <c:v>Twtr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'points-970'!$E$15:$L$15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'points-970'!$E$23:$L$23</c:f>
              <c:numCache>
                <c:formatCode>General</c:formatCode>
                <c:ptCount val="8"/>
                <c:pt idx="0">
                  <c:v>0.61</c:v>
                </c:pt>
                <c:pt idx="1">
                  <c:v>0.85</c:v>
                </c:pt>
                <c:pt idx="2">
                  <c:v>0.82</c:v>
                </c:pt>
                <c:pt idx="3">
                  <c:v>0.2</c:v>
                </c:pt>
                <c:pt idx="4">
                  <c:v>-0.1</c:v>
                </c:pt>
                <c:pt idx="5">
                  <c:v>0.41</c:v>
                </c:pt>
                <c:pt idx="6">
                  <c:v>0.05</c:v>
                </c:pt>
                <c:pt idx="7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7520"/>
        <c:axId val="354678080"/>
      </c:scatterChart>
      <c:valAx>
        <c:axId val="35467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8080"/>
        <c:crosses val="autoZero"/>
        <c:crossBetween val="midCat"/>
      </c:valAx>
      <c:valAx>
        <c:axId val="354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mem500mb!$N$27</c:f>
              <c:strCache>
                <c:ptCount val="1"/>
                <c:pt idx="0">
                  <c:v>Xeon Phi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mem500mb!$N$35:$N$39</c:f>
                <c:numCache>
                  <c:formatCode>General</c:formatCode>
                  <c:ptCount val="5"/>
                  <c:pt idx="0">
                    <c:v>9.5711609826800007E-2</c:v>
                  </c:pt>
                  <c:pt idx="1">
                    <c:v>0.15420948813102439</c:v>
                  </c:pt>
                  <c:pt idx="2">
                    <c:v>0.13493330211464635</c:v>
                  </c:pt>
                  <c:pt idx="3">
                    <c:v>0.13493330211464635</c:v>
                  </c:pt>
                  <c:pt idx="4">
                    <c:v>9.6380930081890248E-2</c:v>
                  </c:pt>
                </c:numCache>
              </c:numRef>
            </c:plus>
            <c:minus>
              <c:numRef>
                <c:f>mem500mb!$O$35:$O$39</c:f>
                <c:numCache>
                  <c:formatCode>General</c:formatCode>
                  <c:ptCount val="5"/>
                  <c:pt idx="0">
                    <c:v>0.47828558049134101</c:v>
                  </c:pt>
                  <c:pt idx="1">
                    <c:v>0.38552372032756099</c:v>
                  </c:pt>
                  <c:pt idx="2">
                    <c:v>0.29041897626204899</c:v>
                  </c:pt>
                  <c:pt idx="3">
                    <c:v>0.24866604229292999</c:v>
                  </c:pt>
                  <c:pt idx="4">
                    <c:v>0.21276186016377999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mem500mb!$M$28:$M$32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mem500mb!$N$28:$N$32</c:f>
              <c:numCache>
                <c:formatCode>General</c:formatCode>
                <c:ptCount val="5"/>
                <c:pt idx="0">
                  <c:v>0.9</c:v>
                </c:pt>
                <c:pt idx="1">
                  <c:v>0.7498523577669356</c:v>
                </c:pt>
                <c:pt idx="2">
                  <c:v>0.65552924340847063</c:v>
                </c:pt>
                <c:pt idx="3">
                  <c:v>0.60431777670843256</c:v>
                </c:pt>
                <c:pt idx="4">
                  <c:v>0.53615334211915266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mem500mb!$O$27</c:f>
              <c:strCache>
                <c:ptCount val="1"/>
                <c:pt idx="0">
                  <c:v>GTX750TI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mem500mb!$N$41:$N$45</c:f>
                <c:numCache>
                  <c:formatCode>General</c:formatCode>
                  <c:ptCount val="5"/>
                  <c:pt idx="0">
                    <c:v>0.20523720327560999</c:v>
                  </c:pt>
                  <c:pt idx="1">
                    <c:v>0.34841897626204898</c:v>
                  </c:pt>
                  <c:pt idx="2">
                    <c:v>0.32841897626204902</c:v>
                  </c:pt>
                  <c:pt idx="3">
                    <c:v>0.32769516227842682</c:v>
                  </c:pt>
                  <c:pt idx="4">
                    <c:v>0.331314232196537</c:v>
                  </c:pt>
                </c:numCache>
              </c:numRef>
            </c:plus>
            <c:minus>
              <c:numRef>
                <c:f>mem500mb!$O$41:$O$45</c:f>
                <c:numCache>
                  <c:formatCode>General</c:formatCode>
                  <c:ptCount val="5"/>
                  <c:pt idx="0">
                    <c:v>0.26986660422929271</c:v>
                  </c:pt>
                  <c:pt idx="1">
                    <c:v>5.3809300818901999E-2</c:v>
                  </c:pt>
                  <c:pt idx="2">
                    <c:v>5.7104744065512199E-2</c:v>
                  </c:pt>
                  <c:pt idx="3">
                    <c:v>5.6571160982680002E-2</c:v>
                  </c:pt>
                  <c:pt idx="4">
                    <c:v>5.6571160982680002E-2</c:v>
                  </c:pt>
                </c:numCache>
              </c:numRef>
            </c:minus>
            <c:spPr>
              <a:noFill/>
              <a:ln w="25400" cap="sq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mem500mb!$M$28:$M$32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mem500mb!$O$28:$O$32</c:f>
              <c:numCache>
                <c:formatCode>General</c:formatCode>
                <c:ptCount val="5"/>
                <c:pt idx="0">
                  <c:v>0.76113509221206177</c:v>
                </c:pt>
                <c:pt idx="1">
                  <c:v>0.44307802294182203</c:v>
                </c:pt>
                <c:pt idx="2">
                  <c:v>0.44307802294182241</c:v>
                </c:pt>
                <c:pt idx="3">
                  <c:v>0.44307802294182241</c:v>
                </c:pt>
                <c:pt idx="4">
                  <c:v>0.44307802294182241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mem500mb!$P$27</c:f>
              <c:strCache>
                <c:ptCount val="1"/>
                <c:pt idx="0">
                  <c:v>HeteroMap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mem500mb!$N$47:$N$51</c:f>
                <c:numCache>
                  <c:formatCode>General</c:formatCode>
                  <c:ptCount val="5"/>
                </c:numCache>
              </c:numRef>
            </c:plus>
            <c:minus>
              <c:numRef>
                <c:f>mem500mb!$O$47:$O$51</c:f>
                <c:numCache>
                  <c:formatCode>General</c:formatCode>
                  <c:ptCount val="5"/>
                </c:numCache>
              </c:numRef>
            </c:minus>
            <c:spPr>
              <a:noFill/>
              <a:ln w="25400" cap="sq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mem500mb!$M$28:$M$32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mem500mb!$P$28:$P$32</c:f>
              <c:numCache>
                <c:formatCode>General</c:formatCode>
                <c:ptCount val="5"/>
                <c:pt idx="0">
                  <c:v>0.31014766462399757</c:v>
                </c:pt>
                <c:pt idx="1">
                  <c:v>0.30122560482157296</c:v>
                </c:pt>
                <c:pt idx="2">
                  <c:v>0.28930602484409462</c:v>
                </c:pt>
                <c:pt idx="3">
                  <c:v>0.28159555043754342</c:v>
                </c:pt>
                <c:pt idx="4">
                  <c:v>0.26964080298629683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82000"/>
        <c:axId val="354682560"/>
      </c:scatterChart>
      <c:valAx>
        <c:axId val="3546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2560"/>
        <c:crosses val="autoZero"/>
        <c:crossBetween val="midCat"/>
      </c:valAx>
      <c:valAx>
        <c:axId val="35468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over750!$AA$62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over750!$Z$63:$Z$71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over750!$AA$63:$AA$71</c:f>
              <c:numCache>
                <c:formatCode>General</c:formatCode>
                <c:ptCount val="9"/>
                <c:pt idx="0">
                  <c:v>0.7547942503635432</c:v>
                </c:pt>
                <c:pt idx="1">
                  <c:v>0.81607047256112308</c:v>
                </c:pt>
                <c:pt idx="2">
                  <c:v>0.51546273805362175</c:v>
                </c:pt>
                <c:pt idx="3">
                  <c:v>0.37857636028488767</c:v>
                </c:pt>
                <c:pt idx="4">
                  <c:v>0.92984480084730214</c:v>
                </c:pt>
                <c:pt idx="5">
                  <c:v>0.42914350791951283</c:v>
                </c:pt>
                <c:pt idx="6">
                  <c:v>0.66106975691384451</c:v>
                </c:pt>
                <c:pt idx="7">
                  <c:v>0.34010170595184092</c:v>
                </c:pt>
                <c:pt idx="8">
                  <c:v>0.56767140215385992</c:v>
                </c:pt>
              </c:numCache>
            </c:numRef>
          </c:val>
        </c:ser>
        <c:ser>
          <c:idx val="1"/>
          <c:order val="1"/>
          <c:tx>
            <c:strRef>
              <c:f>over750!$AB$62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over750!$Z$63:$Z$71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over750!$AB$63:$AB$71</c:f>
              <c:numCache>
                <c:formatCode>General</c:formatCode>
                <c:ptCount val="9"/>
                <c:pt idx="0">
                  <c:v>5.3434939267877575E-2</c:v>
                </c:pt>
                <c:pt idx="1">
                  <c:v>0.12371718572561674</c:v>
                </c:pt>
                <c:pt idx="2">
                  <c:v>0.63402396046849185</c:v>
                </c:pt>
                <c:pt idx="3">
                  <c:v>1</c:v>
                </c:pt>
                <c:pt idx="4">
                  <c:v>0.69278818439759671</c:v>
                </c:pt>
                <c:pt idx="5">
                  <c:v>1</c:v>
                </c:pt>
                <c:pt idx="6">
                  <c:v>0.70788394669380394</c:v>
                </c:pt>
                <c:pt idx="7">
                  <c:v>1</c:v>
                </c:pt>
                <c:pt idx="8">
                  <c:v>0.46144021902315197</c:v>
                </c:pt>
              </c:numCache>
            </c:numRef>
          </c:val>
        </c:ser>
        <c:ser>
          <c:idx val="2"/>
          <c:order val="2"/>
          <c:tx>
            <c:strRef>
              <c:f>over750!$AD$62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over750!$Z$63:$Z$71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over750!$AD$63:$AD$71</c:f>
              <c:numCache>
                <c:formatCode>General</c:formatCode>
                <c:ptCount val="9"/>
                <c:pt idx="0">
                  <c:v>1.204102378857792E-2</c:v>
                </c:pt>
                <c:pt idx="1">
                  <c:v>2.9156646869853862E-3</c:v>
                </c:pt>
                <c:pt idx="2">
                  <c:v>5.3092404565400798E-2</c:v>
                </c:pt>
                <c:pt idx="3">
                  <c:v>0.12676957529754598</c:v>
                </c:pt>
                <c:pt idx="4">
                  <c:v>0.16552041354346819</c:v>
                </c:pt>
                <c:pt idx="5">
                  <c:v>0.22381870746106663</c:v>
                </c:pt>
                <c:pt idx="6">
                  <c:v>0.17389216891795883</c:v>
                </c:pt>
                <c:pt idx="7">
                  <c:v>0.11212940093206708</c:v>
                </c:pt>
                <c:pt idx="8">
                  <c:v>6.0120763433188958E-2</c:v>
                </c:pt>
              </c:numCache>
            </c:numRef>
          </c:val>
        </c:ser>
        <c:ser>
          <c:idx val="3"/>
          <c:order val="3"/>
          <c:tx>
            <c:strRef>
              <c:f>over750!$AC$62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over750!$AC$63:$AC$71</c:f>
              <c:numCache>
                <c:formatCode>General</c:formatCode>
                <c:ptCount val="9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77232"/>
        <c:axId val="349477792"/>
      </c:barChart>
      <c:catAx>
        <c:axId val="349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792"/>
        <c:crosses val="autoZero"/>
        <c:auto val="1"/>
        <c:lblAlgn val="ctr"/>
        <c:lblOffset val="100"/>
        <c:noMultiLvlLbl val="0"/>
      </c:catAx>
      <c:valAx>
        <c:axId val="349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mem500mb!$AF$17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mem500mb!$AG$17:$AN$17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0.71</c:v>
                </c:pt>
                <c:pt idx="3">
                  <c:v>-0.55000000000000004</c:v>
                </c:pt>
                <c:pt idx="4">
                  <c:v>-0.05</c:v>
                </c:pt>
                <c:pt idx="5">
                  <c:v>0.05</c:v>
                </c:pt>
                <c:pt idx="6">
                  <c:v>-0.28000000000000003</c:v>
                </c:pt>
                <c:pt idx="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mem500mb!$AF$18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mem500mb!$AG$18:$AN$18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-0.55000000000000004</c:v>
                </c:pt>
                <c:pt idx="4">
                  <c:v>0.35</c:v>
                </c:pt>
                <c:pt idx="5">
                  <c:v>0.1</c:v>
                </c:pt>
                <c:pt idx="6">
                  <c:v>0.2</c:v>
                </c:pt>
                <c:pt idx="7">
                  <c:v>0.15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mem500mb!$AF$19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mem500mb!$AG$19:$AN$19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-0.62</c:v>
                </c:pt>
                <c:pt idx="4">
                  <c:v>0.05</c:v>
                </c:pt>
                <c:pt idx="5">
                  <c:v>0.2</c:v>
                </c:pt>
                <c:pt idx="6">
                  <c:v>0.25</c:v>
                </c:pt>
                <c:pt idx="7">
                  <c:v>0.25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mem500mb!$AF$20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mem500mb!$AG$20:$AN$20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-0.05</c:v>
                </c:pt>
                <c:pt idx="4">
                  <c:v>0.15</c:v>
                </c:pt>
                <c:pt idx="5">
                  <c:v>0.3</c:v>
                </c:pt>
                <c:pt idx="6">
                  <c:v>-0.1</c:v>
                </c:pt>
                <c:pt idx="7">
                  <c:v>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mem500mb!$AF$21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mem500mb!$AG$21:$AN$21</c:f>
              <c:numCache>
                <c:formatCode>General</c:formatCode>
                <c:ptCount val="8"/>
                <c:pt idx="0">
                  <c:v>0.95</c:v>
                </c:pt>
                <c:pt idx="1">
                  <c:v>1</c:v>
                </c:pt>
                <c:pt idx="2">
                  <c:v>0.91</c:v>
                </c:pt>
                <c:pt idx="3">
                  <c:v>-0.15</c:v>
                </c:pt>
                <c:pt idx="4">
                  <c:v>0.2</c:v>
                </c:pt>
                <c:pt idx="5">
                  <c:v>-0.2</c:v>
                </c:pt>
                <c:pt idx="6">
                  <c:v>-0.36</c:v>
                </c:pt>
                <c:pt idx="7">
                  <c:v>0.2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mem500mb!$AF$22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mem500mb!$AG$22:$AN$22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0.75</c:v>
                </c:pt>
                <c:pt idx="3">
                  <c:v>0.21</c:v>
                </c:pt>
                <c:pt idx="4">
                  <c:v>0</c:v>
                </c:pt>
                <c:pt idx="5">
                  <c:v>-0.4</c:v>
                </c:pt>
                <c:pt idx="6">
                  <c:v>-0.1</c:v>
                </c:pt>
                <c:pt idx="7">
                  <c:v>0.2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mem500mb!$AF$23</c:f>
              <c:strCache>
                <c:ptCount val="1"/>
                <c:pt idx="0">
                  <c:v>Kron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mem500mb!$AG$23:$AN$23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0.77</c:v>
                </c:pt>
                <c:pt idx="2">
                  <c:v>0.70000000000000007</c:v>
                </c:pt>
                <c:pt idx="3">
                  <c:v>0</c:v>
                </c:pt>
                <c:pt idx="4">
                  <c:v>-0.1</c:v>
                </c:pt>
                <c:pt idx="5">
                  <c:v>0.1</c:v>
                </c:pt>
                <c:pt idx="6">
                  <c:v>-0.51</c:v>
                </c:pt>
                <c:pt idx="7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mem500mb!$AF$24</c:f>
              <c:strCache>
                <c:ptCount val="1"/>
                <c:pt idx="0">
                  <c:v>Twtr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mem500mb!$AG$16:$AN$16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mem500mb!$AG$24:$AN$24</c:f>
              <c:numCache>
                <c:formatCode>General</c:formatCode>
                <c:ptCount val="8"/>
                <c:pt idx="0">
                  <c:v>0.51</c:v>
                </c:pt>
                <c:pt idx="1">
                  <c:v>0.75</c:v>
                </c:pt>
                <c:pt idx="2">
                  <c:v>0.72</c:v>
                </c:pt>
                <c:pt idx="3">
                  <c:v>-0.05</c:v>
                </c:pt>
                <c:pt idx="4">
                  <c:v>-0.22</c:v>
                </c:pt>
                <c:pt idx="5">
                  <c:v>0.15</c:v>
                </c:pt>
                <c:pt idx="6">
                  <c:v>-0.2</c:v>
                </c:pt>
                <c:pt idx="7">
                  <c:v>-0.25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616"/>
        <c:axId val="354436176"/>
      </c:scatterChart>
      <c:valAx>
        <c:axId val="3544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6176"/>
        <c:crosses val="autoZero"/>
        <c:crossBetween val="midCat"/>
      </c:valAx>
      <c:valAx>
        <c:axId val="3544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mem500mb!$T$27</c:f>
              <c:strCache>
                <c:ptCount val="1"/>
                <c:pt idx="0">
                  <c:v>Xeon Phi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mem500mb!$T$35:$T$39</c:f>
                <c:numCache>
                  <c:formatCode>General</c:formatCode>
                  <c:ptCount val="5"/>
                  <c:pt idx="0">
                    <c:v>0.12571160982679999</c:v>
                  </c:pt>
                  <c:pt idx="1">
                    <c:v>0.15420948813102439</c:v>
                  </c:pt>
                  <c:pt idx="2">
                    <c:v>0.13493330211464635</c:v>
                  </c:pt>
                  <c:pt idx="3">
                    <c:v>0.13493330211464635</c:v>
                  </c:pt>
                  <c:pt idx="4">
                    <c:v>9.6380930081890248E-2</c:v>
                  </c:pt>
                </c:numCache>
              </c:numRef>
            </c:plus>
            <c:minus>
              <c:numRef>
                <c:f>mem500mb!$U$35:$U$39</c:f>
                <c:numCache>
                  <c:formatCode>General</c:formatCode>
                  <c:ptCount val="5"/>
                  <c:pt idx="0">
                    <c:v>0.47828558049134101</c:v>
                  </c:pt>
                  <c:pt idx="1">
                    <c:v>0.32552372032756099</c:v>
                  </c:pt>
                  <c:pt idx="2">
                    <c:v>0.299418976262049</c:v>
                  </c:pt>
                  <c:pt idx="3">
                    <c:v>0.299886660422929</c:v>
                  </c:pt>
                  <c:pt idx="4">
                    <c:v>0.29927618601637801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mem500mb!$S$28:$S$32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mem500mb!$T$28:$T$32</c:f>
              <c:numCache>
                <c:formatCode>General</c:formatCode>
                <c:ptCount val="5"/>
                <c:pt idx="0">
                  <c:v>0.86462470597170005</c:v>
                </c:pt>
                <c:pt idx="1">
                  <c:v>0.64834087435642274</c:v>
                </c:pt>
                <c:pt idx="2">
                  <c:v>0.5667867793379</c:v>
                </c:pt>
                <c:pt idx="3">
                  <c:v>0.52250808000000004</c:v>
                </c:pt>
                <c:pt idx="4">
                  <c:v>0.46357142578551663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mem500mb!$U$27</c:f>
              <c:strCache>
                <c:ptCount val="1"/>
                <c:pt idx="0">
                  <c:v>GTX970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mem500mb!$T$41:$T$45</c:f>
                <c:numCache>
                  <c:formatCode>General</c:formatCode>
                  <c:ptCount val="5"/>
                  <c:pt idx="0">
                    <c:v>0.70523720327561001</c:v>
                  </c:pt>
                  <c:pt idx="1">
                    <c:v>0.64841897626204903</c:v>
                  </c:pt>
                  <c:pt idx="2">
                    <c:v>0.55841897626204895</c:v>
                  </c:pt>
                  <c:pt idx="3">
                    <c:v>0.55876951622784199</c:v>
                  </c:pt>
                  <c:pt idx="4">
                    <c:v>0.55813142321965303</c:v>
                  </c:pt>
                </c:numCache>
              </c:numRef>
            </c:plus>
            <c:minus>
              <c:numRef>
                <c:f>mem500mb!$U$41:$U$45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5.0000000000000001E-3</c:v>
                  </c:pt>
                  <c:pt idx="4">
                    <c:v>5.0000000000000001E-3</c:v>
                  </c:pt>
                </c:numCache>
              </c:numRef>
            </c:minus>
            <c:spPr>
              <a:noFill/>
              <a:ln w="19050" cap="sq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mem500mb!$S$28:$S$32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mem500mb!$U$28:$U$32</c:f>
              <c:numCache>
                <c:formatCode>General</c:formatCode>
                <c:ptCount val="5"/>
                <c:pt idx="0">
                  <c:v>0.26529402901233567</c:v>
                </c:pt>
                <c:pt idx="1">
                  <c:v>0.13585622576592143</c:v>
                </c:pt>
                <c:pt idx="2">
                  <c:v>0.11326674065726577</c:v>
                </c:pt>
                <c:pt idx="3">
                  <c:v>0.11326674065726577</c:v>
                </c:pt>
                <c:pt idx="4">
                  <c:v>0.11326674065726577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mem500mb!$V$27</c:f>
              <c:strCache>
                <c:ptCount val="1"/>
                <c:pt idx="0">
                  <c:v>HeteroMap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mem500mb!$S$28:$S$32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mem500mb!$V$28:$V$32</c:f>
              <c:numCache>
                <c:formatCode>General</c:formatCode>
                <c:ptCount val="5"/>
                <c:pt idx="0">
                  <c:v>0.14013780000000001</c:v>
                </c:pt>
                <c:pt idx="1">
                  <c:v>0.11680446666666668</c:v>
                </c:pt>
                <c:pt idx="2">
                  <c:v>0.10013766666666667</c:v>
                </c:pt>
                <c:pt idx="3">
                  <c:v>9.547103333333333E-2</c:v>
                </c:pt>
                <c:pt idx="4">
                  <c:v>8.3474370000000006E-2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40096"/>
        <c:axId val="354440656"/>
      </c:scatterChart>
      <c:valAx>
        <c:axId val="3544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40656"/>
        <c:crosses val="autoZero"/>
        <c:crossBetween val="midCat"/>
      </c:valAx>
      <c:valAx>
        <c:axId val="3544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logscale!$H$3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logscale!$I$3:$P$3</c:f>
              <c:numCache>
                <c:formatCode>General</c:formatCode>
                <c:ptCount val="8"/>
                <c:pt idx="0">
                  <c:v>4131.6000000000004</c:v>
                </c:pt>
                <c:pt idx="1">
                  <c:v>1117.5999999999999</c:v>
                </c:pt>
                <c:pt idx="2">
                  <c:v>151.60000000000002</c:v>
                </c:pt>
                <c:pt idx="3">
                  <c:v>-716.26</c:v>
                </c:pt>
                <c:pt idx="4">
                  <c:v>49.140000000000015</c:v>
                </c:pt>
                <c:pt idx="5">
                  <c:v>-10.779999999999987</c:v>
                </c:pt>
                <c:pt idx="6">
                  <c:v>-192.14000000000001</c:v>
                </c:pt>
                <c:pt idx="7">
                  <c:v>-33.659999999999997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logscale!$H$4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logscale!$I$4:$P$4</c:f>
              <c:numCache>
                <c:formatCode>General</c:formatCode>
                <c:ptCount val="8"/>
                <c:pt idx="0">
                  <c:v>5762</c:v>
                </c:pt>
                <c:pt idx="1">
                  <c:v>9319.5</c:v>
                </c:pt>
                <c:pt idx="2">
                  <c:v>235.98000000000005</c:v>
                </c:pt>
                <c:pt idx="3">
                  <c:v>-994.72</c:v>
                </c:pt>
                <c:pt idx="4">
                  <c:v>-13.849999999999994</c:v>
                </c:pt>
                <c:pt idx="5">
                  <c:v>-66.300000000000011</c:v>
                </c:pt>
                <c:pt idx="6">
                  <c:v>-4.3900000000000006</c:v>
                </c:pt>
                <c:pt idx="7">
                  <c:v>-12.72999999999999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logscale!$H$5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logscale!$I$5:$P$5</c:f>
              <c:numCache>
                <c:formatCode>General</c:formatCode>
                <c:ptCount val="8"/>
                <c:pt idx="0">
                  <c:v>4955.57</c:v>
                </c:pt>
                <c:pt idx="1">
                  <c:v>120.9</c:v>
                </c:pt>
                <c:pt idx="2">
                  <c:v>-8.9699999999999989</c:v>
                </c:pt>
                <c:pt idx="3">
                  <c:v>-419.54</c:v>
                </c:pt>
                <c:pt idx="4">
                  <c:v>-25.36</c:v>
                </c:pt>
                <c:pt idx="5">
                  <c:v>-159.69999999999999</c:v>
                </c:pt>
                <c:pt idx="6">
                  <c:v>-56.08</c:v>
                </c:pt>
                <c:pt idx="7">
                  <c:v>-25.400000000000002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logscale!$H$6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logscale!$I$6:$P$6</c:f>
              <c:numCache>
                <c:formatCode>General</c:formatCode>
                <c:ptCount val="8"/>
                <c:pt idx="0">
                  <c:v>9414.2000000000007</c:v>
                </c:pt>
                <c:pt idx="1">
                  <c:v>9519.9</c:v>
                </c:pt>
                <c:pt idx="2">
                  <c:v>412.16000000000008</c:v>
                </c:pt>
                <c:pt idx="3">
                  <c:v>-1532.68</c:v>
                </c:pt>
                <c:pt idx="4">
                  <c:v>10.69</c:v>
                </c:pt>
                <c:pt idx="5">
                  <c:v>-64.62</c:v>
                </c:pt>
                <c:pt idx="6">
                  <c:v>-69.62</c:v>
                </c:pt>
                <c:pt idx="7">
                  <c:v>-112.85999999999999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logscale!$H$7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logscale!$I$7:$P$7</c:f>
              <c:numCache>
                <c:formatCode>General</c:formatCode>
                <c:ptCount val="8"/>
                <c:pt idx="0">
                  <c:v>9248</c:v>
                </c:pt>
                <c:pt idx="1">
                  <c:v>9373.2000000000007</c:v>
                </c:pt>
                <c:pt idx="2">
                  <c:v>729.83999999999992</c:v>
                </c:pt>
                <c:pt idx="3">
                  <c:v>-993.56</c:v>
                </c:pt>
                <c:pt idx="4">
                  <c:v>-135.72000000000003</c:v>
                </c:pt>
                <c:pt idx="5">
                  <c:v>-281.88</c:v>
                </c:pt>
                <c:pt idx="6">
                  <c:v>-231.16000000000003</c:v>
                </c:pt>
                <c:pt idx="7">
                  <c:v>-719.16000000000008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logscale!$H$8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logscale!$I$8:$P$8</c:f>
              <c:numCache>
                <c:formatCode>General</c:formatCode>
                <c:ptCount val="8"/>
                <c:pt idx="0">
                  <c:v>9606</c:v>
                </c:pt>
                <c:pt idx="1">
                  <c:v>9001.7000000000007</c:v>
                </c:pt>
                <c:pt idx="2">
                  <c:v>9157.41</c:v>
                </c:pt>
                <c:pt idx="3">
                  <c:v>140</c:v>
                </c:pt>
                <c:pt idx="4">
                  <c:v>-104.60000000000002</c:v>
                </c:pt>
                <c:pt idx="5">
                  <c:v>-135.25</c:v>
                </c:pt>
                <c:pt idx="6">
                  <c:v>-238.17999999999995</c:v>
                </c:pt>
                <c:pt idx="7">
                  <c:v>-6957.77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logscale!$H$9</c:f>
              <c:strCache>
                <c:ptCount val="1"/>
                <c:pt idx="0">
                  <c:v>Kron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logscale!$I$9:$P$9</c:f>
              <c:numCache>
                <c:formatCode>General</c:formatCode>
                <c:ptCount val="8"/>
                <c:pt idx="0">
                  <c:v>9530.7999999999993</c:v>
                </c:pt>
                <c:pt idx="1">
                  <c:v>8840.1</c:v>
                </c:pt>
                <c:pt idx="2">
                  <c:v>9527.1299999999992</c:v>
                </c:pt>
                <c:pt idx="3">
                  <c:v>158.40000000000009</c:v>
                </c:pt>
                <c:pt idx="4">
                  <c:v>-91</c:v>
                </c:pt>
                <c:pt idx="5">
                  <c:v>-66.97</c:v>
                </c:pt>
                <c:pt idx="6">
                  <c:v>-5957.3099999999995</c:v>
                </c:pt>
                <c:pt idx="7">
                  <c:v>-18205.28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logscale!$H$10</c:f>
              <c:strCache>
                <c:ptCount val="1"/>
                <c:pt idx="0">
                  <c:v>Twtr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logscale!$I$2:$P$2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logscale!$I$10:$P$10</c:f>
              <c:numCache>
                <c:formatCode>General</c:formatCode>
                <c:ptCount val="8"/>
                <c:pt idx="0">
                  <c:v>9531</c:v>
                </c:pt>
                <c:pt idx="1">
                  <c:v>8188</c:v>
                </c:pt>
                <c:pt idx="2">
                  <c:v>9911.5400000000009</c:v>
                </c:pt>
                <c:pt idx="3">
                  <c:v>315.875</c:v>
                </c:pt>
                <c:pt idx="4">
                  <c:v>-399.74</c:v>
                </c:pt>
                <c:pt idx="5">
                  <c:v>11.126999999999981</c:v>
                </c:pt>
                <c:pt idx="6">
                  <c:v>-6206.11</c:v>
                </c:pt>
                <c:pt idx="7">
                  <c:v>-16250.179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44944"/>
        <c:axId val="355745504"/>
      </c:scatterChart>
      <c:valAx>
        <c:axId val="3557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5504"/>
        <c:crosses val="autoZero"/>
        <c:crossBetween val="midCat"/>
      </c:valAx>
      <c:valAx>
        <c:axId val="355745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logscale!$H$14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logscale!$I$14:$P$14</c:f>
              <c:numCache>
                <c:formatCode>General</c:formatCode>
                <c:ptCount val="8"/>
                <c:pt idx="0">
                  <c:v>-4131.6000000000004</c:v>
                </c:pt>
                <c:pt idx="1">
                  <c:v>-1117.5999999999999</c:v>
                </c:pt>
                <c:pt idx="2">
                  <c:v>-151.60000000000002</c:v>
                </c:pt>
                <c:pt idx="3">
                  <c:v>716.26</c:v>
                </c:pt>
                <c:pt idx="4">
                  <c:v>-49.140000000000015</c:v>
                </c:pt>
                <c:pt idx="5">
                  <c:v>10.779999999999987</c:v>
                </c:pt>
                <c:pt idx="6">
                  <c:v>192.14000000000001</c:v>
                </c:pt>
                <c:pt idx="7">
                  <c:v>33.659999999999997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logscale!$H$15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logscale!$I$15:$P$15</c:f>
              <c:numCache>
                <c:formatCode>General</c:formatCode>
                <c:ptCount val="8"/>
                <c:pt idx="0">
                  <c:v>-5762</c:v>
                </c:pt>
                <c:pt idx="1">
                  <c:v>-9319.5</c:v>
                </c:pt>
                <c:pt idx="2">
                  <c:v>-235.98000000000005</c:v>
                </c:pt>
                <c:pt idx="3">
                  <c:v>994.72</c:v>
                </c:pt>
                <c:pt idx="4">
                  <c:v>13.849999999999994</c:v>
                </c:pt>
                <c:pt idx="5">
                  <c:v>66.300000000000011</c:v>
                </c:pt>
                <c:pt idx="6">
                  <c:v>4.3900000000000006</c:v>
                </c:pt>
                <c:pt idx="7">
                  <c:v>12.72999999999999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logscale!$H$16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logscale!$I$16:$P$16</c:f>
              <c:numCache>
                <c:formatCode>General</c:formatCode>
                <c:ptCount val="8"/>
                <c:pt idx="0">
                  <c:v>-4955.57</c:v>
                </c:pt>
                <c:pt idx="1">
                  <c:v>-120.9</c:v>
                </c:pt>
                <c:pt idx="2">
                  <c:v>8.9699999999999989</c:v>
                </c:pt>
                <c:pt idx="3">
                  <c:v>419.54</c:v>
                </c:pt>
                <c:pt idx="4">
                  <c:v>25.36</c:v>
                </c:pt>
                <c:pt idx="5">
                  <c:v>159.69999999999999</c:v>
                </c:pt>
                <c:pt idx="6">
                  <c:v>56.08</c:v>
                </c:pt>
                <c:pt idx="7">
                  <c:v>25.400000000000002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logscale!$H$17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logscale!$I$17:$P$17</c:f>
              <c:numCache>
                <c:formatCode>General</c:formatCode>
                <c:ptCount val="8"/>
                <c:pt idx="0">
                  <c:v>-9414.2000000000007</c:v>
                </c:pt>
                <c:pt idx="1">
                  <c:v>-9519.9</c:v>
                </c:pt>
                <c:pt idx="2">
                  <c:v>-412.16000000000008</c:v>
                </c:pt>
                <c:pt idx="3">
                  <c:v>1532.68</c:v>
                </c:pt>
                <c:pt idx="4">
                  <c:v>-10.69</c:v>
                </c:pt>
                <c:pt idx="5">
                  <c:v>64.62</c:v>
                </c:pt>
                <c:pt idx="6">
                  <c:v>69.62</c:v>
                </c:pt>
                <c:pt idx="7">
                  <c:v>112.85999999999999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logscale!$H$18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logscale!$I$18:$P$18</c:f>
              <c:numCache>
                <c:formatCode>General</c:formatCode>
                <c:ptCount val="8"/>
                <c:pt idx="0">
                  <c:v>-9248</c:v>
                </c:pt>
                <c:pt idx="1">
                  <c:v>-9373.2000000000007</c:v>
                </c:pt>
                <c:pt idx="2">
                  <c:v>-729.83999999999992</c:v>
                </c:pt>
                <c:pt idx="3">
                  <c:v>993.56</c:v>
                </c:pt>
                <c:pt idx="4">
                  <c:v>135.72000000000003</c:v>
                </c:pt>
                <c:pt idx="5">
                  <c:v>281.88</c:v>
                </c:pt>
                <c:pt idx="6">
                  <c:v>231.16000000000003</c:v>
                </c:pt>
                <c:pt idx="7">
                  <c:v>719.16000000000008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logscale!$H$19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logscale!$I$19:$P$19</c:f>
              <c:numCache>
                <c:formatCode>General</c:formatCode>
                <c:ptCount val="8"/>
                <c:pt idx="0">
                  <c:v>-9606</c:v>
                </c:pt>
                <c:pt idx="1">
                  <c:v>-9001.7000000000007</c:v>
                </c:pt>
                <c:pt idx="2">
                  <c:v>-9157.41</c:v>
                </c:pt>
                <c:pt idx="3">
                  <c:v>-140</c:v>
                </c:pt>
                <c:pt idx="4">
                  <c:v>104.60000000000002</c:v>
                </c:pt>
                <c:pt idx="5">
                  <c:v>135.25</c:v>
                </c:pt>
                <c:pt idx="6">
                  <c:v>238.17999999999995</c:v>
                </c:pt>
                <c:pt idx="7">
                  <c:v>6957.77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logscale!$H$20</c:f>
              <c:strCache>
                <c:ptCount val="1"/>
                <c:pt idx="0">
                  <c:v>Kron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logscale!$I$20:$P$20</c:f>
              <c:numCache>
                <c:formatCode>General</c:formatCode>
                <c:ptCount val="8"/>
                <c:pt idx="0">
                  <c:v>-9530.7999999999993</c:v>
                </c:pt>
                <c:pt idx="1">
                  <c:v>-8840.1</c:v>
                </c:pt>
                <c:pt idx="2">
                  <c:v>-9527.1299999999992</c:v>
                </c:pt>
                <c:pt idx="3">
                  <c:v>-158.40000000000009</c:v>
                </c:pt>
                <c:pt idx="4">
                  <c:v>91</c:v>
                </c:pt>
                <c:pt idx="5">
                  <c:v>66.97</c:v>
                </c:pt>
                <c:pt idx="6">
                  <c:v>5957.3099999999995</c:v>
                </c:pt>
                <c:pt idx="7">
                  <c:v>18205.28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logscale!$H$21</c:f>
              <c:strCache>
                <c:ptCount val="1"/>
                <c:pt idx="0">
                  <c:v>Twtr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logscale!$I$13:$P$13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logscale!$I$21:$P$21</c:f>
              <c:numCache>
                <c:formatCode>General</c:formatCode>
                <c:ptCount val="8"/>
                <c:pt idx="0">
                  <c:v>-9531</c:v>
                </c:pt>
                <c:pt idx="1">
                  <c:v>-8188</c:v>
                </c:pt>
                <c:pt idx="2">
                  <c:v>-9911.5400000000009</c:v>
                </c:pt>
                <c:pt idx="3">
                  <c:v>-315.875</c:v>
                </c:pt>
                <c:pt idx="4">
                  <c:v>399.74</c:v>
                </c:pt>
                <c:pt idx="5">
                  <c:v>-11.126999999999981</c:v>
                </c:pt>
                <c:pt idx="6">
                  <c:v>6206.11</c:v>
                </c:pt>
                <c:pt idx="7">
                  <c:v>16250.179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52224"/>
        <c:axId val="355752784"/>
      </c:scatterChart>
      <c:valAx>
        <c:axId val="355752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52784"/>
        <c:crosses val="autoZero"/>
        <c:crossBetween val="midCat"/>
      </c:valAx>
      <c:valAx>
        <c:axId val="35575278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5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logscale!$J$24:$J$32</c:f>
              <c:numCache>
                <c:formatCode>General</c:formatCode>
                <c:ptCount val="9"/>
                <c:pt idx="0">
                  <c:v>2080</c:v>
                </c:pt>
                <c:pt idx="1">
                  <c:v>1165</c:v>
                </c:pt>
                <c:pt idx="2">
                  <c:v>650</c:v>
                </c:pt>
                <c:pt idx="3">
                  <c:v>438</c:v>
                </c:pt>
                <c:pt idx="4">
                  <c:v>334</c:v>
                </c:pt>
                <c:pt idx="5">
                  <c:v>256</c:v>
                </c:pt>
                <c:pt idx="6">
                  <c:v>188</c:v>
                </c:pt>
                <c:pt idx="7">
                  <c:v>175</c:v>
                </c:pt>
                <c:pt idx="8">
                  <c:v>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49616"/>
        <c:axId val="355250176"/>
      </c:scatterChart>
      <c:valAx>
        <c:axId val="3552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50176"/>
        <c:crosses val="autoZero"/>
        <c:crossBetween val="midCat"/>
      </c:valAx>
      <c:valAx>
        <c:axId val="355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'40-core'!$T$26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'40-core'!$S$27:$S$36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'40-core'!$T$27:$T$36</c:f>
              <c:numCache>
                <c:formatCode>General</c:formatCode>
                <c:ptCount val="10"/>
                <c:pt idx="0">
                  <c:v>0.873</c:v>
                </c:pt>
                <c:pt idx="1">
                  <c:v>0.96939718447004697</c:v>
                </c:pt>
                <c:pt idx="2">
                  <c:v>0.911197135988152</c:v>
                </c:pt>
                <c:pt idx="3">
                  <c:v>0.50907584014227802</c:v>
                </c:pt>
                <c:pt idx="4">
                  <c:v>0.29517024929303098</c:v>
                </c:pt>
                <c:pt idx="5">
                  <c:v>0.23472294262573201</c:v>
                </c:pt>
                <c:pt idx="6">
                  <c:v>0.51218582578310401</c:v>
                </c:pt>
                <c:pt idx="7">
                  <c:v>0.141113946962518</c:v>
                </c:pt>
                <c:pt idx="8">
                  <c:v>0.26942303166459503</c:v>
                </c:pt>
                <c:pt idx="9">
                  <c:v>0.43251064053883614</c:v>
                </c:pt>
              </c:numCache>
            </c:numRef>
          </c:val>
        </c:ser>
        <c:ser>
          <c:idx val="1"/>
          <c:order val="1"/>
          <c:tx>
            <c:strRef>
              <c:f>'40-core'!$U$26</c:f>
              <c:strCache>
                <c:ptCount val="1"/>
                <c:pt idx="0">
                  <c:v>CPU-40-Core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'40-core'!$S$27:$S$36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'40-core'!$U$27:$U$36</c:f>
              <c:numCache>
                <c:formatCode>General</c:formatCode>
                <c:ptCount val="10"/>
                <c:pt idx="0">
                  <c:v>1</c:v>
                </c:pt>
                <c:pt idx="1">
                  <c:v>0.85878081907328196</c:v>
                </c:pt>
                <c:pt idx="2">
                  <c:v>0.88129958881533699</c:v>
                </c:pt>
                <c:pt idx="3">
                  <c:v>0.49995609997830898</c:v>
                </c:pt>
                <c:pt idx="4">
                  <c:v>0.24911320183915001</c:v>
                </c:pt>
                <c:pt idx="5">
                  <c:v>0.205884346620543</c:v>
                </c:pt>
                <c:pt idx="6">
                  <c:v>0.40956293756787798</c:v>
                </c:pt>
                <c:pt idx="7">
                  <c:v>0.13250834180271101</c:v>
                </c:pt>
                <c:pt idx="8">
                  <c:v>0.24939532427452199</c:v>
                </c:pt>
                <c:pt idx="9">
                  <c:v>0.40008905351313195</c:v>
                </c:pt>
              </c:numCache>
            </c:numRef>
          </c:val>
        </c:ser>
        <c:ser>
          <c:idx val="2"/>
          <c:order val="2"/>
          <c:tx>
            <c:strRef>
              <c:f>'40-core'!$V$26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'40-core'!$S$27:$S$36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'40-core'!$V$27:$V$36</c:f>
              <c:numCache>
                <c:formatCode>General</c:formatCode>
                <c:ptCount val="10"/>
                <c:pt idx="0">
                  <c:v>0.1865129536508659</c:v>
                </c:pt>
                <c:pt idx="1">
                  <c:v>0.46257318539275899</c:v>
                </c:pt>
                <c:pt idx="2">
                  <c:v>0.13555815131755541</c:v>
                </c:pt>
                <c:pt idx="3">
                  <c:v>0.326624671876171</c:v>
                </c:pt>
                <c:pt idx="4">
                  <c:v>0.22961964957547501</c:v>
                </c:pt>
                <c:pt idx="5">
                  <c:v>0.12679817060848</c:v>
                </c:pt>
                <c:pt idx="6">
                  <c:v>0.21009350477849101</c:v>
                </c:pt>
                <c:pt idx="7">
                  <c:v>0.122056899169226</c:v>
                </c:pt>
                <c:pt idx="8">
                  <c:v>0.13075125907497101</c:v>
                </c:pt>
                <c:pt idx="9">
                  <c:v>0.19307858435299208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53536"/>
        <c:axId val="355254096"/>
      </c:barChart>
      <c:catAx>
        <c:axId val="3552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54096"/>
        <c:crosses val="autoZero"/>
        <c:auto val="1"/>
        <c:lblAlgn val="ctr"/>
        <c:lblOffset val="100"/>
        <c:noMultiLvlLbl val="0"/>
      </c:catAx>
      <c:valAx>
        <c:axId val="3552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'40-core'!$Z$26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'40-core'!$Y$27:$Y$36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'40-core'!$Z$27:$Z$36</c:f>
              <c:numCache>
                <c:formatCode>General</c:formatCode>
                <c:ptCount val="10"/>
                <c:pt idx="0">
                  <c:v>0.80006640636314508</c:v>
                </c:pt>
                <c:pt idx="1">
                  <c:v>1</c:v>
                </c:pt>
                <c:pt idx="2">
                  <c:v>9.3523127982068993E-2</c:v>
                </c:pt>
                <c:pt idx="3">
                  <c:v>4.3354134981322769E-2</c:v>
                </c:pt>
                <c:pt idx="4">
                  <c:v>0.11195292609992302</c:v>
                </c:pt>
                <c:pt idx="5">
                  <c:v>8.3472421583509607E-2</c:v>
                </c:pt>
                <c:pt idx="6">
                  <c:v>0.40617531176428301</c:v>
                </c:pt>
                <c:pt idx="7">
                  <c:v>0.10306161373656</c:v>
                </c:pt>
                <c:pt idx="8">
                  <c:v>0.16531952359539401</c:v>
                </c:pt>
                <c:pt idx="9">
                  <c:v>0.18112421530111777</c:v>
                </c:pt>
              </c:numCache>
            </c:numRef>
          </c:val>
        </c:ser>
        <c:ser>
          <c:idx val="1"/>
          <c:order val="1"/>
          <c:tx>
            <c:strRef>
              <c:f>'40-core'!$AA$26</c:f>
              <c:strCache>
                <c:ptCount val="1"/>
                <c:pt idx="0">
                  <c:v>CPU-40-Core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'40-core'!$Y$27:$Y$36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'40-core'!$AA$27:$AA$36</c:f>
              <c:numCache>
                <c:formatCode>General</c:formatCode>
                <c:ptCount val="10"/>
                <c:pt idx="0">
                  <c:v>0.64624654555517802</c:v>
                </c:pt>
                <c:pt idx="1">
                  <c:v>0.34819009749486002</c:v>
                </c:pt>
                <c:pt idx="2">
                  <c:v>0.7091737432212214</c:v>
                </c:pt>
                <c:pt idx="3">
                  <c:v>0.37552118950260099</c:v>
                </c:pt>
                <c:pt idx="4">
                  <c:v>0.21733961909165</c:v>
                </c:pt>
                <c:pt idx="5">
                  <c:v>0.16525604627092699</c:v>
                </c:pt>
                <c:pt idx="6">
                  <c:v>0.32410875984484699</c:v>
                </c:pt>
                <c:pt idx="7">
                  <c:v>0.11674492834189799</c:v>
                </c:pt>
                <c:pt idx="8">
                  <c:v>0.174107439107027</c:v>
                </c:pt>
                <c:pt idx="9">
                  <c:v>0.28926360321738853</c:v>
                </c:pt>
              </c:numCache>
            </c:numRef>
          </c:val>
        </c:ser>
        <c:ser>
          <c:idx val="2"/>
          <c:order val="2"/>
          <c:tx>
            <c:strRef>
              <c:f>'40-core'!$AB$26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'40-core'!$Y$27:$Y$36</c:f>
              <c:strCache>
                <c:ptCount val="10"/>
                <c:pt idx="0">
                  <c:v>SSSP-BF</c:v>
                </c:pt>
                <c:pt idx="1">
                  <c:v>SSSP-Delta</c:v>
                </c:pt>
                <c:pt idx="2">
                  <c:v>BFS</c:v>
                </c:pt>
                <c:pt idx="3">
                  <c:v>DFS</c:v>
                </c:pt>
                <c:pt idx="4">
                  <c:v>PR-DP</c:v>
                </c:pt>
                <c:pt idx="5">
                  <c:v>PR</c:v>
                </c:pt>
                <c:pt idx="6">
                  <c:v>Tri Cnt.</c:v>
                </c:pt>
                <c:pt idx="7">
                  <c:v>Comm</c:v>
                </c:pt>
                <c:pt idx="8">
                  <c:v>Conn Comp.</c:v>
                </c:pt>
                <c:pt idx="9">
                  <c:v>Geomean</c:v>
                </c:pt>
              </c:strCache>
            </c:strRef>
          </c:cat>
          <c:val>
            <c:numRef>
              <c:f>'40-core'!$AB$27:$AB$36</c:f>
              <c:numCache>
                <c:formatCode>General</c:formatCode>
                <c:ptCount val="10"/>
                <c:pt idx="0">
                  <c:v>0.116512953650866</c:v>
                </c:pt>
                <c:pt idx="1">
                  <c:v>0.162573185392759</c:v>
                </c:pt>
                <c:pt idx="2">
                  <c:v>0.13555815131755541</c:v>
                </c:pt>
                <c:pt idx="3">
                  <c:v>0.12662467187617099</c:v>
                </c:pt>
                <c:pt idx="4">
                  <c:v>0.129619649575475</c:v>
                </c:pt>
                <c:pt idx="5">
                  <c:v>0.12679817060848</c:v>
                </c:pt>
                <c:pt idx="6">
                  <c:v>0.110093504778491</c:v>
                </c:pt>
                <c:pt idx="7">
                  <c:v>9.2056899169226006E-2</c:v>
                </c:pt>
                <c:pt idx="8">
                  <c:v>0.13075125907497101</c:v>
                </c:pt>
                <c:pt idx="9">
                  <c:v>0.12429601504329038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58016"/>
        <c:axId val="355258576"/>
      </c:barChart>
      <c:catAx>
        <c:axId val="3552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58576"/>
        <c:crosses val="autoZero"/>
        <c:auto val="1"/>
        <c:lblAlgn val="ctr"/>
        <c:lblOffset val="100"/>
        <c:noMultiLvlLbl val="0"/>
      </c:catAx>
      <c:valAx>
        <c:axId val="3552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'40-core'!$AH$3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'40-core'!$AF$4:$AG$75</c15:sqref>
                  </c15:fullRef>
                </c:ext>
              </c:extLst>
              <c:f>('40-core'!$AF$9:$AG$9,'40-core'!$AF$11:$AG$11,'40-core'!$AF$17:$AG$17,'40-core'!$AF$19:$AG$19,'40-core'!$AF$25:$AG$25,'40-core'!$AF$27:$AG$27,'40-core'!$AF$33:$AG$33,'40-core'!$AF$35:$AG$35,'40-core'!$AF$41:$AG$41,'40-core'!$AF$43:$AG$43,'40-core'!$AF$49:$AG$49,'40-core'!$AF$51:$AG$51,'40-core'!$AF$57:$AG$57,'40-core'!$AF$59:$AG$59,'40-core'!$AF$65:$AG$65,'40-core'!$AF$67:$AG$67,'40-core'!$AF$73:$AG$73,'40-core'!$AF$75:$AG$75)</c:f>
              <c:multiLvlStrCache>
                <c:ptCount val="18"/>
                <c:lvl>
                  <c:pt idx="0">
                    <c:v>Frnd</c:v>
                  </c:pt>
                  <c:pt idx="1">
                    <c:v>Twtr</c:v>
                  </c:pt>
                  <c:pt idx="2">
                    <c:v>Frnd</c:v>
                  </c:pt>
                  <c:pt idx="3">
                    <c:v>Twtr</c:v>
                  </c:pt>
                  <c:pt idx="4">
                    <c:v>Frnd</c:v>
                  </c:pt>
                  <c:pt idx="5">
                    <c:v>Twtr</c:v>
                  </c:pt>
                  <c:pt idx="6">
                    <c:v>Frnd</c:v>
                  </c:pt>
                  <c:pt idx="7">
                    <c:v>Twtr</c:v>
                  </c:pt>
                  <c:pt idx="8">
                    <c:v>Frnd</c:v>
                  </c:pt>
                  <c:pt idx="9">
                    <c:v>Twtr</c:v>
                  </c:pt>
                  <c:pt idx="10">
                    <c:v>Frnd</c:v>
                  </c:pt>
                  <c:pt idx="11">
                    <c:v>Twtr</c:v>
                  </c:pt>
                  <c:pt idx="12">
                    <c:v>Frnd</c:v>
                  </c:pt>
                  <c:pt idx="13">
                    <c:v>Twtr</c:v>
                  </c:pt>
                  <c:pt idx="14">
                    <c:v>Frnd</c:v>
                  </c:pt>
                  <c:pt idx="15">
                    <c:v>Twtr</c:v>
                  </c:pt>
                  <c:pt idx="16">
                    <c:v>Frnd</c:v>
                  </c:pt>
                  <c:pt idx="17">
                    <c:v>Twtr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'40-core'!$AH$4:$AH$75</c15:sqref>
                  </c15:fullRef>
                </c:ext>
              </c:extLst>
              <c:f>('40-core'!$AH$9,'40-core'!$AH$11,'40-core'!$AH$17,'40-core'!$AH$19,'40-core'!$AH$25,'40-core'!$AH$27,'40-core'!$AH$33,'40-core'!$AH$35,'40-core'!$AH$41,'40-core'!$AH$43,'40-core'!$AH$49,'40-core'!$AH$51,'40-core'!$AH$57,'40-core'!$AH$59,'40-core'!$AH$65,'40-core'!$AH$67,'40-core'!$AH$73,'40-core'!$AH$75)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'40-core'!$AI$3</c:f>
              <c:strCache>
                <c:ptCount val="1"/>
                <c:pt idx="0">
                  <c:v>Xeon-40-Core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'40-core'!$AF$4:$AG$75</c15:sqref>
                  </c15:fullRef>
                </c:ext>
              </c:extLst>
              <c:f>('40-core'!$AF$9:$AG$9,'40-core'!$AF$11:$AG$11,'40-core'!$AF$17:$AG$17,'40-core'!$AF$19:$AG$19,'40-core'!$AF$25:$AG$25,'40-core'!$AF$27:$AG$27,'40-core'!$AF$33:$AG$33,'40-core'!$AF$35:$AG$35,'40-core'!$AF$41:$AG$41,'40-core'!$AF$43:$AG$43,'40-core'!$AF$49:$AG$49,'40-core'!$AF$51:$AG$51,'40-core'!$AF$57:$AG$57,'40-core'!$AF$59:$AG$59,'40-core'!$AF$65:$AG$65,'40-core'!$AF$67:$AG$67,'40-core'!$AF$73:$AG$73,'40-core'!$AF$75:$AG$75)</c:f>
              <c:multiLvlStrCache>
                <c:ptCount val="18"/>
                <c:lvl>
                  <c:pt idx="0">
                    <c:v>Frnd</c:v>
                  </c:pt>
                  <c:pt idx="1">
                    <c:v>Twtr</c:v>
                  </c:pt>
                  <c:pt idx="2">
                    <c:v>Frnd</c:v>
                  </c:pt>
                  <c:pt idx="3">
                    <c:v>Twtr</c:v>
                  </c:pt>
                  <c:pt idx="4">
                    <c:v>Frnd</c:v>
                  </c:pt>
                  <c:pt idx="5">
                    <c:v>Twtr</c:v>
                  </c:pt>
                  <c:pt idx="6">
                    <c:v>Frnd</c:v>
                  </c:pt>
                  <c:pt idx="7">
                    <c:v>Twtr</c:v>
                  </c:pt>
                  <c:pt idx="8">
                    <c:v>Frnd</c:v>
                  </c:pt>
                  <c:pt idx="9">
                    <c:v>Twtr</c:v>
                  </c:pt>
                  <c:pt idx="10">
                    <c:v>Frnd</c:v>
                  </c:pt>
                  <c:pt idx="11">
                    <c:v>Twtr</c:v>
                  </c:pt>
                  <c:pt idx="12">
                    <c:v>Frnd</c:v>
                  </c:pt>
                  <c:pt idx="13">
                    <c:v>Twtr</c:v>
                  </c:pt>
                  <c:pt idx="14">
                    <c:v>Frnd</c:v>
                  </c:pt>
                  <c:pt idx="15">
                    <c:v>Twtr</c:v>
                  </c:pt>
                  <c:pt idx="16">
                    <c:v>Frnd</c:v>
                  </c:pt>
                  <c:pt idx="17">
                    <c:v>Twtr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'40-core'!$AI$4:$AI$75</c15:sqref>
                  </c15:fullRef>
                </c:ext>
              </c:extLst>
              <c:f>('40-core'!$AI$9,'40-core'!$AI$11,'40-core'!$AI$17,'40-core'!$AI$19,'40-core'!$AI$25,'40-core'!$AI$27,'40-core'!$AI$33,'40-core'!$AI$35,'40-core'!$AI$41,'40-core'!$AI$43,'40-core'!$AI$49,'40-core'!$AI$51,'40-core'!$AI$57,'40-core'!$AI$59,'40-core'!$AI$65,'40-core'!$AI$67,'40-core'!$AI$73,'40-core'!$AI$75)</c:f>
              <c:numCache>
                <c:formatCode>General</c:formatCode>
                <c:ptCount val="18"/>
                <c:pt idx="0">
                  <c:v>1.5113380377543681</c:v>
                </c:pt>
                <c:pt idx="1">
                  <c:v>0.51080361894624804</c:v>
                </c:pt>
                <c:pt idx="2">
                  <c:v>0.17171917747771601</c:v>
                </c:pt>
                <c:pt idx="3">
                  <c:v>0.15311439172653352</c:v>
                </c:pt>
                <c:pt idx="4">
                  <c:v>0.65982752190854532</c:v>
                </c:pt>
                <c:pt idx="5">
                  <c:v>0.90800687094807997</c:v>
                </c:pt>
                <c:pt idx="6">
                  <c:v>0.97706740792216806</c:v>
                </c:pt>
                <c:pt idx="7">
                  <c:v>0.7718279003341606</c:v>
                </c:pt>
                <c:pt idx="8">
                  <c:v>0.86731458932920091</c:v>
                </c:pt>
                <c:pt idx="9">
                  <c:v>1.1490048887649467</c:v>
                </c:pt>
                <c:pt idx="10">
                  <c:v>0.75321050978750137</c:v>
                </c:pt>
                <c:pt idx="11">
                  <c:v>0.62176121975054377</c:v>
                </c:pt>
                <c:pt idx="12">
                  <c:v>7.1760035288928103E-2</c:v>
                </c:pt>
                <c:pt idx="13">
                  <c:v>1.372892112420671</c:v>
                </c:pt>
                <c:pt idx="14">
                  <c:v>0.83332119512772429</c:v>
                </c:pt>
                <c:pt idx="15">
                  <c:v>0.97312965984009925</c:v>
                </c:pt>
                <c:pt idx="16">
                  <c:v>1.086970567302499</c:v>
                </c:pt>
                <c:pt idx="17">
                  <c:v>0.55893157672665106</c:v>
                </c:pt>
              </c:numCache>
            </c:numRef>
          </c:val>
        </c:ser>
        <c:ser>
          <c:idx val="2"/>
          <c:order val="2"/>
          <c:tx>
            <c:strRef>
              <c:f>'40-core'!$AJ$3</c:f>
              <c:strCache>
                <c:ptCount val="1"/>
                <c:pt idx="0">
                  <c:v>HeteroMap-970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'40-core'!$AF$4:$AG$75</c15:sqref>
                  </c15:fullRef>
                </c:ext>
              </c:extLst>
              <c:f>('40-core'!$AF$9:$AG$9,'40-core'!$AF$11:$AG$11,'40-core'!$AF$17:$AG$17,'40-core'!$AF$19:$AG$19,'40-core'!$AF$25:$AG$25,'40-core'!$AF$27:$AG$27,'40-core'!$AF$33:$AG$33,'40-core'!$AF$35:$AG$35,'40-core'!$AF$41:$AG$41,'40-core'!$AF$43:$AG$43,'40-core'!$AF$49:$AG$49,'40-core'!$AF$51:$AG$51,'40-core'!$AF$57:$AG$57,'40-core'!$AF$59:$AG$59,'40-core'!$AF$65:$AG$65,'40-core'!$AF$67:$AG$67,'40-core'!$AF$73:$AG$73,'40-core'!$AF$75:$AG$75)</c:f>
              <c:multiLvlStrCache>
                <c:ptCount val="18"/>
                <c:lvl>
                  <c:pt idx="0">
                    <c:v>Frnd</c:v>
                  </c:pt>
                  <c:pt idx="1">
                    <c:v>Twtr</c:v>
                  </c:pt>
                  <c:pt idx="2">
                    <c:v>Frnd</c:v>
                  </c:pt>
                  <c:pt idx="3">
                    <c:v>Twtr</c:v>
                  </c:pt>
                  <c:pt idx="4">
                    <c:v>Frnd</c:v>
                  </c:pt>
                  <c:pt idx="5">
                    <c:v>Twtr</c:v>
                  </c:pt>
                  <c:pt idx="6">
                    <c:v>Frnd</c:v>
                  </c:pt>
                  <c:pt idx="7">
                    <c:v>Twtr</c:v>
                  </c:pt>
                  <c:pt idx="8">
                    <c:v>Frnd</c:v>
                  </c:pt>
                  <c:pt idx="9">
                    <c:v>Twtr</c:v>
                  </c:pt>
                  <c:pt idx="10">
                    <c:v>Frnd</c:v>
                  </c:pt>
                  <c:pt idx="11">
                    <c:v>Twtr</c:v>
                  </c:pt>
                  <c:pt idx="12">
                    <c:v>Frnd</c:v>
                  </c:pt>
                  <c:pt idx="13">
                    <c:v>Twtr</c:v>
                  </c:pt>
                  <c:pt idx="14">
                    <c:v>Frnd</c:v>
                  </c:pt>
                  <c:pt idx="15">
                    <c:v>Twtr</c:v>
                  </c:pt>
                  <c:pt idx="16">
                    <c:v>Frnd</c:v>
                  </c:pt>
                  <c:pt idx="17">
                    <c:v>Twtr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'40-core'!$AJ$4:$AJ$75</c15:sqref>
                  </c15:fullRef>
                </c:ext>
              </c:extLst>
              <c:f>('40-core'!$AJ$9,'40-core'!$AJ$11,'40-core'!$AJ$17,'40-core'!$AJ$19,'40-core'!$AJ$25,'40-core'!$AJ$27,'40-core'!$AJ$33,'40-core'!$AJ$35,'40-core'!$AJ$41,'40-core'!$AJ$43,'40-core'!$AJ$49,'40-core'!$AJ$51,'40-core'!$AJ$57,'40-core'!$AJ$59,'40-core'!$AJ$65,'40-core'!$AJ$67,'40-core'!$AJ$73,'40-core'!$AJ$75)</c:f>
              <c:numCache>
                <c:formatCode>General</c:formatCode>
                <c:ptCount val="18"/>
                <c:pt idx="0">
                  <c:v>1.0000235487938072</c:v>
                </c:pt>
                <c:pt idx="1">
                  <c:v>0.5108149423074746</c:v>
                </c:pt>
                <c:pt idx="2">
                  <c:v>0.17182949430765157</c:v>
                </c:pt>
                <c:pt idx="3">
                  <c:v>0.15331175495381699</c:v>
                </c:pt>
                <c:pt idx="4">
                  <c:v>0.65997657484111705</c:v>
                </c:pt>
                <c:pt idx="5">
                  <c:v>0.90806228181969306</c:v>
                </c:pt>
                <c:pt idx="6">
                  <c:v>0.98338492640090958</c:v>
                </c:pt>
                <c:pt idx="7">
                  <c:v>0.77529429708406694</c:v>
                </c:pt>
                <c:pt idx="8">
                  <c:v>0.87284923621872934</c:v>
                </c:pt>
                <c:pt idx="9">
                  <c:v>1.0047426900917615</c:v>
                </c:pt>
                <c:pt idx="10">
                  <c:v>0.75844446770647966</c:v>
                </c:pt>
                <c:pt idx="11">
                  <c:v>0.62438818077695002</c:v>
                </c:pt>
                <c:pt idx="12">
                  <c:v>7.617115130127923E-2</c:v>
                </c:pt>
                <c:pt idx="13">
                  <c:v>1.0453309156844968</c:v>
                </c:pt>
                <c:pt idx="14">
                  <c:v>0.83787302223112359</c:v>
                </c:pt>
                <c:pt idx="15">
                  <c:v>0.97537671956245253</c:v>
                </c:pt>
                <c:pt idx="16">
                  <c:v>1.0025238121678033</c:v>
                </c:pt>
                <c:pt idx="17">
                  <c:v>0.55997031695911703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262496"/>
        <c:axId val="355263056"/>
      </c:barChart>
      <c:catAx>
        <c:axId val="3552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63056"/>
        <c:crosses val="autoZero"/>
        <c:auto val="1"/>
        <c:lblAlgn val="ctr"/>
        <c:lblOffset val="100"/>
        <c:noMultiLvlLbl val="0"/>
      </c:catAx>
      <c:valAx>
        <c:axId val="355263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'40-core'!$AN$3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'40-core'!$AL$4:$AM$40</c15:sqref>
                  </c15:fullRef>
                </c:ext>
              </c:extLst>
              <c:f>('40-core'!$AL$4:$AM$4,'40-core'!$AL$6:$AM$8,'40-core'!$AL$10:$AM$12,'40-core'!$AL$14:$AM$16,'40-core'!$AL$18:$AM$20,'40-core'!$AL$22:$AM$24,'40-core'!$AL$26:$AM$28,'40-core'!$AL$30:$AM$32,'40-core'!$AL$34:$AM$36,'40-core'!$AL$38:$AM$40)</c:f>
              <c:multiLvlStrCache>
                <c:ptCount val="28"/>
                <c:lvl>
                  <c:pt idx="0">
                    <c:v>CA</c:v>
                  </c:pt>
                  <c:pt idx="1">
                    <c:v>CAGE</c:v>
                  </c:pt>
                  <c:pt idx="2">
                    <c:v>CO</c:v>
                  </c:pt>
                  <c:pt idx="3">
                    <c:v>CA</c:v>
                  </c:pt>
                  <c:pt idx="4">
                    <c:v>CAGE</c:v>
                  </c:pt>
                  <c:pt idx="5">
                    <c:v>CO</c:v>
                  </c:pt>
                  <c:pt idx="6">
                    <c:v>CA</c:v>
                  </c:pt>
                  <c:pt idx="7">
                    <c:v>CAGE</c:v>
                  </c:pt>
                  <c:pt idx="8">
                    <c:v>CO</c:v>
                  </c:pt>
                  <c:pt idx="9">
                    <c:v>CA</c:v>
                  </c:pt>
                  <c:pt idx="10">
                    <c:v>CAGE</c:v>
                  </c:pt>
                  <c:pt idx="11">
                    <c:v>CO</c:v>
                  </c:pt>
                  <c:pt idx="12">
                    <c:v>CA</c:v>
                  </c:pt>
                  <c:pt idx="13">
                    <c:v>CAGE</c:v>
                  </c:pt>
                  <c:pt idx="14">
                    <c:v>CO</c:v>
                  </c:pt>
                  <c:pt idx="15">
                    <c:v>CA</c:v>
                  </c:pt>
                  <c:pt idx="16">
                    <c:v>CAGE</c:v>
                  </c:pt>
                  <c:pt idx="17">
                    <c:v>CO</c:v>
                  </c:pt>
                  <c:pt idx="18">
                    <c:v>CA</c:v>
                  </c:pt>
                  <c:pt idx="19">
                    <c:v>CAGE</c:v>
                  </c:pt>
                  <c:pt idx="20">
                    <c:v>CO</c:v>
                  </c:pt>
                  <c:pt idx="21">
                    <c:v>CA</c:v>
                  </c:pt>
                  <c:pt idx="22">
                    <c:v>CAGE</c:v>
                  </c:pt>
                  <c:pt idx="23">
                    <c:v>CO</c:v>
                  </c:pt>
                  <c:pt idx="24">
                    <c:v>CA</c:v>
                  </c:pt>
                  <c:pt idx="25">
                    <c:v>CAGE</c:v>
                  </c:pt>
                  <c:pt idx="26">
                    <c:v>CO</c:v>
                  </c:pt>
                </c:lvl>
                <c:lvl>
                  <c:pt idx="0">
                    <c:v>SSSP-BF</c:v>
                  </c:pt>
                  <c:pt idx="3">
                    <c:v>SSSP-Delta</c:v>
                  </c:pt>
                  <c:pt idx="6">
                    <c:v>BFS</c:v>
                  </c:pt>
                  <c:pt idx="9">
                    <c:v>DFS</c:v>
                  </c:pt>
                  <c:pt idx="12">
                    <c:v>PR-DP</c:v>
                  </c:pt>
                  <c:pt idx="15">
                    <c:v>PR</c:v>
                  </c:pt>
                  <c:pt idx="18">
                    <c:v>Tri Cnt.</c:v>
                  </c:pt>
                  <c:pt idx="21">
                    <c:v>Comm</c:v>
                  </c:pt>
                  <c:pt idx="24">
                    <c:v>Conn Comp.</c:v>
                  </c:pt>
                  <c:pt idx="27">
                    <c:v>GeoMean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'40-core'!$AN$4:$AN$40</c15:sqref>
                  </c15:fullRef>
                </c:ext>
              </c:extLst>
              <c:f>('40-core'!$AN$4,'40-core'!$AN$6:$AN$8,'40-core'!$AN$10:$AN$12,'40-core'!$AN$14:$AN$16,'40-core'!$AN$18:$AN$20,'40-core'!$AN$22:$AN$24,'40-core'!$AN$26:$AN$28,'40-core'!$AN$30:$AN$32,'40-core'!$AN$34:$AN$36,'40-core'!$AN$38:$AN$40)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x>
            <c:strRef>
              <c:f>'40-core'!$AO$3</c:f>
              <c:strCache>
                <c:ptCount val="1"/>
                <c:pt idx="0">
                  <c:v>Xeon-40-Core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'40-core'!$AL$4:$AM$40</c15:sqref>
                  </c15:fullRef>
                </c:ext>
              </c:extLst>
              <c:f>('40-core'!$AL$4:$AM$4,'40-core'!$AL$6:$AM$8,'40-core'!$AL$10:$AM$12,'40-core'!$AL$14:$AM$16,'40-core'!$AL$18:$AM$20,'40-core'!$AL$22:$AM$24,'40-core'!$AL$26:$AM$28,'40-core'!$AL$30:$AM$32,'40-core'!$AL$34:$AM$36,'40-core'!$AL$38:$AM$40)</c:f>
              <c:multiLvlStrCache>
                <c:ptCount val="28"/>
                <c:lvl>
                  <c:pt idx="0">
                    <c:v>CA</c:v>
                  </c:pt>
                  <c:pt idx="1">
                    <c:v>CAGE</c:v>
                  </c:pt>
                  <c:pt idx="2">
                    <c:v>CO</c:v>
                  </c:pt>
                  <c:pt idx="3">
                    <c:v>CA</c:v>
                  </c:pt>
                  <c:pt idx="4">
                    <c:v>CAGE</c:v>
                  </c:pt>
                  <c:pt idx="5">
                    <c:v>CO</c:v>
                  </c:pt>
                  <c:pt idx="6">
                    <c:v>CA</c:v>
                  </c:pt>
                  <c:pt idx="7">
                    <c:v>CAGE</c:v>
                  </c:pt>
                  <c:pt idx="8">
                    <c:v>CO</c:v>
                  </c:pt>
                  <c:pt idx="9">
                    <c:v>CA</c:v>
                  </c:pt>
                  <c:pt idx="10">
                    <c:v>CAGE</c:v>
                  </c:pt>
                  <c:pt idx="11">
                    <c:v>CO</c:v>
                  </c:pt>
                  <c:pt idx="12">
                    <c:v>CA</c:v>
                  </c:pt>
                  <c:pt idx="13">
                    <c:v>CAGE</c:v>
                  </c:pt>
                  <c:pt idx="14">
                    <c:v>CO</c:v>
                  </c:pt>
                  <c:pt idx="15">
                    <c:v>CA</c:v>
                  </c:pt>
                  <c:pt idx="16">
                    <c:v>CAGE</c:v>
                  </c:pt>
                  <c:pt idx="17">
                    <c:v>CO</c:v>
                  </c:pt>
                  <c:pt idx="18">
                    <c:v>CA</c:v>
                  </c:pt>
                  <c:pt idx="19">
                    <c:v>CAGE</c:v>
                  </c:pt>
                  <c:pt idx="20">
                    <c:v>CO</c:v>
                  </c:pt>
                  <c:pt idx="21">
                    <c:v>CA</c:v>
                  </c:pt>
                  <c:pt idx="22">
                    <c:v>CAGE</c:v>
                  </c:pt>
                  <c:pt idx="23">
                    <c:v>CO</c:v>
                  </c:pt>
                  <c:pt idx="24">
                    <c:v>CA</c:v>
                  </c:pt>
                  <c:pt idx="25">
                    <c:v>CAGE</c:v>
                  </c:pt>
                  <c:pt idx="26">
                    <c:v>CO</c:v>
                  </c:pt>
                </c:lvl>
                <c:lvl>
                  <c:pt idx="0">
                    <c:v>SSSP-BF</c:v>
                  </c:pt>
                  <c:pt idx="3">
                    <c:v>SSSP-Delta</c:v>
                  </c:pt>
                  <c:pt idx="6">
                    <c:v>BFS</c:v>
                  </c:pt>
                  <c:pt idx="9">
                    <c:v>DFS</c:v>
                  </c:pt>
                  <c:pt idx="12">
                    <c:v>PR-DP</c:v>
                  </c:pt>
                  <c:pt idx="15">
                    <c:v>PR</c:v>
                  </c:pt>
                  <c:pt idx="18">
                    <c:v>Tri Cnt.</c:v>
                  </c:pt>
                  <c:pt idx="21">
                    <c:v>Comm</c:v>
                  </c:pt>
                  <c:pt idx="24">
                    <c:v>Conn Comp.</c:v>
                  </c:pt>
                  <c:pt idx="27">
                    <c:v>GeoMean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'40-core'!$AO$4:$AO$40</c15:sqref>
                  </c15:fullRef>
                </c:ext>
              </c:extLst>
              <c:f>('40-core'!$AO$4,'40-core'!$AO$6:$AO$8,'40-core'!$AO$10:$AO$12,'40-core'!$AO$14:$AO$16,'40-core'!$AO$18:$AO$20,'40-core'!$AO$22:$AO$24,'40-core'!$AO$26:$AO$28,'40-core'!$AO$30:$AO$32,'40-core'!$AO$34:$AO$36,'40-core'!$AO$38:$AO$40)</c:f>
              <c:numCache>
                <c:formatCode>General</c:formatCode>
                <c:ptCount val="28"/>
                <c:pt idx="0">
                  <c:v>19.286016054076889</c:v>
                </c:pt>
                <c:pt idx="1">
                  <c:v>1.2398421052631581</c:v>
                </c:pt>
                <c:pt idx="2">
                  <c:v>0.71995332555425906</c:v>
                </c:pt>
                <c:pt idx="3">
                  <c:v>2.6469381775564019E-2</c:v>
                </c:pt>
                <c:pt idx="4">
                  <c:v>0.21532227488151659</c:v>
                </c:pt>
                <c:pt idx="5">
                  <c:v>0.51249053747161233</c:v>
                </c:pt>
                <c:pt idx="6">
                  <c:v>118.69300911854104</c:v>
                </c:pt>
                <c:pt idx="7">
                  <c:v>0.64101265822784814</c:v>
                </c:pt>
                <c:pt idx="8">
                  <c:v>0.96793134598012642</c:v>
                </c:pt>
                <c:pt idx="9">
                  <c:v>2.8023304203079484</c:v>
                </c:pt>
                <c:pt idx="10">
                  <c:v>1.1712955833974941</c:v>
                </c:pt>
                <c:pt idx="11">
                  <c:v>0.56258247893614866</c:v>
                </c:pt>
                <c:pt idx="12">
                  <c:v>0.40068680330816248</c:v>
                </c:pt>
                <c:pt idx="13">
                  <c:v>0.83437253354380425</c:v>
                </c:pt>
                <c:pt idx="14">
                  <c:v>0.26386788698766417</c:v>
                </c:pt>
                <c:pt idx="15">
                  <c:v>0.56183638996138996</c:v>
                </c:pt>
                <c:pt idx="16">
                  <c:v>0.86603178504136968</c:v>
                </c:pt>
                <c:pt idx="17">
                  <c:v>0.65414318513880199</c:v>
                </c:pt>
                <c:pt idx="18">
                  <c:v>0.61333639389418115</c:v>
                </c:pt>
                <c:pt idx="19">
                  <c:v>1.2362898959619115</c:v>
                </c:pt>
                <c:pt idx="20">
                  <c:v>0.41793604357913849</c:v>
                </c:pt>
                <c:pt idx="21">
                  <c:v>1.1200427089688836</c:v>
                </c:pt>
                <c:pt idx="22">
                  <c:v>0.58440649496080632</c:v>
                </c:pt>
                <c:pt idx="23">
                  <c:v>0.40801564027370479</c:v>
                </c:pt>
                <c:pt idx="24">
                  <c:v>1.6095428428678493</c:v>
                </c:pt>
                <c:pt idx="25">
                  <c:v>1.0063155235569028</c:v>
                </c:pt>
                <c:pt idx="26">
                  <c:v>1.0895458440445587</c:v>
                </c:pt>
              </c:numCache>
            </c:numRef>
          </c:val>
        </c:ser>
        <c:ser>
          <c:idx val="2"/>
          <c:order val="2"/>
          <c:tx>
            <c:strRef>
              <c:f>'40-core'!$AP$3</c:f>
              <c:strCache>
                <c:ptCount val="1"/>
                <c:pt idx="0">
                  <c:v>HeteroMap-970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'40-core'!$AL$4:$AM$40</c15:sqref>
                  </c15:fullRef>
                </c:ext>
              </c:extLst>
              <c:f>('40-core'!$AL$4:$AM$4,'40-core'!$AL$6:$AM$8,'40-core'!$AL$10:$AM$12,'40-core'!$AL$14:$AM$16,'40-core'!$AL$18:$AM$20,'40-core'!$AL$22:$AM$24,'40-core'!$AL$26:$AM$28,'40-core'!$AL$30:$AM$32,'40-core'!$AL$34:$AM$36,'40-core'!$AL$38:$AM$40)</c:f>
              <c:multiLvlStrCache>
                <c:ptCount val="28"/>
                <c:lvl>
                  <c:pt idx="0">
                    <c:v>CA</c:v>
                  </c:pt>
                  <c:pt idx="1">
                    <c:v>CAGE</c:v>
                  </c:pt>
                  <c:pt idx="2">
                    <c:v>CO</c:v>
                  </c:pt>
                  <c:pt idx="3">
                    <c:v>CA</c:v>
                  </c:pt>
                  <c:pt idx="4">
                    <c:v>CAGE</c:v>
                  </c:pt>
                  <c:pt idx="5">
                    <c:v>CO</c:v>
                  </c:pt>
                  <c:pt idx="6">
                    <c:v>CA</c:v>
                  </c:pt>
                  <c:pt idx="7">
                    <c:v>CAGE</c:v>
                  </c:pt>
                  <c:pt idx="8">
                    <c:v>CO</c:v>
                  </c:pt>
                  <c:pt idx="9">
                    <c:v>CA</c:v>
                  </c:pt>
                  <c:pt idx="10">
                    <c:v>CAGE</c:v>
                  </c:pt>
                  <c:pt idx="11">
                    <c:v>CO</c:v>
                  </c:pt>
                  <c:pt idx="12">
                    <c:v>CA</c:v>
                  </c:pt>
                  <c:pt idx="13">
                    <c:v>CAGE</c:v>
                  </c:pt>
                  <c:pt idx="14">
                    <c:v>CO</c:v>
                  </c:pt>
                  <c:pt idx="15">
                    <c:v>CA</c:v>
                  </c:pt>
                  <c:pt idx="16">
                    <c:v>CAGE</c:v>
                  </c:pt>
                  <c:pt idx="17">
                    <c:v>CO</c:v>
                  </c:pt>
                  <c:pt idx="18">
                    <c:v>CA</c:v>
                  </c:pt>
                  <c:pt idx="19">
                    <c:v>CAGE</c:v>
                  </c:pt>
                  <c:pt idx="20">
                    <c:v>CO</c:v>
                  </c:pt>
                  <c:pt idx="21">
                    <c:v>CA</c:v>
                  </c:pt>
                  <c:pt idx="22">
                    <c:v>CAGE</c:v>
                  </c:pt>
                  <c:pt idx="23">
                    <c:v>CO</c:v>
                  </c:pt>
                  <c:pt idx="24">
                    <c:v>CA</c:v>
                  </c:pt>
                  <c:pt idx="25">
                    <c:v>CAGE</c:v>
                  </c:pt>
                  <c:pt idx="26">
                    <c:v>CO</c:v>
                  </c:pt>
                </c:lvl>
                <c:lvl>
                  <c:pt idx="0">
                    <c:v>SSSP-BF</c:v>
                  </c:pt>
                  <c:pt idx="3">
                    <c:v>SSSP-Delta</c:v>
                  </c:pt>
                  <c:pt idx="6">
                    <c:v>BFS</c:v>
                  </c:pt>
                  <c:pt idx="9">
                    <c:v>DFS</c:v>
                  </c:pt>
                  <c:pt idx="12">
                    <c:v>PR-DP</c:v>
                  </c:pt>
                  <c:pt idx="15">
                    <c:v>PR</c:v>
                  </c:pt>
                  <c:pt idx="18">
                    <c:v>Tri Cnt.</c:v>
                  </c:pt>
                  <c:pt idx="21">
                    <c:v>Comm</c:v>
                  </c:pt>
                  <c:pt idx="24">
                    <c:v>Conn Comp.</c:v>
                  </c:pt>
                  <c:pt idx="27">
                    <c:v>GeoMean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'40-core'!$AP$4:$AP$40</c15:sqref>
                  </c15:fullRef>
                </c:ext>
              </c:extLst>
              <c:f>('40-core'!$AP$4,'40-core'!$AP$6:$AP$8,'40-core'!$AP$10:$AP$12,'40-core'!$AP$14:$AP$16,'40-core'!$AP$18:$AP$20,'40-core'!$AP$22:$AP$24,'40-core'!$AP$26:$AP$28,'40-core'!$AP$30:$AP$32,'40-core'!$AP$34:$AP$36,'40-core'!$AP$38:$AP$40)</c:f>
              <c:numCache>
                <c:formatCode>General</c:formatCode>
                <c:ptCount val="28"/>
                <c:pt idx="0">
                  <c:v>1.1056189269117025</c:v>
                </c:pt>
                <c:pt idx="1">
                  <c:v>1.0438596491228069</c:v>
                </c:pt>
                <c:pt idx="2">
                  <c:v>1.0116686114352391</c:v>
                </c:pt>
                <c:pt idx="3">
                  <c:v>2.7934368590682684E-2</c:v>
                </c:pt>
                <c:pt idx="4">
                  <c:v>0.23901895734597156</c:v>
                </c:pt>
                <c:pt idx="5">
                  <c:v>0.70174110522331556</c:v>
                </c:pt>
                <c:pt idx="6">
                  <c:v>1.2532928064842959</c:v>
                </c:pt>
                <c:pt idx="7">
                  <c:v>0.76759493670886081</c:v>
                </c:pt>
                <c:pt idx="8">
                  <c:v>1.1937669376693767</c:v>
                </c:pt>
                <c:pt idx="9">
                  <c:v>1.2080732417811069</c:v>
                </c:pt>
                <c:pt idx="10">
                  <c:v>1.0349968502834745</c:v>
                </c:pt>
                <c:pt idx="11">
                  <c:v>0.61333874733529592</c:v>
                </c:pt>
                <c:pt idx="12">
                  <c:v>0.41866594750089892</c:v>
                </c:pt>
                <c:pt idx="13">
                  <c:v>0.85410418310970793</c:v>
                </c:pt>
                <c:pt idx="14">
                  <c:v>0.28376442499005172</c:v>
                </c:pt>
                <c:pt idx="15">
                  <c:v>0.59200048262548266</c:v>
                </c:pt>
                <c:pt idx="16">
                  <c:v>0.88651183747030393</c:v>
                </c:pt>
                <c:pt idx="17">
                  <c:v>0.75850553120434161</c:v>
                </c:pt>
                <c:pt idx="18">
                  <c:v>0.67072190978996904</c:v>
                </c:pt>
                <c:pt idx="19">
                  <c:v>1.0293892905425264</c:v>
                </c:pt>
                <c:pt idx="20">
                  <c:v>0.46837486129325129</c:v>
                </c:pt>
                <c:pt idx="21">
                  <c:v>1.0762660158633313</c:v>
                </c:pt>
                <c:pt idx="22">
                  <c:v>0.65439529675251962</c:v>
                </c:pt>
                <c:pt idx="23">
                  <c:v>0.45689149560117304</c:v>
                </c:pt>
                <c:pt idx="24">
                  <c:v>1.1249063202598051</c:v>
                </c:pt>
                <c:pt idx="25">
                  <c:v>1.0315776177845144</c:v>
                </c:pt>
                <c:pt idx="26">
                  <c:v>1.2142245072836333</c:v>
                </c:pt>
                <c:pt idx="27">
                  <c:v>0.68303846811037949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130240"/>
        <c:axId val="357130800"/>
      </c:barChart>
      <c:catAx>
        <c:axId val="3571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0800"/>
        <c:crosses val="autoZero"/>
        <c:auto val="1"/>
        <c:lblAlgn val="ctr"/>
        <c:lblOffset val="100"/>
        <c:noMultiLvlLbl val="0"/>
      </c:catAx>
      <c:valAx>
        <c:axId val="3571308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'40-core'!$AV$5</c:f>
              <c:strCache>
                <c:ptCount val="1"/>
                <c:pt idx="0">
                  <c:v>Normalized to GPU Completion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'40-core'!$AW$4:$BK$4</c:f>
              <c:strCache>
                <c:ptCount val="15"/>
                <c:pt idx="0">
                  <c:v>GTX-750</c:v>
                </c:pt>
                <c:pt idx="1">
                  <c:v>Xeon Phi</c:v>
                </c:pt>
                <c:pt idx="2">
                  <c:v>HeteroMap</c:v>
                </c:pt>
                <c:pt idx="4">
                  <c:v>GTX-970</c:v>
                </c:pt>
                <c:pt idx="5">
                  <c:v>Xeon Phi</c:v>
                </c:pt>
                <c:pt idx="6">
                  <c:v>HeteroMap</c:v>
                </c:pt>
                <c:pt idx="8">
                  <c:v>GTX-750</c:v>
                </c:pt>
                <c:pt idx="9">
                  <c:v>Xeon-40-Core</c:v>
                </c:pt>
                <c:pt idx="10">
                  <c:v>HeteroMap</c:v>
                </c:pt>
                <c:pt idx="12">
                  <c:v>GTX-970</c:v>
                </c:pt>
                <c:pt idx="13">
                  <c:v>Xeon-40-Core</c:v>
                </c:pt>
                <c:pt idx="14">
                  <c:v>HeteroMap</c:v>
                </c:pt>
              </c:strCache>
            </c:strRef>
          </c:cat>
          <c:val>
            <c:numRef>
              <c:f>'40-core'!$AW$5:$BK$5</c:f>
              <c:numCache>
                <c:formatCode>General</c:formatCode>
                <c:ptCount val="15"/>
                <c:pt idx="0">
                  <c:v>1</c:v>
                </c:pt>
                <c:pt idx="1">
                  <c:v>1.466534</c:v>
                </c:pt>
                <c:pt idx="2">
                  <c:v>0.68567299999999998</c:v>
                </c:pt>
                <c:pt idx="4">
                  <c:v>1</c:v>
                </c:pt>
                <c:pt idx="5">
                  <c:v>3.8332000000000002</c:v>
                </c:pt>
                <c:pt idx="6">
                  <c:v>0.86413340000000005</c:v>
                </c:pt>
                <c:pt idx="8">
                  <c:v>1</c:v>
                </c:pt>
                <c:pt idx="9">
                  <c:v>0.94957000000000003</c:v>
                </c:pt>
                <c:pt idx="10">
                  <c:v>0.77934000000000003</c:v>
                </c:pt>
                <c:pt idx="12">
                  <c:v>1</c:v>
                </c:pt>
                <c:pt idx="13">
                  <c:v>2.11111</c:v>
                </c:pt>
                <c:pt idx="14">
                  <c:v>0.95243999999999995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133600"/>
        <c:axId val="357134160"/>
      </c:barChart>
      <c:catAx>
        <c:axId val="3571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4160"/>
        <c:crosses val="autoZero"/>
        <c:auto val="1"/>
        <c:lblAlgn val="ctr"/>
        <c:lblOffset val="100"/>
        <c:noMultiLvlLbl val="0"/>
      </c:catAx>
      <c:valAx>
        <c:axId val="35713416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over750!$AA$62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over750!$Z$63:$Z$72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over750!$AA$63:$AA$72</c:f>
              <c:numCache>
                <c:formatCode>General</c:formatCode>
                <c:ptCount val="10"/>
                <c:pt idx="0">
                  <c:v>0.7547942503635432</c:v>
                </c:pt>
                <c:pt idx="1">
                  <c:v>0.81607047256112308</c:v>
                </c:pt>
                <c:pt idx="2">
                  <c:v>0.51546273805362175</c:v>
                </c:pt>
                <c:pt idx="3">
                  <c:v>0.37857636028488767</c:v>
                </c:pt>
                <c:pt idx="4">
                  <c:v>0.92984480084730214</c:v>
                </c:pt>
                <c:pt idx="5">
                  <c:v>0.42914350791951283</c:v>
                </c:pt>
                <c:pt idx="6">
                  <c:v>0.66106975691384451</c:v>
                </c:pt>
                <c:pt idx="7">
                  <c:v>0.34010170595184092</c:v>
                </c:pt>
                <c:pt idx="8">
                  <c:v>0.56767140215385992</c:v>
                </c:pt>
              </c:numCache>
            </c:numRef>
          </c:val>
        </c:ser>
        <c:ser>
          <c:idx val="1"/>
          <c:order val="1"/>
          <c:tx>
            <c:strRef>
              <c:f>over750!$AB$62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over750!$Z$63:$Z$72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over750!$AB$63:$AB$72</c:f>
              <c:numCache>
                <c:formatCode>General</c:formatCode>
                <c:ptCount val="10"/>
                <c:pt idx="0">
                  <c:v>5.3434939267877575E-2</c:v>
                </c:pt>
                <c:pt idx="1">
                  <c:v>0.12371718572561674</c:v>
                </c:pt>
                <c:pt idx="2">
                  <c:v>0.63402396046849185</c:v>
                </c:pt>
                <c:pt idx="3">
                  <c:v>1</c:v>
                </c:pt>
                <c:pt idx="4">
                  <c:v>0.69278818439759671</c:v>
                </c:pt>
                <c:pt idx="5">
                  <c:v>1</c:v>
                </c:pt>
                <c:pt idx="6">
                  <c:v>0.70788394669380394</c:v>
                </c:pt>
                <c:pt idx="7">
                  <c:v>1</c:v>
                </c:pt>
                <c:pt idx="8">
                  <c:v>0.46144021902315197</c:v>
                </c:pt>
              </c:numCache>
            </c:numRef>
          </c:val>
        </c:ser>
        <c:ser>
          <c:idx val="2"/>
          <c:order val="2"/>
          <c:tx>
            <c:strRef>
              <c:f>over750!$AC$62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over750!$Z$63:$Z$72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over750!$AC$63:$AC$72</c:f>
              <c:numCache>
                <c:formatCode>General</c:formatCode>
                <c:ptCount val="10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  <c:pt idx="9">
                  <c:v>5.56666666666666E-2</c:v>
                </c:pt>
              </c:numCache>
            </c:numRef>
          </c:val>
        </c:ser>
        <c:ser>
          <c:idx val="3"/>
          <c:order val="3"/>
          <c:tx>
            <c:strRef>
              <c:f>over750!$AD$62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over750!$Z$63:$Z$72</c:f>
              <c:strCache>
                <c:ptCount val="10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  <c:pt idx="9">
                  <c:v>Ideal</c:v>
                </c:pt>
              </c:strCache>
            </c:strRef>
          </c:cat>
          <c:val>
            <c:numRef>
              <c:f>over750!$AD$63:$AD$72</c:f>
              <c:numCache>
                <c:formatCode>General</c:formatCode>
                <c:ptCount val="10"/>
                <c:pt idx="0">
                  <c:v>1.204102378857792E-2</c:v>
                </c:pt>
                <c:pt idx="1">
                  <c:v>2.9156646869853862E-3</c:v>
                </c:pt>
                <c:pt idx="2">
                  <c:v>5.3092404565400798E-2</c:v>
                </c:pt>
                <c:pt idx="3">
                  <c:v>0.12676957529754598</c:v>
                </c:pt>
                <c:pt idx="4">
                  <c:v>0.16552041354346819</c:v>
                </c:pt>
                <c:pt idx="5">
                  <c:v>0.22381870746106663</c:v>
                </c:pt>
                <c:pt idx="6">
                  <c:v>0.17389216891795883</c:v>
                </c:pt>
                <c:pt idx="7">
                  <c:v>0.11212940093206708</c:v>
                </c:pt>
                <c:pt idx="8">
                  <c:v>6.0120763433188958E-2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10976"/>
        <c:axId val="347011536"/>
      </c:barChart>
      <c:catAx>
        <c:axId val="3470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11536"/>
        <c:crosses val="autoZero"/>
        <c:auto val="1"/>
        <c:lblAlgn val="ctr"/>
        <c:lblOffset val="100"/>
        <c:noMultiLvlLbl val="0"/>
      </c:catAx>
      <c:valAx>
        <c:axId val="3470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'40-core-curves'!$N$27</c:f>
              <c:strCache>
                <c:ptCount val="1"/>
                <c:pt idx="0">
                  <c:v>CPU-40-Core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'40-core-curves'!$N$35:$N$39</c:f>
                <c:numCache>
                  <c:formatCode>General</c:formatCode>
                  <c:ptCount val="5"/>
                  <c:pt idx="0">
                    <c:v>9.5711609826800007E-2</c:v>
                  </c:pt>
                  <c:pt idx="1">
                    <c:v>0.15420948813102439</c:v>
                  </c:pt>
                  <c:pt idx="2">
                    <c:v>0.13493330211464635</c:v>
                  </c:pt>
                  <c:pt idx="3">
                    <c:v>0.13493330211464635</c:v>
                  </c:pt>
                  <c:pt idx="4">
                    <c:v>9.6380930081890248E-2</c:v>
                  </c:pt>
                </c:numCache>
              </c:numRef>
            </c:plus>
            <c:minus>
              <c:numRef>
                <c:f>'40-core-curves'!$O$35:$O$39</c:f>
                <c:numCache>
                  <c:formatCode>General</c:formatCode>
                  <c:ptCount val="5"/>
                  <c:pt idx="0">
                    <c:v>0.278285580491341</c:v>
                  </c:pt>
                  <c:pt idx="1">
                    <c:v>0.25552372032756099</c:v>
                  </c:pt>
                  <c:pt idx="2">
                    <c:v>0.22041897626204901</c:v>
                  </c:pt>
                  <c:pt idx="3">
                    <c:v>0.20066604229293</c:v>
                  </c:pt>
                  <c:pt idx="4">
                    <c:v>0.20276186016378001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'40-core-curves'!$M$28:$M$32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'40-core-curves'!$N$28:$N$32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0.449852357766936</c:v>
                </c:pt>
                <c:pt idx="2">
                  <c:v>0.385529243408471</c:v>
                </c:pt>
                <c:pt idx="3">
                  <c:v>0.32431777670843298</c:v>
                </c:pt>
                <c:pt idx="4">
                  <c:v>0.30615334211915302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'40-core-curves'!$O$27</c:f>
              <c:strCache>
                <c:ptCount val="1"/>
                <c:pt idx="0">
                  <c:v>GTX750TI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'40-core-curves'!$N$41:$N$45</c:f>
                <c:numCache>
                  <c:formatCode>General</c:formatCode>
                  <c:ptCount val="5"/>
                  <c:pt idx="0">
                    <c:v>0.22523720327561</c:v>
                  </c:pt>
                  <c:pt idx="1">
                    <c:v>0.34841897626204898</c:v>
                  </c:pt>
                  <c:pt idx="2">
                    <c:v>0.32841897626204902</c:v>
                  </c:pt>
                  <c:pt idx="3">
                    <c:v>0.32769516227842682</c:v>
                  </c:pt>
                  <c:pt idx="4">
                    <c:v>0.331314232196537</c:v>
                  </c:pt>
                </c:numCache>
              </c:numRef>
            </c:plus>
            <c:minus>
              <c:numRef>
                <c:f>'40-core-curves'!$O$41:$O$45</c:f>
                <c:numCache>
                  <c:formatCode>General</c:formatCode>
                  <c:ptCount val="5"/>
                  <c:pt idx="0">
                    <c:v>0.26986660422929271</c:v>
                  </c:pt>
                  <c:pt idx="1">
                    <c:v>5.3809300818901999E-2</c:v>
                  </c:pt>
                  <c:pt idx="2">
                    <c:v>5.7104744065512199E-2</c:v>
                  </c:pt>
                  <c:pt idx="3">
                    <c:v>5.6571160982680002E-2</c:v>
                  </c:pt>
                  <c:pt idx="4">
                    <c:v>5.6571160982680002E-2</c:v>
                  </c:pt>
                </c:numCache>
              </c:numRef>
            </c:minus>
            <c:spPr>
              <a:noFill/>
              <a:ln w="25400" cap="sq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'40-core-curves'!$M$28:$M$32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'40-core-curves'!$O$28:$O$32</c:f>
              <c:numCache>
                <c:formatCode>General</c:formatCode>
                <c:ptCount val="5"/>
                <c:pt idx="0">
                  <c:v>0.76113509221206177</c:v>
                </c:pt>
                <c:pt idx="1">
                  <c:v>0.44307802294182203</c:v>
                </c:pt>
                <c:pt idx="2">
                  <c:v>0.44307802294182241</c:v>
                </c:pt>
                <c:pt idx="3">
                  <c:v>0.44307802294182241</c:v>
                </c:pt>
                <c:pt idx="4">
                  <c:v>0.44307802294182241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'40-core-curves'!$P$27</c:f>
              <c:strCache>
                <c:ptCount val="1"/>
                <c:pt idx="0">
                  <c:v>HeteroMap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'40-core-curves'!$N$47:$N$51</c:f>
                <c:numCache>
                  <c:formatCode>General</c:formatCode>
                  <c:ptCount val="5"/>
                </c:numCache>
              </c:numRef>
            </c:plus>
            <c:minus>
              <c:numRef>
                <c:f>'40-core-curves'!$O$47:$O$51</c:f>
                <c:numCache>
                  <c:formatCode>General</c:formatCode>
                  <c:ptCount val="5"/>
                </c:numCache>
              </c:numRef>
            </c:minus>
            <c:spPr>
              <a:noFill/>
              <a:ln w="25400" cap="sq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'40-core-curves'!$M$28:$M$32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'40-core-curves'!$P$28:$P$32</c:f>
              <c:numCache>
                <c:formatCode>General</c:formatCode>
                <c:ptCount val="5"/>
                <c:pt idx="0">
                  <c:v>0.31014766462399757</c:v>
                </c:pt>
                <c:pt idx="1">
                  <c:v>0.221225604821573</c:v>
                </c:pt>
                <c:pt idx="2">
                  <c:v>0.19306024844094999</c:v>
                </c:pt>
                <c:pt idx="3">
                  <c:v>0.15595550437542999</c:v>
                </c:pt>
                <c:pt idx="4">
                  <c:v>0.139640802986297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37520"/>
        <c:axId val="357138080"/>
      </c:scatterChart>
      <c:valAx>
        <c:axId val="3571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8080"/>
        <c:crosses val="autoZero"/>
        <c:crossBetween val="midCat"/>
      </c:valAx>
      <c:valAx>
        <c:axId val="35713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3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'40-core-curves'!$AF$17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'40-core-curves'!$AG$17:$AN$17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0.71</c:v>
                </c:pt>
                <c:pt idx="3">
                  <c:v>-0.55000000000000004</c:v>
                </c:pt>
                <c:pt idx="4">
                  <c:v>-0.05</c:v>
                </c:pt>
                <c:pt idx="5">
                  <c:v>0.05</c:v>
                </c:pt>
                <c:pt idx="6">
                  <c:v>-0.28000000000000003</c:v>
                </c:pt>
                <c:pt idx="7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'40-core-curves'!$AF$18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'40-core-curves'!$AG$18:$AN$18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-0.55000000000000004</c:v>
                </c:pt>
                <c:pt idx="4">
                  <c:v>0.35</c:v>
                </c:pt>
                <c:pt idx="5">
                  <c:v>0.1</c:v>
                </c:pt>
                <c:pt idx="6">
                  <c:v>0.2</c:v>
                </c:pt>
                <c:pt idx="7">
                  <c:v>0.15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'40-core-curves'!$AF$19</c:f>
              <c:strCache>
                <c:ptCount val="1"/>
                <c:pt idx="0">
                  <c:v>FB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'40-core-curves'!$AG$19:$AN$19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-0.62</c:v>
                </c:pt>
                <c:pt idx="4">
                  <c:v>0.05</c:v>
                </c:pt>
                <c:pt idx="5">
                  <c:v>0.2</c:v>
                </c:pt>
                <c:pt idx="6">
                  <c:v>0.25</c:v>
                </c:pt>
                <c:pt idx="7">
                  <c:v>0.25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'40-core-curves'!$AF$20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'40-core-curves'!$AG$20:$AN$20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-0.05</c:v>
                </c:pt>
                <c:pt idx="4">
                  <c:v>0.15</c:v>
                </c:pt>
                <c:pt idx="5">
                  <c:v>0.3</c:v>
                </c:pt>
                <c:pt idx="6">
                  <c:v>-0.1</c:v>
                </c:pt>
                <c:pt idx="7">
                  <c:v>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'40-core-curves'!$AF$21</c:f>
              <c:strCache>
                <c:ptCount val="1"/>
                <c:pt idx="0">
                  <c:v>Rgg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'40-core-curves'!$AG$21:$AN$21</c:f>
              <c:numCache>
                <c:formatCode>General</c:formatCode>
                <c:ptCount val="8"/>
                <c:pt idx="0">
                  <c:v>0.95</c:v>
                </c:pt>
                <c:pt idx="1">
                  <c:v>1</c:v>
                </c:pt>
                <c:pt idx="2">
                  <c:v>0.91</c:v>
                </c:pt>
                <c:pt idx="3">
                  <c:v>-0.15</c:v>
                </c:pt>
                <c:pt idx="4">
                  <c:v>0.2</c:v>
                </c:pt>
                <c:pt idx="5">
                  <c:v>-0.2</c:v>
                </c:pt>
                <c:pt idx="6">
                  <c:v>-0.36</c:v>
                </c:pt>
                <c:pt idx="7">
                  <c:v>0.2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'40-core-curves'!$AF$22</c:f>
              <c:strCache>
                <c:ptCount val="1"/>
                <c:pt idx="0">
                  <c:v>Frnd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'40-core-curves'!$AG$22:$AN$22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0.75</c:v>
                </c:pt>
                <c:pt idx="3">
                  <c:v>0.21</c:v>
                </c:pt>
                <c:pt idx="4">
                  <c:v>0</c:v>
                </c:pt>
                <c:pt idx="5">
                  <c:v>-0.4</c:v>
                </c:pt>
                <c:pt idx="6">
                  <c:v>-0.1</c:v>
                </c:pt>
                <c:pt idx="7">
                  <c:v>0.2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'40-core-curves'!$AF$23</c:f>
              <c:strCache>
                <c:ptCount val="1"/>
                <c:pt idx="0">
                  <c:v>Kron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'40-core-curves'!$AG$23:$AN$23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0.77</c:v>
                </c:pt>
                <c:pt idx="2">
                  <c:v>0.70000000000000007</c:v>
                </c:pt>
                <c:pt idx="3">
                  <c:v>0</c:v>
                </c:pt>
                <c:pt idx="4">
                  <c:v>-0.1</c:v>
                </c:pt>
                <c:pt idx="5">
                  <c:v>0.1</c:v>
                </c:pt>
                <c:pt idx="6">
                  <c:v>-0.51</c:v>
                </c:pt>
                <c:pt idx="7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'40-core-curves'!$AF$24</c:f>
              <c:strCache>
                <c:ptCount val="1"/>
                <c:pt idx="0">
                  <c:v>Twtr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'40-core-curves'!$AG$16:$AN$16</c:f>
              <c:strCache>
                <c:ptCount val="8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Tri-Cnt</c:v>
                </c:pt>
                <c:pt idx="6">
                  <c:v>Comm</c:v>
                </c:pt>
                <c:pt idx="7">
                  <c:v>Conn-Comp</c:v>
                </c:pt>
              </c:strCache>
            </c:strRef>
          </c:xVal>
          <c:yVal>
            <c:numRef>
              <c:f>'40-core-curves'!$AG$24:$AN$24</c:f>
              <c:numCache>
                <c:formatCode>General</c:formatCode>
                <c:ptCount val="8"/>
                <c:pt idx="0">
                  <c:v>0.51</c:v>
                </c:pt>
                <c:pt idx="1">
                  <c:v>0.75</c:v>
                </c:pt>
                <c:pt idx="2">
                  <c:v>0.72</c:v>
                </c:pt>
                <c:pt idx="3">
                  <c:v>-0.05</c:v>
                </c:pt>
                <c:pt idx="4">
                  <c:v>-0.22</c:v>
                </c:pt>
                <c:pt idx="5">
                  <c:v>0.15</c:v>
                </c:pt>
                <c:pt idx="6">
                  <c:v>-0.2</c:v>
                </c:pt>
                <c:pt idx="7">
                  <c:v>-0.25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44800"/>
        <c:axId val="357145360"/>
      </c:scatterChart>
      <c:valAx>
        <c:axId val="3571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5360"/>
        <c:crosses val="autoZero"/>
        <c:crossBetween val="midCat"/>
      </c:valAx>
      <c:valAx>
        <c:axId val="3571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'40-core-curves'!$T$27</c:f>
              <c:strCache>
                <c:ptCount val="1"/>
                <c:pt idx="0">
                  <c:v>CPU-40-Core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'40-core-curves'!$T$35:$T$39</c:f>
                <c:numCache>
                  <c:formatCode>General</c:formatCode>
                  <c:ptCount val="5"/>
                  <c:pt idx="0">
                    <c:v>0.12571160982679999</c:v>
                  </c:pt>
                  <c:pt idx="1">
                    <c:v>0.15420948813102439</c:v>
                  </c:pt>
                  <c:pt idx="2">
                    <c:v>0.13493330211464635</c:v>
                  </c:pt>
                  <c:pt idx="3">
                    <c:v>0.13493330211464635</c:v>
                  </c:pt>
                  <c:pt idx="4">
                    <c:v>9.6380930081890248E-2</c:v>
                  </c:pt>
                </c:numCache>
              </c:numRef>
            </c:plus>
            <c:minus>
              <c:numRef>
                <c:f>'40-core-curves'!$U$35:$U$39</c:f>
                <c:numCache>
                  <c:formatCode>General</c:formatCode>
                  <c:ptCount val="5"/>
                  <c:pt idx="0">
                    <c:v>0.37828558049134098</c:v>
                  </c:pt>
                  <c:pt idx="1">
                    <c:v>0.29552372032756102</c:v>
                  </c:pt>
                  <c:pt idx="2">
                    <c:v>0.21941897626204901</c:v>
                  </c:pt>
                  <c:pt idx="3">
                    <c:v>0.14886660422928999</c:v>
                  </c:pt>
                  <c:pt idx="4">
                    <c:v>0.10076186016378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'40-core-curves'!$S$28:$S$32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'40-core-curves'!$T$28:$T$32</c:f>
              <c:numCache>
                <c:formatCode>General</c:formatCode>
                <c:ptCount val="5"/>
                <c:pt idx="0">
                  <c:v>0.46462470597170002</c:v>
                </c:pt>
                <c:pt idx="1">
                  <c:v>0.34834087435642302</c:v>
                </c:pt>
                <c:pt idx="2">
                  <c:v>0.26678677933790002</c:v>
                </c:pt>
                <c:pt idx="3">
                  <c:v>0.18250807999999999</c:v>
                </c:pt>
                <c:pt idx="4">
                  <c:v>0.123571425785517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'40-core-curves'!$U$27</c:f>
              <c:strCache>
                <c:ptCount val="1"/>
                <c:pt idx="0">
                  <c:v>GTX970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'40-core-curves'!$T$41:$T$45</c:f>
                <c:numCache>
                  <c:formatCode>General</c:formatCode>
                  <c:ptCount val="5"/>
                  <c:pt idx="0">
                    <c:v>0.73523720327561004</c:v>
                  </c:pt>
                  <c:pt idx="1">
                    <c:v>0.64841897626204903</c:v>
                  </c:pt>
                  <c:pt idx="2">
                    <c:v>0.55841897626204895</c:v>
                  </c:pt>
                  <c:pt idx="3">
                    <c:v>0.55876951622784199</c:v>
                  </c:pt>
                  <c:pt idx="4">
                    <c:v>0.55813142321965303</c:v>
                  </c:pt>
                </c:numCache>
              </c:numRef>
            </c:plus>
            <c:minus>
              <c:numRef>
                <c:f>'40-core-curves'!$U$41:$U$45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5.0000000000000001E-3</c:v>
                  </c:pt>
                  <c:pt idx="2">
                    <c:v>5.0000000000000001E-3</c:v>
                  </c:pt>
                  <c:pt idx="3">
                    <c:v>5.0000000000000001E-3</c:v>
                  </c:pt>
                  <c:pt idx="4">
                    <c:v>5.0000000000000001E-3</c:v>
                  </c:pt>
                </c:numCache>
              </c:numRef>
            </c:minus>
            <c:spPr>
              <a:noFill/>
              <a:ln w="19050" cap="sq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'40-core-curves'!$S$28:$S$32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'40-core-curves'!$U$28:$U$32</c:f>
              <c:numCache>
                <c:formatCode>General</c:formatCode>
                <c:ptCount val="5"/>
                <c:pt idx="0">
                  <c:v>0.26529402901233567</c:v>
                </c:pt>
                <c:pt idx="1">
                  <c:v>0.13585622576592143</c:v>
                </c:pt>
                <c:pt idx="2">
                  <c:v>0.11326674065726577</c:v>
                </c:pt>
                <c:pt idx="3">
                  <c:v>0.11326674065726577</c:v>
                </c:pt>
                <c:pt idx="4">
                  <c:v>0.11326674065726577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'40-core-curves'!$V$27</c:f>
              <c:strCache>
                <c:ptCount val="1"/>
                <c:pt idx="0">
                  <c:v>HeteroMap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'40-core-curves'!$S$28:$S$32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'40-core-curves'!$V$28:$V$32</c:f>
              <c:numCache>
                <c:formatCode>General</c:formatCode>
                <c:ptCount val="5"/>
                <c:pt idx="0">
                  <c:v>0.14013780000000001</c:v>
                </c:pt>
                <c:pt idx="1">
                  <c:v>0.11680446666666668</c:v>
                </c:pt>
                <c:pt idx="2">
                  <c:v>0.10013766666666667</c:v>
                </c:pt>
                <c:pt idx="3">
                  <c:v>9.547103333333333E-2</c:v>
                </c:pt>
                <c:pt idx="4">
                  <c:v>8.3474370000000006E-2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49280"/>
        <c:axId val="357149840"/>
      </c:scatterChart>
      <c:valAx>
        <c:axId val="3571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9840"/>
        <c:crosses val="autoZero"/>
        <c:crossBetween val="midCat"/>
      </c:valAx>
      <c:valAx>
        <c:axId val="357149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'9702-4GB'!$Q$3:$Q$59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0.92339880444064903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0.15771933346717526</c:v>
                </c:pt>
                <c:pt idx="24">
                  <c:v>0.14231673195299385</c:v>
                </c:pt>
                <c:pt idx="25">
                  <c:v>0.34331791143423668</c:v>
                </c:pt>
                <c:pt idx="26">
                  <c:v>1</c:v>
                </c:pt>
                <c:pt idx="27">
                  <c:v>0.79374124241008881</c:v>
                </c:pt>
                <c:pt idx="28">
                  <c:v>1</c:v>
                </c:pt>
                <c:pt idx="29">
                  <c:v>0.92353558217854581</c:v>
                </c:pt>
                <c:pt idx="30">
                  <c:v>0.60682170542635661</c:v>
                </c:pt>
                <c:pt idx="31">
                  <c:v>1</c:v>
                </c:pt>
                <c:pt idx="32">
                  <c:v>0.83869740908010459</c:v>
                </c:pt>
                <c:pt idx="33">
                  <c:v>0.8869311425791806</c:v>
                </c:pt>
                <c:pt idx="34">
                  <c:v>0.93659862049745701</c:v>
                </c:pt>
                <c:pt idx="35">
                  <c:v>0.9192509363295881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0.82397166984472892</c:v>
                </c:pt>
                <c:pt idx="39">
                  <c:v>0.63553141970519778</c:v>
                </c:pt>
                <c:pt idx="40">
                  <c:v>0.42860160540768905</c:v>
                </c:pt>
                <c:pt idx="41">
                  <c:v>0.71269841269841272</c:v>
                </c:pt>
                <c:pt idx="42">
                  <c:v>0.40752389762565522</c:v>
                </c:pt>
                <c:pt idx="43">
                  <c:v>0.91783642148605649</c:v>
                </c:pt>
                <c:pt idx="44">
                  <c:v>0.46334928229665073</c:v>
                </c:pt>
                <c:pt idx="45">
                  <c:v>0.48237918215613379</c:v>
                </c:pt>
                <c:pt idx="46">
                  <c:v>0.67542825049143496</c:v>
                </c:pt>
                <c:pt idx="47">
                  <c:v>0.80656374105627349</c:v>
                </c:pt>
                <c:pt idx="48">
                  <c:v>0.3622686510922869</c:v>
                </c:pt>
                <c:pt idx="49">
                  <c:v>0.57998502620414283</c:v>
                </c:pt>
                <c:pt idx="50">
                  <c:v>0.86079825041006031</c:v>
                </c:pt>
                <c:pt idx="51">
                  <c:v>0.53084595493165865</c:v>
                </c:pt>
                <c:pt idx="52">
                  <c:v>0.62417582417582429</c:v>
                </c:pt>
                <c:pt idx="53">
                  <c:v>0.37191266375545851</c:v>
                </c:pt>
                <c:pt idx="54">
                  <c:v>0.28995826147299242</c:v>
                </c:pt>
                <c:pt idx="55">
                  <c:v>0.18876398586363335</c:v>
                </c:pt>
                <c:pt idx="56">
                  <c:v>0.66702286525572629</c:v>
                </c:pt>
              </c:numCache>
            </c:numRef>
          </c:val>
        </c:ser>
        <c:ser>
          <c:idx val="1"/>
          <c:order val="1"/>
          <c:tx>
            <c:strRef>
              <c:f>'9702-4GB'!$R$2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'9702-4GB'!$R$3:$R$59</c:f>
              <c:numCache>
                <c:formatCode>General</c:formatCode>
                <c:ptCount val="57"/>
                <c:pt idx="0">
                  <c:v>4.067229476356223E-3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1.6278182134246345E-2</c:v>
                </c:pt>
                <c:pt idx="4">
                  <c:v>0.15037825734190929</c:v>
                </c:pt>
                <c:pt idx="5">
                  <c:v>0.27411243107086936</c:v>
                </c:pt>
                <c:pt idx="6">
                  <c:v>0.50238123292229286</c:v>
                </c:pt>
                <c:pt idx="7">
                  <c:v>1.3160695282014899E-2</c:v>
                </c:pt>
                <c:pt idx="8">
                  <c:v>1.6809629219701163E-2</c:v>
                </c:pt>
                <c:pt idx="9">
                  <c:v>0.4727431312690798</c:v>
                </c:pt>
                <c:pt idx="10">
                  <c:v>1.8291847311506453E-2</c:v>
                </c:pt>
                <c:pt idx="11">
                  <c:v>5.3569585331293926E-2</c:v>
                </c:pt>
                <c:pt idx="12">
                  <c:v>4.4379004687031529E-2</c:v>
                </c:pt>
                <c:pt idx="13">
                  <c:v>0.18017669615786783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1</c:v>
                </c:pt>
                <c:pt idx="17">
                  <c:v>0.39615564932020619</c:v>
                </c:pt>
                <c:pt idx="18">
                  <c:v>0.57808814688063637</c:v>
                </c:pt>
                <c:pt idx="19">
                  <c:v>0.21073333934796376</c:v>
                </c:pt>
                <c:pt idx="20">
                  <c:v>0.2858560029467353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0.84116178806444297</c:v>
                </c:pt>
                <c:pt idx="27">
                  <c:v>1</c:v>
                </c:pt>
                <c:pt idx="28">
                  <c:v>0.69711538461538458</c:v>
                </c:pt>
                <c:pt idx="29">
                  <c:v>1</c:v>
                </c:pt>
                <c:pt idx="30">
                  <c:v>1</c:v>
                </c:pt>
                <c:pt idx="31">
                  <c:v>0.96798176050753371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0.4102532428999105</c:v>
                </c:pt>
              </c:numCache>
            </c:numRef>
          </c:val>
        </c:ser>
        <c:ser>
          <c:idx val="2"/>
          <c:order val="2"/>
          <c:tx>
            <c:strRef>
              <c:f>'9702-4GB'!$S$2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'9702-4GB'!$O$3:$P$59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'9702-4GB'!$S$3:$S$59</c:f>
              <c:numCache>
                <c:formatCode>General</c:formatCode>
                <c:ptCount val="57"/>
                <c:pt idx="0">
                  <c:v>4.127324474529335E-3</c:v>
                </c:pt>
                <c:pt idx="1">
                  <c:v>1.7375411861614499E-2</c:v>
                </c:pt>
                <c:pt idx="2">
                  <c:v>9.6236903143245636E-3</c:v>
                </c:pt>
                <c:pt idx="3">
                  <c:v>1.630180108684972E-2</c:v>
                </c:pt>
                <c:pt idx="4">
                  <c:v>0.15038392326973896</c:v>
                </c:pt>
                <c:pt idx="5">
                  <c:v>0.27411420393945585</c:v>
                </c:pt>
                <c:pt idx="6">
                  <c:v>0.50238252943817086</c:v>
                </c:pt>
                <c:pt idx="7">
                  <c:v>1.3382405108194396E-2</c:v>
                </c:pt>
                <c:pt idx="8">
                  <c:v>1.6924921601180594E-2</c:v>
                </c:pt>
                <c:pt idx="9">
                  <c:v>0.48364587876144788</c:v>
                </c:pt>
                <c:pt idx="10">
                  <c:v>1.8369711466586933E-2</c:v>
                </c:pt>
                <c:pt idx="11">
                  <c:v>5.3584247468728592E-2</c:v>
                </c:pt>
                <c:pt idx="12">
                  <c:v>4.4381208606534869E-2</c:v>
                </c:pt>
                <c:pt idx="13">
                  <c:v>0.18017900359507946</c:v>
                </c:pt>
                <c:pt idx="14">
                  <c:v>0.37562814070351758</c:v>
                </c:pt>
                <c:pt idx="15">
                  <c:v>0.42785728288570862</c:v>
                </c:pt>
                <c:pt idx="16">
                  <c:v>0.94474807856532883</c:v>
                </c:pt>
                <c:pt idx="17">
                  <c:v>0.39981833098921699</c:v>
                </c:pt>
                <c:pt idx="18">
                  <c:v>0.57953336724783799</c:v>
                </c:pt>
                <c:pt idx="19">
                  <c:v>0.21080877367619541</c:v>
                </c:pt>
                <c:pt idx="20">
                  <c:v>0.28590488058898733</c:v>
                </c:pt>
                <c:pt idx="21">
                  <c:v>0.186412857631369</c:v>
                </c:pt>
                <c:pt idx="22">
                  <c:v>0.17176961602671117</c:v>
                </c:pt>
                <c:pt idx="23">
                  <c:v>0.16273840594258182</c:v>
                </c:pt>
                <c:pt idx="24">
                  <c:v>0.14371572467823168</c:v>
                </c:pt>
                <c:pt idx="25">
                  <c:v>0.3449702577660278</c:v>
                </c:pt>
                <c:pt idx="26">
                  <c:v>0.84399818470614929</c:v>
                </c:pt>
                <c:pt idx="27">
                  <c:v>0.79490892106492295</c:v>
                </c:pt>
                <c:pt idx="28">
                  <c:v>0.71252465483234706</c:v>
                </c:pt>
                <c:pt idx="29">
                  <c:v>0.9373378236625628</c:v>
                </c:pt>
                <c:pt idx="30">
                  <c:v>0.64558139534883718</c:v>
                </c:pt>
                <c:pt idx="31">
                  <c:v>0.97624240021147235</c:v>
                </c:pt>
                <c:pt idx="32">
                  <c:v>0.84166864749227477</c:v>
                </c:pt>
                <c:pt idx="33">
                  <c:v>0.88963355312939141</c:v>
                </c:pt>
                <c:pt idx="34">
                  <c:v>0.93834041663763668</c:v>
                </c:pt>
                <c:pt idx="35">
                  <c:v>0.93797752808988777</c:v>
                </c:pt>
                <c:pt idx="36">
                  <c:v>0.71555951850200616</c:v>
                </c:pt>
                <c:pt idx="37">
                  <c:v>0.36892814130871138</c:v>
                </c:pt>
                <c:pt idx="38">
                  <c:v>0.83078180332334517</c:v>
                </c:pt>
                <c:pt idx="39">
                  <c:v>0.63876389966382208</c:v>
                </c:pt>
                <c:pt idx="40">
                  <c:v>0.4391634980988593</c:v>
                </c:pt>
                <c:pt idx="41">
                  <c:v>0.72342342342342347</c:v>
                </c:pt>
                <c:pt idx="42">
                  <c:v>0.41523280912735117</c:v>
                </c:pt>
                <c:pt idx="43">
                  <c:v>0.96462661426165075</c:v>
                </c:pt>
                <c:pt idx="44">
                  <c:v>0.4872727272727273</c:v>
                </c:pt>
                <c:pt idx="45">
                  <c:v>0.50096654275092933</c:v>
                </c:pt>
                <c:pt idx="46">
                  <c:v>0.67893850042122994</c:v>
                </c:pt>
                <c:pt idx="47">
                  <c:v>0.80859409896776602</c:v>
                </c:pt>
                <c:pt idx="48">
                  <c:v>0.36253627664346172</c:v>
                </c:pt>
                <c:pt idx="49">
                  <c:v>0.61118043424007995</c:v>
                </c:pt>
                <c:pt idx="50">
                  <c:v>0.88813559322033908</c:v>
                </c:pt>
                <c:pt idx="51">
                  <c:v>0.57702253417066862</c:v>
                </c:pt>
                <c:pt idx="52">
                  <c:v>0.63250083250083255</c:v>
                </c:pt>
                <c:pt idx="53">
                  <c:v>0.37409606986899563</c:v>
                </c:pt>
                <c:pt idx="54">
                  <c:v>0.29021338694369891</c:v>
                </c:pt>
                <c:pt idx="55">
                  <c:v>0.18887538706346885</c:v>
                </c:pt>
                <c:pt idx="56">
                  <c:v>0.27789964330758898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15456"/>
        <c:axId val="349336944"/>
      </c:barChart>
      <c:catAx>
        <c:axId val="3470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36944"/>
        <c:crosses val="autoZero"/>
        <c:auto val="1"/>
        <c:lblAlgn val="ctr"/>
        <c:lblOffset val="100"/>
        <c:noMultiLvlLbl val="0"/>
      </c:catAx>
      <c:valAx>
        <c:axId val="34933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'9702-4GB'!$D$2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'9702-4GB'!$B$3:$C$59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'9702-4GB'!$D$3:$D$59</c:f>
              <c:numCache>
                <c:formatCode>General</c:formatCode>
                <c:ptCount val="57"/>
                <c:pt idx="0">
                  <c:v>41600.800000000003</c:v>
                </c:pt>
                <c:pt idx="1">
                  <c:v>58272</c:v>
                </c:pt>
                <c:pt idx="2">
                  <c:v>5001.2</c:v>
                </c:pt>
                <c:pt idx="3">
                  <c:v>105847.20000000001</c:v>
                </c:pt>
                <c:pt idx="4">
                  <c:v>441234</c:v>
                </c:pt>
                <c:pt idx="5">
                  <c:v>1410144</c:v>
                </c:pt>
                <c:pt idx="6">
                  <c:v>1928244.8</c:v>
                </c:pt>
                <c:pt idx="7">
                  <c:v>11276</c:v>
                </c:pt>
                <c:pt idx="8">
                  <c:v>21684</c:v>
                </c:pt>
                <c:pt idx="9">
                  <c:v>229.3</c:v>
                </c:pt>
                <c:pt idx="10">
                  <c:v>32107.200000000001</c:v>
                </c:pt>
                <c:pt idx="11">
                  <c:v>170507.2</c:v>
                </c:pt>
                <c:pt idx="12">
                  <c:v>1134342.7</c:v>
                </c:pt>
                <c:pt idx="13">
                  <c:v>1083453.1000000001</c:v>
                </c:pt>
                <c:pt idx="14">
                  <c:v>238.8</c:v>
                </c:pt>
                <c:pt idx="15">
                  <c:v>408.08000000000004</c:v>
                </c:pt>
                <c:pt idx="16">
                  <c:v>108.13</c:v>
                </c:pt>
                <c:pt idx="17">
                  <c:v>682.56000000000006</c:v>
                </c:pt>
                <c:pt idx="18">
                  <c:v>1729.84</c:v>
                </c:pt>
                <c:pt idx="19">
                  <c:v>33141.410000000003</c:v>
                </c:pt>
                <c:pt idx="20">
                  <c:v>51148.13</c:v>
                </c:pt>
                <c:pt idx="21">
                  <c:v>161.04000000000002</c:v>
                </c:pt>
                <c:pt idx="22">
                  <c:v>203.28</c:v>
                </c:pt>
                <c:pt idx="23">
                  <c:v>78.56</c:v>
                </c:pt>
                <c:pt idx="24">
                  <c:v>254.32</c:v>
                </c:pt>
                <c:pt idx="25">
                  <c:v>519.44000000000005</c:v>
                </c:pt>
                <c:pt idx="26">
                  <c:v>881.4</c:v>
                </c:pt>
                <c:pt idx="27">
                  <c:v>1699.4</c:v>
                </c:pt>
                <c:pt idx="28">
                  <c:v>162.24</c:v>
                </c:pt>
                <c:pt idx="29">
                  <c:v>167.28</c:v>
                </c:pt>
                <c:pt idx="30">
                  <c:v>39.14</c:v>
                </c:pt>
                <c:pt idx="31">
                  <c:v>302.64</c:v>
                </c:pt>
                <c:pt idx="32">
                  <c:v>705.68</c:v>
                </c:pt>
                <c:pt idx="33">
                  <c:v>820.5</c:v>
                </c:pt>
                <c:pt idx="34">
                  <c:v>1344.3</c:v>
                </c:pt>
                <c:pt idx="35">
                  <c:v>122.72000000000001</c:v>
                </c:pt>
                <c:pt idx="36">
                  <c:v>158</c:v>
                </c:pt>
                <c:pt idx="37">
                  <c:v>89.4</c:v>
                </c:pt>
                <c:pt idx="38">
                  <c:v>302.48</c:v>
                </c:pt>
                <c:pt idx="39">
                  <c:v>491.52</c:v>
                </c:pt>
                <c:pt idx="40">
                  <c:v>101.45</c:v>
                </c:pt>
                <c:pt idx="41">
                  <c:v>166.13</c:v>
                </c:pt>
                <c:pt idx="42">
                  <c:v>132.16</c:v>
                </c:pt>
                <c:pt idx="43">
                  <c:v>49.04</c:v>
                </c:pt>
                <c:pt idx="44">
                  <c:v>48.42</c:v>
                </c:pt>
                <c:pt idx="45">
                  <c:v>64.88</c:v>
                </c:pt>
                <c:pt idx="46">
                  <c:v>481.04</c:v>
                </c:pt>
                <c:pt idx="47">
                  <c:v>993.13</c:v>
                </c:pt>
                <c:pt idx="48">
                  <c:v>3384.1</c:v>
                </c:pt>
                <c:pt idx="49">
                  <c:v>46.480000000000004</c:v>
                </c:pt>
                <c:pt idx="50">
                  <c:v>78.720000000000013</c:v>
                </c:pt>
                <c:pt idx="51">
                  <c:v>28.74</c:v>
                </c:pt>
                <c:pt idx="52">
                  <c:v>187.44000000000003</c:v>
                </c:pt>
                <c:pt idx="53">
                  <c:v>425.84</c:v>
                </c:pt>
                <c:pt idx="54">
                  <c:v>2841.33</c:v>
                </c:pt>
                <c:pt idx="55">
                  <c:v>4236.13</c:v>
                </c:pt>
                <c:pt idx="56">
                  <c:v>1353.002945676267</c:v>
                </c:pt>
              </c:numCache>
            </c:numRef>
          </c:val>
        </c:ser>
        <c:ser>
          <c:idx val="1"/>
          <c:order val="1"/>
          <c:tx>
            <c:strRef>
              <c:f>'9702-4GB'!$E$2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'9702-4GB'!$B$3:$C$59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'9702-4GB'!$E$3:$E$59</c:f>
              <c:numCache>
                <c:formatCode>General</c:formatCode>
                <c:ptCount val="57"/>
                <c:pt idx="0">
                  <c:v>169.2</c:v>
                </c:pt>
                <c:pt idx="1">
                  <c:v>1010</c:v>
                </c:pt>
                <c:pt idx="2">
                  <c:v>45.63</c:v>
                </c:pt>
                <c:pt idx="3">
                  <c:v>1723</c:v>
                </c:pt>
                <c:pt idx="4">
                  <c:v>66352</c:v>
                </c:pt>
                <c:pt idx="5">
                  <c:v>386538</c:v>
                </c:pt>
                <c:pt idx="6">
                  <c:v>968714</c:v>
                </c:pt>
                <c:pt idx="7">
                  <c:v>148.4</c:v>
                </c:pt>
                <c:pt idx="8">
                  <c:v>364.5</c:v>
                </c:pt>
                <c:pt idx="9">
                  <c:v>108.4</c:v>
                </c:pt>
                <c:pt idx="10">
                  <c:v>587.29999999999995</c:v>
                </c:pt>
                <c:pt idx="11">
                  <c:v>9134</c:v>
                </c:pt>
                <c:pt idx="12">
                  <c:v>50341</c:v>
                </c:pt>
                <c:pt idx="13">
                  <c:v>195213</c:v>
                </c:pt>
                <c:pt idx="14">
                  <c:v>87.2</c:v>
                </c:pt>
                <c:pt idx="15">
                  <c:v>172.1</c:v>
                </c:pt>
                <c:pt idx="16">
                  <c:v>117.1</c:v>
                </c:pt>
                <c:pt idx="17">
                  <c:v>270.39999999999998</c:v>
                </c:pt>
                <c:pt idx="18">
                  <c:v>1000</c:v>
                </c:pt>
                <c:pt idx="19">
                  <c:v>6984</c:v>
                </c:pt>
                <c:pt idx="20">
                  <c:v>14621</c:v>
                </c:pt>
                <c:pt idx="21">
                  <c:v>877.3</c:v>
                </c:pt>
                <c:pt idx="22">
                  <c:v>1198</c:v>
                </c:pt>
                <c:pt idx="23">
                  <c:v>498.1</c:v>
                </c:pt>
                <c:pt idx="24">
                  <c:v>1787</c:v>
                </c:pt>
                <c:pt idx="25">
                  <c:v>1513</c:v>
                </c:pt>
                <c:pt idx="26">
                  <c:v>741.4</c:v>
                </c:pt>
                <c:pt idx="27">
                  <c:v>2141</c:v>
                </c:pt>
                <c:pt idx="28">
                  <c:v>113.1</c:v>
                </c:pt>
                <c:pt idx="29">
                  <c:v>181.13</c:v>
                </c:pt>
                <c:pt idx="30">
                  <c:v>64.5</c:v>
                </c:pt>
                <c:pt idx="31">
                  <c:v>292.95</c:v>
                </c:pt>
                <c:pt idx="32">
                  <c:v>841.4</c:v>
                </c:pt>
                <c:pt idx="33">
                  <c:v>925.1</c:v>
                </c:pt>
                <c:pt idx="34">
                  <c:v>1435.3</c:v>
                </c:pt>
                <c:pt idx="35">
                  <c:v>133.5</c:v>
                </c:pt>
                <c:pt idx="36">
                  <c:v>224.3</c:v>
                </c:pt>
                <c:pt idx="37">
                  <c:v>249.1</c:v>
                </c:pt>
                <c:pt idx="38">
                  <c:v>367.1</c:v>
                </c:pt>
                <c:pt idx="39">
                  <c:v>773.4</c:v>
                </c:pt>
                <c:pt idx="40">
                  <c:v>236.70000000000002</c:v>
                </c:pt>
                <c:pt idx="41">
                  <c:v>233.1</c:v>
                </c:pt>
                <c:pt idx="42">
                  <c:v>324.3</c:v>
                </c:pt>
                <c:pt idx="43">
                  <c:v>53.43</c:v>
                </c:pt>
                <c:pt idx="44">
                  <c:v>104.5</c:v>
                </c:pt>
                <c:pt idx="45">
                  <c:v>134.5</c:v>
                </c:pt>
                <c:pt idx="46">
                  <c:v>712.2</c:v>
                </c:pt>
                <c:pt idx="47">
                  <c:v>1231.31</c:v>
                </c:pt>
                <c:pt idx="48">
                  <c:v>9341.41</c:v>
                </c:pt>
                <c:pt idx="49">
                  <c:v>80.14</c:v>
                </c:pt>
                <c:pt idx="50">
                  <c:v>91.45</c:v>
                </c:pt>
                <c:pt idx="51">
                  <c:v>54.14</c:v>
                </c:pt>
                <c:pt idx="52">
                  <c:v>300.3</c:v>
                </c:pt>
                <c:pt idx="53">
                  <c:v>1145</c:v>
                </c:pt>
                <c:pt idx="54">
                  <c:v>9799.1</c:v>
                </c:pt>
                <c:pt idx="55">
                  <c:v>22441.41</c:v>
                </c:pt>
                <c:pt idx="56">
                  <c:v>832.16614456539389</c:v>
                </c:pt>
              </c:numCache>
            </c:numRef>
          </c:val>
        </c:ser>
        <c:ser>
          <c:idx val="2"/>
          <c:order val="2"/>
          <c:tx>
            <c:strRef>
              <c:f>'9702-4GB'!$G$2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'9702-4GB'!$B$3:$C$59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  <c:pt idx="56">
                    <c:v>GeoMean</c:v>
                  </c:pt>
                </c:lvl>
              </c:multiLvlStrCache>
            </c:multiLvlStrRef>
          </c:cat>
          <c:val>
            <c:numRef>
              <c:f>'9702-4GB'!$G$3:$G$59</c:f>
              <c:numCache>
                <c:formatCode>General</c:formatCode>
                <c:ptCount val="57"/>
                <c:pt idx="0">
                  <c:v>171.7</c:v>
                </c:pt>
                <c:pt idx="1">
                  <c:v>1012.5</c:v>
                </c:pt>
                <c:pt idx="2">
                  <c:v>48.13</c:v>
                </c:pt>
                <c:pt idx="3">
                  <c:v>1725.5</c:v>
                </c:pt>
                <c:pt idx="4">
                  <c:v>66354.5</c:v>
                </c:pt>
                <c:pt idx="5">
                  <c:v>386540.5</c:v>
                </c:pt>
                <c:pt idx="6">
                  <c:v>968716.5</c:v>
                </c:pt>
                <c:pt idx="7">
                  <c:v>150.9</c:v>
                </c:pt>
                <c:pt idx="8">
                  <c:v>367</c:v>
                </c:pt>
                <c:pt idx="9">
                  <c:v>110.9</c:v>
                </c:pt>
                <c:pt idx="10">
                  <c:v>589.79999999999995</c:v>
                </c:pt>
                <c:pt idx="11">
                  <c:v>9136.5</c:v>
                </c:pt>
                <c:pt idx="12">
                  <c:v>50343.5</c:v>
                </c:pt>
                <c:pt idx="13">
                  <c:v>195215.5</c:v>
                </c:pt>
                <c:pt idx="14">
                  <c:v>89.7</c:v>
                </c:pt>
                <c:pt idx="15">
                  <c:v>174.6</c:v>
                </c:pt>
                <c:pt idx="16">
                  <c:v>110.63</c:v>
                </c:pt>
                <c:pt idx="17">
                  <c:v>272.89999999999998</c:v>
                </c:pt>
                <c:pt idx="18">
                  <c:v>1002.5</c:v>
                </c:pt>
                <c:pt idx="19">
                  <c:v>6986.5</c:v>
                </c:pt>
                <c:pt idx="20">
                  <c:v>14623.5</c:v>
                </c:pt>
                <c:pt idx="21">
                  <c:v>163.54000000000002</c:v>
                </c:pt>
                <c:pt idx="22">
                  <c:v>205.78</c:v>
                </c:pt>
                <c:pt idx="23">
                  <c:v>81.06</c:v>
                </c:pt>
                <c:pt idx="24">
                  <c:v>256.82</c:v>
                </c:pt>
                <c:pt idx="25">
                  <c:v>521.94000000000005</c:v>
                </c:pt>
                <c:pt idx="26">
                  <c:v>743.9</c:v>
                </c:pt>
                <c:pt idx="27">
                  <c:v>1701.9</c:v>
                </c:pt>
                <c:pt idx="28">
                  <c:v>115.6</c:v>
                </c:pt>
                <c:pt idx="29">
                  <c:v>169.78</c:v>
                </c:pt>
                <c:pt idx="30">
                  <c:v>41.64</c:v>
                </c:pt>
                <c:pt idx="31">
                  <c:v>295.45</c:v>
                </c:pt>
                <c:pt idx="32">
                  <c:v>708.18</c:v>
                </c:pt>
                <c:pt idx="33">
                  <c:v>823</c:v>
                </c:pt>
                <c:pt idx="34">
                  <c:v>1346.8</c:v>
                </c:pt>
                <c:pt idx="35">
                  <c:v>125.22000000000001</c:v>
                </c:pt>
                <c:pt idx="36">
                  <c:v>160.5</c:v>
                </c:pt>
                <c:pt idx="37">
                  <c:v>91.9</c:v>
                </c:pt>
                <c:pt idx="38">
                  <c:v>304.98</c:v>
                </c:pt>
                <c:pt idx="39">
                  <c:v>494.02</c:v>
                </c:pt>
                <c:pt idx="40">
                  <c:v>103.95</c:v>
                </c:pt>
                <c:pt idx="41">
                  <c:v>168.63</c:v>
                </c:pt>
                <c:pt idx="42">
                  <c:v>134.66</c:v>
                </c:pt>
                <c:pt idx="43">
                  <c:v>51.54</c:v>
                </c:pt>
                <c:pt idx="44">
                  <c:v>50.92</c:v>
                </c:pt>
                <c:pt idx="45">
                  <c:v>67.38</c:v>
                </c:pt>
                <c:pt idx="46">
                  <c:v>483.54</c:v>
                </c:pt>
                <c:pt idx="47">
                  <c:v>995.63</c:v>
                </c:pt>
                <c:pt idx="48">
                  <c:v>3386.6</c:v>
                </c:pt>
                <c:pt idx="49">
                  <c:v>48.980000000000004</c:v>
                </c:pt>
                <c:pt idx="50">
                  <c:v>81.220000000000013</c:v>
                </c:pt>
                <c:pt idx="51">
                  <c:v>31.24</c:v>
                </c:pt>
                <c:pt idx="52">
                  <c:v>189.94000000000003</c:v>
                </c:pt>
                <c:pt idx="53">
                  <c:v>428.34</c:v>
                </c:pt>
                <c:pt idx="54">
                  <c:v>2843.83</c:v>
                </c:pt>
                <c:pt idx="55">
                  <c:v>4238.63</c:v>
                </c:pt>
                <c:pt idx="56">
                  <c:v>563.69737168365225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340864"/>
        <c:axId val="349341424"/>
      </c:barChart>
      <c:catAx>
        <c:axId val="3493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1424"/>
        <c:crosses val="autoZero"/>
        <c:auto val="1"/>
        <c:lblAlgn val="ctr"/>
        <c:lblOffset val="100"/>
        <c:noMultiLvlLbl val="0"/>
      </c:catAx>
      <c:valAx>
        <c:axId val="3493414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'9702-4GB'!$Q$2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'9702-4GB'!$M$63:$N$119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'9702-4GB'!$O$63:$O$119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0.33718124312966846</c:v>
                </c:pt>
                <c:pt idx="6">
                  <c:v>0.10294014156635395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0.34091586942226187</c:v>
                </c:pt>
                <c:pt idx="13">
                  <c:v>0.17583062425824847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0.63584261182519286</c:v>
                </c:pt>
                <c:pt idx="19">
                  <c:v>0.1700339548678374</c:v>
                </c:pt>
                <c:pt idx="20">
                  <c:v>2.6243344905763161E-2</c:v>
                </c:pt>
                <c:pt idx="21">
                  <c:v>0.18356320528895478</c:v>
                </c:pt>
                <c:pt idx="22">
                  <c:v>0.16968280467445743</c:v>
                </c:pt>
                <c:pt idx="23">
                  <c:v>0.37855852238506321</c:v>
                </c:pt>
                <c:pt idx="24">
                  <c:v>0.23231372208126647</c:v>
                </c:pt>
                <c:pt idx="25">
                  <c:v>0.123958475937803</c:v>
                </c:pt>
                <c:pt idx="26">
                  <c:v>0.10521787054214676</c:v>
                </c:pt>
                <c:pt idx="27">
                  <c:v>5.5231925023072108E-2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0.26945111671894539</c:v>
                </c:pt>
                <c:pt idx="33">
                  <c:v>0.17427044896701654</c:v>
                </c:pt>
                <c:pt idx="34">
                  <c:v>5.2461033040505478E-2</c:v>
                </c:pt>
                <c:pt idx="35">
                  <c:v>0.91925093632958799</c:v>
                </c:pt>
                <c:pt idx="36">
                  <c:v>0.70441373160945164</c:v>
                </c:pt>
                <c:pt idx="37">
                  <c:v>0.35889201124046571</c:v>
                </c:pt>
                <c:pt idx="38">
                  <c:v>0.8023724124798669</c:v>
                </c:pt>
                <c:pt idx="39">
                  <c:v>0.38787705376103726</c:v>
                </c:pt>
                <c:pt idx="40">
                  <c:v>0.14214360846383875</c:v>
                </c:pt>
                <c:pt idx="41">
                  <c:v>7.4504409708219213E-2</c:v>
                </c:pt>
                <c:pt idx="42">
                  <c:v>0.40752389762565527</c:v>
                </c:pt>
                <c:pt idx="43">
                  <c:v>1</c:v>
                </c:pt>
                <c:pt idx="44">
                  <c:v>0.46334928229665073</c:v>
                </c:pt>
                <c:pt idx="45">
                  <c:v>1</c:v>
                </c:pt>
                <c:pt idx="46">
                  <c:v>0.79672478625917087</c:v>
                </c:pt>
                <c:pt idx="47">
                  <c:v>0.23655403006244061</c:v>
                </c:pt>
                <c:pt idx="48">
                  <c:v>0.10225167560885834</c:v>
                </c:pt>
                <c:pt idx="49">
                  <c:v>0.57998502620414283</c:v>
                </c:pt>
                <c:pt idx="50">
                  <c:v>0.8607982504100602</c:v>
                </c:pt>
                <c:pt idx="51">
                  <c:v>0.53084595493165865</c:v>
                </c:pt>
                <c:pt idx="52">
                  <c:v>0.60781393363917635</c:v>
                </c:pt>
                <c:pt idx="53">
                  <c:v>0.32401337209954989</c:v>
                </c:pt>
                <c:pt idx="54">
                  <c:v>5.7523151642786076E-2</c:v>
                </c:pt>
                <c:pt idx="55">
                  <c:v>5.0094032462056161E-2</c:v>
                </c:pt>
                <c:pt idx="56">
                  <c:v>0.38968949174858647</c:v>
                </c:pt>
              </c:numCache>
            </c:numRef>
          </c:val>
        </c:ser>
        <c:ser>
          <c:idx val="1"/>
          <c:order val="1"/>
          <c:tx>
            <c:strRef>
              <c:f>'9702-4GB'!$R$2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'9702-4GB'!$M$63:$N$119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'9702-4GB'!$P$63:$P$119</c:f>
              <c:numCache>
                <c:formatCode>General</c:formatCode>
                <c:ptCount val="57"/>
                <c:pt idx="0">
                  <c:v>4.0672294763562239E-3</c:v>
                </c:pt>
                <c:pt idx="1">
                  <c:v>1.7332509610104338E-2</c:v>
                </c:pt>
                <c:pt idx="2">
                  <c:v>9.123810285531473E-3</c:v>
                </c:pt>
                <c:pt idx="3">
                  <c:v>6.8306010928961738E-3</c:v>
                </c:pt>
                <c:pt idx="4">
                  <c:v>0.28312742903623278</c:v>
                </c:pt>
                <c:pt idx="5">
                  <c:v>1</c:v>
                </c:pt>
                <c:pt idx="6">
                  <c:v>1</c:v>
                </c:pt>
                <c:pt idx="7">
                  <c:v>9.1177193413615135E-3</c:v>
                </c:pt>
                <c:pt idx="8">
                  <c:v>1.3659871083795534E-2</c:v>
                </c:pt>
                <c:pt idx="9">
                  <c:v>0.25250407640344746</c:v>
                </c:pt>
                <c:pt idx="10">
                  <c:v>1.8291847311506449E-2</c:v>
                </c:pt>
                <c:pt idx="11">
                  <c:v>0.7711723401249142</c:v>
                </c:pt>
                <c:pt idx="12">
                  <c:v>1</c:v>
                </c:pt>
                <c:pt idx="13">
                  <c:v>1</c:v>
                </c:pt>
                <c:pt idx="14">
                  <c:v>0.36515912897822445</c:v>
                </c:pt>
                <c:pt idx="15">
                  <c:v>0.4217310331307586</c:v>
                </c:pt>
                <c:pt idx="16">
                  <c:v>0.65738505585808116</c:v>
                </c:pt>
                <c:pt idx="17">
                  <c:v>0.40681985922214603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0.69711538461538458</c:v>
                </c:pt>
                <c:pt idx="29">
                  <c:v>0.43964685449633334</c:v>
                </c:pt>
                <c:pt idx="30">
                  <c:v>0.7923832923832923</c:v>
                </c:pt>
                <c:pt idx="31">
                  <c:v>0.31539830679781955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0.22351907630522086</c:v>
                </c:pt>
                <c:pt idx="44">
                  <c:v>1</c:v>
                </c:pt>
                <c:pt idx="45">
                  <c:v>0.3984922237319532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0.46144021902315197</c:v>
                </c:pt>
              </c:numCache>
            </c:numRef>
          </c:val>
        </c:ser>
        <c:ser>
          <c:idx val="2"/>
          <c:order val="2"/>
          <c:tx>
            <c:strRef>
              <c:f>'9702-4GB'!$S$2</c:f>
              <c:strCache>
                <c:ptCount val="1"/>
                <c:pt idx="0">
                  <c:v>HeteroMap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'9702-4GB'!$M$63:$N$119</c:f>
              <c:multiLvlStrCache>
                <c:ptCount val="57"/>
                <c:lvl>
                  <c:pt idx="0">
                    <c:v>CA</c:v>
                  </c:pt>
                  <c:pt idx="1">
                    <c:v>FB</c:v>
                  </c:pt>
                  <c:pt idx="2">
                    <c:v>CO</c:v>
                  </c:pt>
                  <c:pt idx="3">
                    <c:v>LJ</c:v>
                  </c:pt>
                  <c:pt idx="4">
                    <c:v>Rgg</c:v>
                  </c:pt>
                  <c:pt idx="5">
                    <c:v>Frnd</c:v>
                  </c:pt>
                  <c:pt idx="6">
                    <c:v>Kron</c:v>
                  </c:pt>
                  <c:pt idx="7">
                    <c:v>CA</c:v>
                  </c:pt>
                  <c:pt idx="8">
                    <c:v>FB</c:v>
                  </c:pt>
                  <c:pt idx="9">
                    <c:v>CO</c:v>
                  </c:pt>
                  <c:pt idx="10">
                    <c:v>LJ</c:v>
                  </c:pt>
                  <c:pt idx="11">
                    <c:v>Rgg</c:v>
                  </c:pt>
                  <c:pt idx="12">
                    <c:v>Frnd</c:v>
                  </c:pt>
                  <c:pt idx="13">
                    <c:v>Kron</c:v>
                  </c:pt>
                  <c:pt idx="14">
                    <c:v>CA</c:v>
                  </c:pt>
                  <c:pt idx="15">
                    <c:v>FB</c:v>
                  </c:pt>
                  <c:pt idx="16">
                    <c:v>CO</c:v>
                  </c:pt>
                  <c:pt idx="17">
                    <c:v>LJ</c:v>
                  </c:pt>
                  <c:pt idx="18">
                    <c:v>Rgg</c:v>
                  </c:pt>
                  <c:pt idx="19">
                    <c:v>Frnd</c:v>
                  </c:pt>
                  <c:pt idx="20">
                    <c:v>Kron</c:v>
                  </c:pt>
                  <c:pt idx="21">
                    <c:v>CA</c:v>
                  </c:pt>
                  <c:pt idx="22">
                    <c:v>FB</c:v>
                  </c:pt>
                  <c:pt idx="23">
                    <c:v>CO</c:v>
                  </c:pt>
                  <c:pt idx="24">
                    <c:v>LJ</c:v>
                  </c:pt>
                  <c:pt idx="25">
                    <c:v>Rgg</c:v>
                  </c:pt>
                  <c:pt idx="26">
                    <c:v>Frnd</c:v>
                  </c:pt>
                  <c:pt idx="27">
                    <c:v>Kron</c:v>
                  </c:pt>
                  <c:pt idx="28">
                    <c:v>CA</c:v>
                  </c:pt>
                  <c:pt idx="29">
                    <c:v>FB</c:v>
                  </c:pt>
                  <c:pt idx="30">
                    <c:v>CO</c:v>
                  </c:pt>
                  <c:pt idx="31">
                    <c:v>LJ</c:v>
                  </c:pt>
                  <c:pt idx="32">
                    <c:v>Rgg</c:v>
                  </c:pt>
                  <c:pt idx="33">
                    <c:v>Frnd</c:v>
                  </c:pt>
                  <c:pt idx="34">
                    <c:v>Kron</c:v>
                  </c:pt>
                  <c:pt idx="35">
                    <c:v>CA</c:v>
                  </c:pt>
                  <c:pt idx="36">
                    <c:v>FB</c:v>
                  </c:pt>
                  <c:pt idx="37">
                    <c:v>CO</c:v>
                  </c:pt>
                  <c:pt idx="38">
                    <c:v>LJ</c:v>
                  </c:pt>
                  <c:pt idx="39">
                    <c:v>Rgg</c:v>
                  </c:pt>
                  <c:pt idx="40">
                    <c:v>Frnd</c:v>
                  </c:pt>
                  <c:pt idx="41">
                    <c:v>Kron</c:v>
                  </c:pt>
                  <c:pt idx="42">
                    <c:v>CA</c:v>
                  </c:pt>
                  <c:pt idx="43">
                    <c:v>FB</c:v>
                  </c:pt>
                  <c:pt idx="44">
                    <c:v>CO</c:v>
                  </c:pt>
                  <c:pt idx="45">
                    <c:v>LJ</c:v>
                  </c:pt>
                  <c:pt idx="46">
                    <c:v>Rgg</c:v>
                  </c:pt>
                  <c:pt idx="47">
                    <c:v>Frnd</c:v>
                  </c:pt>
                  <c:pt idx="48">
                    <c:v>Kron</c:v>
                  </c:pt>
                  <c:pt idx="49">
                    <c:v>CA</c:v>
                  </c:pt>
                  <c:pt idx="50">
                    <c:v>FB</c:v>
                  </c:pt>
                  <c:pt idx="51">
                    <c:v>CO</c:v>
                  </c:pt>
                  <c:pt idx="52">
                    <c:v>LJ</c:v>
                  </c:pt>
                  <c:pt idx="53">
                    <c:v>Rgg</c:v>
                  </c:pt>
                  <c:pt idx="54">
                    <c:v>Frnd</c:v>
                  </c:pt>
                  <c:pt idx="55">
                    <c:v>Kron</c:v>
                  </c:pt>
                  <c:pt idx="56">
                    <c:v>GeoMean</c:v>
                  </c:pt>
                </c:lvl>
                <c:lvl>
                  <c:pt idx="0">
                    <c:v>SSSP</c:v>
                  </c:pt>
                  <c:pt idx="7">
                    <c:v>BFS</c:v>
                  </c:pt>
                  <c:pt idx="14">
                    <c:v>DFS</c:v>
                  </c:pt>
                  <c:pt idx="21">
                    <c:v>PR-DP</c:v>
                  </c:pt>
                  <c:pt idx="28">
                    <c:v>PR</c:v>
                  </c:pt>
                  <c:pt idx="35">
                    <c:v>Tri Cnt.</c:v>
                  </c:pt>
                  <c:pt idx="42">
                    <c:v>Comm</c:v>
                  </c:pt>
                  <c:pt idx="49">
                    <c:v>Conn Comp.</c:v>
                  </c:pt>
                </c:lvl>
              </c:multiLvlStrCache>
            </c:multiLvlStrRef>
          </c:cat>
          <c:val>
            <c:numRef>
              <c:f>'9702-4GB'!$R$63:$R$119</c:f>
              <c:numCache>
                <c:formatCode>General</c:formatCode>
                <c:ptCount val="57"/>
                <c:pt idx="0">
                  <c:v>4.1231318002381886E-3</c:v>
                </c:pt>
                <c:pt idx="1">
                  <c:v>1.7371809382480057E-2</c:v>
                </c:pt>
                <c:pt idx="2">
                  <c:v>9.6008329770238855E-3</c:v>
                </c:pt>
                <c:pt idx="3">
                  <c:v>6.8515957174325069E-3</c:v>
                </c:pt>
                <c:pt idx="4">
                  <c:v>0.28312896753594574</c:v>
                </c:pt>
                <c:pt idx="5">
                  <c:v>0.33718136128097365</c:v>
                </c:pt>
                <c:pt idx="6">
                  <c:v>0.10294016105130105</c:v>
                </c:pt>
                <c:pt idx="7">
                  <c:v>9.2606034280750087E-3</c:v>
                </c:pt>
                <c:pt idx="8">
                  <c:v>1.3745693162040093E-2</c:v>
                </c:pt>
                <c:pt idx="9">
                  <c:v>0.25806122964055872</c:v>
                </c:pt>
                <c:pt idx="10">
                  <c:v>1.836105989380021E-2</c:v>
                </c:pt>
                <c:pt idx="11">
                  <c:v>0.7711800752794522</c:v>
                </c:pt>
                <c:pt idx="12">
                  <c:v>0.34091644233496105</c:v>
                </c:pt>
                <c:pt idx="13">
                  <c:v>0.17583069963557554</c:v>
                </c:pt>
                <c:pt idx="14">
                  <c:v>0.37510987279632485</c:v>
                </c:pt>
                <c:pt idx="15">
                  <c:v>0.42755400319486953</c:v>
                </c:pt>
                <c:pt idx="16">
                  <c:v>0.67077800418060884</c:v>
                </c:pt>
                <c:pt idx="17">
                  <c:v>0.41032551665210648</c:v>
                </c:pt>
                <c:pt idx="18">
                  <c:v>0.63789916709511574</c:v>
                </c:pt>
                <c:pt idx="19">
                  <c:v>0.17016078642116036</c:v>
                </c:pt>
                <c:pt idx="20">
                  <c:v>2.6255446142836824E-2</c:v>
                </c:pt>
                <c:pt idx="21">
                  <c:v>0.18627178573322969</c:v>
                </c:pt>
                <c:pt idx="22">
                  <c:v>0.17166630853402537</c:v>
                </c:pt>
                <c:pt idx="23">
                  <c:v>0.38334809452859231</c:v>
                </c:pt>
                <c:pt idx="24">
                  <c:v>0.23361763763100268</c:v>
                </c:pt>
                <c:pt idx="25">
                  <c:v>0.12444662102916849</c:v>
                </c:pt>
                <c:pt idx="26">
                  <c:v>0.10526379032290338</c:v>
                </c:pt>
                <c:pt idx="27">
                  <c:v>5.5241194134513547E-2</c:v>
                </c:pt>
                <c:pt idx="28">
                  <c:v>0.71176181967309149</c:v>
                </c:pt>
                <c:pt idx="29">
                  <c:v>0.45111075657932442</c:v>
                </c:pt>
                <c:pt idx="30">
                  <c:v>0.82169147278491217</c:v>
                </c:pt>
                <c:pt idx="31">
                  <c:v>0.32330480142970508</c:v>
                </c:pt>
                <c:pt idx="32">
                  <c:v>0.27070894868831713</c:v>
                </c:pt>
                <c:pt idx="33">
                  <c:v>0.17438616646492461</c:v>
                </c:pt>
                <c:pt idx="34">
                  <c:v>5.2486901385610969E-2</c:v>
                </c:pt>
                <c:pt idx="35">
                  <c:v>0.93705046909185308</c:v>
                </c:pt>
                <c:pt idx="36">
                  <c:v>0.71500774687366198</c:v>
                </c:pt>
                <c:pt idx="37">
                  <c:v>0.3684692327767638</c:v>
                </c:pt>
                <c:pt idx="38">
                  <c:v>0.80871972135314019</c:v>
                </c:pt>
                <c:pt idx="39">
                  <c:v>0.38973987556350365</c:v>
                </c:pt>
                <c:pt idx="40">
                  <c:v>0.14240427100350062</c:v>
                </c:pt>
                <c:pt idx="41">
                  <c:v>7.4550074343167336E-2</c:v>
                </c:pt>
                <c:pt idx="42">
                  <c:v>0.41469845413717066</c:v>
                </c:pt>
                <c:pt idx="43">
                  <c:v>0.23285615492753117</c:v>
                </c:pt>
                <c:pt idx="44">
                  <c:v>0.48610867896401128</c:v>
                </c:pt>
                <c:pt idx="45">
                  <c:v>0.40493886191006623</c:v>
                </c:pt>
                <c:pt idx="46">
                  <c:v>0.79950631562468033</c:v>
                </c:pt>
                <c:pt idx="47">
                  <c:v>0.23704598957658321</c:v>
                </c:pt>
                <c:pt idx="48">
                  <c:v>0.10229777654715509</c:v>
                </c:pt>
                <c:pt idx="49">
                  <c:v>0.60963610710958804</c:v>
                </c:pt>
                <c:pt idx="50">
                  <c:v>0.88678225941785005</c:v>
                </c:pt>
                <c:pt idx="51">
                  <c:v>0.5749110802492029</c:v>
                </c:pt>
                <c:pt idx="52">
                  <c:v>0.61557316469937828</c:v>
                </c:pt>
                <c:pt idx="53">
                  <c:v>0.32580949023922051</c:v>
                </c:pt>
                <c:pt idx="54">
                  <c:v>5.7678262758605096E-2</c:v>
                </c:pt>
                <c:pt idx="55">
                  <c:v>5.0147212547507217E-2</c:v>
                </c:pt>
                <c:pt idx="56">
                  <c:v>0.18220631825938771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10192"/>
        <c:axId val="350010752"/>
      </c:barChart>
      <c:catAx>
        <c:axId val="3500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0752"/>
        <c:crosses val="autoZero"/>
        <c:auto val="1"/>
        <c:lblAlgn val="ctr"/>
        <c:lblOffset val="100"/>
        <c:noMultiLvlLbl val="0"/>
      </c:catAx>
      <c:valAx>
        <c:axId val="35001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'9702-4GB'!$AA$62</c:f>
              <c:strCache>
                <c:ptCount val="1"/>
                <c:pt idx="0">
                  <c:v>Xeon Phi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'9702-4GB'!$Z$63:$Z$71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'9702-4GB'!$AA$63:$AA$71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0.29414591697577019</c:v>
                </c:pt>
                <c:pt idx="4">
                  <c:v>1</c:v>
                </c:pt>
                <c:pt idx="5">
                  <c:v>0.62480974810941703</c:v>
                </c:pt>
                <c:pt idx="6">
                  <c:v>0.5563550223405892</c:v>
                </c:pt>
                <c:pt idx="7">
                  <c:v>0.44335907339400704</c:v>
                </c:pt>
                <c:pt idx="8">
                  <c:v>0.67928539845034019</c:v>
                </c:pt>
              </c:numCache>
            </c:numRef>
          </c:val>
        </c:ser>
        <c:ser>
          <c:idx val="1"/>
          <c:order val="1"/>
          <c:tx>
            <c:strRef>
              <c:f>'9702-4GB'!$AB$62</c:f>
              <c:strCache>
                <c:ptCount val="1"/>
                <c:pt idx="0">
                  <c:v>GTX 750Ti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'9702-4GB'!$Z$63:$Z$71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'9702-4GB'!$AB$63:$AB$71</c:f>
              <c:numCache>
                <c:formatCode>General</c:formatCode>
                <c:ptCount val="9"/>
                <c:pt idx="0">
                  <c:v>5.3434939267877575E-2</c:v>
                </c:pt>
                <c:pt idx="1">
                  <c:v>0.12371718572561674</c:v>
                </c:pt>
                <c:pt idx="2">
                  <c:v>0.63402396046849185</c:v>
                </c:pt>
                <c:pt idx="3">
                  <c:v>1</c:v>
                </c:pt>
                <c:pt idx="4">
                  <c:v>0.69278818439759671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0.48180376220057652</c:v>
                </c:pt>
              </c:numCache>
            </c:numRef>
          </c:val>
        </c:ser>
        <c:ser>
          <c:idx val="2"/>
          <c:order val="2"/>
          <c:tx>
            <c:strRef>
              <c:f>'9702-4GB'!$AE$62</c:f>
              <c:strCache>
                <c:ptCount val="1"/>
                <c:pt idx="0">
                  <c:v>HeteroMap-ReLearn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'9702-4GB'!$Z$63:$Z$71</c:f>
              <c:strCache>
                <c:ptCount val="9"/>
                <c:pt idx="0">
                  <c:v>SSSP</c:v>
                </c:pt>
                <c:pt idx="1">
                  <c:v>BFS</c:v>
                </c:pt>
                <c:pt idx="2">
                  <c:v>DFS</c:v>
                </c:pt>
                <c:pt idx="3">
                  <c:v>PR-DP</c:v>
                </c:pt>
                <c:pt idx="4">
                  <c:v>PR</c:v>
                </c:pt>
                <c:pt idx="5">
                  <c:v>Tri Cnt.</c:v>
                </c:pt>
                <c:pt idx="6">
                  <c:v>Comm</c:v>
                </c:pt>
                <c:pt idx="7">
                  <c:v>Conn Comp.</c:v>
                </c:pt>
                <c:pt idx="8">
                  <c:v>GeoMean</c:v>
                </c:pt>
              </c:strCache>
            </c:strRef>
          </c:cat>
          <c:val>
            <c:numRef>
              <c:f>'9702-4GB'!$AE$63:$AE$71</c:f>
              <c:numCache>
                <c:formatCode>General</c:formatCode>
                <c:ptCount val="9"/>
                <c:pt idx="0">
                  <c:v>3.3393192914708172E-2</c:v>
                </c:pt>
                <c:pt idx="1">
                  <c:v>8.3322194385466467E-2</c:v>
                </c:pt>
                <c:pt idx="2">
                  <c:v>0.27721232355924263</c:v>
                </c:pt>
                <c:pt idx="3">
                  <c:v>0.15419318497112394</c:v>
                </c:pt>
                <c:pt idx="4">
                  <c:v>0.29853869227105095</c:v>
                </c:pt>
                <c:pt idx="5">
                  <c:v>0.36272219681702289</c:v>
                </c:pt>
                <c:pt idx="6">
                  <c:v>0.3232174584305022</c:v>
                </c:pt>
                <c:pt idx="7">
                  <c:v>0.29183779376331626</c:v>
                </c:pt>
                <c:pt idx="8">
                  <c:v>0.18220631825938771</c:v>
                </c:pt>
              </c:numCache>
            </c:numRef>
          </c:val>
        </c:ser>
        <c:ser>
          <c:idx val="3"/>
          <c:order val="3"/>
          <c:tx>
            <c:strRef>
              <c:f>'9702-4GB'!$AC$62</c:f>
              <c:strCache>
                <c:ptCount val="1"/>
                <c:pt idx="0">
                  <c:v>GTX 970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'9702-4GB'!$AC$63:$AC$71</c:f>
              <c:numCache>
                <c:formatCode>General</c:formatCode>
                <c:ptCount val="9"/>
                <c:pt idx="0">
                  <c:v>1.1810911819866869E-2</c:v>
                </c:pt>
                <c:pt idx="1">
                  <c:v>2.7552643289358563E-3</c:v>
                </c:pt>
                <c:pt idx="2">
                  <c:v>5.0202344068435469E-2</c:v>
                </c:pt>
                <c:pt idx="3">
                  <c:v>0.15300190862546581</c:v>
                </c:pt>
                <c:pt idx="4">
                  <c:v>0.16362451497681407</c:v>
                </c:pt>
                <c:pt idx="5">
                  <c:v>0.2595488481315491</c:v>
                </c:pt>
                <c:pt idx="6">
                  <c:v>0.18676891449513372</c:v>
                </c:pt>
                <c:pt idx="7">
                  <c:v>0.10745442928177835</c:v>
                </c:pt>
                <c:pt idx="8">
                  <c:v>6.1809893024912556E-2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15232"/>
        <c:axId val="350015792"/>
      </c:barChart>
      <c:catAx>
        <c:axId val="3500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5792"/>
        <c:crosses val="autoZero"/>
        <c:auto val="1"/>
        <c:lblAlgn val="ctr"/>
        <c:lblOffset val="100"/>
        <c:noMultiLvlLbl val="0"/>
      </c:catAx>
      <c:valAx>
        <c:axId val="35001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Normalized 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6</xdr:row>
      <xdr:rowOff>44448</xdr:rowOff>
    </xdr:from>
    <xdr:to>
      <xdr:col>42</xdr:col>
      <xdr:colOff>469900</xdr:colOff>
      <xdr:row>23</xdr:row>
      <xdr:rowOff>126999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23</xdr:row>
      <xdr:rowOff>88900</xdr:rowOff>
    </xdr:from>
    <xdr:to>
      <xdr:col>42</xdr:col>
      <xdr:colOff>482600</xdr:colOff>
      <xdr:row>40</xdr:row>
      <xdr:rowOff>171451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23</xdr:row>
      <xdr:rowOff>88900</xdr:rowOff>
    </xdr:from>
    <xdr:to>
      <xdr:col>42</xdr:col>
      <xdr:colOff>482600</xdr:colOff>
      <xdr:row>40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412749</xdr:colOff>
      <xdr:row>44</xdr:row>
      <xdr:rowOff>76200</xdr:rowOff>
    </xdr:from>
    <xdr:to>
      <xdr:col>29</xdr:col>
      <xdr:colOff>107949</xdr:colOff>
      <xdr:row>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12700</xdr:colOff>
      <xdr:row>74</xdr:row>
      <xdr:rowOff>107949</xdr:rowOff>
    </xdr:from>
    <xdr:to>
      <xdr:col>32</xdr:col>
      <xdr:colOff>317500</xdr:colOff>
      <xdr:row>88</xdr:row>
      <xdr:rowOff>184149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2</xdr:row>
      <xdr:rowOff>120649</xdr:rowOff>
    </xdr:from>
    <xdr:to>
      <xdr:col>29</xdr:col>
      <xdr:colOff>495300</xdr:colOff>
      <xdr:row>17</xdr:row>
      <xdr:rowOff>6349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27</xdr:row>
      <xdr:rowOff>63500</xdr:rowOff>
    </xdr:from>
    <xdr:to>
      <xdr:col>25</xdr:col>
      <xdr:colOff>342900</xdr:colOff>
      <xdr:row>41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6</xdr:row>
      <xdr:rowOff>88900</xdr:rowOff>
    </xdr:from>
    <xdr:to>
      <xdr:col>21</xdr:col>
      <xdr:colOff>209549</xdr:colOff>
      <xdr:row>20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38</xdr:row>
      <xdr:rowOff>38100</xdr:rowOff>
    </xdr:from>
    <xdr:to>
      <xdr:col>12</xdr:col>
      <xdr:colOff>29925</xdr:colOff>
      <xdr:row>57</xdr:row>
      <xdr:rowOff>149183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232253</xdr:colOff>
      <xdr:row>18</xdr:row>
      <xdr:rowOff>18006</xdr:rowOff>
    </xdr:from>
    <xdr:to>
      <xdr:col>37</xdr:col>
      <xdr:colOff>511479</xdr:colOff>
      <xdr:row>32</xdr:row>
      <xdr:rowOff>21137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522</xdr:colOff>
      <xdr:row>34</xdr:row>
      <xdr:rowOff>0</xdr:rowOff>
    </xdr:from>
    <xdr:to>
      <xdr:col>30</xdr:col>
      <xdr:colOff>596900</xdr:colOff>
      <xdr:row>49</xdr:row>
      <xdr:rowOff>101164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0</xdr:row>
      <xdr:rowOff>0</xdr:rowOff>
    </xdr:from>
    <xdr:to>
      <xdr:col>24</xdr:col>
      <xdr:colOff>165100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14</xdr:row>
      <xdr:rowOff>57149</xdr:rowOff>
    </xdr:from>
    <xdr:to>
      <xdr:col>24</xdr:col>
      <xdr:colOff>139700</xdr:colOff>
      <xdr:row>28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15</xdr:row>
      <xdr:rowOff>184149</xdr:rowOff>
    </xdr:from>
    <xdr:to>
      <xdr:col>24</xdr:col>
      <xdr:colOff>266700</xdr:colOff>
      <xdr:row>30</xdr:row>
      <xdr:rowOff>69849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597595</xdr:colOff>
      <xdr:row>51</xdr:row>
      <xdr:rowOff>168057</xdr:rowOff>
    </xdr:from>
    <xdr:to>
      <xdr:col>36</xdr:col>
      <xdr:colOff>263568</xdr:colOff>
      <xdr:row>65</xdr:row>
      <xdr:rowOff>171188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519308</xdr:colOff>
      <xdr:row>43</xdr:row>
      <xdr:rowOff>155008</xdr:rowOff>
    </xdr:from>
    <xdr:to>
      <xdr:col>31</xdr:col>
      <xdr:colOff>185280</xdr:colOff>
      <xdr:row>57</xdr:row>
      <xdr:rowOff>158140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584548</xdr:colOff>
      <xdr:row>42</xdr:row>
      <xdr:rowOff>83243</xdr:rowOff>
    </xdr:from>
    <xdr:to>
      <xdr:col>59</xdr:col>
      <xdr:colOff>443631</xdr:colOff>
      <xdr:row>65</xdr:row>
      <xdr:rowOff>130477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208769</xdr:colOff>
      <xdr:row>23</xdr:row>
      <xdr:rowOff>78288</xdr:rowOff>
    </xdr:from>
    <xdr:to>
      <xdr:col>58</xdr:col>
      <xdr:colOff>287056</xdr:colOff>
      <xdr:row>45</xdr:row>
      <xdr:rowOff>130480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610644</xdr:colOff>
      <xdr:row>7</xdr:row>
      <xdr:rowOff>194154</xdr:rowOff>
    </xdr:from>
    <xdr:to>
      <xdr:col>55</xdr:col>
      <xdr:colOff>276616</xdr:colOff>
      <xdr:row>22</xdr:row>
      <xdr:rowOff>1566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33</xdr:row>
      <xdr:rowOff>25400</xdr:rowOff>
    </xdr:from>
    <xdr:to>
      <xdr:col>11</xdr:col>
      <xdr:colOff>550625</xdr:colOff>
      <xdr:row>52</xdr:row>
      <xdr:rowOff>136483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232253</xdr:colOff>
      <xdr:row>18</xdr:row>
      <xdr:rowOff>18006</xdr:rowOff>
    </xdr:from>
    <xdr:to>
      <xdr:col>37</xdr:col>
      <xdr:colOff>511479</xdr:colOff>
      <xdr:row>32</xdr:row>
      <xdr:rowOff>21137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522</xdr:colOff>
      <xdr:row>34</xdr:row>
      <xdr:rowOff>0</xdr:rowOff>
    </xdr:from>
    <xdr:to>
      <xdr:col>30</xdr:col>
      <xdr:colOff>596900</xdr:colOff>
      <xdr:row>49</xdr:row>
      <xdr:rowOff>101164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9</xdr:row>
      <xdr:rowOff>133348</xdr:rowOff>
    </xdr:from>
    <xdr:to>
      <xdr:col>47</xdr:col>
      <xdr:colOff>38100</xdr:colOff>
      <xdr:row>27</xdr:row>
      <xdr:rowOff>25399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37</xdr:row>
      <xdr:rowOff>88900</xdr:rowOff>
    </xdr:from>
    <xdr:to>
      <xdr:col>42</xdr:col>
      <xdr:colOff>457200</xdr:colOff>
      <xdr:row>54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42</xdr:row>
      <xdr:rowOff>88900</xdr:rowOff>
    </xdr:from>
    <xdr:to>
      <xdr:col>43</xdr:col>
      <xdr:colOff>25400</xdr:colOff>
      <xdr:row>59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184149</xdr:colOff>
      <xdr:row>49</xdr:row>
      <xdr:rowOff>101600</xdr:rowOff>
    </xdr:from>
    <xdr:to>
      <xdr:col>38</xdr:col>
      <xdr:colOff>488949</xdr:colOff>
      <xdr:row>63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110</xdr:row>
      <xdr:rowOff>31749</xdr:rowOff>
    </xdr:from>
    <xdr:to>
      <xdr:col>21</xdr:col>
      <xdr:colOff>38100</xdr:colOff>
      <xdr:row>124</xdr:row>
      <xdr:rowOff>107949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520700</xdr:colOff>
      <xdr:row>0</xdr:row>
      <xdr:rowOff>0</xdr:rowOff>
    </xdr:from>
    <xdr:to>
      <xdr:col>38</xdr:col>
      <xdr:colOff>215900</xdr:colOff>
      <xdr:row>14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63500</xdr:colOff>
      <xdr:row>2</xdr:row>
      <xdr:rowOff>127000</xdr:rowOff>
    </xdr:from>
    <xdr:to>
      <xdr:col>34</xdr:col>
      <xdr:colOff>368300</xdr:colOff>
      <xdr:row>17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317500</xdr:colOff>
      <xdr:row>44</xdr:row>
      <xdr:rowOff>25400</xdr:rowOff>
    </xdr:from>
    <xdr:to>
      <xdr:col>26</xdr:col>
      <xdr:colOff>12700</xdr:colOff>
      <xdr:row>58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215900</xdr:colOff>
      <xdr:row>73</xdr:row>
      <xdr:rowOff>12700</xdr:rowOff>
    </xdr:from>
    <xdr:to>
      <xdr:col>38</xdr:col>
      <xdr:colOff>520700</xdr:colOff>
      <xdr:row>87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292100</xdr:colOff>
      <xdr:row>14</xdr:row>
      <xdr:rowOff>6348</xdr:rowOff>
    </xdr:from>
    <xdr:to>
      <xdr:col>46</xdr:col>
      <xdr:colOff>584200</xdr:colOff>
      <xdr:row>31</xdr:row>
      <xdr:rowOff>88899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37</xdr:row>
      <xdr:rowOff>88900</xdr:rowOff>
    </xdr:from>
    <xdr:to>
      <xdr:col>42</xdr:col>
      <xdr:colOff>457200</xdr:colOff>
      <xdr:row>54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42</xdr:row>
      <xdr:rowOff>88900</xdr:rowOff>
    </xdr:from>
    <xdr:to>
      <xdr:col>43</xdr:col>
      <xdr:colOff>25400</xdr:colOff>
      <xdr:row>59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184149</xdr:colOff>
      <xdr:row>49</xdr:row>
      <xdr:rowOff>101600</xdr:rowOff>
    </xdr:from>
    <xdr:to>
      <xdr:col>38</xdr:col>
      <xdr:colOff>488949</xdr:colOff>
      <xdr:row>63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107</xdr:row>
      <xdr:rowOff>120649</xdr:rowOff>
    </xdr:from>
    <xdr:to>
      <xdr:col>19</xdr:col>
      <xdr:colOff>304800</xdr:colOff>
      <xdr:row>122</xdr:row>
      <xdr:rowOff>6349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520700</xdr:colOff>
      <xdr:row>0</xdr:row>
      <xdr:rowOff>0</xdr:rowOff>
    </xdr:from>
    <xdr:to>
      <xdr:col>38</xdr:col>
      <xdr:colOff>215900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520700</xdr:colOff>
      <xdr:row>0</xdr:row>
      <xdr:rowOff>0</xdr:rowOff>
    </xdr:from>
    <xdr:to>
      <xdr:col>28</xdr:col>
      <xdr:colOff>215900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317500</xdr:colOff>
      <xdr:row>44</xdr:row>
      <xdr:rowOff>25400</xdr:rowOff>
    </xdr:from>
    <xdr:to>
      <xdr:col>26</xdr:col>
      <xdr:colOff>12700</xdr:colOff>
      <xdr:row>58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215900</xdr:colOff>
      <xdr:row>73</xdr:row>
      <xdr:rowOff>12700</xdr:rowOff>
    </xdr:from>
    <xdr:to>
      <xdr:col>38</xdr:col>
      <xdr:colOff>520700</xdr:colOff>
      <xdr:row>87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406400</xdr:colOff>
      <xdr:row>192</xdr:row>
      <xdr:rowOff>57149</xdr:rowOff>
    </xdr:from>
    <xdr:to>
      <xdr:col>43</xdr:col>
      <xdr:colOff>101600</xdr:colOff>
      <xdr:row>206</xdr:row>
      <xdr:rowOff>133349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508000</xdr:colOff>
      <xdr:row>0</xdr:row>
      <xdr:rowOff>6349</xdr:rowOff>
    </xdr:from>
    <xdr:to>
      <xdr:col>45</xdr:col>
      <xdr:colOff>431800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317500</xdr:colOff>
      <xdr:row>19</xdr:row>
      <xdr:rowOff>31749</xdr:rowOff>
    </xdr:from>
    <xdr:to>
      <xdr:col>38</xdr:col>
      <xdr:colOff>12700</xdr:colOff>
      <xdr:row>33</xdr:row>
      <xdr:rowOff>107949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393700</xdr:colOff>
      <xdr:row>35</xdr:row>
      <xdr:rowOff>69849</xdr:rowOff>
    </xdr:from>
    <xdr:to>
      <xdr:col>33</xdr:col>
      <xdr:colOff>88900</xdr:colOff>
      <xdr:row>49</xdr:row>
      <xdr:rowOff>146049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2</xdr:row>
      <xdr:rowOff>101600</xdr:rowOff>
    </xdr:from>
    <xdr:to>
      <xdr:col>42</xdr:col>
      <xdr:colOff>177800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88900</xdr:colOff>
      <xdr:row>2</xdr:row>
      <xdr:rowOff>177800</xdr:rowOff>
    </xdr:from>
    <xdr:to>
      <xdr:col>42</xdr:col>
      <xdr:colOff>76200</xdr:colOff>
      <xdr:row>25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546100</xdr:colOff>
      <xdr:row>0</xdr:row>
      <xdr:rowOff>0</xdr:rowOff>
    </xdr:from>
    <xdr:to>
      <xdr:col>44</xdr:col>
      <xdr:colOff>254000</xdr:colOff>
      <xdr:row>19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34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279400</xdr:colOff>
      <xdr:row>19</xdr:row>
      <xdr:rowOff>101600</xdr:rowOff>
    </xdr:from>
    <xdr:to>
      <xdr:col>41</xdr:col>
      <xdr:colOff>152400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2</xdr:row>
      <xdr:rowOff>120649</xdr:rowOff>
    </xdr:from>
    <xdr:to>
      <xdr:col>29</xdr:col>
      <xdr:colOff>495300</xdr:colOff>
      <xdr:row>17</xdr:row>
      <xdr:rowOff>6349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27</xdr:row>
      <xdr:rowOff>63500</xdr:rowOff>
    </xdr:from>
    <xdr:to>
      <xdr:col>25</xdr:col>
      <xdr:colOff>342900</xdr:colOff>
      <xdr:row>41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273049</xdr:colOff>
      <xdr:row>4</xdr:row>
      <xdr:rowOff>50800</xdr:rowOff>
    </xdr:from>
    <xdr:to>
      <xdr:col>22</xdr:col>
      <xdr:colOff>577849</xdr:colOff>
      <xdr:row>18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9"/>
  <sheetViews>
    <sheetView zoomScale="75" zoomScaleNormal="75" workbookViewId="0">
      <selection activeCell="AD62" sqref="AD62"/>
    </sheetView>
  </sheetViews>
  <sheetFormatPr defaultRowHeight="15" x14ac:dyDescent="0.25"/>
  <sheetData>
    <row r="1" spans="1:20" x14ac:dyDescent="0.25">
      <c r="S1" t="s">
        <v>44</v>
      </c>
      <c r="T1" t="s">
        <v>45</v>
      </c>
    </row>
    <row r="2" spans="1:20" x14ac:dyDescent="0.25">
      <c r="A2" s="1" t="s">
        <v>38</v>
      </c>
      <c r="C2" s="3"/>
      <c r="D2" s="1" t="s">
        <v>35</v>
      </c>
      <c r="E2" s="1" t="s">
        <v>36</v>
      </c>
      <c r="F2" s="1" t="s">
        <v>28</v>
      </c>
      <c r="G2" s="1" t="s">
        <v>84</v>
      </c>
      <c r="N2" s="1" t="s">
        <v>35</v>
      </c>
      <c r="O2" s="1" t="s">
        <v>36</v>
      </c>
      <c r="P2" s="24" t="s">
        <v>84</v>
      </c>
      <c r="R2" s="3" t="s">
        <v>34</v>
      </c>
      <c r="S2" s="3" t="s">
        <v>40</v>
      </c>
      <c r="T2" t="s">
        <v>42</v>
      </c>
    </row>
    <row r="3" spans="1:20" x14ac:dyDescent="0.25">
      <c r="B3" s="3" t="s">
        <v>0</v>
      </c>
      <c r="C3" s="3" t="s">
        <v>1</v>
      </c>
      <c r="D3" s="3">
        <v>41600.800000000003</v>
      </c>
      <c r="E3" s="3">
        <v>169.2</v>
      </c>
      <c r="F3" s="3">
        <v>47.34</v>
      </c>
      <c r="G3" s="3">
        <v>171.6</v>
      </c>
      <c r="H3">
        <f t="shared" ref="H3:H34" si="0">MAX(D3:E3)</f>
        <v>41600.800000000003</v>
      </c>
      <c r="I3" s="3">
        <v>41600.800000000003</v>
      </c>
      <c r="J3" s="3">
        <v>41600.800000000003</v>
      </c>
      <c r="L3" s="3" t="s">
        <v>0</v>
      </c>
      <c r="M3" s="3" t="s">
        <v>1</v>
      </c>
      <c r="N3">
        <f t="shared" ref="N3:N34" si="1">D3/H3</f>
        <v>1</v>
      </c>
      <c r="O3" s="3">
        <f t="shared" ref="O3:O34" si="2">E3/I3</f>
        <v>4.067229476356223E-3</v>
      </c>
      <c r="P3" s="3">
        <f t="shared" ref="P3:P34" si="3">G3/J3</f>
        <v>4.1249206746024111E-3</v>
      </c>
      <c r="R3" s="3" t="s">
        <v>32</v>
      </c>
      <c r="S3" s="3" t="s">
        <v>41</v>
      </c>
      <c r="T3" t="s">
        <v>46</v>
      </c>
    </row>
    <row r="4" spans="1:20" x14ac:dyDescent="0.25">
      <c r="B4" s="3"/>
      <c r="C4" s="3" t="s">
        <v>2</v>
      </c>
      <c r="D4" s="3">
        <v>58272</v>
      </c>
      <c r="E4" s="3">
        <v>1010</v>
      </c>
      <c r="F4" s="3">
        <v>362.5</v>
      </c>
      <c r="G4" s="3">
        <v>1012.4</v>
      </c>
      <c r="H4" s="3">
        <f t="shared" si="0"/>
        <v>58272</v>
      </c>
      <c r="I4">
        <v>58272</v>
      </c>
      <c r="J4">
        <v>58272</v>
      </c>
      <c r="L4" s="3"/>
      <c r="M4" s="3" t="s">
        <v>2</v>
      </c>
      <c r="N4" s="3">
        <f t="shared" si="1"/>
        <v>1</v>
      </c>
      <c r="O4" s="3">
        <f t="shared" si="2"/>
        <v>1.7332509610104338E-2</v>
      </c>
      <c r="P4" s="3">
        <f t="shared" si="3"/>
        <v>1.7373695771554089E-2</v>
      </c>
      <c r="R4" s="3" t="s">
        <v>33</v>
      </c>
      <c r="S4" s="3" t="s">
        <v>43</v>
      </c>
      <c r="T4" t="s">
        <v>47</v>
      </c>
    </row>
    <row r="5" spans="1:20" x14ac:dyDescent="0.25">
      <c r="B5" s="3"/>
      <c r="C5" s="3" t="s">
        <v>3</v>
      </c>
      <c r="D5" s="3">
        <v>5001.2</v>
      </c>
      <c r="E5" s="3">
        <v>45.63</v>
      </c>
      <c r="F5" s="3">
        <v>17.14</v>
      </c>
      <c r="G5" s="3">
        <v>48.03</v>
      </c>
      <c r="H5" s="3">
        <f t="shared" si="0"/>
        <v>5001.2</v>
      </c>
      <c r="I5">
        <v>5001.2</v>
      </c>
      <c r="J5">
        <v>5001.2</v>
      </c>
      <c r="L5" s="3"/>
      <c r="M5" s="3" t="s">
        <v>3</v>
      </c>
      <c r="N5" s="3">
        <f t="shared" si="1"/>
        <v>1</v>
      </c>
      <c r="O5" s="3">
        <f t="shared" si="2"/>
        <v>9.123810285531473E-3</v>
      </c>
      <c r="P5" s="3">
        <f t="shared" si="3"/>
        <v>9.6036951131728398E-3</v>
      </c>
    </row>
    <row r="6" spans="1:20" x14ac:dyDescent="0.25">
      <c r="B6" s="3"/>
      <c r="C6" s="3" t="s">
        <v>4</v>
      </c>
      <c r="D6" s="3">
        <v>105847.20000000001</v>
      </c>
      <c r="E6" s="3">
        <v>723</v>
      </c>
      <c r="F6" s="3">
        <v>409.4</v>
      </c>
      <c r="G6" s="3">
        <v>725.4</v>
      </c>
      <c r="H6" s="3">
        <f t="shared" si="0"/>
        <v>105847.20000000001</v>
      </c>
      <c r="I6">
        <v>105847.20000000001</v>
      </c>
      <c r="J6">
        <v>105847.20000000001</v>
      </c>
      <c r="L6" s="3"/>
      <c r="M6" s="3" t="s">
        <v>4</v>
      </c>
      <c r="N6" s="3">
        <f t="shared" si="1"/>
        <v>1</v>
      </c>
      <c r="O6" s="3">
        <f t="shared" si="2"/>
        <v>6.8306010928961738E-3</v>
      </c>
      <c r="P6" s="3">
        <f t="shared" si="3"/>
        <v>6.8532752873954146E-3</v>
      </c>
    </row>
    <row r="7" spans="1:20" x14ac:dyDescent="0.25">
      <c r="B7" s="3"/>
      <c r="C7" s="3" t="s">
        <v>5</v>
      </c>
      <c r="D7" s="3">
        <v>1360036</v>
      </c>
      <c r="E7" s="3">
        <v>327890</v>
      </c>
      <c r="F7" s="3">
        <v>82454</v>
      </c>
      <c r="G7" s="3">
        <v>327892.40000000002</v>
      </c>
      <c r="H7" s="3">
        <f t="shared" si="0"/>
        <v>1360036</v>
      </c>
      <c r="I7">
        <v>1360036</v>
      </c>
      <c r="J7">
        <v>1360036</v>
      </c>
      <c r="L7" s="3"/>
      <c r="M7" s="3" t="s">
        <v>5</v>
      </c>
      <c r="N7" s="3">
        <f t="shared" si="1"/>
        <v>1</v>
      </c>
      <c r="O7" s="3">
        <f t="shared" si="2"/>
        <v>0.24108920646218188</v>
      </c>
      <c r="P7" s="3">
        <f t="shared" si="3"/>
        <v>0.24109097112135269</v>
      </c>
    </row>
    <row r="8" spans="1:20" x14ac:dyDescent="0.25">
      <c r="B8" s="3"/>
      <c r="C8" s="3" t="s">
        <v>30</v>
      </c>
      <c r="D8" s="3">
        <v>5440144</v>
      </c>
      <c r="E8" s="3">
        <v>9865438</v>
      </c>
      <c r="F8" s="3">
        <v>1414516</v>
      </c>
      <c r="G8" s="3">
        <v>5440144</v>
      </c>
      <c r="H8" s="3">
        <f t="shared" si="0"/>
        <v>9865438</v>
      </c>
      <c r="I8">
        <v>9865438</v>
      </c>
      <c r="J8">
        <v>9865438</v>
      </c>
      <c r="L8" s="3"/>
      <c r="M8" s="3" t="s">
        <v>30</v>
      </c>
      <c r="N8" s="3">
        <f t="shared" si="1"/>
        <v>0.55143461445908437</v>
      </c>
      <c r="O8" s="3">
        <f t="shared" si="2"/>
        <v>1</v>
      </c>
      <c r="P8" s="3">
        <f t="shared" si="3"/>
        <v>0.55143461445908437</v>
      </c>
    </row>
    <row r="9" spans="1:20" x14ac:dyDescent="0.25">
      <c r="B9" s="3"/>
      <c r="C9" s="3" t="s">
        <v>31</v>
      </c>
      <c r="D9" s="3">
        <v>9248244.8000000007</v>
      </c>
      <c r="E9" s="3">
        <v>36538714</v>
      </c>
      <c r="F9" s="3">
        <v>13435256</v>
      </c>
      <c r="G9" s="3">
        <v>9248247.2000000011</v>
      </c>
      <c r="H9" s="3">
        <f t="shared" si="0"/>
        <v>36538714</v>
      </c>
      <c r="I9">
        <v>36538714</v>
      </c>
      <c r="J9">
        <v>36538714</v>
      </c>
      <c r="L9" s="3"/>
      <c r="M9" s="3" t="s">
        <v>31</v>
      </c>
      <c r="N9" s="3">
        <f t="shared" si="1"/>
        <v>0.25310810884039325</v>
      </c>
      <c r="O9" s="3">
        <f t="shared" si="2"/>
        <v>1</v>
      </c>
      <c r="P9" s="3">
        <f t="shared" si="3"/>
        <v>0.25310817452414996</v>
      </c>
    </row>
    <row r="10" spans="1:20" x14ac:dyDescent="0.25">
      <c r="B10" s="3" t="s">
        <v>6</v>
      </c>
      <c r="C10" s="3" t="s">
        <v>1</v>
      </c>
      <c r="D10" s="4">
        <v>16276</v>
      </c>
      <c r="E10" s="3">
        <v>148.4</v>
      </c>
      <c r="F10" s="3">
        <v>19.739999999999998</v>
      </c>
      <c r="G10" s="3">
        <v>150.80000000000001</v>
      </c>
      <c r="H10" s="3">
        <f t="shared" si="0"/>
        <v>16276</v>
      </c>
      <c r="I10">
        <v>16276</v>
      </c>
      <c r="J10">
        <v>16276</v>
      </c>
      <c r="L10" s="3" t="s">
        <v>6</v>
      </c>
      <c r="M10" s="3" t="s">
        <v>1</v>
      </c>
      <c r="N10" s="3">
        <f t="shared" si="1"/>
        <v>1</v>
      </c>
      <c r="O10" s="3">
        <f t="shared" si="2"/>
        <v>9.1177193413615135E-3</v>
      </c>
      <c r="P10" s="3">
        <f t="shared" si="3"/>
        <v>9.2651757188498413E-3</v>
      </c>
    </row>
    <row r="11" spans="1:20" x14ac:dyDescent="0.25">
      <c r="B11" s="3"/>
      <c r="C11" s="3" t="s">
        <v>2</v>
      </c>
      <c r="D11" s="4">
        <v>26684</v>
      </c>
      <c r="E11" s="3">
        <v>364.5</v>
      </c>
      <c r="F11" s="3">
        <v>22.77</v>
      </c>
      <c r="G11" s="3">
        <v>366.9</v>
      </c>
      <c r="H11" s="3">
        <f t="shared" si="0"/>
        <v>26684</v>
      </c>
      <c r="I11">
        <v>26684</v>
      </c>
      <c r="J11">
        <v>26684</v>
      </c>
      <c r="L11" s="3"/>
      <c r="M11" s="3" t="s">
        <v>2</v>
      </c>
      <c r="N11" s="3">
        <f t="shared" si="1"/>
        <v>1</v>
      </c>
      <c r="O11" s="3">
        <f t="shared" si="2"/>
        <v>1.3659871083795534E-2</v>
      </c>
      <c r="P11" s="3">
        <f t="shared" si="3"/>
        <v>1.3749812621795832E-2</v>
      </c>
    </row>
    <row r="12" spans="1:20" x14ac:dyDescent="0.25">
      <c r="B12" s="3"/>
      <c r="C12" s="3" t="s">
        <v>3</v>
      </c>
      <c r="D12" s="4">
        <v>429.3</v>
      </c>
      <c r="E12" s="3">
        <v>108.4</v>
      </c>
      <c r="F12" s="3">
        <v>22.14</v>
      </c>
      <c r="G12" s="3">
        <v>110.80000000000001</v>
      </c>
      <c r="H12" s="3">
        <f t="shared" si="0"/>
        <v>429.3</v>
      </c>
      <c r="I12">
        <v>429.3</v>
      </c>
      <c r="J12">
        <v>429.3</v>
      </c>
      <c r="L12" s="3"/>
      <c r="M12" s="3" t="s">
        <v>3</v>
      </c>
      <c r="N12" s="3">
        <f t="shared" si="1"/>
        <v>1</v>
      </c>
      <c r="O12" s="3">
        <f t="shared" si="2"/>
        <v>0.25250407640344746</v>
      </c>
      <c r="P12" s="3">
        <f t="shared" si="3"/>
        <v>0.25809457255998136</v>
      </c>
    </row>
    <row r="13" spans="1:20" x14ac:dyDescent="0.25">
      <c r="B13" s="3"/>
      <c r="C13" s="3" t="s">
        <v>4</v>
      </c>
      <c r="D13" s="4">
        <v>32107.200000000001</v>
      </c>
      <c r="E13" s="3">
        <v>587.29999999999995</v>
      </c>
      <c r="F13" s="3">
        <v>39.5</v>
      </c>
      <c r="G13" s="3">
        <v>589.69999999999993</v>
      </c>
      <c r="H13" s="3">
        <f t="shared" si="0"/>
        <v>32107.200000000001</v>
      </c>
      <c r="I13">
        <v>32107.200000000001</v>
      </c>
      <c r="J13">
        <v>32107.200000000001</v>
      </c>
      <c r="L13" s="3"/>
      <c r="M13" s="3" t="s">
        <v>4</v>
      </c>
      <c r="N13" s="3">
        <f t="shared" si="1"/>
        <v>1</v>
      </c>
      <c r="O13" s="3">
        <f t="shared" si="2"/>
        <v>1.8291847311506453E-2</v>
      </c>
      <c r="P13" s="3">
        <f t="shared" si="3"/>
        <v>1.8366596900383711E-2</v>
      </c>
    </row>
    <row r="14" spans="1:20" x14ac:dyDescent="0.25">
      <c r="B14" s="3"/>
      <c r="C14" s="3" t="s">
        <v>5</v>
      </c>
      <c r="D14" s="4">
        <v>270507.2</v>
      </c>
      <c r="E14" s="3">
        <v>177634</v>
      </c>
      <c r="F14" s="3">
        <v>124</v>
      </c>
      <c r="G14" s="3">
        <v>177636.4</v>
      </c>
      <c r="H14" s="3">
        <f t="shared" si="0"/>
        <v>270507.2</v>
      </c>
      <c r="I14">
        <v>270507.2</v>
      </c>
      <c r="J14">
        <v>270507.2</v>
      </c>
      <c r="L14" s="3"/>
      <c r="M14" s="3" t="s">
        <v>5</v>
      </c>
      <c r="N14" s="3">
        <f t="shared" si="1"/>
        <v>1</v>
      </c>
      <c r="O14" s="3">
        <f t="shared" si="2"/>
        <v>0.65667013669137086</v>
      </c>
      <c r="P14" s="3">
        <f t="shared" si="3"/>
        <v>0.65667900891362596</v>
      </c>
    </row>
    <row r="15" spans="1:20" x14ac:dyDescent="0.25">
      <c r="B15" s="3"/>
      <c r="C15" s="3" t="s">
        <v>30</v>
      </c>
      <c r="D15" s="4">
        <v>1134342.7</v>
      </c>
      <c r="E15" s="3">
        <v>2034541</v>
      </c>
      <c r="F15" s="3">
        <v>43545.13</v>
      </c>
      <c r="G15" s="4">
        <v>1134442.7</v>
      </c>
      <c r="H15" s="3">
        <f t="shared" si="0"/>
        <v>2034541</v>
      </c>
      <c r="I15">
        <v>2034541</v>
      </c>
      <c r="J15">
        <v>2034541</v>
      </c>
      <c r="L15" s="3"/>
      <c r="M15" s="3" t="s">
        <v>30</v>
      </c>
      <c r="N15" s="3">
        <f t="shared" si="1"/>
        <v>0.55754231544117316</v>
      </c>
      <c r="O15" s="3">
        <f t="shared" si="2"/>
        <v>1</v>
      </c>
      <c r="P15" s="3">
        <f t="shared" si="3"/>
        <v>0.55759146657649072</v>
      </c>
    </row>
    <row r="16" spans="1:20" x14ac:dyDescent="0.25">
      <c r="B16" s="3"/>
      <c r="C16" s="3" t="s">
        <v>31</v>
      </c>
      <c r="D16" s="4">
        <v>4083453.1</v>
      </c>
      <c r="E16" s="3">
        <v>9445213</v>
      </c>
      <c r="F16" s="3">
        <v>165332</v>
      </c>
      <c r="G16" s="4">
        <v>4083953.1</v>
      </c>
      <c r="H16" s="3">
        <f t="shared" si="0"/>
        <v>9445213</v>
      </c>
      <c r="I16">
        <v>9445213</v>
      </c>
      <c r="J16">
        <v>9445213</v>
      </c>
      <c r="L16" s="3"/>
      <c r="M16" s="3" t="s">
        <v>31</v>
      </c>
      <c r="N16" s="3">
        <f t="shared" si="1"/>
        <v>0.4323304408275388</v>
      </c>
      <c r="O16" s="3">
        <f t="shared" si="2"/>
        <v>1</v>
      </c>
      <c r="P16" s="3">
        <f t="shared" si="3"/>
        <v>0.43238337769619384</v>
      </c>
    </row>
    <row r="17" spans="2:16" x14ac:dyDescent="0.25">
      <c r="B17" s="3" t="s">
        <v>7</v>
      </c>
      <c r="C17" s="3" t="s">
        <v>1</v>
      </c>
      <c r="D17" s="3">
        <v>238.8</v>
      </c>
      <c r="E17" s="3">
        <v>87.2</v>
      </c>
      <c r="F17" s="3">
        <v>14.03</v>
      </c>
      <c r="G17" s="3">
        <v>89.600000000000009</v>
      </c>
      <c r="H17" s="3">
        <f t="shared" si="0"/>
        <v>238.8</v>
      </c>
      <c r="I17">
        <v>238.8</v>
      </c>
      <c r="J17">
        <v>238.8</v>
      </c>
      <c r="L17" s="3" t="s">
        <v>7</v>
      </c>
      <c r="M17" s="3" t="s">
        <v>1</v>
      </c>
      <c r="N17" s="3">
        <f t="shared" si="1"/>
        <v>1</v>
      </c>
      <c r="O17" s="3">
        <f t="shared" si="2"/>
        <v>0.36515912897822445</v>
      </c>
      <c r="P17" s="3">
        <f t="shared" si="3"/>
        <v>0.3752093802345059</v>
      </c>
    </row>
    <row r="18" spans="2:16" x14ac:dyDescent="0.25">
      <c r="B18" s="3"/>
      <c r="C18" s="3" t="s">
        <v>2</v>
      </c>
      <c r="D18" s="3">
        <v>408.08000000000004</v>
      </c>
      <c r="E18" s="3">
        <v>172.1</v>
      </c>
      <c r="F18" s="3">
        <v>19.309999999999999</v>
      </c>
      <c r="G18" s="3">
        <v>174.5</v>
      </c>
      <c r="H18" s="3">
        <f t="shared" si="0"/>
        <v>408.08000000000004</v>
      </c>
      <c r="I18">
        <v>408.08000000000004</v>
      </c>
      <c r="J18">
        <v>408.08000000000004</v>
      </c>
      <c r="L18" s="3"/>
      <c r="M18" s="3" t="s">
        <v>2</v>
      </c>
      <c r="N18" s="3">
        <f t="shared" si="1"/>
        <v>1</v>
      </c>
      <c r="O18" s="3">
        <f t="shared" si="2"/>
        <v>0.4217310331307586</v>
      </c>
      <c r="P18" s="3">
        <f t="shared" si="3"/>
        <v>0.42761223289551065</v>
      </c>
    </row>
    <row r="19" spans="2:16" x14ac:dyDescent="0.25">
      <c r="B19" s="3"/>
      <c r="C19" s="3" t="s">
        <v>3</v>
      </c>
      <c r="D19" s="3">
        <v>178.13</v>
      </c>
      <c r="E19" s="3">
        <v>117.1</v>
      </c>
      <c r="F19" s="3">
        <v>22.51</v>
      </c>
      <c r="G19" s="3">
        <v>67.540000000000006</v>
      </c>
      <c r="H19" s="3">
        <f t="shared" si="0"/>
        <v>178.13</v>
      </c>
      <c r="I19">
        <v>178.13</v>
      </c>
      <c r="J19">
        <v>178.13</v>
      </c>
      <c r="L19" s="3"/>
      <c r="M19" s="3" t="s">
        <v>3</v>
      </c>
      <c r="N19" s="3">
        <f t="shared" si="1"/>
        <v>1</v>
      </c>
      <c r="O19" s="3">
        <f t="shared" si="2"/>
        <v>0.65738505585808116</v>
      </c>
      <c r="P19" s="3">
        <f t="shared" si="3"/>
        <v>0.37916128670072424</v>
      </c>
    </row>
    <row r="20" spans="2:16" x14ac:dyDescent="0.25">
      <c r="B20" s="3"/>
      <c r="C20" s="3" t="s">
        <v>4</v>
      </c>
      <c r="D20" s="3">
        <v>682.56000000000006</v>
      </c>
      <c r="E20" s="3">
        <v>270.39999999999998</v>
      </c>
      <c r="F20" s="3">
        <v>22.87</v>
      </c>
      <c r="G20" s="3">
        <v>277.8</v>
      </c>
      <c r="H20" s="3">
        <f t="shared" si="0"/>
        <v>682.56000000000006</v>
      </c>
      <c r="I20">
        <v>682.56000000000006</v>
      </c>
      <c r="J20">
        <v>682.56000000000006</v>
      </c>
      <c r="L20" s="3"/>
      <c r="M20" s="3" t="s">
        <v>4</v>
      </c>
      <c r="N20" s="3">
        <f t="shared" si="1"/>
        <v>1</v>
      </c>
      <c r="O20" s="3">
        <f t="shared" si="2"/>
        <v>0.39615564932020619</v>
      </c>
      <c r="P20" s="3">
        <f t="shared" si="3"/>
        <v>0.40699718706047816</v>
      </c>
    </row>
    <row r="21" spans="2:16" x14ac:dyDescent="0.25">
      <c r="B21" s="3"/>
      <c r="C21" s="3" t="s">
        <v>5</v>
      </c>
      <c r="D21" s="3">
        <v>729.84</v>
      </c>
      <c r="E21" s="3">
        <v>1000</v>
      </c>
      <c r="F21" s="3">
        <v>66.03</v>
      </c>
      <c r="G21" s="3">
        <v>914.69999999999993</v>
      </c>
      <c r="H21" s="3">
        <f t="shared" si="0"/>
        <v>1000</v>
      </c>
      <c r="I21">
        <v>1000</v>
      </c>
      <c r="J21">
        <v>1000</v>
      </c>
      <c r="L21" s="3"/>
      <c r="M21" s="3" t="s">
        <v>5</v>
      </c>
      <c r="N21" s="3">
        <f t="shared" si="1"/>
        <v>0.72984000000000004</v>
      </c>
      <c r="O21" s="3">
        <f t="shared" si="2"/>
        <v>1</v>
      </c>
      <c r="P21" s="3">
        <f t="shared" si="3"/>
        <v>0.91469999999999996</v>
      </c>
    </row>
    <row r="22" spans="2:16" x14ac:dyDescent="0.25">
      <c r="B22" s="3"/>
      <c r="C22" s="3" t="s">
        <v>30</v>
      </c>
      <c r="D22" s="3">
        <v>3041.41</v>
      </c>
      <c r="E22" s="3">
        <v>11984</v>
      </c>
      <c r="F22" s="3">
        <v>791.45</v>
      </c>
      <c r="G22" s="3">
        <v>3141.41</v>
      </c>
      <c r="H22" s="3">
        <f t="shared" si="0"/>
        <v>11984</v>
      </c>
      <c r="I22">
        <v>11984</v>
      </c>
      <c r="J22">
        <v>11984</v>
      </c>
      <c r="L22" s="3"/>
      <c r="M22" s="3" t="s">
        <v>30</v>
      </c>
      <c r="N22" s="3">
        <f t="shared" si="1"/>
        <v>0.25378921895861145</v>
      </c>
      <c r="O22" s="3">
        <f t="shared" si="2"/>
        <v>1</v>
      </c>
      <c r="P22" s="3">
        <f t="shared" si="3"/>
        <v>0.26213367823765021</v>
      </c>
    </row>
    <row r="23" spans="2:16" x14ac:dyDescent="0.25">
      <c r="B23" s="3"/>
      <c r="C23" s="3" t="s">
        <v>31</v>
      </c>
      <c r="D23" s="3">
        <v>5148.13</v>
      </c>
      <c r="E23" s="3">
        <v>98621</v>
      </c>
      <c r="F23" s="3">
        <v>5889.21</v>
      </c>
      <c r="G23" s="3">
        <v>5150.53</v>
      </c>
      <c r="H23" s="3">
        <f t="shared" si="0"/>
        <v>98621</v>
      </c>
      <c r="I23">
        <v>98621</v>
      </c>
      <c r="J23">
        <v>98621</v>
      </c>
      <c r="L23" s="3"/>
      <c r="M23" s="3" t="s">
        <v>31</v>
      </c>
      <c r="N23" s="3">
        <f t="shared" si="1"/>
        <v>5.2201153912452725E-2</v>
      </c>
      <c r="O23" s="3">
        <f t="shared" si="2"/>
        <v>1</v>
      </c>
      <c r="P23" s="3">
        <f t="shared" si="3"/>
        <v>5.2225489500207861E-2</v>
      </c>
    </row>
    <row r="24" spans="2:16" x14ac:dyDescent="0.25">
      <c r="B24" s="3" t="s">
        <v>8</v>
      </c>
      <c r="C24" s="3" t="s">
        <v>1</v>
      </c>
      <c r="D24" s="3">
        <v>161.04000000000002</v>
      </c>
      <c r="E24" s="2">
        <v>877.3</v>
      </c>
      <c r="F24" s="2">
        <v>278.10000000000002</v>
      </c>
      <c r="G24" s="3">
        <v>203.70000000000002</v>
      </c>
      <c r="H24" s="3">
        <f t="shared" si="0"/>
        <v>877.3</v>
      </c>
      <c r="I24">
        <v>877.3</v>
      </c>
      <c r="J24">
        <v>877.3</v>
      </c>
      <c r="L24" s="3" t="s">
        <v>8</v>
      </c>
      <c r="M24" s="3" t="s">
        <v>1</v>
      </c>
      <c r="N24" s="3">
        <f t="shared" si="1"/>
        <v>0.18356320528895478</v>
      </c>
      <c r="O24" s="3">
        <f t="shared" si="2"/>
        <v>1</v>
      </c>
      <c r="P24" s="3">
        <f t="shared" si="3"/>
        <v>0.23218967285991113</v>
      </c>
    </row>
    <row r="25" spans="2:16" x14ac:dyDescent="0.25">
      <c r="B25" s="3"/>
      <c r="C25" s="3" t="s">
        <v>2</v>
      </c>
      <c r="D25" s="3">
        <v>203.28</v>
      </c>
      <c r="E25" s="2">
        <v>1198</v>
      </c>
      <c r="F25" s="2">
        <v>268.39999999999998</v>
      </c>
      <c r="G25" s="3">
        <v>256.5</v>
      </c>
      <c r="H25" s="3">
        <f t="shared" si="0"/>
        <v>1198</v>
      </c>
      <c r="I25">
        <v>1198</v>
      </c>
      <c r="J25">
        <v>1198</v>
      </c>
      <c r="L25" s="3"/>
      <c r="M25" s="3" t="s">
        <v>2</v>
      </c>
      <c r="N25" s="3">
        <f t="shared" si="1"/>
        <v>0.16968280467445743</v>
      </c>
      <c r="O25" s="3">
        <f t="shared" si="2"/>
        <v>1</v>
      </c>
      <c r="P25" s="3">
        <f t="shared" si="3"/>
        <v>0.2141068447412354</v>
      </c>
    </row>
    <row r="26" spans="2:16" x14ac:dyDescent="0.25">
      <c r="B26" s="3"/>
      <c r="C26" s="3" t="s">
        <v>3</v>
      </c>
      <c r="D26" s="3">
        <v>188.56</v>
      </c>
      <c r="E26" s="2">
        <v>498.1</v>
      </c>
      <c r="F26" s="2">
        <v>251.3</v>
      </c>
      <c r="G26" s="3">
        <v>200.6</v>
      </c>
      <c r="H26" s="3">
        <f t="shared" si="0"/>
        <v>498.1</v>
      </c>
      <c r="I26">
        <v>498.1</v>
      </c>
      <c r="J26">
        <v>498.1</v>
      </c>
      <c r="L26" s="3"/>
      <c r="M26" s="3" t="s">
        <v>3</v>
      </c>
      <c r="N26" s="3">
        <f t="shared" si="1"/>
        <v>0.37855852238506321</v>
      </c>
      <c r="O26" s="3">
        <f t="shared" si="2"/>
        <v>1</v>
      </c>
      <c r="P26" s="3">
        <f t="shared" si="3"/>
        <v>0.40273037542662116</v>
      </c>
    </row>
    <row r="27" spans="2:16" x14ac:dyDescent="0.25">
      <c r="B27" s="3"/>
      <c r="C27" s="3" t="s">
        <v>4</v>
      </c>
      <c r="D27" s="3">
        <v>426.32</v>
      </c>
      <c r="E27" s="2">
        <v>1787</v>
      </c>
      <c r="F27" s="2">
        <v>253.4</v>
      </c>
      <c r="G27" s="3">
        <v>535.29999999999995</v>
      </c>
      <c r="H27" s="3">
        <f t="shared" si="0"/>
        <v>1787</v>
      </c>
      <c r="I27">
        <v>1787</v>
      </c>
      <c r="J27">
        <v>1787</v>
      </c>
      <c r="L27" s="3"/>
      <c r="M27" s="3" t="s">
        <v>4</v>
      </c>
      <c r="N27" s="3">
        <f t="shared" si="1"/>
        <v>0.23856743144935647</v>
      </c>
      <c r="O27" s="3">
        <f t="shared" si="2"/>
        <v>1</v>
      </c>
      <c r="P27" s="3">
        <f t="shared" si="3"/>
        <v>0.29955232232792389</v>
      </c>
    </row>
    <row r="28" spans="2:16" x14ac:dyDescent="0.25">
      <c r="B28" s="3"/>
      <c r="C28" s="3" t="s">
        <v>5</v>
      </c>
      <c r="D28" s="3">
        <v>599.43999999999994</v>
      </c>
      <c r="E28" s="2">
        <v>1513</v>
      </c>
      <c r="F28" s="2">
        <v>674.1</v>
      </c>
      <c r="G28" s="3">
        <v>751.69999999999993</v>
      </c>
      <c r="H28" s="3">
        <f t="shared" si="0"/>
        <v>1513</v>
      </c>
      <c r="I28">
        <v>4213</v>
      </c>
      <c r="J28">
        <v>4213</v>
      </c>
      <c r="L28" s="3"/>
      <c r="M28" s="3" t="s">
        <v>5</v>
      </c>
      <c r="N28" s="3">
        <f t="shared" si="1"/>
        <v>0.39619299405155317</v>
      </c>
      <c r="O28" s="3">
        <f t="shared" si="2"/>
        <v>0.35912651317351058</v>
      </c>
      <c r="P28" s="3">
        <f t="shared" si="3"/>
        <v>0.17842392594350817</v>
      </c>
    </row>
    <row r="29" spans="2:16" x14ac:dyDescent="0.25">
      <c r="B29" s="3"/>
      <c r="C29" s="3" t="s">
        <v>30</v>
      </c>
      <c r="D29" s="3">
        <v>5198.24</v>
      </c>
      <c r="E29" s="2">
        <v>741.4</v>
      </c>
      <c r="F29" s="2">
        <v>903.4</v>
      </c>
      <c r="G29" s="3">
        <v>5315.81</v>
      </c>
      <c r="H29" s="3">
        <f t="shared" si="0"/>
        <v>5198.24</v>
      </c>
      <c r="I29">
        <v>33100.1</v>
      </c>
      <c r="J29">
        <v>33100.1</v>
      </c>
      <c r="L29" s="3"/>
      <c r="M29" s="3" t="s">
        <v>30</v>
      </c>
      <c r="N29" s="3">
        <f t="shared" si="1"/>
        <v>1</v>
      </c>
      <c r="O29" s="3">
        <f t="shared" si="2"/>
        <v>2.2398723870924862E-2</v>
      </c>
      <c r="P29" s="3">
        <f t="shared" si="3"/>
        <v>0.16059800423563678</v>
      </c>
    </row>
    <row r="30" spans="2:16" x14ac:dyDescent="0.25">
      <c r="B30" s="3"/>
      <c r="C30" s="3" t="s">
        <v>31</v>
      </c>
      <c r="D30" s="3">
        <v>14145.3</v>
      </c>
      <c r="E30" s="2">
        <v>2141</v>
      </c>
      <c r="F30" s="2">
        <v>1878.4</v>
      </c>
      <c r="G30" s="3">
        <v>14147.699999999999</v>
      </c>
      <c r="H30" s="3">
        <f t="shared" si="0"/>
        <v>14145.3</v>
      </c>
      <c r="I30">
        <v>128754.1</v>
      </c>
      <c r="J30">
        <v>128754.1</v>
      </c>
      <c r="L30" s="3"/>
      <c r="M30" s="3" t="s">
        <v>31</v>
      </c>
      <c r="N30" s="3">
        <f t="shared" si="1"/>
        <v>1</v>
      </c>
      <c r="O30" s="3">
        <f t="shared" si="2"/>
        <v>1.6628596681581401E-2</v>
      </c>
      <c r="P30" s="3">
        <f t="shared" si="3"/>
        <v>0.10988154940308696</v>
      </c>
    </row>
    <row r="31" spans="2:16" x14ac:dyDescent="0.25">
      <c r="B31" s="3" t="s">
        <v>9</v>
      </c>
      <c r="C31" s="3" t="s">
        <v>1</v>
      </c>
      <c r="D31" s="3">
        <v>162.24</v>
      </c>
      <c r="E31" s="2">
        <v>113.1</v>
      </c>
      <c r="F31" s="2">
        <v>85.76</v>
      </c>
      <c r="G31" s="3">
        <v>112.52000000000001</v>
      </c>
      <c r="H31" s="3">
        <f t="shared" si="0"/>
        <v>162.24</v>
      </c>
      <c r="I31">
        <v>162.24</v>
      </c>
      <c r="J31">
        <v>162.24</v>
      </c>
      <c r="L31" s="3" t="s">
        <v>9</v>
      </c>
      <c r="M31" s="3" t="s">
        <v>1</v>
      </c>
      <c r="N31" s="3">
        <f t="shared" si="1"/>
        <v>1</v>
      </c>
      <c r="O31" s="3">
        <f t="shared" si="2"/>
        <v>0.69711538461538458</v>
      </c>
      <c r="P31" s="3">
        <f t="shared" si="3"/>
        <v>0.69354043392504938</v>
      </c>
    </row>
    <row r="32" spans="2:16" x14ac:dyDescent="0.25">
      <c r="B32" s="3"/>
      <c r="C32" s="3" t="s">
        <v>2</v>
      </c>
      <c r="D32" s="3">
        <v>207.28000000000003</v>
      </c>
      <c r="E32" s="2">
        <v>181.13</v>
      </c>
      <c r="F32" s="2">
        <v>98.4</v>
      </c>
      <c r="G32" s="3">
        <v>99.614000000000004</v>
      </c>
      <c r="H32" s="3">
        <f t="shared" si="0"/>
        <v>207.28000000000003</v>
      </c>
      <c r="I32">
        <v>207.28000000000003</v>
      </c>
      <c r="J32">
        <v>207.28000000000003</v>
      </c>
      <c r="L32" s="3"/>
      <c r="M32" s="3" t="s">
        <v>2</v>
      </c>
      <c r="N32" s="3">
        <f t="shared" si="1"/>
        <v>1</v>
      </c>
      <c r="O32" s="3">
        <f t="shared" si="2"/>
        <v>0.87384214588961773</v>
      </c>
      <c r="P32" s="3">
        <f t="shared" si="3"/>
        <v>0.48057699729834036</v>
      </c>
    </row>
    <row r="33" spans="2:16" x14ac:dyDescent="0.25">
      <c r="B33" s="3"/>
      <c r="C33" s="3" t="s">
        <v>3</v>
      </c>
      <c r="D33" s="3">
        <v>81.400000000000006</v>
      </c>
      <c r="E33" s="2">
        <v>64.5</v>
      </c>
      <c r="F33" s="2">
        <v>37.909999999999997</v>
      </c>
      <c r="G33" s="3">
        <v>63.360000000000007</v>
      </c>
      <c r="H33" s="3">
        <f t="shared" si="0"/>
        <v>81.400000000000006</v>
      </c>
      <c r="I33">
        <v>81.400000000000006</v>
      </c>
      <c r="J33">
        <v>81.400000000000006</v>
      </c>
      <c r="L33" s="3"/>
      <c r="M33" s="3" t="s">
        <v>3</v>
      </c>
      <c r="N33" s="3">
        <f t="shared" si="1"/>
        <v>1</v>
      </c>
      <c r="O33" s="3">
        <f t="shared" si="2"/>
        <v>0.7923832923832923</v>
      </c>
      <c r="P33" s="3">
        <f t="shared" si="3"/>
        <v>0.77837837837837842</v>
      </c>
    </row>
    <row r="34" spans="2:16" x14ac:dyDescent="0.25">
      <c r="B34" s="3"/>
      <c r="C34" s="3" t="s">
        <v>4</v>
      </c>
      <c r="D34" s="3">
        <v>302.64000000000004</v>
      </c>
      <c r="E34" s="2">
        <v>292.95</v>
      </c>
      <c r="F34" s="2">
        <v>144.13999999999999</v>
      </c>
      <c r="G34" s="3">
        <v>93.5</v>
      </c>
      <c r="H34" s="3">
        <f t="shared" si="0"/>
        <v>302.64000000000004</v>
      </c>
      <c r="I34">
        <v>302.64000000000004</v>
      </c>
      <c r="J34">
        <v>302.64000000000004</v>
      </c>
      <c r="L34" s="3"/>
      <c r="M34" s="3" t="s">
        <v>4</v>
      </c>
      <c r="N34" s="3">
        <f t="shared" si="1"/>
        <v>1</v>
      </c>
      <c r="O34" s="3">
        <f t="shared" si="2"/>
        <v>0.96798176050753348</v>
      </c>
      <c r="P34" s="3">
        <f t="shared" si="3"/>
        <v>0.30894792492730633</v>
      </c>
    </row>
    <row r="35" spans="2:16" x14ac:dyDescent="0.25">
      <c r="B35" s="3"/>
      <c r="C35" s="3" t="s">
        <v>5</v>
      </c>
      <c r="D35" s="3">
        <v>505.68000000000006</v>
      </c>
      <c r="E35" s="2">
        <v>841.4</v>
      </c>
      <c r="F35" s="2">
        <v>472.1</v>
      </c>
      <c r="G35" s="3">
        <v>634.5</v>
      </c>
      <c r="H35" s="3">
        <f t="shared" ref="H35:H58" si="4">MAX(D35:E35)</f>
        <v>841.4</v>
      </c>
      <c r="I35">
        <v>1635</v>
      </c>
      <c r="J35">
        <v>1635</v>
      </c>
      <c r="L35" s="3"/>
      <c r="M35" s="3" t="s">
        <v>5</v>
      </c>
      <c r="N35" s="3">
        <f t="shared" ref="N35:N58" si="5">D35/H35</f>
        <v>0.60099833610648923</v>
      </c>
      <c r="O35" s="3">
        <f t="shared" ref="O35:O58" si="6">E35/I35</f>
        <v>0.51461773700305813</v>
      </c>
      <c r="P35" s="3">
        <f t="shared" ref="P35:P58" si="7">G35/J35</f>
        <v>0.38807339449541284</v>
      </c>
    </row>
    <row r="36" spans="2:16" x14ac:dyDescent="0.25">
      <c r="B36" s="3"/>
      <c r="C36" s="3" t="s">
        <v>30</v>
      </c>
      <c r="D36" s="3">
        <v>3416.578</v>
      </c>
      <c r="E36" s="2">
        <v>925.1</v>
      </c>
      <c r="F36" s="2">
        <v>755.3</v>
      </c>
      <c r="G36" s="3">
        <v>3516.53</v>
      </c>
      <c r="H36" s="3">
        <f t="shared" si="4"/>
        <v>3416.578</v>
      </c>
      <c r="I36">
        <v>13135</v>
      </c>
      <c r="J36">
        <v>13135</v>
      </c>
      <c r="L36" s="3"/>
      <c r="M36" s="3" t="s">
        <v>30</v>
      </c>
      <c r="N36" s="3">
        <f t="shared" si="5"/>
        <v>1</v>
      </c>
      <c r="O36" s="3">
        <f t="shared" si="6"/>
        <v>7.0430148458317479E-2</v>
      </c>
      <c r="P36" s="3">
        <f t="shared" si="7"/>
        <v>0.26772211648267985</v>
      </c>
    </row>
    <row r="37" spans="2:16" x14ac:dyDescent="0.25">
      <c r="B37" s="3"/>
      <c r="C37" s="3" t="s">
        <v>31</v>
      </c>
      <c r="D37" s="3">
        <v>4814.2460000000001</v>
      </c>
      <c r="E37" s="2">
        <v>1435.3</v>
      </c>
      <c r="F37" s="2">
        <v>1153.3499999999999</v>
      </c>
      <c r="G37" s="3">
        <v>4816.6459999999997</v>
      </c>
      <c r="H37" s="3">
        <f t="shared" si="4"/>
        <v>4814.2460000000001</v>
      </c>
      <c r="I37">
        <v>46135</v>
      </c>
      <c r="J37">
        <v>46135</v>
      </c>
      <c r="L37" s="3"/>
      <c r="M37" s="3" t="s">
        <v>31</v>
      </c>
      <c r="N37" s="3">
        <f t="shared" si="5"/>
        <v>1</v>
      </c>
      <c r="O37" s="3">
        <f t="shared" si="6"/>
        <v>3.1110870272027743E-2</v>
      </c>
      <c r="P37" s="3">
        <f t="shared" si="7"/>
        <v>0.10440329467866044</v>
      </c>
    </row>
    <row r="38" spans="2:16" x14ac:dyDescent="0.25">
      <c r="B38" s="3" t="s">
        <v>10</v>
      </c>
      <c r="C38" s="3" t="s">
        <v>1</v>
      </c>
      <c r="D38" s="3">
        <v>122.72000000000001</v>
      </c>
      <c r="E38" s="3">
        <v>133.5</v>
      </c>
      <c r="F38" s="3">
        <v>67.13</v>
      </c>
      <c r="G38" s="3">
        <v>125.12000000000002</v>
      </c>
      <c r="H38" s="3">
        <f t="shared" si="4"/>
        <v>133.5</v>
      </c>
      <c r="I38">
        <v>133.5</v>
      </c>
      <c r="J38">
        <v>133.5</v>
      </c>
      <c r="L38" s="3" t="s">
        <v>10</v>
      </c>
      <c r="M38" s="3" t="s">
        <v>1</v>
      </c>
      <c r="N38" s="3">
        <f t="shared" si="5"/>
        <v>0.9192509363295881</v>
      </c>
      <c r="O38" s="3">
        <f t="shared" si="6"/>
        <v>1</v>
      </c>
      <c r="P38" s="3">
        <f t="shared" si="7"/>
        <v>0.93722846441947583</v>
      </c>
    </row>
    <row r="39" spans="2:16" x14ac:dyDescent="0.25">
      <c r="B39" s="3"/>
      <c r="C39" s="3" t="s">
        <v>2</v>
      </c>
      <c r="D39" s="3">
        <v>158</v>
      </c>
      <c r="E39" s="3">
        <v>224.3</v>
      </c>
      <c r="F39" s="3">
        <v>73.34</v>
      </c>
      <c r="G39" s="3">
        <v>199.9</v>
      </c>
      <c r="H39" s="3">
        <f t="shared" si="4"/>
        <v>224.3</v>
      </c>
      <c r="I39">
        <v>224.3</v>
      </c>
      <c r="J39">
        <v>224.3</v>
      </c>
      <c r="L39" s="3"/>
      <c r="M39" s="3" t="s">
        <v>2</v>
      </c>
      <c r="N39" s="3">
        <f t="shared" si="5"/>
        <v>0.70441373160945164</v>
      </c>
      <c r="O39" s="3">
        <f t="shared" si="6"/>
        <v>1</v>
      </c>
      <c r="P39" s="3">
        <f t="shared" si="7"/>
        <v>0.89121711992866692</v>
      </c>
    </row>
    <row r="40" spans="2:16" x14ac:dyDescent="0.25">
      <c r="B40" s="3"/>
      <c r="C40" s="3" t="s">
        <v>3</v>
      </c>
      <c r="D40" s="3">
        <v>89.4</v>
      </c>
      <c r="E40" s="3">
        <v>249.1</v>
      </c>
      <c r="F40" s="3">
        <v>49.13</v>
      </c>
      <c r="G40" s="3">
        <v>92.8</v>
      </c>
      <c r="H40" s="3">
        <f t="shared" si="4"/>
        <v>249.1</v>
      </c>
      <c r="I40">
        <v>249.1</v>
      </c>
      <c r="J40">
        <v>249.1</v>
      </c>
      <c r="L40" s="3"/>
      <c r="M40" s="3" t="s">
        <v>3</v>
      </c>
      <c r="N40" s="3">
        <f t="shared" si="5"/>
        <v>0.35889201124046571</v>
      </c>
      <c r="O40" s="3">
        <f t="shared" si="6"/>
        <v>1</v>
      </c>
      <c r="P40" s="3">
        <f t="shared" si="7"/>
        <v>0.37254114813327982</v>
      </c>
    </row>
    <row r="41" spans="2:16" x14ac:dyDescent="0.25">
      <c r="B41" s="3"/>
      <c r="C41" s="3" t="s">
        <v>4</v>
      </c>
      <c r="D41" s="3">
        <v>302.48</v>
      </c>
      <c r="E41" s="3">
        <v>367.1</v>
      </c>
      <c r="F41" s="3">
        <v>70.13</v>
      </c>
      <c r="G41" s="3">
        <v>304.88</v>
      </c>
      <c r="H41" s="3">
        <f t="shared" si="4"/>
        <v>367.1</v>
      </c>
      <c r="I41">
        <v>367.1</v>
      </c>
      <c r="J41">
        <v>367.1</v>
      </c>
      <c r="L41" s="3"/>
      <c r="M41" s="3" t="s">
        <v>4</v>
      </c>
      <c r="N41" s="3">
        <f t="shared" si="5"/>
        <v>0.82397166984472892</v>
      </c>
      <c r="O41" s="3">
        <f t="shared" si="6"/>
        <v>1</v>
      </c>
      <c r="P41" s="3">
        <f t="shared" si="7"/>
        <v>0.83050939798420043</v>
      </c>
    </row>
    <row r="42" spans="2:16" x14ac:dyDescent="0.25">
      <c r="B42" s="3"/>
      <c r="C42" s="3" t="s">
        <v>5</v>
      </c>
      <c r="D42" s="3">
        <v>491.52</v>
      </c>
      <c r="E42" s="3">
        <v>1104</v>
      </c>
      <c r="F42" s="3">
        <v>613</v>
      </c>
      <c r="G42" s="3">
        <v>616.79999999999995</v>
      </c>
      <c r="H42" s="3">
        <f t="shared" si="4"/>
        <v>1104</v>
      </c>
      <c r="I42">
        <v>1104</v>
      </c>
      <c r="J42">
        <v>1104</v>
      </c>
      <c r="L42" s="3"/>
      <c r="M42" s="3" t="s">
        <v>5</v>
      </c>
      <c r="N42" s="3">
        <f t="shared" si="5"/>
        <v>0.44521739130434779</v>
      </c>
      <c r="O42" s="3">
        <f t="shared" si="6"/>
        <v>1</v>
      </c>
      <c r="P42" s="3">
        <f t="shared" si="7"/>
        <v>0.55869565217391304</v>
      </c>
    </row>
    <row r="43" spans="2:16" x14ac:dyDescent="0.25">
      <c r="B43" s="3"/>
      <c r="C43" s="3" t="s">
        <v>30</v>
      </c>
      <c r="D43" s="3">
        <v>1237.1300000000001</v>
      </c>
      <c r="E43" s="3">
        <v>5831.1</v>
      </c>
      <c r="F43" s="3">
        <v>1991.4</v>
      </c>
      <c r="G43" s="3">
        <v>1239.5300000000002</v>
      </c>
      <c r="H43" s="3">
        <f t="shared" si="4"/>
        <v>5831.1</v>
      </c>
      <c r="I43">
        <v>5831.1</v>
      </c>
      <c r="J43">
        <v>5831.1</v>
      </c>
      <c r="L43" s="3"/>
      <c r="M43" s="3" t="s">
        <v>30</v>
      </c>
      <c r="N43" s="3">
        <f t="shared" si="5"/>
        <v>0.21216065579393253</v>
      </c>
      <c r="O43" s="3">
        <f t="shared" si="6"/>
        <v>1</v>
      </c>
      <c r="P43" s="3">
        <f t="shared" si="7"/>
        <v>0.2125722419440586</v>
      </c>
    </row>
    <row r="44" spans="2:16" x14ac:dyDescent="0.25">
      <c r="B44" s="3"/>
      <c r="C44" s="3" t="s">
        <v>31</v>
      </c>
      <c r="D44" s="3">
        <v>3873.13</v>
      </c>
      <c r="E44" s="3">
        <v>26134.799999999999</v>
      </c>
      <c r="F44" s="3">
        <v>6914.44</v>
      </c>
      <c r="G44" s="3">
        <v>3875.53</v>
      </c>
      <c r="H44" s="3">
        <f t="shared" si="4"/>
        <v>26134.799999999999</v>
      </c>
      <c r="I44">
        <v>26134.799999999999</v>
      </c>
      <c r="J44">
        <v>26134.799999999999</v>
      </c>
      <c r="L44" s="3"/>
      <c r="M44" s="3" t="s">
        <v>31</v>
      </c>
      <c r="N44" s="3">
        <f t="shared" si="5"/>
        <v>0.14819818785680397</v>
      </c>
      <c r="O44" s="3">
        <f t="shared" si="6"/>
        <v>1</v>
      </c>
      <c r="P44" s="3">
        <f t="shared" si="7"/>
        <v>0.14829001943768463</v>
      </c>
    </row>
    <row r="45" spans="2:16" x14ac:dyDescent="0.25">
      <c r="B45" s="3" t="s">
        <v>11</v>
      </c>
      <c r="C45" s="3" t="s">
        <v>1</v>
      </c>
      <c r="D45" s="3">
        <v>132.16</v>
      </c>
      <c r="E45" s="3">
        <v>324.3</v>
      </c>
      <c r="F45" s="3">
        <v>65.56</v>
      </c>
      <c r="G45" s="3">
        <v>167.6</v>
      </c>
      <c r="H45" s="3">
        <f t="shared" si="4"/>
        <v>324.3</v>
      </c>
      <c r="I45">
        <v>324.3</v>
      </c>
      <c r="J45">
        <v>324.3</v>
      </c>
      <c r="L45" s="3" t="s">
        <v>11</v>
      </c>
      <c r="M45" s="3" t="s">
        <v>1</v>
      </c>
      <c r="N45" s="3">
        <f t="shared" si="5"/>
        <v>0.40752389762565522</v>
      </c>
      <c r="O45" s="3">
        <f t="shared" si="6"/>
        <v>1</v>
      </c>
      <c r="P45" s="3">
        <f t="shared" si="7"/>
        <v>0.51680542707369714</v>
      </c>
    </row>
    <row r="46" spans="2:16" x14ac:dyDescent="0.25">
      <c r="B46" s="3"/>
      <c r="C46" s="3" t="s">
        <v>2</v>
      </c>
      <c r="D46" s="3">
        <v>239.04000000000002</v>
      </c>
      <c r="E46" s="3">
        <v>53.43</v>
      </c>
      <c r="F46" s="3">
        <v>21.45</v>
      </c>
      <c r="G46" s="3">
        <v>56.5</v>
      </c>
      <c r="H46" s="3">
        <f t="shared" si="4"/>
        <v>239.04000000000002</v>
      </c>
      <c r="I46">
        <v>239.04000000000002</v>
      </c>
      <c r="J46">
        <v>239.04000000000002</v>
      </c>
      <c r="L46" s="3"/>
      <c r="M46" s="3" t="s">
        <v>2</v>
      </c>
      <c r="N46" s="3">
        <f t="shared" si="5"/>
        <v>1</v>
      </c>
      <c r="O46" s="3">
        <f t="shared" si="6"/>
        <v>0.22351907630522086</v>
      </c>
      <c r="P46" s="3">
        <f t="shared" si="7"/>
        <v>0.23636211512717534</v>
      </c>
    </row>
    <row r="47" spans="2:16" x14ac:dyDescent="0.25">
      <c r="B47" s="3"/>
      <c r="C47" s="3" t="s">
        <v>3</v>
      </c>
      <c r="D47" s="3">
        <v>48.42</v>
      </c>
      <c r="E47" s="3">
        <v>104.5</v>
      </c>
      <c r="F47" s="3">
        <v>102.3</v>
      </c>
      <c r="G47" s="3">
        <v>51.5</v>
      </c>
      <c r="H47" s="3">
        <f t="shared" si="4"/>
        <v>104.5</v>
      </c>
      <c r="I47">
        <v>104.5</v>
      </c>
      <c r="J47">
        <v>104.5</v>
      </c>
      <c r="L47" s="3"/>
      <c r="M47" s="3" t="s">
        <v>3</v>
      </c>
      <c r="N47" s="3">
        <f t="shared" si="5"/>
        <v>0.46334928229665073</v>
      </c>
      <c r="O47" s="3">
        <f t="shared" si="6"/>
        <v>1</v>
      </c>
      <c r="P47" s="3">
        <f t="shared" si="7"/>
        <v>0.49282296650717705</v>
      </c>
    </row>
    <row r="48" spans="2:16" x14ac:dyDescent="0.25">
      <c r="B48" s="3"/>
      <c r="C48" s="3" t="s">
        <v>4</v>
      </c>
      <c r="D48" s="3">
        <v>364.88000000000005</v>
      </c>
      <c r="E48" s="3">
        <v>134.5</v>
      </c>
      <c r="F48" s="3">
        <v>71.44</v>
      </c>
      <c r="G48" s="3">
        <v>138.82</v>
      </c>
      <c r="H48" s="3">
        <f t="shared" si="4"/>
        <v>364.88000000000005</v>
      </c>
      <c r="I48">
        <v>364.88000000000005</v>
      </c>
      <c r="J48">
        <v>364.88000000000005</v>
      </c>
      <c r="L48" s="3"/>
      <c r="M48" s="3" t="s">
        <v>4</v>
      </c>
      <c r="N48" s="3">
        <f t="shared" si="5"/>
        <v>1</v>
      </c>
      <c r="O48" s="3">
        <f t="shared" si="6"/>
        <v>0.36861433896075418</v>
      </c>
      <c r="P48" s="3">
        <f t="shared" si="7"/>
        <v>0.38045384784038583</v>
      </c>
    </row>
    <row r="49" spans="1:30" x14ac:dyDescent="0.25">
      <c r="B49" s="3"/>
      <c r="C49" s="3" t="s">
        <v>5</v>
      </c>
      <c r="D49" s="3">
        <v>681.04</v>
      </c>
      <c r="E49" s="3">
        <v>612.20000000000005</v>
      </c>
      <c r="F49" s="3">
        <v>210.4</v>
      </c>
      <c r="G49" s="3">
        <v>631.6</v>
      </c>
      <c r="H49" s="3">
        <f t="shared" si="4"/>
        <v>681.04</v>
      </c>
      <c r="I49">
        <v>681.04</v>
      </c>
      <c r="J49">
        <v>681.04</v>
      </c>
      <c r="L49" s="3"/>
      <c r="M49" s="3" t="s">
        <v>5</v>
      </c>
      <c r="N49" s="3">
        <f t="shared" si="5"/>
        <v>1</v>
      </c>
      <c r="O49" s="3">
        <f t="shared" si="6"/>
        <v>0.89891929989427943</v>
      </c>
      <c r="P49" s="3">
        <f t="shared" si="7"/>
        <v>0.92740514507224259</v>
      </c>
    </row>
    <row r="50" spans="1:30" x14ac:dyDescent="0.25">
      <c r="B50" s="3"/>
      <c r="C50" s="3" t="s">
        <v>30</v>
      </c>
      <c r="D50" s="3">
        <v>993.13</v>
      </c>
      <c r="E50" s="3">
        <v>1231.31</v>
      </c>
      <c r="F50" s="3">
        <v>598.46</v>
      </c>
      <c r="G50" s="3">
        <v>1004.86</v>
      </c>
      <c r="H50" s="3">
        <f t="shared" si="4"/>
        <v>1231.31</v>
      </c>
      <c r="I50">
        <v>1231.31</v>
      </c>
      <c r="J50">
        <v>1231.31</v>
      </c>
      <c r="L50" s="3"/>
      <c r="M50" s="3" t="s">
        <v>30</v>
      </c>
      <c r="N50" s="3">
        <f t="shared" si="5"/>
        <v>0.80656374105627349</v>
      </c>
      <c r="O50" s="3">
        <f t="shared" si="6"/>
        <v>1</v>
      </c>
      <c r="P50" s="3">
        <f t="shared" si="7"/>
        <v>0.81609018037699688</v>
      </c>
    </row>
    <row r="51" spans="1:30" x14ac:dyDescent="0.25">
      <c r="B51" s="3"/>
      <c r="C51" s="3" t="s">
        <v>31</v>
      </c>
      <c r="D51" s="3">
        <v>3384.1</v>
      </c>
      <c r="E51" s="3">
        <v>9341.41</v>
      </c>
      <c r="F51" s="3">
        <v>4531.3100000000004</v>
      </c>
      <c r="G51" s="3">
        <v>3386.5</v>
      </c>
      <c r="H51" s="3">
        <f t="shared" si="4"/>
        <v>9341.41</v>
      </c>
      <c r="I51">
        <v>9341.41</v>
      </c>
      <c r="J51">
        <v>9341.41</v>
      </c>
      <c r="L51" s="3"/>
      <c r="M51" s="3" t="s">
        <v>31</v>
      </c>
      <c r="N51" s="3">
        <f t="shared" si="5"/>
        <v>0.3622686510922869</v>
      </c>
      <c r="O51" s="3">
        <f t="shared" si="6"/>
        <v>1</v>
      </c>
      <c r="P51" s="3">
        <f t="shared" si="7"/>
        <v>0.36252557162141474</v>
      </c>
    </row>
    <row r="52" spans="1:30" x14ac:dyDescent="0.25">
      <c r="B52" s="3" t="s">
        <v>12</v>
      </c>
      <c r="C52" s="3" t="s">
        <v>1</v>
      </c>
      <c r="D52" s="3">
        <v>46.480000000000004</v>
      </c>
      <c r="E52" s="3">
        <v>80.14</v>
      </c>
      <c r="F52" s="3">
        <v>20.03</v>
      </c>
      <c r="G52" s="3">
        <v>60.5</v>
      </c>
      <c r="H52" s="3">
        <f t="shared" si="4"/>
        <v>80.14</v>
      </c>
      <c r="I52">
        <v>80.14</v>
      </c>
      <c r="J52">
        <v>80.14</v>
      </c>
      <c r="L52" s="3" t="s">
        <v>12</v>
      </c>
      <c r="M52" s="3" t="s">
        <v>1</v>
      </c>
      <c r="N52" s="3">
        <f t="shared" si="5"/>
        <v>0.57998502620414283</v>
      </c>
      <c r="O52" s="3">
        <f t="shared" si="6"/>
        <v>1</v>
      </c>
      <c r="P52" s="3">
        <f t="shared" si="7"/>
        <v>0.75492887446967805</v>
      </c>
    </row>
    <row r="53" spans="1:30" x14ac:dyDescent="0.25">
      <c r="B53" s="3"/>
      <c r="C53" s="3" t="s">
        <v>2</v>
      </c>
      <c r="D53" s="3">
        <v>78.720000000000013</v>
      </c>
      <c r="E53" s="3">
        <v>91.45</v>
      </c>
      <c r="F53" s="3">
        <v>28.73</v>
      </c>
      <c r="G53" s="3">
        <v>81.120000000000019</v>
      </c>
      <c r="H53" s="3">
        <f t="shared" si="4"/>
        <v>91.45</v>
      </c>
      <c r="I53">
        <v>91.45</v>
      </c>
      <c r="J53">
        <v>91.45</v>
      </c>
      <c r="L53" s="3"/>
      <c r="M53" s="3" t="s">
        <v>2</v>
      </c>
      <c r="N53" s="3">
        <f t="shared" si="5"/>
        <v>0.86079825041006031</v>
      </c>
      <c r="O53" s="3">
        <f t="shared" si="6"/>
        <v>1</v>
      </c>
      <c r="P53" s="3">
        <f t="shared" si="7"/>
        <v>0.88704209950792801</v>
      </c>
    </row>
    <row r="54" spans="1:30" x14ac:dyDescent="0.25">
      <c r="B54" s="3"/>
      <c r="C54" s="3" t="s">
        <v>3</v>
      </c>
      <c r="D54" s="3">
        <v>28.74</v>
      </c>
      <c r="E54" s="3">
        <v>54.14</v>
      </c>
      <c r="F54" s="3">
        <v>13.34</v>
      </c>
      <c r="G54" s="3">
        <v>31.8</v>
      </c>
      <c r="H54" s="3">
        <f t="shared" si="4"/>
        <v>54.14</v>
      </c>
      <c r="I54">
        <v>54.14</v>
      </c>
      <c r="J54">
        <v>54.14</v>
      </c>
      <c r="L54" s="3"/>
      <c r="M54" s="3" t="s">
        <v>3</v>
      </c>
      <c r="N54" s="3">
        <f t="shared" si="5"/>
        <v>0.53084595493165865</v>
      </c>
      <c r="O54" s="3">
        <f t="shared" si="6"/>
        <v>1</v>
      </c>
      <c r="P54" s="3">
        <f t="shared" si="7"/>
        <v>0.58736608792020684</v>
      </c>
    </row>
    <row r="55" spans="1:30" x14ac:dyDescent="0.25">
      <c r="B55" s="3"/>
      <c r="C55" s="3" t="s">
        <v>4</v>
      </c>
      <c r="D55" s="3">
        <v>187.44000000000003</v>
      </c>
      <c r="E55" s="3">
        <v>300.3</v>
      </c>
      <c r="F55" s="3">
        <v>28.34</v>
      </c>
      <c r="G55" s="3">
        <v>236.70000000000002</v>
      </c>
      <c r="H55" s="3">
        <f t="shared" si="4"/>
        <v>300.3</v>
      </c>
      <c r="I55">
        <v>300.3</v>
      </c>
      <c r="J55">
        <v>300.3</v>
      </c>
      <c r="L55" s="3"/>
      <c r="M55" s="3" t="s">
        <v>4</v>
      </c>
      <c r="N55" s="3">
        <f t="shared" si="5"/>
        <v>0.62417582417582429</v>
      </c>
      <c r="O55" s="3">
        <f t="shared" si="6"/>
        <v>1</v>
      </c>
      <c r="P55" s="3">
        <f t="shared" si="7"/>
        <v>0.78821178821178828</v>
      </c>
    </row>
    <row r="56" spans="1:30" x14ac:dyDescent="0.25">
      <c r="B56" s="3"/>
      <c r="C56" s="3" t="s">
        <v>5</v>
      </c>
      <c r="D56" s="3">
        <v>425.84</v>
      </c>
      <c r="E56" s="3">
        <v>1145</v>
      </c>
      <c r="F56" s="3">
        <v>68.44</v>
      </c>
      <c r="G56" s="3">
        <v>534.69999999999993</v>
      </c>
      <c r="H56" s="3">
        <f t="shared" si="4"/>
        <v>1145</v>
      </c>
      <c r="I56">
        <v>1145</v>
      </c>
      <c r="J56">
        <v>1145</v>
      </c>
      <c r="L56" s="3"/>
      <c r="M56" s="3" t="s">
        <v>5</v>
      </c>
      <c r="N56" s="3">
        <f t="shared" si="5"/>
        <v>0.37191266375545851</v>
      </c>
      <c r="O56" s="3">
        <f t="shared" si="6"/>
        <v>1</v>
      </c>
      <c r="P56" s="3">
        <f t="shared" si="7"/>
        <v>0.46698689956331874</v>
      </c>
    </row>
    <row r="57" spans="1:30" x14ac:dyDescent="0.25">
      <c r="B57" s="3"/>
      <c r="C57" s="3" t="s">
        <v>30</v>
      </c>
      <c r="D57" s="3">
        <v>841.33</v>
      </c>
      <c r="E57" s="3">
        <v>9799.1</v>
      </c>
      <c r="F57" s="3">
        <v>481.13</v>
      </c>
      <c r="G57" s="3">
        <v>883.53</v>
      </c>
      <c r="H57" s="3">
        <f t="shared" si="4"/>
        <v>9799.1</v>
      </c>
      <c r="I57">
        <v>9799.1</v>
      </c>
      <c r="J57">
        <v>9799.1</v>
      </c>
      <c r="L57" s="3"/>
      <c r="M57" s="3" t="s">
        <v>30</v>
      </c>
      <c r="N57" s="3">
        <f t="shared" si="5"/>
        <v>8.5857884907797652E-2</v>
      </c>
      <c r="O57" s="3">
        <f t="shared" si="6"/>
        <v>1</v>
      </c>
      <c r="P57" s="3">
        <f t="shared" si="7"/>
        <v>9.0164402853323264E-2</v>
      </c>
    </row>
    <row r="58" spans="1:30" x14ac:dyDescent="0.25">
      <c r="B58" s="3"/>
      <c r="C58" s="3" t="s">
        <v>31</v>
      </c>
      <c r="D58" s="3">
        <v>2236.13</v>
      </c>
      <c r="E58" s="3">
        <v>22441.41</v>
      </c>
      <c r="F58" s="3">
        <v>2713.42</v>
      </c>
      <c r="G58" s="3">
        <v>2238.5300000000002</v>
      </c>
      <c r="H58" s="3">
        <f t="shared" si="4"/>
        <v>22441.41</v>
      </c>
      <c r="I58">
        <v>22441.41</v>
      </c>
      <c r="J58">
        <v>22441.41</v>
      </c>
      <c r="L58" s="3"/>
      <c r="M58" s="3" t="s">
        <v>31</v>
      </c>
      <c r="N58" s="3">
        <f t="shared" si="5"/>
        <v>9.9643025995247186E-2</v>
      </c>
      <c r="O58" s="3">
        <f t="shared" si="6"/>
        <v>1</v>
      </c>
      <c r="P58" s="3">
        <f t="shared" si="7"/>
        <v>9.974997114708925E-2</v>
      </c>
    </row>
    <row r="59" spans="1:30" x14ac:dyDescent="0.25">
      <c r="B59" s="3" t="s">
        <v>13</v>
      </c>
      <c r="C59" s="3"/>
      <c r="D59" s="3">
        <f>GEOMEAN(D3:D58)</f>
        <v>1872.0171182874233</v>
      </c>
      <c r="E59" s="3">
        <f t="shared" ref="E59:F59" si="8">GEOMEAN(E3:E58)</f>
        <v>1389.8188723855246</v>
      </c>
      <c r="F59" s="3">
        <f t="shared" si="8"/>
        <v>299.51830469119471</v>
      </c>
      <c r="G59" s="3">
        <f>GEOMEAN(G3:G58)</f>
        <v>903.85513374883703</v>
      </c>
      <c r="M59" s="3" t="s">
        <v>13</v>
      </c>
      <c r="N59">
        <f>GEOMEAN(N3:N58)</f>
        <v>0.56767140215385992</v>
      </c>
      <c r="O59" s="3">
        <f t="shared" ref="O59:P59" si="9">GEOMEAN(O3:O58)</f>
        <v>0.35661256689639959</v>
      </c>
      <c r="P59" s="3">
        <f t="shared" si="9"/>
        <v>0.2319195009889394</v>
      </c>
    </row>
    <row r="60" spans="1:30" x14ac:dyDescent="0.25">
      <c r="M60" t="s">
        <v>25</v>
      </c>
      <c r="P60">
        <v>0.21776525821596199</v>
      </c>
    </row>
    <row r="61" spans="1:3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30" x14ac:dyDescent="0.25">
      <c r="A62" t="s">
        <v>39</v>
      </c>
      <c r="B62" s="3"/>
      <c r="C62" s="3"/>
      <c r="D62" s="1" t="s">
        <v>35</v>
      </c>
      <c r="E62" s="1" t="s">
        <v>36</v>
      </c>
      <c r="F62" s="1" t="s">
        <v>37</v>
      </c>
      <c r="G62" s="24" t="s">
        <v>84</v>
      </c>
      <c r="H62" s="3"/>
      <c r="I62" s="3"/>
      <c r="J62" s="3"/>
      <c r="L62" s="3" t="s">
        <v>17</v>
      </c>
      <c r="M62" s="3"/>
      <c r="N62" s="3"/>
      <c r="O62" s="1" t="s">
        <v>35</v>
      </c>
      <c r="P62" s="1" t="s">
        <v>36</v>
      </c>
      <c r="Q62" s="1" t="s">
        <v>37</v>
      </c>
      <c r="R62" s="24" t="s">
        <v>84</v>
      </c>
      <c r="T62" s="1" t="s">
        <v>56</v>
      </c>
      <c r="U62" s="1" t="s">
        <v>36</v>
      </c>
      <c r="Y62" s="3"/>
      <c r="Z62" s="3"/>
      <c r="AA62" s="1" t="s">
        <v>35</v>
      </c>
      <c r="AB62" s="1" t="s">
        <v>36</v>
      </c>
      <c r="AC62" s="1" t="s">
        <v>37</v>
      </c>
      <c r="AD62" s="24" t="s">
        <v>84</v>
      </c>
    </row>
    <row r="63" spans="1:30" x14ac:dyDescent="0.25">
      <c r="B63" s="3" t="s">
        <v>0</v>
      </c>
      <c r="C63" s="3" t="s">
        <v>1</v>
      </c>
      <c r="D63" s="3">
        <v>42932.025600000001</v>
      </c>
      <c r="E63" s="3">
        <v>174.61439999999999</v>
      </c>
      <c r="F63">
        <v>47.34</v>
      </c>
      <c r="G63" s="3">
        <f>MIN(D63:F63)+2.4</f>
        <v>49.74</v>
      </c>
      <c r="H63" s="3">
        <f>MAX(D63:E63)</f>
        <v>42932.025600000001</v>
      </c>
      <c r="I63" s="3">
        <v>42932.025600000001</v>
      </c>
      <c r="J63" s="3">
        <v>42932.025600000001</v>
      </c>
      <c r="K63">
        <v>42932.025600000001</v>
      </c>
      <c r="L63" s="3">
        <f t="shared" ref="L63:L70" si="10">D63/E63</f>
        <v>245.86761229314422</v>
      </c>
      <c r="M63" s="3" t="s">
        <v>0</v>
      </c>
      <c r="N63" s="3" t="s">
        <v>1</v>
      </c>
      <c r="O63" s="3">
        <f>D63/H63</f>
        <v>1</v>
      </c>
      <c r="P63" s="3">
        <f>E63/I63</f>
        <v>4.0672294763562239E-3</v>
      </c>
      <c r="Q63" s="3">
        <f>F63/J63</f>
        <v>1.1026733385717537E-3</v>
      </c>
      <c r="R63" s="3">
        <f t="shared" ref="R63:R94" si="11">G63/J63</f>
        <v>1.1585756624537184E-3</v>
      </c>
      <c r="T63">
        <v>1.032</v>
      </c>
      <c r="U63">
        <v>1.032</v>
      </c>
      <c r="V63">
        <f>D63*T63</f>
        <v>44305.850419200004</v>
      </c>
      <c r="W63" s="3">
        <f>E63*U63</f>
        <v>180.2020608</v>
      </c>
      <c r="Z63" s="3" t="s">
        <v>0</v>
      </c>
      <c r="AA63" s="3">
        <f>GEOMEAN(N3:N9)</f>
        <v>0.7547942503635432</v>
      </c>
      <c r="AB63" s="3">
        <f>GEOMEAN(P63:P69)</f>
        <v>5.3434939267877575E-2</v>
      </c>
      <c r="AC63" s="3">
        <f>GEOMEAN(Q63:Q69)</f>
        <v>1.1810911819866869E-2</v>
      </c>
      <c r="AD63" s="3">
        <f>GEOMEAN(R63:R69)</f>
        <v>1.204102378857792E-2</v>
      </c>
    </row>
    <row r="64" spans="1:30" x14ac:dyDescent="0.25">
      <c r="B64" s="3"/>
      <c r="C64" s="3" t="s">
        <v>2</v>
      </c>
      <c r="D64" s="3">
        <v>61069.056000000004</v>
      </c>
      <c r="E64" s="3">
        <v>1058.48</v>
      </c>
      <c r="F64">
        <v>362.5</v>
      </c>
      <c r="G64" s="3">
        <f t="shared" ref="G64:G118" si="12">MIN(D64:F64)+2.4</f>
        <v>364.9</v>
      </c>
      <c r="H64" s="3">
        <f t="shared" ref="H64:H118" si="13">MAX(D64:E64)</f>
        <v>61069.056000000004</v>
      </c>
      <c r="I64" s="3">
        <v>61069.056000000004</v>
      </c>
      <c r="J64" s="3">
        <v>61069.056000000004</v>
      </c>
      <c r="K64">
        <v>61069.056000000004</v>
      </c>
      <c r="L64" s="3">
        <f t="shared" si="10"/>
        <v>57.695049504950497</v>
      </c>
      <c r="M64" s="3"/>
      <c r="N64" s="3" t="s">
        <v>2</v>
      </c>
      <c r="O64" s="3">
        <f t="shared" ref="O64:O95" si="14">D64/H64</f>
        <v>1</v>
      </c>
      <c r="P64" s="3">
        <f t="shared" ref="P64:P95" si="15">E64/I64</f>
        <v>1.7332509610104338E-2</v>
      </c>
      <c r="Q64" s="3">
        <f t="shared" ref="Q64:Q118" si="16">F64/J64</f>
        <v>5.9359031192491333E-3</v>
      </c>
      <c r="R64" s="3">
        <f t="shared" si="11"/>
        <v>5.975202891624851E-3</v>
      </c>
      <c r="T64">
        <v>1.048</v>
      </c>
      <c r="U64">
        <v>1.048</v>
      </c>
      <c r="V64" s="3">
        <f t="shared" ref="V64:V118" si="17">D64*T64</f>
        <v>64000.37068800001</v>
      </c>
      <c r="W64" s="3">
        <f t="shared" ref="W64:W118" si="18">E64*U64</f>
        <v>1109.2870400000002</v>
      </c>
      <c r="Z64" t="s">
        <v>6</v>
      </c>
      <c r="AA64" s="3">
        <f>GEOMEAN(N10:N16)</f>
        <v>0.81607047256112308</v>
      </c>
      <c r="AB64" s="3">
        <f>GEOMEAN(P70:P76)</f>
        <v>0.12371718572561674</v>
      </c>
      <c r="AC64" s="3">
        <f>GEOMEAN(Q70:Q76)</f>
        <v>2.7552643289358563E-3</v>
      </c>
      <c r="AD64" s="3">
        <f>GEOMEAN(R70:R76)</f>
        <v>2.9156646869853862E-3</v>
      </c>
    </row>
    <row r="65" spans="2:30" x14ac:dyDescent="0.25">
      <c r="B65" s="3"/>
      <c r="C65" s="3" t="s">
        <v>3</v>
      </c>
      <c r="D65" s="3">
        <v>5031.2071999999998</v>
      </c>
      <c r="E65" s="3">
        <v>45.903780000000005</v>
      </c>
      <c r="F65">
        <v>17.14</v>
      </c>
      <c r="G65" s="3">
        <f t="shared" si="12"/>
        <v>19.54</v>
      </c>
      <c r="H65" s="3">
        <f t="shared" si="13"/>
        <v>5031.2071999999998</v>
      </c>
      <c r="I65" s="3">
        <v>5031.2071999999998</v>
      </c>
      <c r="J65" s="3">
        <v>5031.2071999999998</v>
      </c>
      <c r="K65">
        <v>5031.2071999999998</v>
      </c>
      <c r="L65" s="3">
        <f t="shared" si="10"/>
        <v>109.60333114179267</v>
      </c>
      <c r="M65" s="3"/>
      <c r="N65" s="3" t="s">
        <v>3</v>
      </c>
      <c r="O65" s="3">
        <f t="shared" si="14"/>
        <v>1</v>
      </c>
      <c r="P65" s="3">
        <f t="shared" si="15"/>
        <v>9.123810285531473E-3</v>
      </c>
      <c r="Q65" s="3">
        <f t="shared" si="16"/>
        <v>3.4067370550749732E-3</v>
      </c>
      <c r="R65" s="3">
        <f t="shared" si="11"/>
        <v>3.8837597465673844E-3</v>
      </c>
      <c r="T65">
        <v>1.006</v>
      </c>
      <c r="U65">
        <v>1.006</v>
      </c>
      <c r="V65" s="3">
        <f t="shared" si="17"/>
        <v>5061.3944431999998</v>
      </c>
      <c r="W65" s="3">
        <f t="shared" si="18"/>
        <v>46.179202680000003</v>
      </c>
      <c r="Z65" t="s">
        <v>7</v>
      </c>
      <c r="AA65" s="3">
        <f>GEOMEAN(N17:N23)</f>
        <v>0.51546273805362175</v>
      </c>
      <c r="AB65" s="3">
        <f>GEOMEAN(P77:P83)</f>
        <v>0.63402396046849185</v>
      </c>
      <c r="AC65" s="3">
        <f>GEOMEAN(Q77:Q83)</f>
        <v>5.0202344068435469E-2</v>
      </c>
      <c r="AD65" s="3">
        <f>GEOMEAN(R77:R83)</f>
        <v>5.3092404565400798E-2</v>
      </c>
    </row>
    <row r="66" spans="2:30" x14ac:dyDescent="0.25">
      <c r="B66" s="3"/>
      <c r="C66" s="3" t="s">
        <v>4</v>
      </c>
      <c r="D66" s="3">
        <v>114314.97600000002</v>
      </c>
      <c r="E66" s="3">
        <v>780.84</v>
      </c>
      <c r="F66">
        <v>409.4</v>
      </c>
      <c r="G66" s="3">
        <f t="shared" si="12"/>
        <v>411.79999999999995</v>
      </c>
      <c r="H66" s="3">
        <f t="shared" si="13"/>
        <v>114314.97600000002</v>
      </c>
      <c r="I66" s="3">
        <v>114314.97600000002</v>
      </c>
      <c r="J66" s="3">
        <v>114314.97600000002</v>
      </c>
      <c r="K66">
        <v>114314.97600000002</v>
      </c>
      <c r="L66" s="3">
        <f t="shared" si="10"/>
        <v>146.40000000000003</v>
      </c>
      <c r="M66" s="3"/>
      <c r="N66" s="3" t="s">
        <v>4</v>
      </c>
      <c r="O66" s="3">
        <f t="shared" si="14"/>
        <v>1</v>
      </c>
      <c r="P66" s="3">
        <f t="shared" si="15"/>
        <v>6.8306010928961738E-3</v>
      </c>
      <c r="Q66" s="3">
        <f t="shared" si="16"/>
        <v>3.5813330354895921E-3</v>
      </c>
      <c r="R66" s="3">
        <f t="shared" si="11"/>
        <v>3.6023276600259256E-3</v>
      </c>
      <c r="T66">
        <v>1.08</v>
      </c>
      <c r="U66">
        <v>1.08</v>
      </c>
      <c r="V66" s="3">
        <f t="shared" si="17"/>
        <v>123460.17408000004</v>
      </c>
      <c r="W66" s="3">
        <f t="shared" si="18"/>
        <v>843.30720000000008</v>
      </c>
      <c r="Z66" t="s">
        <v>8</v>
      </c>
      <c r="AA66" s="3">
        <f>GEOMEAN(N24:N30)</f>
        <v>0.37857636028488767</v>
      </c>
      <c r="AB66" s="3">
        <f>GEOMEAN(P84:P90)</f>
        <v>1</v>
      </c>
      <c r="AC66" s="3">
        <f>GEOMEAN(Q84:Q90)</f>
        <v>0.15300190862546581</v>
      </c>
      <c r="AD66" s="3">
        <f>GEOMEAN(R84:R90)</f>
        <v>0.12676957529754598</v>
      </c>
    </row>
    <row r="67" spans="2:30" x14ac:dyDescent="0.25">
      <c r="B67" s="3"/>
      <c r="C67" s="3" t="s">
        <v>5</v>
      </c>
      <c r="D67" s="3">
        <v>1559961.2920000001</v>
      </c>
      <c r="E67" s="3">
        <v>441667.83</v>
      </c>
      <c r="F67">
        <v>82454</v>
      </c>
      <c r="G67" s="3">
        <f t="shared" si="12"/>
        <v>82456.399999999994</v>
      </c>
      <c r="H67" s="3">
        <f t="shared" si="13"/>
        <v>1559961.2920000001</v>
      </c>
      <c r="I67" s="3">
        <v>1559961.2920000001</v>
      </c>
      <c r="J67" s="3">
        <v>1559961.2920000001</v>
      </c>
      <c r="K67">
        <v>1559961.2920000001</v>
      </c>
      <c r="L67" s="3">
        <f t="shared" si="10"/>
        <v>3.5319785278452365</v>
      </c>
      <c r="M67" s="3"/>
      <c r="N67" s="3" t="s">
        <v>5</v>
      </c>
      <c r="O67" s="3">
        <f t="shared" si="14"/>
        <v>1</v>
      </c>
      <c r="P67" s="3">
        <f t="shared" si="15"/>
        <v>0.28312742903623278</v>
      </c>
      <c r="Q67" s="3">
        <f t="shared" si="16"/>
        <v>5.2856439722479984E-2</v>
      </c>
      <c r="R67" s="3">
        <f t="shared" si="11"/>
        <v>5.2857978222192958E-2</v>
      </c>
      <c r="T67">
        <v>1.147</v>
      </c>
      <c r="U67">
        <v>1.347</v>
      </c>
      <c r="V67" s="3">
        <f t="shared" si="17"/>
        <v>1789275.6019240001</v>
      </c>
      <c r="W67" s="3">
        <f t="shared" si="18"/>
        <v>594926.56701</v>
      </c>
      <c r="Z67" t="s">
        <v>9</v>
      </c>
      <c r="AA67" s="3">
        <f>GEOMEAN(N31:N37)</f>
        <v>0.92984480084730214</v>
      </c>
      <c r="AB67" s="3">
        <f>GEOMEAN(P91:P97)</f>
        <v>0.69278818439759671</v>
      </c>
      <c r="AC67" s="3">
        <f>GEOMEAN(Q91:Q97)</f>
        <v>0.16362451497681407</v>
      </c>
      <c r="AD67" s="3">
        <f>GEOMEAN(R91:R97)</f>
        <v>0.16552041354346819</v>
      </c>
    </row>
    <row r="68" spans="2:30" x14ac:dyDescent="0.25">
      <c r="B68" s="3"/>
      <c r="C68" s="3" t="s">
        <v>30</v>
      </c>
      <c r="D68" s="5">
        <v>6849141.2959999992</v>
      </c>
      <c r="E68" s="3">
        <v>20312936.841999993</v>
      </c>
      <c r="F68">
        <v>1414516</v>
      </c>
      <c r="G68" s="3">
        <f t="shared" si="12"/>
        <v>1414518.4</v>
      </c>
      <c r="H68" s="3">
        <f t="shared" si="13"/>
        <v>20312936.841999993</v>
      </c>
      <c r="I68" s="3">
        <v>20312936.841999993</v>
      </c>
      <c r="J68" s="3">
        <v>20312936.841999993</v>
      </c>
      <c r="K68">
        <v>20312936.841999993</v>
      </c>
      <c r="L68" s="3">
        <f t="shared" si="10"/>
        <v>0.33718124312966846</v>
      </c>
      <c r="M68" s="3"/>
      <c r="N68" s="3" t="s">
        <v>30</v>
      </c>
      <c r="O68" s="3">
        <f t="shared" si="14"/>
        <v>0.33718124312966846</v>
      </c>
      <c r="P68" s="3">
        <f t="shared" si="15"/>
        <v>1</v>
      </c>
      <c r="Q68" s="3">
        <f t="shared" si="16"/>
        <v>6.9636213168116565E-2</v>
      </c>
      <c r="R68" s="3">
        <f t="shared" si="11"/>
        <v>6.9636331319421749E-2</v>
      </c>
      <c r="T68">
        <v>1.2589999999999999</v>
      </c>
      <c r="U68">
        <v>2.0589999999999993</v>
      </c>
      <c r="V68" s="3">
        <f t="shared" si="17"/>
        <v>8623068.8916639984</v>
      </c>
      <c r="W68" s="3">
        <f t="shared" si="18"/>
        <v>41824336.957677968</v>
      </c>
      <c r="Z68" t="s">
        <v>10</v>
      </c>
      <c r="AA68" s="3">
        <f>GEOMEAN(N38:N44)</f>
        <v>0.42914350791951283</v>
      </c>
      <c r="AB68" s="3">
        <f>GEOMEAN(P98:P104)</f>
        <v>1</v>
      </c>
      <c r="AC68" s="3">
        <f>GEOMEAN(Q98:Q104)</f>
        <v>0.2595488481315491</v>
      </c>
      <c r="AD68" s="3">
        <f>GEOMEAN(R98:R104)</f>
        <v>0.22381870746106663</v>
      </c>
    </row>
    <row r="69" spans="2:30" x14ac:dyDescent="0.25">
      <c r="B69" s="3"/>
      <c r="C69" s="3" t="s">
        <v>31</v>
      </c>
      <c r="D69" s="5">
        <v>12679343.620800002</v>
      </c>
      <c r="E69" s="3">
        <v>123172004.89400001</v>
      </c>
      <c r="F69">
        <v>13435256</v>
      </c>
      <c r="G69" s="3">
        <f t="shared" si="12"/>
        <v>12679346.020800002</v>
      </c>
      <c r="H69" s="3">
        <f t="shared" si="13"/>
        <v>123172004.89400001</v>
      </c>
      <c r="I69" s="3">
        <v>123172004.89400001</v>
      </c>
      <c r="J69" s="3">
        <v>123172004.89400001</v>
      </c>
      <c r="K69">
        <v>123172004.89400001</v>
      </c>
      <c r="L69" s="3">
        <f t="shared" si="10"/>
        <v>0.10294014156635395</v>
      </c>
      <c r="M69" s="3"/>
      <c r="N69" s="3" t="s">
        <v>31</v>
      </c>
      <c r="O69" s="3">
        <f t="shared" si="14"/>
        <v>0.10294014156635395</v>
      </c>
      <c r="P69" s="3">
        <f t="shared" si="15"/>
        <v>1</v>
      </c>
      <c r="Q69" s="3">
        <f t="shared" si="16"/>
        <v>0.109077188534539</v>
      </c>
      <c r="R69" s="3">
        <f t="shared" si="11"/>
        <v>0.10294016105130105</v>
      </c>
      <c r="T69">
        <v>1.371</v>
      </c>
      <c r="U69">
        <v>3.3710000000000004</v>
      </c>
      <c r="V69" s="3">
        <f t="shared" si="17"/>
        <v>17383380.104116801</v>
      </c>
      <c r="W69" s="3">
        <f t="shared" si="18"/>
        <v>415212828.49767411</v>
      </c>
      <c r="Z69" t="s">
        <v>11</v>
      </c>
      <c r="AA69" s="3">
        <f>GEOMEAN(N45:N51)</f>
        <v>0.66106975691384451</v>
      </c>
      <c r="AB69" s="3">
        <f>GEOMEAN(P105:P111)</f>
        <v>0.70788394669380394</v>
      </c>
      <c r="AC69" s="3">
        <f>GEOMEAN(Q105:Q111)</f>
        <v>0.18676891449513372</v>
      </c>
      <c r="AD69" s="3">
        <f>GEOMEAN(R105:R111)</f>
        <v>0.17389216891795883</v>
      </c>
    </row>
    <row r="70" spans="2:30" x14ac:dyDescent="0.25">
      <c r="B70" s="3" t="s">
        <v>6</v>
      </c>
      <c r="C70" s="3" t="s">
        <v>1</v>
      </c>
      <c r="D70" s="4">
        <v>16796.832000000002</v>
      </c>
      <c r="E70" s="3">
        <v>153.14880000000002</v>
      </c>
      <c r="F70">
        <v>19.739999999999998</v>
      </c>
      <c r="G70" s="3">
        <f t="shared" si="12"/>
        <v>22.139999999999997</v>
      </c>
      <c r="H70" s="3">
        <f t="shared" si="13"/>
        <v>16796.832000000002</v>
      </c>
      <c r="I70" s="3">
        <v>16796.832000000002</v>
      </c>
      <c r="J70" s="3">
        <v>16796.832000000002</v>
      </c>
      <c r="K70">
        <v>16796.832000000002</v>
      </c>
      <c r="L70" s="3">
        <f t="shared" si="10"/>
        <v>109.67654986522911</v>
      </c>
      <c r="M70" s="3" t="s">
        <v>6</v>
      </c>
      <c r="N70" s="3" t="s">
        <v>1</v>
      </c>
      <c r="O70" s="3">
        <f t="shared" si="14"/>
        <v>1</v>
      </c>
      <c r="P70" s="3">
        <f t="shared" si="15"/>
        <v>9.1177193413615135E-3</v>
      </c>
      <c r="Q70" s="3">
        <f t="shared" si="16"/>
        <v>1.1752216132184924E-3</v>
      </c>
      <c r="R70" s="3">
        <f t="shared" si="11"/>
        <v>1.3181056999319869E-3</v>
      </c>
      <c r="T70" s="3">
        <v>1.032</v>
      </c>
      <c r="U70">
        <v>1.032</v>
      </c>
      <c r="V70" s="3">
        <f t="shared" si="17"/>
        <v>17334.330624000002</v>
      </c>
      <c r="W70" s="3">
        <f t="shared" si="18"/>
        <v>158.04956160000003</v>
      </c>
      <c r="Z70" t="s">
        <v>12</v>
      </c>
      <c r="AA70" s="3">
        <f>GEOMEAN(N52:N58)</f>
        <v>0.34010170595184092</v>
      </c>
      <c r="AB70" s="3">
        <f>GEOMEAN(P112:P118)</f>
        <v>1</v>
      </c>
      <c r="AC70" s="3">
        <f>GEOMEAN(Q112:Q118)</f>
        <v>0.10745442928177835</v>
      </c>
      <c r="AD70" s="3">
        <f>GEOMEAN(R112:R118)</f>
        <v>0.11212940093206708</v>
      </c>
    </row>
    <row r="71" spans="2:30" x14ac:dyDescent="0.25">
      <c r="B71" s="3"/>
      <c r="C71" s="3" t="s">
        <v>2</v>
      </c>
      <c r="D71" s="4">
        <v>27964.832000000002</v>
      </c>
      <c r="E71" s="3">
        <v>381.99600000000004</v>
      </c>
      <c r="F71">
        <v>22.77</v>
      </c>
      <c r="G71" s="3">
        <f t="shared" si="12"/>
        <v>25.169999999999998</v>
      </c>
      <c r="H71" s="3">
        <f t="shared" si="13"/>
        <v>27964.832000000002</v>
      </c>
      <c r="I71" s="3">
        <v>27964.832000000002</v>
      </c>
      <c r="J71" s="3">
        <v>27964.832000000002</v>
      </c>
      <c r="K71">
        <v>27964.832000000002</v>
      </c>
      <c r="L71" s="3"/>
      <c r="M71" s="3"/>
      <c r="N71" s="3" t="s">
        <v>2</v>
      </c>
      <c r="O71" s="3">
        <f t="shared" si="14"/>
        <v>1</v>
      </c>
      <c r="P71" s="3">
        <f t="shared" si="15"/>
        <v>1.3659871083795534E-2</v>
      </c>
      <c r="Q71" s="3">
        <f t="shared" si="16"/>
        <v>8.1423696734527135E-4</v>
      </c>
      <c r="R71" s="3">
        <f t="shared" si="11"/>
        <v>9.0005904558983208E-4</v>
      </c>
      <c r="T71" s="3">
        <v>1.048</v>
      </c>
      <c r="U71">
        <v>1.048</v>
      </c>
      <c r="V71" s="3">
        <f t="shared" si="17"/>
        <v>29307.143936000004</v>
      </c>
      <c r="W71" s="3">
        <f t="shared" si="18"/>
        <v>400.33180800000008</v>
      </c>
      <c r="Z71" t="s">
        <v>13</v>
      </c>
      <c r="AA71">
        <f>GEOMEAN(AA63:AA70)</f>
        <v>0.56767140215385992</v>
      </c>
      <c r="AB71" s="3">
        <f t="shared" ref="AB71:AD71" si="19">GEOMEAN(AB63:AB70)</f>
        <v>0.46144021902315197</v>
      </c>
      <c r="AC71" s="3">
        <f t="shared" si="19"/>
        <v>6.1809893024912556E-2</v>
      </c>
      <c r="AD71" s="3">
        <f t="shared" si="19"/>
        <v>6.0120763433188958E-2</v>
      </c>
    </row>
    <row r="72" spans="2:30" x14ac:dyDescent="0.25">
      <c r="B72" s="3"/>
      <c r="C72" s="3" t="s">
        <v>3</v>
      </c>
      <c r="D72" s="4">
        <v>431.87580000000003</v>
      </c>
      <c r="E72" s="3">
        <v>109.05040000000001</v>
      </c>
      <c r="F72">
        <v>22.14</v>
      </c>
      <c r="G72" s="3">
        <f t="shared" si="12"/>
        <v>24.54</v>
      </c>
      <c r="H72" s="3">
        <f t="shared" si="13"/>
        <v>431.87580000000003</v>
      </c>
      <c r="I72" s="3">
        <v>431.87580000000003</v>
      </c>
      <c r="J72" s="3">
        <v>431.87580000000003</v>
      </c>
      <c r="K72">
        <v>431.87580000000003</v>
      </c>
      <c r="L72" s="3"/>
      <c r="M72" s="3"/>
      <c r="N72" s="3" t="s">
        <v>3</v>
      </c>
      <c r="O72" s="3">
        <f t="shared" si="14"/>
        <v>1</v>
      </c>
      <c r="P72" s="3">
        <f t="shared" si="15"/>
        <v>0.25250407640344746</v>
      </c>
      <c r="Q72" s="3">
        <f t="shared" si="16"/>
        <v>5.1264738612351049E-2</v>
      </c>
      <c r="R72" s="3">
        <f t="shared" si="11"/>
        <v>5.6821891849462271E-2</v>
      </c>
      <c r="T72" s="3">
        <v>1.006</v>
      </c>
      <c r="U72">
        <v>1.006</v>
      </c>
      <c r="V72" s="3">
        <f t="shared" si="17"/>
        <v>434.46705480000003</v>
      </c>
      <c r="W72" s="3">
        <f t="shared" si="18"/>
        <v>109.70470240000002</v>
      </c>
      <c r="Z72" t="s">
        <v>25</v>
      </c>
      <c r="AC72">
        <v>5.56666666666666E-2</v>
      </c>
    </row>
    <row r="73" spans="2:30" x14ac:dyDescent="0.25">
      <c r="B73" s="3"/>
      <c r="C73" s="3" t="s">
        <v>4</v>
      </c>
      <c r="D73" s="4">
        <v>34675.776000000005</v>
      </c>
      <c r="E73" s="3">
        <v>634.28399999999999</v>
      </c>
      <c r="F73">
        <v>39.5</v>
      </c>
      <c r="G73" s="3">
        <f t="shared" si="12"/>
        <v>41.9</v>
      </c>
      <c r="H73" s="3">
        <f t="shared" si="13"/>
        <v>34675.776000000005</v>
      </c>
      <c r="I73" s="3">
        <v>34675.776000000005</v>
      </c>
      <c r="J73" s="3">
        <v>34675.776000000005</v>
      </c>
      <c r="K73">
        <v>34675.776000000005</v>
      </c>
      <c r="L73" s="3"/>
      <c r="M73" s="3"/>
      <c r="N73" s="3" t="s">
        <v>4</v>
      </c>
      <c r="O73" s="3">
        <f t="shared" si="14"/>
        <v>1</v>
      </c>
      <c r="P73" s="3">
        <f t="shared" si="15"/>
        <v>1.8291847311506449E-2</v>
      </c>
      <c r="Q73" s="3">
        <f t="shared" si="16"/>
        <v>1.1391237502514722E-3</v>
      </c>
      <c r="R73" s="3">
        <f t="shared" si="11"/>
        <v>1.2083363325452324E-3</v>
      </c>
      <c r="T73" s="3">
        <v>1.08</v>
      </c>
      <c r="U73">
        <v>1.08</v>
      </c>
      <c r="V73" s="3">
        <f t="shared" si="17"/>
        <v>37449.838080000009</v>
      </c>
      <c r="W73" s="3">
        <f t="shared" si="18"/>
        <v>685.02672000000007</v>
      </c>
    </row>
    <row r="74" spans="2:30" x14ac:dyDescent="0.25">
      <c r="B74" s="3"/>
      <c r="C74" s="3" t="s">
        <v>5</v>
      </c>
      <c r="D74" s="4">
        <v>310271.75839999999</v>
      </c>
      <c r="E74" s="3">
        <v>239272.99799999999</v>
      </c>
      <c r="F74">
        <v>124</v>
      </c>
      <c r="G74" s="3">
        <f t="shared" si="12"/>
        <v>126.4</v>
      </c>
      <c r="H74" s="3">
        <f t="shared" si="13"/>
        <v>310271.75839999999</v>
      </c>
      <c r="I74" s="3">
        <v>310271.75839999999</v>
      </c>
      <c r="J74" s="3">
        <v>310271.75839999999</v>
      </c>
      <c r="K74">
        <v>310271.75839999999</v>
      </c>
      <c r="L74" s="3"/>
      <c r="M74" s="3"/>
      <c r="N74" s="3" t="s">
        <v>5</v>
      </c>
      <c r="O74" s="3">
        <f t="shared" si="14"/>
        <v>1</v>
      </c>
      <c r="P74" s="3">
        <f t="shared" si="15"/>
        <v>0.7711723401249142</v>
      </c>
      <c r="Q74" s="3">
        <f t="shared" si="16"/>
        <v>3.9964965112983356E-4</v>
      </c>
      <c r="R74" s="3">
        <f t="shared" si="11"/>
        <v>4.0738480566783036E-4</v>
      </c>
      <c r="T74" s="3">
        <v>1.147</v>
      </c>
      <c r="U74" s="3">
        <v>1.5789999999999988</v>
      </c>
      <c r="V74" s="3">
        <f t="shared" si="17"/>
        <v>355881.70688479999</v>
      </c>
      <c r="W74" s="3">
        <f t="shared" si="18"/>
        <v>377812.06384199974</v>
      </c>
    </row>
    <row r="75" spans="2:30" x14ac:dyDescent="0.25">
      <c r="B75" s="3"/>
      <c r="C75" s="3" t="s">
        <v>30</v>
      </c>
      <c r="D75" s="5">
        <v>1428137.4592999998</v>
      </c>
      <c r="E75" s="3">
        <v>4189119.9189999984</v>
      </c>
      <c r="F75">
        <v>43545.13</v>
      </c>
      <c r="G75" s="3">
        <f t="shared" si="12"/>
        <v>43547.53</v>
      </c>
      <c r="H75" s="3">
        <f t="shared" si="13"/>
        <v>4189119.9189999984</v>
      </c>
      <c r="I75" s="3">
        <v>4189119.9189999984</v>
      </c>
      <c r="J75" s="3">
        <v>4189119.9189999984</v>
      </c>
      <c r="K75">
        <v>4189119.9189999984</v>
      </c>
      <c r="L75" s="3"/>
      <c r="M75" s="3"/>
      <c r="N75" s="3" t="s">
        <v>30</v>
      </c>
      <c r="O75" s="3">
        <f t="shared" si="14"/>
        <v>0.34091586942226187</v>
      </c>
      <c r="P75" s="3">
        <f t="shared" si="15"/>
        <v>1</v>
      </c>
      <c r="Q75" s="3">
        <f t="shared" si="16"/>
        <v>1.0394815818591994E-2</v>
      </c>
      <c r="R75" s="3">
        <f t="shared" si="11"/>
        <v>1.0395388731291179E-2</v>
      </c>
      <c r="T75" s="3">
        <v>1.2589999999999999</v>
      </c>
      <c r="U75">
        <v>2.0589999999999993</v>
      </c>
      <c r="V75" s="3">
        <f t="shared" si="17"/>
        <v>1798025.0612586995</v>
      </c>
      <c r="W75" s="3">
        <f t="shared" si="18"/>
        <v>8625397.9132209942</v>
      </c>
    </row>
    <row r="76" spans="2:30" x14ac:dyDescent="0.25">
      <c r="B76" s="3"/>
      <c r="C76" s="3" t="s">
        <v>31</v>
      </c>
      <c r="D76" s="5">
        <v>5598414.2001</v>
      </c>
      <c r="E76" s="3">
        <v>31839813.023000006</v>
      </c>
      <c r="F76">
        <v>165332</v>
      </c>
      <c r="G76" s="3">
        <f t="shared" si="12"/>
        <v>165334.39999999999</v>
      </c>
      <c r="H76" s="3">
        <f t="shared" si="13"/>
        <v>31839813.023000006</v>
      </c>
      <c r="I76" s="3">
        <v>31839813.023000006</v>
      </c>
      <c r="J76" s="3">
        <v>31839813.023000006</v>
      </c>
      <c r="K76">
        <v>31839813.023000006</v>
      </c>
      <c r="L76" s="3"/>
      <c r="M76" s="3"/>
      <c r="N76" s="3" t="s">
        <v>31</v>
      </c>
      <c r="O76" s="3">
        <f t="shared" si="14"/>
        <v>0.17583062425824847</v>
      </c>
      <c r="P76" s="3">
        <f t="shared" si="15"/>
        <v>1</v>
      </c>
      <c r="Q76" s="3">
        <f t="shared" si="16"/>
        <v>5.1926184327957502E-3</v>
      </c>
      <c r="R76" s="3">
        <f t="shared" si="11"/>
        <v>5.1926938101228169E-3</v>
      </c>
      <c r="T76" s="3">
        <v>1.371</v>
      </c>
      <c r="U76">
        <v>3.3710000000000004</v>
      </c>
      <c r="V76" s="3">
        <f t="shared" si="17"/>
        <v>7675425.8683371004</v>
      </c>
      <c r="W76" s="3">
        <f t="shared" si="18"/>
        <v>107332009.70053303</v>
      </c>
    </row>
    <row r="77" spans="2:30" x14ac:dyDescent="0.25">
      <c r="B77" s="3" t="s">
        <v>7</v>
      </c>
      <c r="C77" s="3" t="s">
        <v>1</v>
      </c>
      <c r="D77" s="3">
        <v>241.18800000000002</v>
      </c>
      <c r="E77" s="3">
        <v>88.072000000000003</v>
      </c>
      <c r="F77">
        <v>14.03</v>
      </c>
      <c r="G77" s="3">
        <f t="shared" si="12"/>
        <v>16.43</v>
      </c>
      <c r="H77" s="3">
        <f t="shared" si="13"/>
        <v>241.18800000000002</v>
      </c>
      <c r="I77" s="3">
        <v>241.18800000000002</v>
      </c>
      <c r="J77" s="3">
        <v>241.18800000000002</v>
      </c>
      <c r="K77">
        <v>241.18800000000002</v>
      </c>
      <c r="L77" s="3"/>
      <c r="M77" s="3" t="s">
        <v>7</v>
      </c>
      <c r="N77" s="3" t="s">
        <v>1</v>
      </c>
      <c r="O77" s="3">
        <f t="shared" si="14"/>
        <v>1</v>
      </c>
      <c r="P77" s="3">
        <f t="shared" si="15"/>
        <v>0.36515912897822445</v>
      </c>
      <c r="Q77" s="3">
        <f t="shared" si="16"/>
        <v>5.8170389903311935E-2</v>
      </c>
      <c r="R77" s="3">
        <f t="shared" si="11"/>
        <v>6.8121133721412333E-2</v>
      </c>
      <c r="T77">
        <v>1.01</v>
      </c>
      <c r="U77">
        <v>1.01</v>
      </c>
      <c r="V77" s="3">
        <f t="shared" si="17"/>
        <v>243.59988000000001</v>
      </c>
      <c r="W77" s="3">
        <f t="shared" si="18"/>
        <v>88.952719999999999</v>
      </c>
    </row>
    <row r="78" spans="2:30" x14ac:dyDescent="0.25">
      <c r="B78" s="3"/>
      <c r="C78" s="3" t="s">
        <v>2</v>
      </c>
      <c r="D78" s="3">
        <v>412.16080000000005</v>
      </c>
      <c r="E78" s="3">
        <v>173.821</v>
      </c>
      <c r="F78">
        <v>19.309999999999999</v>
      </c>
      <c r="G78" s="3">
        <f t="shared" si="12"/>
        <v>21.709999999999997</v>
      </c>
      <c r="H78" s="3">
        <f t="shared" si="13"/>
        <v>412.16080000000005</v>
      </c>
      <c r="I78" s="3">
        <v>412.16080000000005</v>
      </c>
      <c r="J78" s="3">
        <v>412.16080000000005</v>
      </c>
      <c r="K78">
        <v>412.16080000000005</v>
      </c>
      <c r="L78" s="3"/>
      <c r="M78" s="3"/>
      <c r="N78" s="3" t="s">
        <v>2</v>
      </c>
      <c r="O78" s="3">
        <f t="shared" si="14"/>
        <v>1</v>
      </c>
      <c r="P78" s="3">
        <f t="shared" si="15"/>
        <v>0.4217310331307586</v>
      </c>
      <c r="Q78" s="3">
        <f t="shared" si="16"/>
        <v>4.6850646640825611E-2</v>
      </c>
      <c r="R78" s="3">
        <f t="shared" si="11"/>
        <v>5.2673616704936504E-2</v>
      </c>
      <c r="T78">
        <v>1.01</v>
      </c>
      <c r="U78">
        <v>1.01</v>
      </c>
      <c r="V78" s="3">
        <f t="shared" si="17"/>
        <v>416.28240800000003</v>
      </c>
      <c r="W78" s="3">
        <f t="shared" si="18"/>
        <v>175.55921000000001</v>
      </c>
    </row>
    <row r="79" spans="2:30" x14ac:dyDescent="0.25">
      <c r="B79" s="3"/>
      <c r="C79" s="3" t="s">
        <v>3</v>
      </c>
      <c r="D79" s="3">
        <v>179.19878</v>
      </c>
      <c r="E79" s="3">
        <v>117.8026</v>
      </c>
      <c r="F79">
        <v>22.51</v>
      </c>
      <c r="G79" s="3">
        <f t="shared" si="12"/>
        <v>24.91</v>
      </c>
      <c r="H79" s="3">
        <f t="shared" si="13"/>
        <v>179.19878</v>
      </c>
      <c r="I79" s="3">
        <v>179.19878</v>
      </c>
      <c r="J79" s="3">
        <v>179.19878</v>
      </c>
      <c r="K79">
        <v>179.19878</v>
      </c>
      <c r="L79" s="3"/>
      <c r="M79" s="3"/>
      <c r="N79" s="3" t="s">
        <v>3</v>
      </c>
      <c r="O79" s="3">
        <f t="shared" si="14"/>
        <v>1</v>
      </c>
      <c r="P79" s="3">
        <f t="shared" si="15"/>
        <v>0.65738505585808116</v>
      </c>
      <c r="Q79" s="3">
        <f t="shared" si="16"/>
        <v>0.12561469447504053</v>
      </c>
      <c r="R79" s="3">
        <f t="shared" si="11"/>
        <v>0.13900764279756816</v>
      </c>
      <c r="T79">
        <v>1.006</v>
      </c>
      <c r="U79">
        <v>1.006</v>
      </c>
      <c r="V79" s="3">
        <f t="shared" si="17"/>
        <v>180.27397268000001</v>
      </c>
      <c r="W79" s="3">
        <f t="shared" si="18"/>
        <v>118.5094156</v>
      </c>
    </row>
    <row r="80" spans="2:30" x14ac:dyDescent="0.25">
      <c r="B80" s="3"/>
      <c r="C80" s="3" t="s">
        <v>4</v>
      </c>
      <c r="D80" s="3">
        <v>684.60767999999996</v>
      </c>
      <c r="E80" s="3">
        <v>278.512</v>
      </c>
      <c r="F80">
        <v>22.87</v>
      </c>
      <c r="G80" s="3">
        <f t="shared" si="12"/>
        <v>25.27</v>
      </c>
      <c r="H80" s="3">
        <f t="shared" si="13"/>
        <v>684.60767999999996</v>
      </c>
      <c r="I80" s="3">
        <v>684.60767999999996</v>
      </c>
      <c r="J80" s="3">
        <v>684.60767999999996</v>
      </c>
      <c r="K80">
        <v>684.60767999999996</v>
      </c>
      <c r="L80" s="3"/>
      <c r="M80" s="3"/>
      <c r="N80" s="3" t="s">
        <v>4</v>
      </c>
      <c r="O80" s="3">
        <f t="shared" si="14"/>
        <v>1</v>
      </c>
      <c r="P80" s="3">
        <f t="shared" si="15"/>
        <v>0.40681985922214603</v>
      </c>
      <c r="Q80" s="3">
        <f t="shared" si="16"/>
        <v>3.3405993926331652E-2</v>
      </c>
      <c r="R80" s="3">
        <f t="shared" si="11"/>
        <v>3.6911651356292118E-2</v>
      </c>
      <c r="T80">
        <v>1.0029999999999999</v>
      </c>
      <c r="U80">
        <v>1.03</v>
      </c>
      <c r="V80" s="3">
        <f t="shared" si="17"/>
        <v>686.66150303999984</v>
      </c>
      <c r="W80" s="3">
        <f t="shared" si="18"/>
        <v>286.86736000000002</v>
      </c>
    </row>
    <row r="81" spans="2:23" x14ac:dyDescent="0.25">
      <c r="B81" s="3"/>
      <c r="C81" s="3" t="s">
        <v>5</v>
      </c>
      <c r="D81" s="5">
        <v>742.02832799999999</v>
      </c>
      <c r="E81" s="3">
        <v>1166.9999999999998</v>
      </c>
      <c r="F81">
        <v>66.03</v>
      </c>
      <c r="G81" s="3">
        <f t="shared" si="12"/>
        <v>68.430000000000007</v>
      </c>
      <c r="H81" s="3">
        <f t="shared" si="13"/>
        <v>1166.9999999999998</v>
      </c>
      <c r="I81" s="3">
        <v>1166.9999999999998</v>
      </c>
      <c r="J81" s="3">
        <v>1166.9999999999998</v>
      </c>
      <c r="K81">
        <v>1166.9999999999998</v>
      </c>
      <c r="L81" s="3"/>
      <c r="M81" s="3"/>
      <c r="N81" s="3" t="s">
        <v>5</v>
      </c>
      <c r="O81" s="3">
        <f t="shared" si="14"/>
        <v>0.63584261182519286</v>
      </c>
      <c r="P81" s="3">
        <f t="shared" si="15"/>
        <v>1</v>
      </c>
      <c r="Q81" s="3">
        <f t="shared" si="16"/>
        <v>5.6580976863753227E-2</v>
      </c>
      <c r="R81" s="3">
        <f t="shared" si="11"/>
        <v>5.8637532133676111E-2</v>
      </c>
      <c r="T81">
        <v>1.0166999999999999</v>
      </c>
      <c r="U81">
        <v>1.1669999999999998</v>
      </c>
      <c r="V81" s="3">
        <f t="shared" si="17"/>
        <v>754.42020107759993</v>
      </c>
      <c r="W81" s="3">
        <f t="shared" si="18"/>
        <v>1361.8889999999994</v>
      </c>
    </row>
    <row r="82" spans="2:23" x14ac:dyDescent="0.25">
      <c r="B82" s="3"/>
      <c r="C82" s="3" t="s">
        <v>30</v>
      </c>
      <c r="D82" s="5">
        <v>3217.5076389999999</v>
      </c>
      <c r="E82" s="3">
        <v>18922.735999999986</v>
      </c>
      <c r="F82">
        <v>791.45</v>
      </c>
      <c r="G82" s="3">
        <f t="shared" si="12"/>
        <v>793.85</v>
      </c>
      <c r="H82" s="3">
        <f t="shared" si="13"/>
        <v>18922.735999999986</v>
      </c>
      <c r="I82" s="3">
        <v>18922.735999999986</v>
      </c>
      <c r="J82" s="3">
        <v>18922.735999999986</v>
      </c>
      <c r="K82">
        <v>18922.735999999986</v>
      </c>
      <c r="L82" s="3"/>
      <c r="M82" s="3"/>
      <c r="N82" s="3" t="s">
        <v>30</v>
      </c>
      <c r="O82" s="3">
        <f t="shared" si="14"/>
        <v>0.1700339548678374</v>
      </c>
      <c r="P82" s="3">
        <f t="shared" si="15"/>
        <v>1</v>
      </c>
      <c r="Q82" s="3">
        <f t="shared" si="16"/>
        <v>4.182534703226852E-2</v>
      </c>
      <c r="R82" s="3">
        <f t="shared" si="11"/>
        <v>4.1952178585591457E-2</v>
      </c>
      <c r="T82">
        <v>1.0579000000000001</v>
      </c>
      <c r="U82">
        <v>1.5789999999999988</v>
      </c>
      <c r="V82" s="3">
        <f t="shared" si="17"/>
        <v>3403.8013312981002</v>
      </c>
      <c r="W82" s="3">
        <f t="shared" si="18"/>
        <v>29879.000143999958</v>
      </c>
    </row>
    <row r="83" spans="2:23" x14ac:dyDescent="0.25">
      <c r="B83" s="3"/>
      <c r="C83" s="3" t="s">
        <v>31</v>
      </c>
      <c r="D83" s="5">
        <v>5204.7594299999992</v>
      </c>
      <c r="E83" s="3">
        <v>198326.83099999992</v>
      </c>
      <c r="F83">
        <v>5889.21</v>
      </c>
      <c r="G83" s="3">
        <f t="shared" si="12"/>
        <v>5207.1594299999988</v>
      </c>
      <c r="H83" s="3">
        <f t="shared" si="13"/>
        <v>198326.83099999992</v>
      </c>
      <c r="I83" s="3">
        <v>198326.83099999992</v>
      </c>
      <c r="J83" s="3">
        <v>198326.83099999992</v>
      </c>
      <c r="K83">
        <v>198326.83099999992</v>
      </c>
      <c r="L83" s="3"/>
      <c r="M83" s="3"/>
      <c r="N83" s="3" t="s">
        <v>31</v>
      </c>
      <c r="O83" s="3">
        <f t="shared" si="14"/>
        <v>2.6243344905763161E-2</v>
      </c>
      <c r="P83" s="3">
        <f t="shared" si="15"/>
        <v>1</v>
      </c>
      <c r="Q83" s="3">
        <f t="shared" si="16"/>
        <v>2.9694469327753249E-2</v>
      </c>
      <c r="R83" s="3">
        <f t="shared" si="11"/>
        <v>2.6255446142836824E-2</v>
      </c>
      <c r="T83">
        <v>1.0109999999999999</v>
      </c>
      <c r="U83">
        <v>2.0109999999999992</v>
      </c>
      <c r="V83" s="3">
        <f t="shared" si="17"/>
        <v>5262.0117837299986</v>
      </c>
      <c r="W83" s="3">
        <f t="shared" si="18"/>
        <v>398835.25714099966</v>
      </c>
    </row>
    <row r="84" spans="2:23" x14ac:dyDescent="0.25">
      <c r="B84" s="3" t="s">
        <v>8</v>
      </c>
      <c r="C84" s="3" t="s">
        <v>1</v>
      </c>
      <c r="D84" s="5">
        <v>162.65040000000002</v>
      </c>
      <c r="E84" s="3">
        <v>886.07299999999998</v>
      </c>
      <c r="F84">
        <v>278.10000000000002</v>
      </c>
      <c r="G84" s="3">
        <f t="shared" si="12"/>
        <v>165.05040000000002</v>
      </c>
      <c r="H84" s="3">
        <f t="shared" si="13"/>
        <v>886.07299999999998</v>
      </c>
      <c r="I84" s="3">
        <v>886.07299999999998</v>
      </c>
      <c r="J84" s="3">
        <v>886.07299999999998</v>
      </c>
      <c r="K84">
        <v>886.07299999999998</v>
      </c>
      <c r="L84" s="3"/>
      <c r="M84" s="3" t="s">
        <v>8</v>
      </c>
      <c r="N84" s="3" t="s">
        <v>1</v>
      </c>
      <c r="O84" s="3">
        <f t="shared" si="14"/>
        <v>0.18356320528895478</v>
      </c>
      <c r="P84" s="3">
        <f t="shared" si="15"/>
        <v>1</v>
      </c>
      <c r="Q84" s="3">
        <f t="shared" si="16"/>
        <v>0.31385675898035492</v>
      </c>
      <c r="R84" s="3">
        <f t="shared" si="11"/>
        <v>0.18627178573322969</v>
      </c>
      <c r="T84" s="3">
        <v>1.01</v>
      </c>
      <c r="U84">
        <v>1.01</v>
      </c>
      <c r="V84" s="3">
        <f t="shared" si="17"/>
        <v>164.27690400000003</v>
      </c>
      <c r="W84" s="3">
        <f t="shared" si="18"/>
        <v>894.93372999999997</v>
      </c>
    </row>
    <row r="85" spans="2:23" x14ac:dyDescent="0.25">
      <c r="B85" s="3"/>
      <c r="C85" s="3" t="s">
        <v>2</v>
      </c>
      <c r="D85" s="5">
        <v>205.31280000000001</v>
      </c>
      <c r="E85" s="3">
        <v>1209.98</v>
      </c>
      <c r="F85">
        <v>268.39999999999998</v>
      </c>
      <c r="G85" s="3">
        <f t="shared" si="12"/>
        <v>207.71280000000002</v>
      </c>
      <c r="H85" s="3">
        <f t="shared" si="13"/>
        <v>1209.98</v>
      </c>
      <c r="I85" s="3">
        <v>1209.98</v>
      </c>
      <c r="J85" s="3">
        <v>1209.98</v>
      </c>
      <c r="K85">
        <v>1209.98</v>
      </c>
      <c r="L85" s="3"/>
      <c r="M85" s="3"/>
      <c r="N85" s="3" t="s">
        <v>2</v>
      </c>
      <c r="O85" s="3">
        <f t="shared" si="14"/>
        <v>0.16968280467445743</v>
      </c>
      <c r="P85" s="3">
        <f t="shared" si="15"/>
        <v>1</v>
      </c>
      <c r="Q85" s="3">
        <f t="shared" si="16"/>
        <v>0.22182184829501311</v>
      </c>
      <c r="R85" s="3">
        <f t="shared" si="11"/>
        <v>0.17166630853402537</v>
      </c>
      <c r="T85" s="3">
        <v>1.01</v>
      </c>
      <c r="U85">
        <v>1.01</v>
      </c>
      <c r="V85" s="3">
        <f t="shared" si="17"/>
        <v>207.36592800000003</v>
      </c>
      <c r="W85" s="3">
        <f t="shared" si="18"/>
        <v>1222.0798</v>
      </c>
    </row>
    <row r="86" spans="2:23" x14ac:dyDescent="0.25">
      <c r="B86" s="3"/>
      <c r="C86" s="3" t="s">
        <v>3</v>
      </c>
      <c r="D86" s="5">
        <v>189.69136</v>
      </c>
      <c r="E86" s="3">
        <v>501.08860000000004</v>
      </c>
      <c r="F86">
        <v>251.3</v>
      </c>
      <c r="G86" s="3">
        <f t="shared" si="12"/>
        <v>192.09136000000001</v>
      </c>
      <c r="H86" s="3">
        <f t="shared" si="13"/>
        <v>501.08860000000004</v>
      </c>
      <c r="I86" s="3">
        <v>501.08860000000004</v>
      </c>
      <c r="J86" s="3">
        <v>501.08860000000004</v>
      </c>
      <c r="K86">
        <v>501.08860000000004</v>
      </c>
      <c r="L86" s="3"/>
      <c r="M86" s="3"/>
      <c r="N86" s="3" t="s">
        <v>3</v>
      </c>
      <c r="O86" s="3">
        <f t="shared" si="14"/>
        <v>0.37855852238506321</v>
      </c>
      <c r="P86" s="3">
        <f t="shared" si="15"/>
        <v>1</v>
      </c>
      <c r="Q86" s="3">
        <f t="shared" si="16"/>
        <v>0.50150811652869376</v>
      </c>
      <c r="R86" s="3">
        <f t="shared" si="11"/>
        <v>0.38334809452859231</v>
      </c>
      <c r="T86" s="3">
        <v>1.006</v>
      </c>
      <c r="U86">
        <v>1.006</v>
      </c>
      <c r="V86" s="3">
        <f t="shared" si="17"/>
        <v>190.82950816000002</v>
      </c>
      <c r="W86" s="3">
        <f t="shared" si="18"/>
        <v>504.09513160000006</v>
      </c>
    </row>
    <row r="87" spans="2:23" x14ac:dyDescent="0.25">
      <c r="B87" s="3"/>
      <c r="C87" s="3" t="s">
        <v>4</v>
      </c>
      <c r="D87" s="5">
        <v>427.59895999999992</v>
      </c>
      <c r="E87" s="3">
        <v>1840.6100000000001</v>
      </c>
      <c r="F87">
        <v>253.4</v>
      </c>
      <c r="G87" s="3">
        <f t="shared" si="12"/>
        <v>255.8</v>
      </c>
      <c r="H87" s="3">
        <f t="shared" si="13"/>
        <v>1840.6100000000001</v>
      </c>
      <c r="I87" s="3">
        <v>1840.6100000000001</v>
      </c>
      <c r="J87" s="3">
        <v>1840.6100000000001</v>
      </c>
      <c r="K87">
        <v>1840.6100000000001</v>
      </c>
      <c r="L87" s="3"/>
      <c r="M87" s="3"/>
      <c r="N87" s="3" t="s">
        <v>4</v>
      </c>
      <c r="O87" s="3">
        <f t="shared" si="14"/>
        <v>0.23231372208126647</v>
      </c>
      <c r="P87" s="3">
        <f t="shared" si="15"/>
        <v>1</v>
      </c>
      <c r="Q87" s="3">
        <f t="shared" si="16"/>
        <v>0.1376717501263168</v>
      </c>
      <c r="R87" s="3">
        <f t="shared" si="11"/>
        <v>0.13897566567605305</v>
      </c>
      <c r="T87" s="3">
        <v>1.0029999999999999</v>
      </c>
      <c r="U87">
        <v>1.03</v>
      </c>
      <c r="V87" s="3">
        <f t="shared" si="17"/>
        <v>428.8817568799999</v>
      </c>
      <c r="W87" s="3">
        <f t="shared" si="18"/>
        <v>1895.8283000000001</v>
      </c>
    </row>
    <row r="88" spans="2:23" x14ac:dyDescent="0.25">
      <c r="B88" s="3"/>
      <c r="C88" s="3" t="s">
        <v>5</v>
      </c>
      <c r="D88" s="5">
        <v>609.45064799999989</v>
      </c>
      <c r="E88" s="3">
        <v>4916.570999999999</v>
      </c>
      <c r="F88">
        <v>374.1</v>
      </c>
      <c r="G88" s="3">
        <f t="shared" si="12"/>
        <v>376.5</v>
      </c>
      <c r="H88" s="3">
        <f t="shared" si="13"/>
        <v>4916.570999999999</v>
      </c>
      <c r="I88" s="3">
        <v>4916.570999999999</v>
      </c>
      <c r="J88" s="3">
        <v>4916.570999999999</v>
      </c>
      <c r="K88">
        <v>4916.570999999999</v>
      </c>
      <c r="L88" s="3"/>
      <c r="M88" s="3"/>
      <c r="N88" s="3" t="s">
        <v>5</v>
      </c>
      <c r="O88" s="3">
        <f t="shared" si="14"/>
        <v>0.123958475937803</v>
      </c>
      <c r="P88" s="3">
        <f t="shared" si="15"/>
        <v>1</v>
      </c>
      <c r="Q88" s="3">
        <f t="shared" si="16"/>
        <v>7.6089616116598355E-2</v>
      </c>
      <c r="R88" s="3">
        <f t="shared" si="11"/>
        <v>7.6577761207963863E-2</v>
      </c>
      <c r="T88" s="3">
        <v>1.0166999999999999</v>
      </c>
      <c r="U88">
        <v>1.1669999999999998</v>
      </c>
      <c r="V88" s="3">
        <f t="shared" si="17"/>
        <v>619.62847382159987</v>
      </c>
      <c r="W88" s="3">
        <f t="shared" si="18"/>
        <v>5737.638356999998</v>
      </c>
    </row>
    <row r="89" spans="2:23" x14ac:dyDescent="0.25">
      <c r="B89" s="3"/>
      <c r="C89" s="3" t="s">
        <v>30</v>
      </c>
      <c r="D89" s="5">
        <v>5499.2180960000005</v>
      </c>
      <c r="E89" s="3">
        <v>52265.057899999956</v>
      </c>
      <c r="F89">
        <v>3813.41</v>
      </c>
      <c r="G89" s="3">
        <f t="shared" si="12"/>
        <v>3815.81</v>
      </c>
      <c r="H89" s="3">
        <f t="shared" si="13"/>
        <v>52265.057899999956</v>
      </c>
      <c r="I89" s="3">
        <v>52265.057899999956</v>
      </c>
      <c r="J89" s="3">
        <v>52265.057899999956</v>
      </c>
      <c r="K89">
        <v>52265.057899999956</v>
      </c>
      <c r="L89" s="3"/>
      <c r="M89" s="3"/>
      <c r="N89" s="3" t="s">
        <v>30</v>
      </c>
      <c r="O89" s="3">
        <f t="shared" si="14"/>
        <v>0.10521787054214676</v>
      </c>
      <c r="P89" s="3">
        <f t="shared" si="15"/>
        <v>1</v>
      </c>
      <c r="Q89" s="3">
        <f t="shared" si="16"/>
        <v>7.2962896306291145E-2</v>
      </c>
      <c r="R89" s="3">
        <f t="shared" si="11"/>
        <v>7.3008816087047776E-2</v>
      </c>
      <c r="T89" s="3">
        <v>1.0579000000000001</v>
      </c>
      <c r="U89">
        <v>1.5789999999999988</v>
      </c>
      <c r="V89" s="3">
        <f t="shared" si="17"/>
        <v>5817.622823758401</v>
      </c>
      <c r="W89" s="3">
        <f t="shared" si="18"/>
        <v>82526.526424099866</v>
      </c>
    </row>
    <row r="90" spans="2:23" x14ac:dyDescent="0.25">
      <c r="B90" s="3"/>
      <c r="C90" s="3" t="s">
        <v>31</v>
      </c>
      <c r="D90" s="5">
        <v>14300.898299999997</v>
      </c>
      <c r="E90" s="3">
        <v>258924.49509999991</v>
      </c>
      <c r="F90">
        <v>19044.3</v>
      </c>
      <c r="G90" s="3">
        <f t="shared" si="12"/>
        <v>14303.298299999997</v>
      </c>
      <c r="H90" s="3">
        <f t="shared" si="13"/>
        <v>258924.49509999991</v>
      </c>
      <c r="I90" s="3">
        <v>258924.49509999991</v>
      </c>
      <c r="J90" s="3">
        <v>258924.49509999991</v>
      </c>
      <c r="K90">
        <v>258924.49509999991</v>
      </c>
      <c r="L90" s="3"/>
      <c r="M90" s="3"/>
      <c r="N90" s="3" t="s">
        <v>31</v>
      </c>
      <c r="O90" s="3">
        <f t="shared" si="14"/>
        <v>5.5231925023072108E-2</v>
      </c>
      <c r="P90" s="3">
        <f t="shared" si="15"/>
        <v>1</v>
      </c>
      <c r="Q90" s="3">
        <f t="shared" si="16"/>
        <v>7.3551557926741729E-2</v>
      </c>
      <c r="R90" s="3">
        <f t="shared" si="11"/>
        <v>5.5241194134513547E-2</v>
      </c>
      <c r="T90" s="3">
        <v>1.0109999999999999</v>
      </c>
      <c r="U90">
        <v>2.0109999999999992</v>
      </c>
      <c r="V90" s="3">
        <f t="shared" si="17"/>
        <v>14458.208181299995</v>
      </c>
      <c r="W90" s="3">
        <f t="shared" si="18"/>
        <v>520697.15964609961</v>
      </c>
    </row>
    <row r="91" spans="2:23" x14ac:dyDescent="0.25">
      <c r="B91" s="3" t="s">
        <v>9</v>
      </c>
      <c r="C91" s="3" t="s">
        <v>1</v>
      </c>
      <c r="D91" s="3">
        <v>163.86240000000001</v>
      </c>
      <c r="E91" s="3">
        <v>114.23099999999999</v>
      </c>
      <c r="F91">
        <v>35.76</v>
      </c>
      <c r="G91" s="3">
        <f t="shared" si="12"/>
        <v>38.159999999999997</v>
      </c>
      <c r="H91" s="3">
        <f t="shared" si="13"/>
        <v>163.86240000000001</v>
      </c>
      <c r="I91" s="3">
        <v>163.86240000000001</v>
      </c>
      <c r="J91" s="3">
        <v>163.86240000000001</v>
      </c>
      <c r="K91">
        <v>163.86240000000001</v>
      </c>
      <c r="L91" s="3"/>
      <c r="M91" s="3" t="s">
        <v>9</v>
      </c>
      <c r="N91" s="3" t="s">
        <v>1</v>
      </c>
      <c r="O91" s="3">
        <f t="shared" si="14"/>
        <v>1</v>
      </c>
      <c r="P91" s="3">
        <f t="shared" si="15"/>
        <v>0.69711538461538458</v>
      </c>
      <c r="Q91" s="3">
        <f t="shared" si="16"/>
        <v>0.2182318823598336</v>
      </c>
      <c r="R91" s="3">
        <f t="shared" si="11"/>
        <v>0.23287831741754053</v>
      </c>
      <c r="T91" s="3">
        <v>1.01</v>
      </c>
      <c r="U91">
        <v>1.01</v>
      </c>
      <c r="V91" s="3">
        <f t="shared" si="17"/>
        <v>165.501024</v>
      </c>
      <c r="W91" s="3">
        <f t="shared" si="18"/>
        <v>115.37330999999999</v>
      </c>
    </row>
    <row r="92" spans="2:23" x14ac:dyDescent="0.25">
      <c r="B92" s="3"/>
      <c r="C92" s="3" t="s">
        <v>2</v>
      </c>
      <c r="D92" s="3">
        <v>209.35280000000003</v>
      </c>
      <c r="E92" s="3">
        <v>92.041299999999993</v>
      </c>
      <c r="F92">
        <v>34.4</v>
      </c>
      <c r="G92" s="3">
        <f t="shared" si="12"/>
        <v>36.799999999999997</v>
      </c>
      <c r="H92" s="3">
        <f t="shared" si="13"/>
        <v>209.35280000000003</v>
      </c>
      <c r="I92" s="3">
        <v>209.35280000000003</v>
      </c>
      <c r="J92" s="3">
        <v>209.35280000000003</v>
      </c>
      <c r="K92">
        <v>209.35280000000003</v>
      </c>
      <c r="L92" s="3"/>
      <c r="M92" s="3"/>
      <c r="N92" s="3" t="s">
        <v>2</v>
      </c>
      <c r="O92" s="3">
        <f t="shared" si="14"/>
        <v>1</v>
      </c>
      <c r="P92" s="3">
        <f t="shared" si="15"/>
        <v>0.43964685449633334</v>
      </c>
      <c r="Q92" s="3">
        <f t="shared" si="16"/>
        <v>0.16431592985620441</v>
      </c>
      <c r="R92" s="3">
        <f t="shared" si="11"/>
        <v>0.17577983193919541</v>
      </c>
      <c r="T92" s="3">
        <v>1.01</v>
      </c>
      <c r="U92">
        <v>1.01</v>
      </c>
      <c r="V92" s="3">
        <f t="shared" si="17"/>
        <v>211.44632800000002</v>
      </c>
      <c r="W92" s="3">
        <f t="shared" si="18"/>
        <v>92.961712999999989</v>
      </c>
    </row>
    <row r="93" spans="2:23" x14ac:dyDescent="0.25">
      <c r="B93" s="3"/>
      <c r="C93" s="3" t="s">
        <v>3</v>
      </c>
      <c r="D93" s="3">
        <v>81.888400000000004</v>
      </c>
      <c r="E93" s="3">
        <v>64.887</v>
      </c>
      <c r="F93">
        <v>37.909999999999997</v>
      </c>
      <c r="G93" s="3">
        <f t="shared" si="12"/>
        <v>40.309999999999995</v>
      </c>
      <c r="H93" s="3">
        <f t="shared" si="13"/>
        <v>81.888400000000004</v>
      </c>
      <c r="I93" s="3">
        <v>81.888400000000004</v>
      </c>
      <c r="J93" s="3">
        <v>81.888400000000004</v>
      </c>
      <c r="K93">
        <v>81.888400000000004</v>
      </c>
      <c r="L93" s="3"/>
      <c r="M93" s="3"/>
      <c r="N93" s="3" t="s">
        <v>3</v>
      </c>
      <c r="O93" s="3">
        <f t="shared" si="14"/>
        <v>1</v>
      </c>
      <c r="P93" s="3">
        <f t="shared" si="15"/>
        <v>0.7923832923832923</v>
      </c>
      <c r="Q93" s="3">
        <f t="shared" si="16"/>
        <v>0.46294713292725215</v>
      </c>
      <c r="R93" s="3">
        <f t="shared" si="11"/>
        <v>0.4922553133288719</v>
      </c>
      <c r="T93" s="3">
        <v>1.006</v>
      </c>
      <c r="U93">
        <v>1.006</v>
      </c>
      <c r="V93" s="3">
        <f t="shared" si="17"/>
        <v>82.3797304</v>
      </c>
      <c r="W93" s="3">
        <f t="shared" si="18"/>
        <v>65.276322000000008</v>
      </c>
    </row>
    <row r="94" spans="2:23" x14ac:dyDescent="0.25">
      <c r="B94" s="3"/>
      <c r="C94" s="3" t="s">
        <v>4</v>
      </c>
      <c r="D94" s="3">
        <v>303.54792000000003</v>
      </c>
      <c r="E94" s="3">
        <v>95.738500000000002</v>
      </c>
      <c r="F94">
        <v>64.14</v>
      </c>
      <c r="G94" s="3">
        <f t="shared" si="12"/>
        <v>66.540000000000006</v>
      </c>
      <c r="H94" s="3">
        <f t="shared" si="13"/>
        <v>303.54792000000003</v>
      </c>
      <c r="I94" s="3">
        <v>303.54792000000003</v>
      </c>
      <c r="J94" s="3">
        <v>303.54792000000003</v>
      </c>
      <c r="K94">
        <v>303.54792000000003</v>
      </c>
      <c r="L94" s="3"/>
      <c r="M94" s="3"/>
      <c r="N94" s="3" t="s">
        <v>4</v>
      </c>
      <c r="O94" s="3">
        <f t="shared" si="14"/>
        <v>1</v>
      </c>
      <c r="P94" s="3">
        <f t="shared" si="15"/>
        <v>0.31539830679781955</v>
      </c>
      <c r="Q94" s="3">
        <f t="shared" si="16"/>
        <v>0.21130106903713916</v>
      </c>
      <c r="R94" s="3">
        <f t="shared" si="11"/>
        <v>0.21920756366902464</v>
      </c>
      <c r="T94" s="3">
        <v>1.0029999999999999</v>
      </c>
      <c r="U94">
        <v>1.03</v>
      </c>
      <c r="V94" s="3">
        <f t="shared" si="17"/>
        <v>304.45856376</v>
      </c>
      <c r="W94" s="3">
        <f t="shared" si="18"/>
        <v>98.610655000000008</v>
      </c>
    </row>
    <row r="95" spans="2:23" x14ac:dyDescent="0.25">
      <c r="B95" s="3"/>
      <c r="C95" s="3" t="s">
        <v>5</v>
      </c>
      <c r="D95" s="5">
        <v>514.12485600000002</v>
      </c>
      <c r="E95" s="3">
        <v>1908.0449999999996</v>
      </c>
      <c r="F95">
        <v>272.10000000000002</v>
      </c>
      <c r="G95" s="3">
        <f t="shared" si="12"/>
        <v>274.5</v>
      </c>
      <c r="H95" s="3">
        <f t="shared" si="13"/>
        <v>1908.0449999999996</v>
      </c>
      <c r="I95" s="3">
        <v>1908.0449999999996</v>
      </c>
      <c r="J95" s="3">
        <v>1908.0449999999996</v>
      </c>
      <c r="K95">
        <v>1908.0449999999996</v>
      </c>
      <c r="L95" s="3"/>
      <c r="M95" s="3"/>
      <c r="N95" s="3" t="s">
        <v>5</v>
      </c>
      <c r="O95" s="3">
        <f t="shared" si="14"/>
        <v>0.26945111671894539</v>
      </c>
      <c r="P95" s="3">
        <f t="shared" si="15"/>
        <v>1</v>
      </c>
      <c r="Q95" s="3">
        <f t="shared" si="16"/>
        <v>0.14260669952752691</v>
      </c>
      <c r="R95" s="3">
        <f t="shared" ref="R95:R118" si="20">G95/J95</f>
        <v>0.14386453149689868</v>
      </c>
      <c r="T95" s="3">
        <v>1.0166999999999999</v>
      </c>
      <c r="U95">
        <v>1.1669999999999998</v>
      </c>
      <c r="V95" s="3">
        <f t="shared" si="17"/>
        <v>522.71074109519998</v>
      </c>
      <c r="W95" s="3">
        <f t="shared" si="18"/>
        <v>2226.6885149999994</v>
      </c>
    </row>
    <row r="96" spans="2:23" x14ac:dyDescent="0.25">
      <c r="B96" s="3"/>
      <c r="C96" s="3" t="s">
        <v>30</v>
      </c>
      <c r="D96" s="5">
        <v>3614.3978662000004</v>
      </c>
      <c r="E96" s="3">
        <v>20740.164999999986</v>
      </c>
      <c r="F96">
        <v>2114.13</v>
      </c>
      <c r="G96" s="3">
        <f t="shared" si="12"/>
        <v>2116.5300000000002</v>
      </c>
      <c r="H96" s="3">
        <f t="shared" si="13"/>
        <v>20740.164999999986</v>
      </c>
      <c r="I96" s="3">
        <v>20740.164999999986</v>
      </c>
      <c r="J96" s="3">
        <v>20740.164999999986</v>
      </c>
      <c r="K96">
        <v>20740.164999999986</v>
      </c>
      <c r="L96" s="3"/>
      <c r="M96" s="3"/>
      <c r="N96" s="3" t="s">
        <v>30</v>
      </c>
      <c r="O96" s="3">
        <f t="shared" ref="O96:O118" si="21">D96/H96</f>
        <v>0.17427044896701654</v>
      </c>
      <c r="P96" s="3">
        <f t="shared" ref="P96:P118" si="22">E96/I96</f>
        <v>1</v>
      </c>
      <c r="Q96" s="3">
        <f t="shared" si="16"/>
        <v>0.10193409743847272</v>
      </c>
      <c r="R96" s="3">
        <f t="shared" si="20"/>
        <v>0.10204981493638077</v>
      </c>
      <c r="T96" s="3">
        <v>1.0579000000000001</v>
      </c>
      <c r="U96">
        <v>1.5789999999999988</v>
      </c>
      <c r="V96" s="3">
        <f t="shared" si="17"/>
        <v>3823.6715026529805</v>
      </c>
      <c r="W96" s="3">
        <f t="shared" si="18"/>
        <v>32748.720534999953</v>
      </c>
    </row>
    <row r="97" spans="2:23" x14ac:dyDescent="0.25">
      <c r="B97" s="3"/>
      <c r="C97" s="3" t="s">
        <v>31</v>
      </c>
      <c r="D97" s="5">
        <v>4867.202706</v>
      </c>
      <c r="E97" s="3">
        <v>92777.484999999971</v>
      </c>
      <c r="F97">
        <v>5713.35</v>
      </c>
      <c r="G97" s="3">
        <f t="shared" si="12"/>
        <v>4869.6027059999997</v>
      </c>
      <c r="H97" s="3">
        <f t="shared" si="13"/>
        <v>92777.484999999971</v>
      </c>
      <c r="I97" s="3">
        <v>92777.484999999971</v>
      </c>
      <c r="J97" s="3">
        <v>92777.484999999971</v>
      </c>
      <c r="K97">
        <v>92777.484999999971</v>
      </c>
      <c r="L97" s="3"/>
      <c r="M97" s="3"/>
      <c r="N97" s="3" t="s">
        <v>31</v>
      </c>
      <c r="O97" s="3">
        <f t="shared" si="21"/>
        <v>5.2461033040505478E-2</v>
      </c>
      <c r="P97" s="3">
        <f t="shared" si="22"/>
        <v>1</v>
      </c>
      <c r="Q97" s="3">
        <f t="shared" si="16"/>
        <v>6.1581212295202893E-2</v>
      </c>
      <c r="R97" s="3">
        <f t="shared" si="20"/>
        <v>5.2486901385610969E-2</v>
      </c>
      <c r="T97" s="3">
        <v>1.0109999999999999</v>
      </c>
      <c r="U97">
        <v>2.0109999999999992</v>
      </c>
      <c r="V97" s="3">
        <f t="shared" si="17"/>
        <v>4920.7419357659992</v>
      </c>
      <c r="W97" s="3">
        <f t="shared" si="18"/>
        <v>186575.52233499987</v>
      </c>
    </row>
    <row r="98" spans="2:23" x14ac:dyDescent="0.25">
      <c r="B98" s="3" t="s">
        <v>10</v>
      </c>
      <c r="C98" s="3" t="s">
        <v>1</v>
      </c>
      <c r="D98" s="5">
        <v>123.94720000000001</v>
      </c>
      <c r="E98" s="3">
        <v>134.83500000000001</v>
      </c>
      <c r="F98">
        <v>67.13</v>
      </c>
      <c r="G98" s="3">
        <f t="shared" si="12"/>
        <v>69.53</v>
      </c>
      <c r="H98" s="3">
        <f t="shared" si="13"/>
        <v>134.83500000000001</v>
      </c>
      <c r="I98" s="3">
        <v>134.83500000000001</v>
      </c>
      <c r="J98" s="3">
        <v>134.83500000000001</v>
      </c>
      <c r="K98">
        <v>134.83500000000001</v>
      </c>
      <c r="L98" s="3"/>
      <c r="M98" s="3" t="s">
        <v>10</v>
      </c>
      <c r="N98" s="3" t="s">
        <v>1</v>
      </c>
      <c r="O98" s="3">
        <f t="shared" si="21"/>
        <v>0.91925093632958799</v>
      </c>
      <c r="P98" s="3">
        <f t="shared" si="22"/>
        <v>1</v>
      </c>
      <c r="Q98" s="3">
        <f t="shared" si="16"/>
        <v>0.49786776430452029</v>
      </c>
      <c r="R98" s="3">
        <f t="shared" si="20"/>
        <v>0.51566729706678527</v>
      </c>
      <c r="T98" s="3">
        <v>1.01</v>
      </c>
      <c r="U98">
        <v>1.01</v>
      </c>
      <c r="V98" s="3">
        <f t="shared" si="17"/>
        <v>125.18667200000002</v>
      </c>
      <c r="W98" s="3">
        <f t="shared" si="18"/>
        <v>136.18335000000002</v>
      </c>
    </row>
    <row r="99" spans="2:23" x14ac:dyDescent="0.25">
      <c r="B99" s="3"/>
      <c r="C99" s="3" t="s">
        <v>2</v>
      </c>
      <c r="D99" s="5">
        <v>159.58000000000001</v>
      </c>
      <c r="E99" s="3">
        <v>226.54300000000001</v>
      </c>
      <c r="F99">
        <v>73.34</v>
      </c>
      <c r="G99" s="3">
        <f t="shared" si="12"/>
        <v>75.740000000000009</v>
      </c>
      <c r="H99" s="3">
        <f t="shared" si="13"/>
        <v>226.54300000000001</v>
      </c>
      <c r="I99" s="3">
        <v>226.54300000000001</v>
      </c>
      <c r="J99" s="3">
        <v>226.54300000000001</v>
      </c>
      <c r="K99">
        <v>226.54300000000001</v>
      </c>
      <c r="L99" s="3"/>
      <c r="M99" s="3"/>
      <c r="N99" s="3" t="s">
        <v>2</v>
      </c>
      <c r="O99" s="3">
        <f t="shared" si="21"/>
        <v>0.70441373160945164</v>
      </c>
      <c r="P99" s="3">
        <f t="shared" si="22"/>
        <v>1</v>
      </c>
      <c r="Q99" s="3">
        <f t="shared" si="16"/>
        <v>0.32373544978216057</v>
      </c>
      <c r="R99" s="3">
        <f t="shared" si="20"/>
        <v>0.3343294650463709</v>
      </c>
      <c r="T99" s="3">
        <v>1.01</v>
      </c>
      <c r="U99">
        <v>1.01</v>
      </c>
      <c r="V99" s="3">
        <f t="shared" si="17"/>
        <v>161.17580000000001</v>
      </c>
      <c r="W99" s="3">
        <f t="shared" si="18"/>
        <v>228.80843000000002</v>
      </c>
    </row>
    <row r="100" spans="2:23" x14ac:dyDescent="0.25">
      <c r="B100" s="3"/>
      <c r="C100" s="3" t="s">
        <v>3</v>
      </c>
      <c r="D100" s="5">
        <v>89.936400000000006</v>
      </c>
      <c r="E100" s="3">
        <v>250.59459999999999</v>
      </c>
      <c r="F100">
        <v>49.13</v>
      </c>
      <c r="G100" s="3">
        <f t="shared" si="12"/>
        <v>51.53</v>
      </c>
      <c r="H100" s="3">
        <f t="shared" si="13"/>
        <v>250.59459999999999</v>
      </c>
      <c r="I100" s="3">
        <v>250.59459999999999</v>
      </c>
      <c r="J100" s="3">
        <v>250.59459999999999</v>
      </c>
      <c r="K100">
        <v>250.59459999999999</v>
      </c>
      <c r="L100" s="3"/>
      <c r="M100" s="3"/>
      <c r="N100" s="3" t="s">
        <v>3</v>
      </c>
      <c r="O100" s="3">
        <f t="shared" si="21"/>
        <v>0.35889201124046571</v>
      </c>
      <c r="P100" s="3">
        <f t="shared" si="22"/>
        <v>1</v>
      </c>
      <c r="Q100" s="3">
        <f t="shared" si="16"/>
        <v>0.1960537058659684</v>
      </c>
      <c r="R100" s="3">
        <f t="shared" si="20"/>
        <v>0.20563092740226646</v>
      </c>
      <c r="T100" s="3">
        <v>1.006</v>
      </c>
      <c r="U100">
        <v>1.006</v>
      </c>
      <c r="V100" s="3">
        <f t="shared" si="17"/>
        <v>90.476018400000001</v>
      </c>
      <c r="W100" s="3">
        <f t="shared" si="18"/>
        <v>252.09816759999998</v>
      </c>
    </row>
    <row r="101" spans="2:23" x14ac:dyDescent="0.25">
      <c r="B101" s="3"/>
      <c r="C101" s="3" t="s">
        <v>4</v>
      </c>
      <c r="D101" s="5">
        <v>303.38743999999997</v>
      </c>
      <c r="E101" s="3">
        <v>378.11300000000006</v>
      </c>
      <c r="F101">
        <v>70.13</v>
      </c>
      <c r="G101" s="3">
        <f t="shared" si="12"/>
        <v>72.53</v>
      </c>
      <c r="H101" s="3">
        <f t="shared" si="13"/>
        <v>378.11300000000006</v>
      </c>
      <c r="I101" s="3">
        <v>378.11300000000006</v>
      </c>
      <c r="J101" s="3">
        <v>378.11300000000006</v>
      </c>
      <c r="K101">
        <v>378.11300000000006</v>
      </c>
      <c r="L101" s="3"/>
      <c r="M101" s="3"/>
      <c r="N101" s="3" t="s">
        <v>4</v>
      </c>
      <c r="O101" s="3">
        <f t="shared" si="21"/>
        <v>0.8023724124798669</v>
      </c>
      <c r="P101" s="3">
        <f t="shared" si="22"/>
        <v>1</v>
      </c>
      <c r="Q101" s="3">
        <f t="shared" si="16"/>
        <v>0.18547365470110783</v>
      </c>
      <c r="R101" s="3">
        <f t="shared" si="20"/>
        <v>0.19182096357438116</v>
      </c>
      <c r="T101" s="3">
        <v>1.0029999999999999</v>
      </c>
      <c r="U101">
        <v>1.03</v>
      </c>
      <c r="V101" s="3">
        <f t="shared" si="17"/>
        <v>304.29760231999995</v>
      </c>
      <c r="W101" s="3">
        <f t="shared" si="18"/>
        <v>389.45639000000006</v>
      </c>
    </row>
    <row r="102" spans="2:23" x14ac:dyDescent="0.25">
      <c r="B102" s="3"/>
      <c r="C102" s="3" t="s">
        <v>5</v>
      </c>
      <c r="D102" s="5">
        <v>499.72838399999995</v>
      </c>
      <c r="E102" s="3">
        <v>1288.3679999999997</v>
      </c>
      <c r="F102">
        <v>613</v>
      </c>
      <c r="G102" s="3">
        <f t="shared" si="12"/>
        <v>502.12838399999993</v>
      </c>
      <c r="H102" s="3">
        <f t="shared" si="13"/>
        <v>1288.3679999999997</v>
      </c>
      <c r="I102" s="3">
        <v>1288.3679999999997</v>
      </c>
      <c r="J102" s="3">
        <v>1288.3679999999997</v>
      </c>
      <c r="K102">
        <v>1288.3679999999997</v>
      </c>
      <c r="L102" s="3"/>
      <c r="M102" s="3"/>
      <c r="N102" s="3" t="s">
        <v>5</v>
      </c>
      <c r="O102" s="3">
        <f t="shared" si="21"/>
        <v>0.38787705376103726</v>
      </c>
      <c r="P102" s="3">
        <f t="shared" si="22"/>
        <v>1</v>
      </c>
      <c r="Q102" s="3">
        <f t="shared" si="16"/>
        <v>0.47579573537995368</v>
      </c>
      <c r="R102" s="3">
        <f t="shared" si="20"/>
        <v>0.38973987556350365</v>
      </c>
      <c r="T102" s="3">
        <v>1.0166999999999999</v>
      </c>
      <c r="U102">
        <v>1.1669999999999998</v>
      </c>
      <c r="V102" s="3">
        <f t="shared" si="17"/>
        <v>508.07384801279994</v>
      </c>
      <c r="W102" s="3">
        <f t="shared" si="18"/>
        <v>1503.5254559999994</v>
      </c>
    </row>
    <row r="103" spans="2:23" x14ac:dyDescent="0.25">
      <c r="B103" s="3"/>
      <c r="C103" s="3" t="s">
        <v>30</v>
      </c>
      <c r="D103" s="5">
        <v>1308.7598270000001</v>
      </c>
      <c r="E103" s="3">
        <v>9207.3068999999941</v>
      </c>
      <c r="F103">
        <v>1991.4</v>
      </c>
      <c r="G103" s="3">
        <f t="shared" si="12"/>
        <v>1311.1598270000002</v>
      </c>
      <c r="H103" s="3">
        <f t="shared" si="13"/>
        <v>9207.3068999999941</v>
      </c>
      <c r="I103" s="3">
        <v>9207.3068999999941</v>
      </c>
      <c r="J103" s="3">
        <v>9207.3068999999941</v>
      </c>
      <c r="K103">
        <v>9207.3068999999941</v>
      </c>
      <c r="L103" s="3"/>
      <c r="M103" s="3"/>
      <c r="N103" s="3" t="s">
        <v>30</v>
      </c>
      <c r="O103" s="3">
        <f t="shared" si="21"/>
        <v>0.14214360846383875</v>
      </c>
      <c r="P103" s="3">
        <f t="shared" si="22"/>
        <v>1</v>
      </c>
      <c r="Q103" s="3">
        <f t="shared" si="16"/>
        <v>0.21628474228441341</v>
      </c>
      <c r="R103" s="3">
        <f t="shared" si="20"/>
        <v>0.14240427100350062</v>
      </c>
      <c r="T103" s="3">
        <v>1.0579000000000001</v>
      </c>
      <c r="U103">
        <v>1.5789999999999988</v>
      </c>
      <c r="V103" s="3">
        <f t="shared" si="17"/>
        <v>1384.5370209833002</v>
      </c>
      <c r="W103" s="3">
        <f t="shared" si="18"/>
        <v>14538.33759509998</v>
      </c>
    </row>
    <row r="104" spans="2:23" x14ac:dyDescent="0.25">
      <c r="B104" s="3"/>
      <c r="C104" s="3" t="s">
        <v>31</v>
      </c>
      <c r="D104" s="5">
        <v>3915.7344299999995</v>
      </c>
      <c r="E104" s="3">
        <v>52557.082799999982</v>
      </c>
      <c r="F104">
        <v>6914.44</v>
      </c>
      <c r="G104" s="3">
        <f t="shared" si="12"/>
        <v>3918.1344299999996</v>
      </c>
      <c r="H104" s="3">
        <f t="shared" si="13"/>
        <v>52557.082799999982</v>
      </c>
      <c r="I104" s="3">
        <v>52557.082799999982</v>
      </c>
      <c r="J104" s="3">
        <v>52557.082799999982</v>
      </c>
      <c r="K104">
        <v>52557.082799999982</v>
      </c>
      <c r="L104" s="3"/>
      <c r="M104" s="3"/>
      <c r="N104" s="3" t="s">
        <v>31</v>
      </c>
      <c r="O104" s="3">
        <f t="shared" si="21"/>
        <v>7.4504409708219213E-2</v>
      </c>
      <c r="P104" s="3">
        <f t="shared" si="22"/>
        <v>1</v>
      </c>
      <c r="Q104" s="3">
        <f t="shared" si="16"/>
        <v>0.13156057436277652</v>
      </c>
      <c r="R104" s="3">
        <f t="shared" si="20"/>
        <v>7.4550074343167336E-2</v>
      </c>
      <c r="T104" s="3">
        <v>1.0109999999999999</v>
      </c>
      <c r="U104">
        <v>2.0109999999999992</v>
      </c>
      <c r="V104" s="3">
        <f t="shared" si="17"/>
        <v>3958.807508729999</v>
      </c>
      <c r="W104" s="3">
        <f t="shared" si="18"/>
        <v>105692.29351079992</v>
      </c>
    </row>
    <row r="105" spans="2:23" x14ac:dyDescent="0.25">
      <c r="B105" s="3" t="s">
        <v>11</v>
      </c>
      <c r="C105" s="3" t="s">
        <v>1</v>
      </c>
      <c r="D105" s="5">
        <v>136.32304000000002</v>
      </c>
      <c r="E105" s="3">
        <v>334.51545000000004</v>
      </c>
      <c r="F105">
        <v>65.56</v>
      </c>
      <c r="G105" s="3">
        <f t="shared" si="12"/>
        <v>67.960000000000008</v>
      </c>
      <c r="H105" s="3">
        <f t="shared" si="13"/>
        <v>334.51545000000004</v>
      </c>
      <c r="I105" s="3">
        <v>334.51545000000004</v>
      </c>
      <c r="J105" s="3">
        <v>334.51545000000004</v>
      </c>
      <c r="K105">
        <v>334.51545000000004</v>
      </c>
      <c r="L105" s="3"/>
      <c r="M105" s="3" t="s">
        <v>11</v>
      </c>
      <c r="N105" s="3" t="s">
        <v>1</v>
      </c>
      <c r="O105" s="3">
        <f t="shared" si="21"/>
        <v>0.40752389762565527</v>
      </c>
      <c r="P105" s="3">
        <f t="shared" si="22"/>
        <v>1</v>
      </c>
      <c r="Q105" s="3">
        <f t="shared" si="16"/>
        <v>0.19598496870622864</v>
      </c>
      <c r="R105" s="3">
        <f t="shared" si="20"/>
        <v>0.20315952521774405</v>
      </c>
      <c r="T105">
        <v>1.0315000000000001</v>
      </c>
      <c r="U105">
        <v>1.0315000000000001</v>
      </c>
      <c r="V105" s="3">
        <f t="shared" si="17"/>
        <v>140.61721576000002</v>
      </c>
      <c r="W105" s="3">
        <f t="shared" si="18"/>
        <v>345.05268667500007</v>
      </c>
    </row>
    <row r="106" spans="2:23" x14ac:dyDescent="0.25">
      <c r="B106" s="3"/>
      <c r="C106" s="3" t="s">
        <v>2</v>
      </c>
      <c r="D106" s="3">
        <v>257.03971200000001</v>
      </c>
      <c r="E106" s="3">
        <v>57.453278999999995</v>
      </c>
      <c r="F106">
        <v>21.45</v>
      </c>
      <c r="G106" s="3">
        <f t="shared" si="12"/>
        <v>23.849999999999998</v>
      </c>
      <c r="H106" s="3">
        <f t="shared" si="13"/>
        <v>257.03971200000001</v>
      </c>
      <c r="I106" s="3">
        <v>257.03971200000001</v>
      </c>
      <c r="J106" s="3">
        <v>257.03971200000001</v>
      </c>
      <c r="K106">
        <v>257.03971200000001</v>
      </c>
      <c r="L106" s="3"/>
      <c r="M106" s="3"/>
      <c r="N106" s="3" t="s">
        <v>2</v>
      </c>
      <c r="O106" s="3">
        <f t="shared" si="21"/>
        <v>1</v>
      </c>
      <c r="P106" s="3">
        <f t="shared" si="22"/>
        <v>0.22351907630522086</v>
      </c>
      <c r="Q106" s="3">
        <f t="shared" si="16"/>
        <v>8.3450140186898433E-2</v>
      </c>
      <c r="R106" s="3">
        <f t="shared" si="20"/>
        <v>9.2787218809208732E-2</v>
      </c>
      <c r="T106">
        <v>1.0752999999999999</v>
      </c>
      <c r="U106">
        <v>1.0752999999999999</v>
      </c>
      <c r="V106" s="3">
        <f t="shared" si="17"/>
        <v>276.3948023136</v>
      </c>
      <c r="W106" s="3">
        <f t="shared" si="18"/>
        <v>61.77951090869999</v>
      </c>
    </row>
    <row r="107" spans="2:23" x14ac:dyDescent="0.25">
      <c r="B107" s="3"/>
      <c r="C107" s="3" t="s">
        <v>3</v>
      </c>
      <c r="D107" s="5">
        <v>48.860622000000006</v>
      </c>
      <c r="E107" s="3">
        <v>105.45095000000001</v>
      </c>
      <c r="F107">
        <v>102.3</v>
      </c>
      <c r="G107" s="3">
        <f t="shared" si="12"/>
        <v>51.260622000000005</v>
      </c>
      <c r="H107" s="3">
        <f t="shared" si="13"/>
        <v>105.45095000000001</v>
      </c>
      <c r="I107" s="3">
        <v>105.45095000000001</v>
      </c>
      <c r="J107" s="3">
        <v>105.45095000000001</v>
      </c>
      <c r="K107">
        <v>105.45095000000001</v>
      </c>
      <c r="L107" s="3"/>
      <c r="M107" s="3"/>
      <c r="N107" s="3" t="s">
        <v>3</v>
      </c>
      <c r="O107" s="3">
        <f t="shared" si="21"/>
        <v>0.46334928229665073</v>
      </c>
      <c r="P107" s="3">
        <f t="shared" si="22"/>
        <v>1</v>
      </c>
      <c r="Q107" s="3">
        <f t="shared" si="16"/>
        <v>0.97011928294624172</v>
      </c>
      <c r="R107" s="3">
        <f t="shared" si="20"/>
        <v>0.48610867896401128</v>
      </c>
      <c r="T107">
        <v>1.0091000000000001</v>
      </c>
      <c r="U107">
        <v>1.0091000000000001</v>
      </c>
      <c r="V107" s="3">
        <f t="shared" si="17"/>
        <v>49.305253660200009</v>
      </c>
      <c r="W107" s="3">
        <f t="shared" si="18"/>
        <v>106.41055364500002</v>
      </c>
    </row>
    <row r="108" spans="2:23" x14ac:dyDescent="0.25">
      <c r="B108" s="3"/>
      <c r="C108" s="3" t="s">
        <v>4</v>
      </c>
      <c r="D108" s="3">
        <v>372.28706400000004</v>
      </c>
      <c r="E108" s="3">
        <v>148.3535</v>
      </c>
      <c r="F108">
        <v>71.44</v>
      </c>
      <c r="G108" s="3">
        <f t="shared" si="12"/>
        <v>73.84</v>
      </c>
      <c r="H108" s="3">
        <f t="shared" si="13"/>
        <v>372.28706400000004</v>
      </c>
      <c r="I108" s="3">
        <v>372.28706400000004</v>
      </c>
      <c r="J108" s="3">
        <v>372.28706400000004</v>
      </c>
      <c r="K108">
        <v>372.28706400000004</v>
      </c>
      <c r="L108" s="3"/>
      <c r="M108" s="3"/>
      <c r="N108" s="3" t="s">
        <v>4</v>
      </c>
      <c r="O108" s="3">
        <f t="shared" si="21"/>
        <v>1</v>
      </c>
      <c r="P108" s="3">
        <f t="shared" si="22"/>
        <v>0.3984922237319532</v>
      </c>
      <c r="Q108" s="3">
        <f t="shared" si="16"/>
        <v>0.19189492976849712</v>
      </c>
      <c r="R108" s="3">
        <f t="shared" si="20"/>
        <v>0.19834156794661012</v>
      </c>
      <c r="T108">
        <v>1.0203</v>
      </c>
      <c r="U108">
        <v>1.103</v>
      </c>
      <c r="V108" s="3">
        <f t="shared" si="17"/>
        <v>379.84449139920002</v>
      </c>
      <c r="W108" s="3">
        <f t="shared" si="18"/>
        <v>163.63391049999998</v>
      </c>
    </row>
    <row r="109" spans="2:23" x14ac:dyDescent="0.25">
      <c r="B109" s="3"/>
      <c r="C109" s="3" t="s">
        <v>5</v>
      </c>
      <c r="D109" s="5">
        <v>687.441776</v>
      </c>
      <c r="E109" s="3">
        <v>862.83467999999993</v>
      </c>
      <c r="F109">
        <v>210.4</v>
      </c>
      <c r="G109" s="3">
        <f t="shared" si="12"/>
        <v>212.8</v>
      </c>
      <c r="H109" s="3">
        <f t="shared" si="13"/>
        <v>862.83467999999993</v>
      </c>
      <c r="I109" s="3">
        <v>862.83467999999993</v>
      </c>
      <c r="J109" s="3">
        <v>862.83467999999993</v>
      </c>
      <c r="K109">
        <v>862.83467999999993</v>
      </c>
      <c r="L109" s="3"/>
      <c r="M109" s="3"/>
      <c r="N109" s="3" t="s">
        <v>5</v>
      </c>
      <c r="O109" s="3">
        <f t="shared" si="21"/>
        <v>0.79672478625917087</v>
      </c>
      <c r="P109" s="3">
        <f t="shared" si="22"/>
        <v>1</v>
      </c>
      <c r="Q109" s="3">
        <f t="shared" si="16"/>
        <v>0.24384740770966695</v>
      </c>
      <c r="R109" s="3">
        <f t="shared" si="20"/>
        <v>0.24662893707517647</v>
      </c>
      <c r="T109">
        <v>1.0094000000000001</v>
      </c>
      <c r="U109">
        <v>1.4093999999999998</v>
      </c>
      <c r="V109" s="3">
        <f t="shared" si="17"/>
        <v>693.9037286944</v>
      </c>
      <c r="W109" s="3">
        <f t="shared" si="18"/>
        <v>1216.0791979919998</v>
      </c>
    </row>
    <row r="110" spans="2:23" x14ac:dyDescent="0.25">
      <c r="B110" s="3"/>
      <c r="C110" s="3" t="s">
        <v>30</v>
      </c>
      <c r="D110" s="5">
        <v>1154.0170599999999</v>
      </c>
      <c r="E110" s="3">
        <v>4878.4502199999997</v>
      </c>
      <c r="F110">
        <v>598.46</v>
      </c>
      <c r="G110" s="3">
        <f t="shared" si="12"/>
        <v>600.86</v>
      </c>
      <c r="H110" s="3">
        <f t="shared" si="13"/>
        <v>4878.4502199999997</v>
      </c>
      <c r="I110" s="3">
        <v>4878.4502199999997</v>
      </c>
      <c r="J110" s="3">
        <v>4878.4502199999997</v>
      </c>
      <c r="K110">
        <v>4878.4502199999997</v>
      </c>
      <c r="L110" s="3"/>
      <c r="M110" s="3"/>
      <c r="N110" s="3" t="s">
        <v>30</v>
      </c>
      <c r="O110" s="3">
        <f t="shared" si="21"/>
        <v>0.23655403006244061</v>
      </c>
      <c r="P110" s="3">
        <f t="shared" si="22"/>
        <v>1</v>
      </c>
      <c r="Q110" s="3">
        <f t="shared" si="16"/>
        <v>0.12267420451407211</v>
      </c>
      <c r="R110" s="3">
        <f t="shared" si="20"/>
        <v>0.12316616402821469</v>
      </c>
      <c r="T110">
        <v>1.1619999999999999</v>
      </c>
      <c r="U110">
        <v>3.9619999999999997</v>
      </c>
      <c r="V110" s="3">
        <f t="shared" si="17"/>
        <v>1340.9678237199998</v>
      </c>
      <c r="W110" s="3">
        <f t="shared" si="18"/>
        <v>19328.419771639998</v>
      </c>
    </row>
    <row r="111" spans="2:23" x14ac:dyDescent="0.25">
      <c r="B111" s="3"/>
      <c r="C111" s="3" t="s">
        <v>31</v>
      </c>
      <c r="D111" s="5">
        <v>5323.1893</v>
      </c>
      <c r="E111" s="3">
        <v>52059.677929999983</v>
      </c>
      <c r="F111">
        <v>4531.3100000000004</v>
      </c>
      <c r="G111" s="3">
        <f t="shared" si="12"/>
        <v>4533.71</v>
      </c>
      <c r="H111" s="3">
        <f t="shared" si="13"/>
        <v>52059.677929999983</v>
      </c>
      <c r="I111" s="3">
        <v>52059.677929999983</v>
      </c>
      <c r="J111" s="3">
        <v>52059.677929999983</v>
      </c>
      <c r="K111">
        <v>52059.677929999983</v>
      </c>
      <c r="L111" s="3"/>
      <c r="M111" s="3"/>
      <c r="N111" s="3" t="s">
        <v>31</v>
      </c>
      <c r="O111" s="3">
        <f t="shared" si="21"/>
        <v>0.10225167560885834</v>
      </c>
      <c r="P111" s="3">
        <f t="shared" si="22"/>
        <v>1</v>
      </c>
      <c r="Q111" s="3">
        <f t="shared" si="16"/>
        <v>8.7040684463950191E-2</v>
      </c>
      <c r="R111" s="3">
        <f t="shared" si="20"/>
        <v>8.7086785402246944E-2</v>
      </c>
      <c r="T111">
        <v>1.573</v>
      </c>
      <c r="U111">
        <v>5.5729999999999986</v>
      </c>
      <c r="V111" s="3">
        <f t="shared" si="17"/>
        <v>8373.3767688999997</v>
      </c>
      <c r="W111" s="3">
        <f t="shared" si="18"/>
        <v>290128.58510388981</v>
      </c>
    </row>
    <row r="112" spans="2:23" x14ac:dyDescent="0.25">
      <c r="B112" s="3" t="s">
        <v>12</v>
      </c>
      <c r="C112" s="3" t="s">
        <v>1</v>
      </c>
      <c r="D112" s="5">
        <v>46.944800000000008</v>
      </c>
      <c r="E112" s="3">
        <v>80.941400000000002</v>
      </c>
      <c r="F112">
        <v>20.03</v>
      </c>
      <c r="G112" s="3">
        <f t="shared" si="12"/>
        <v>22.43</v>
      </c>
      <c r="H112" s="3">
        <f t="shared" si="13"/>
        <v>80.941400000000002</v>
      </c>
      <c r="I112" s="3">
        <v>80.941400000000002</v>
      </c>
      <c r="J112" s="3">
        <v>80.941400000000002</v>
      </c>
      <c r="K112">
        <v>80.941400000000002</v>
      </c>
      <c r="L112" s="3"/>
      <c r="M112" s="3" t="s">
        <v>12</v>
      </c>
      <c r="N112" s="3" t="s">
        <v>1</v>
      </c>
      <c r="O112" s="3">
        <f t="shared" si="21"/>
        <v>0.57998502620414283</v>
      </c>
      <c r="P112" s="3">
        <f t="shared" si="22"/>
        <v>1</v>
      </c>
      <c r="Q112" s="3">
        <f t="shared" si="16"/>
        <v>0.24746297939002784</v>
      </c>
      <c r="R112" s="3">
        <f t="shared" si="20"/>
        <v>0.27711406029547303</v>
      </c>
      <c r="T112" s="3">
        <v>1.01</v>
      </c>
      <c r="U112">
        <v>1.01</v>
      </c>
      <c r="V112" s="3">
        <f t="shared" si="17"/>
        <v>47.414248000000008</v>
      </c>
      <c r="W112" s="3">
        <f t="shared" si="18"/>
        <v>81.750814000000005</v>
      </c>
    </row>
    <row r="113" spans="2:23" x14ac:dyDescent="0.25">
      <c r="B113" s="3"/>
      <c r="C113" s="3" t="s">
        <v>2</v>
      </c>
      <c r="D113" s="5">
        <v>79.507200000000012</v>
      </c>
      <c r="E113" s="3">
        <v>92.364500000000007</v>
      </c>
      <c r="F113">
        <v>28.73</v>
      </c>
      <c r="G113" s="3">
        <f t="shared" si="12"/>
        <v>31.13</v>
      </c>
      <c r="H113" s="3">
        <f t="shared" si="13"/>
        <v>92.364500000000007</v>
      </c>
      <c r="I113" s="3">
        <v>92.364500000000007</v>
      </c>
      <c r="J113" s="3">
        <v>92.364500000000007</v>
      </c>
      <c r="K113">
        <v>92.364500000000007</v>
      </c>
      <c r="L113" s="3"/>
      <c r="M113" s="3"/>
      <c r="N113" s="3" t="s">
        <v>2</v>
      </c>
      <c r="O113" s="3">
        <f t="shared" si="21"/>
        <v>0.8607982504100602</v>
      </c>
      <c r="P113" s="3">
        <f t="shared" si="22"/>
        <v>1</v>
      </c>
      <c r="Q113" s="3">
        <f t="shared" si="16"/>
        <v>0.31105024116408359</v>
      </c>
      <c r="R113" s="3">
        <f t="shared" si="20"/>
        <v>0.33703425017187338</v>
      </c>
      <c r="T113" s="3">
        <v>1.01</v>
      </c>
      <c r="U113">
        <v>1.01</v>
      </c>
      <c r="V113" s="3">
        <f t="shared" si="17"/>
        <v>80.302272000000016</v>
      </c>
      <c r="W113" s="3">
        <f t="shared" si="18"/>
        <v>93.288145000000014</v>
      </c>
    </row>
    <row r="114" spans="2:23" x14ac:dyDescent="0.25">
      <c r="B114" s="3"/>
      <c r="C114" s="3" t="s">
        <v>3</v>
      </c>
      <c r="D114" s="5">
        <v>28.91244</v>
      </c>
      <c r="E114" s="3">
        <v>54.464840000000002</v>
      </c>
      <c r="F114">
        <v>13.34</v>
      </c>
      <c r="G114" s="3">
        <f t="shared" si="12"/>
        <v>15.74</v>
      </c>
      <c r="H114" s="3">
        <f t="shared" si="13"/>
        <v>54.464840000000002</v>
      </c>
      <c r="I114" s="3">
        <v>54.464840000000002</v>
      </c>
      <c r="J114" s="3">
        <v>54.464840000000002</v>
      </c>
      <c r="K114">
        <v>54.464840000000002</v>
      </c>
      <c r="L114" s="3"/>
      <c r="M114" s="3"/>
      <c r="N114" s="3" t="s">
        <v>3</v>
      </c>
      <c r="O114" s="3">
        <f t="shared" si="21"/>
        <v>0.53084595493165865</v>
      </c>
      <c r="P114" s="3">
        <f t="shared" si="22"/>
        <v>1</v>
      </c>
      <c r="Q114" s="3">
        <f t="shared" si="16"/>
        <v>0.24492865489001711</v>
      </c>
      <c r="R114" s="3">
        <f t="shared" si="20"/>
        <v>0.28899378020756145</v>
      </c>
      <c r="T114" s="3">
        <v>1.006</v>
      </c>
      <c r="U114">
        <v>1.006</v>
      </c>
      <c r="V114" s="3">
        <f t="shared" si="17"/>
        <v>29.085914639999999</v>
      </c>
      <c r="W114" s="3">
        <f t="shared" si="18"/>
        <v>54.791629040000004</v>
      </c>
    </row>
    <row r="115" spans="2:23" x14ac:dyDescent="0.25">
      <c r="B115" s="3"/>
      <c r="C115" s="3" t="s">
        <v>4</v>
      </c>
      <c r="D115" s="5">
        <v>188.00232</v>
      </c>
      <c r="E115" s="3">
        <v>309.30900000000003</v>
      </c>
      <c r="F115">
        <v>28.34</v>
      </c>
      <c r="G115" s="3">
        <f t="shared" si="12"/>
        <v>30.74</v>
      </c>
      <c r="H115" s="3">
        <f t="shared" si="13"/>
        <v>309.30900000000003</v>
      </c>
      <c r="I115" s="3">
        <v>309.30900000000003</v>
      </c>
      <c r="J115" s="3">
        <v>309.30900000000003</v>
      </c>
      <c r="K115">
        <v>309.30900000000003</v>
      </c>
      <c r="L115" s="3"/>
      <c r="M115" s="3"/>
      <c r="N115" s="3" t="s">
        <v>4</v>
      </c>
      <c r="O115" s="3">
        <f t="shared" si="21"/>
        <v>0.60781393363917635</v>
      </c>
      <c r="P115" s="3">
        <f t="shared" si="22"/>
        <v>1</v>
      </c>
      <c r="Q115" s="3">
        <f t="shared" si="16"/>
        <v>9.1623586769217835E-2</v>
      </c>
      <c r="R115" s="3">
        <f t="shared" si="20"/>
        <v>9.9382817829419753E-2</v>
      </c>
      <c r="T115" s="3">
        <v>1.0029999999999999</v>
      </c>
      <c r="U115">
        <v>1.03</v>
      </c>
      <c r="V115" s="3">
        <f t="shared" si="17"/>
        <v>188.56632695999997</v>
      </c>
      <c r="W115" s="3">
        <f t="shared" si="18"/>
        <v>318.58827000000002</v>
      </c>
    </row>
    <row r="116" spans="2:23" x14ac:dyDescent="0.25">
      <c r="B116" s="3"/>
      <c r="C116" s="3" t="s">
        <v>5</v>
      </c>
      <c r="D116" s="5">
        <v>432.95152799999994</v>
      </c>
      <c r="E116" s="3">
        <v>1336.2149999999997</v>
      </c>
      <c r="F116">
        <v>68.44</v>
      </c>
      <c r="G116" s="3">
        <f t="shared" si="12"/>
        <v>70.84</v>
      </c>
      <c r="H116" s="3">
        <f t="shared" si="13"/>
        <v>1336.2149999999997</v>
      </c>
      <c r="I116" s="3">
        <v>1336.2149999999997</v>
      </c>
      <c r="J116" s="3">
        <v>1336.2149999999997</v>
      </c>
      <c r="K116">
        <v>1336.2149999999997</v>
      </c>
      <c r="L116" s="3"/>
      <c r="M116" s="3"/>
      <c r="N116" s="3" t="s">
        <v>5</v>
      </c>
      <c r="O116" s="3">
        <f t="shared" si="21"/>
        <v>0.32401337209954989</v>
      </c>
      <c r="P116" s="3">
        <f t="shared" si="22"/>
        <v>1</v>
      </c>
      <c r="Q116" s="3">
        <f t="shared" si="16"/>
        <v>5.1219302282941005E-2</v>
      </c>
      <c r="R116" s="3">
        <f t="shared" si="20"/>
        <v>5.3015420422611648E-2</v>
      </c>
      <c r="T116" s="3">
        <v>1.0166999999999999</v>
      </c>
      <c r="U116">
        <v>1.1669999999999998</v>
      </c>
      <c r="V116" s="3">
        <f t="shared" si="17"/>
        <v>440.18181851759994</v>
      </c>
      <c r="W116" s="3">
        <f t="shared" si="18"/>
        <v>1559.3629049999995</v>
      </c>
    </row>
    <row r="117" spans="2:23" x14ac:dyDescent="0.25">
      <c r="B117" s="3"/>
      <c r="C117" s="3" t="s">
        <v>30</v>
      </c>
      <c r="D117" s="5">
        <v>890.0430070000001</v>
      </c>
      <c r="E117" s="3">
        <v>15472.778899999988</v>
      </c>
      <c r="F117">
        <v>481.13</v>
      </c>
      <c r="G117" s="3">
        <f t="shared" si="12"/>
        <v>483.53</v>
      </c>
      <c r="H117" s="3">
        <f t="shared" si="13"/>
        <v>15472.778899999988</v>
      </c>
      <c r="I117" s="3">
        <v>15472.778899999988</v>
      </c>
      <c r="J117" s="3">
        <v>15472.778899999988</v>
      </c>
      <c r="K117">
        <v>15472.778899999988</v>
      </c>
      <c r="L117" s="3"/>
      <c r="M117" s="3"/>
      <c r="N117" s="3" t="s">
        <v>30</v>
      </c>
      <c r="O117" s="3">
        <f t="shared" si="21"/>
        <v>5.7523151642786076E-2</v>
      </c>
      <c r="P117" s="3">
        <f t="shared" si="22"/>
        <v>1</v>
      </c>
      <c r="Q117" s="3">
        <f t="shared" si="16"/>
        <v>3.1095254647502291E-2</v>
      </c>
      <c r="R117" s="3">
        <f t="shared" si="20"/>
        <v>3.1250365763321311E-2</v>
      </c>
      <c r="T117" s="3">
        <v>1.0579000000000001</v>
      </c>
      <c r="U117">
        <v>1.5789999999999988</v>
      </c>
      <c r="V117" s="3">
        <f t="shared" si="17"/>
        <v>941.57649710530018</v>
      </c>
      <c r="W117" s="3">
        <f t="shared" si="18"/>
        <v>24431.517883099965</v>
      </c>
    </row>
    <row r="118" spans="2:23" x14ac:dyDescent="0.25">
      <c r="B118" s="3"/>
      <c r="C118" s="3" t="s">
        <v>31</v>
      </c>
      <c r="D118" s="5">
        <v>2260.7274299999999</v>
      </c>
      <c r="E118" s="3">
        <v>45129.675509999979</v>
      </c>
      <c r="F118">
        <v>2713.42</v>
      </c>
      <c r="G118" s="3">
        <f t="shared" si="12"/>
        <v>2263.12743</v>
      </c>
      <c r="H118" s="3">
        <f t="shared" si="13"/>
        <v>45129.675509999979</v>
      </c>
      <c r="I118" s="3">
        <v>45129.675509999979</v>
      </c>
      <c r="J118" s="3">
        <v>45129.675509999979</v>
      </c>
      <c r="K118">
        <v>45129.675509999979</v>
      </c>
      <c r="L118" s="3"/>
      <c r="M118" s="3"/>
      <c r="N118" s="3" t="s">
        <v>31</v>
      </c>
      <c r="O118" s="3">
        <f t="shared" si="21"/>
        <v>5.0094032462056161E-2</v>
      </c>
      <c r="P118" s="3">
        <f t="shared" si="22"/>
        <v>1</v>
      </c>
      <c r="Q118" s="3">
        <f t="shared" si="16"/>
        <v>6.0124961443579442E-2</v>
      </c>
      <c r="R118" s="3">
        <f t="shared" si="20"/>
        <v>5.0147212547507217E-2</v>
      </c>
      <c r="T118" s="3">
        <v>1.0109999999999999</v>
      </c>
      <c r="U118">
        <v>2.0109999999999992</v>
      </c>
      <c r="V118" s="3">
        <f t="shared" si="17"/>
        <v>2285.5954317299997</v>
      </c>
      <c r="W118" s="3">
        <f t="shared" si="18"/>
        <v>90755.777450609923</v>
      </c>
    </row>
    <row r="119" spans="2:23" x14ac:dyDescent="0.25">
      <c r="B119" s="3" t="s">
        <v>13</v>
      </c>
      <c r="C119" s="3"/>
      <c r="D119" s="3">
        <f>GEOMEAN(D63:D118)</f>
        <v>1974.9416235218423</v>
      </c>
      <c r="E119" s="3">
        <f t="shared" ref="E119" si="23">GEOMEAN(E63:E118)</f>
        <v>2338.5734401681207</v>
      </c>
      <c r="F119">
        <v>313.2517890913208</v>
      </c>
      <c r="G119" s="3">
        <f>GEOMEAN(G63:G118)</f>
        <v>304.6913007824146</v>
      </c>
      <c r="H119" s="3"/>
      <c r="I119" s="3"/>
      <c r="J119" s="3"/>
      <c r="L119" s="3"/>
      <c r="M119" s="3"/>
      <c r="N119" s="3" t="s">
        <v>13</v>
      </c>
      <c r="O119" s="3">
        <f>GEOMEAN(O63:O118)</f>
        <v>0.38968949174858647</v>
      </c>
      <c r="P119" s="3">
        <f t="shared" ref="P119:R119" si="24">GEOMEAN(P63:P118)</f>
        <v>0.46144021902315197</v>
      </c>
      <c r="Q119" s="3">
        <f t="shared" si="24"/>
        <v>6.1809893024912556E-2</v>
      </c>
      <c r="R119" s="3">
        <f t="shared" si="24"/>
        <v>6.0120763433188958E-2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35"/>
  <sheetViews>
    <sheetView topLeftCell="A14" zoomScale="75" zoomScaleNormal="75" workbookViewId="0">
      <selection activeCell="F26" sqref="F26"/>
    </sheetView>
  </sheetViews>
  <sheetFormatPr defaultRowHeight="15" x14ac:dyDescent="0.25"/>
  <sheetData>
    <row r="4" spans="4:21" x14ac:dyDescent="0.25">
      <c r="E4" t="s">
        <v>3</v>
      </c>
      <c r="F4" t="s">
        <v>1</v>
      </c>
      <c r="G4" t="s">
        <v>2</v>
      </c>
      <c r="H4" t="s">
        <v>4</v>
      </c>
      <c r="I4" t="s">
        <v>5</v>
      </c>
      <c r="J4" t="s">
        <v>30</v>
      </c>
      <c r="K4" t="s">
        <v>31</v>
      </c>
      <c r="M4" s="23"/>
      <c r="N4" s="23" t="s">
        <v>0</v>
      </c>
      <c r="O4" s="23" t="s">
        <v>6</v>
      </c>
      <c r="P4" s="23" t="s">
        <v>7</v>
      </c>
      <c r="Q4" s="23" t="s">
        <v>8</v>
      </c>
      <c r="R4" s="23" t="s">
        <v>9</v>
      </c>
      <c r="S4" s="23" t="s">
        <v>68</v>
      </c>
      <c r="T4" s="23" t="s">
        <v>11</v>
      </c>
      <c r="U4" s="23" t="s">
        <v>69</v>
      </c>
    </row>
    <row r="5" spans="4:21" x14ac:dyDescent="0.25">
      <c r="D5" t="s">
        <v>0</v>
      </c>
      <c r="E5">
        <v>1</v>
      </c>
      <c r="F5">
        <v>1</v>
      </c>
      <c r="G5">
        <v>1</v>
      </c>
      <c r="H5">
        <v>1</v>
      </c>
      <c r="I5">
        <v>0.85</v>
      </c>
      <c r="J5">
        <v>0.75</v>
      </c>
      <c r="K5">
        <v>0.5</v>
      </c>
      <c r="M5" s="23" t="s">
        <v>3</v>
      </c>
      <c r="N5" s="23"/>
      <c r="O5" s="23"/>
      <c r="P5" s="23"/>
      <c r="Q5" s="23"/>
      <c r="R5" s="23"/>
      <c r="S5" s="23"/>
      <c r="T5" s="23"/>
      <c r="U5" s="23"/>
    </row>
    <row r="6" spans="4:21" x14ac:dyDescent="0.25">
      <c r="D6" t="s">
        <v>6</v>
      </c>
      <c r="E6">
        <v>0.5</v>
      </c>
      <c r="F6">
        <v>1</v>
      </c>
      <c r="G6">
        <v>1</v>
      </c>
      <c r="H6">
        <v>1</v>
      </c>
      <c r="I6">
        <v>0.95</v>
      </c>
      <c r="J6">
        <v>0.9</v>
      </c>
      <c r="K6">
        <v>0.82</v>
      </c>
      <c r="M6" s="23" t="s">
        <v>1</v>
      </c>
      <c r="N6" s="23"/>
      <c r="O6" s="23"/>
      <c r="P6" s="23"/>
      <c r="Q6" s="23"/>
      <c r="R6" s="23"/>
      <c r="S6" s="23"/>
      <c r="T6" s="23"/>
      <c r="U6" s="23"/>
    </row>
    <row r="7" spans="4:21" x14ac:dyDescent="0.25">
      <c r="D7" t="s">
        <v>7</v>
      </c>
      <c r="E7">
        <v>-0.15</v>
      </c>
      <c r="F7">
        <v>0.61</v>
      </c>
      <c r="G7">
        <v>0.55000000000000004</v>
      </c>
      <c r="H7">
        <v>0.6</v>
      </c>
      <c r="I7">
        <v>0.4</v>
      </c>
      <c r="J7">
        <v>0.8</v>
      </c>
      <c r="K7">
        <v>0.7</v>
      </c>
      <c r="M7" s="23" t="s">
        <v>2</v>
      </c>
      <c r="N7" s="23"/>
      <c r="O7" s="23"/>
      <c r="P7" s="23"/>
      <c r="Q7" s="23"/>
      <c r="R7" s="23"/>
      <c r="S7" s="23"/>
      <c r="T7" s="23"/>
      <c r="U7" s="23"/>
    </row>
    <row r="8" spans="4:21" x14ac:dyDescent="0.25">
      <c r="D8" t="s">
        <v>8</v>
      </c>
      <c r="E8">
        <v>-0.85</v>
      </c>
      <c r="F8">
        <v>-0.8</v>
      </c>
      <c r="G8">
        <v>-0.82</v>
      </c>
      <c r="H8">
        <v>-0.88</v>
      </c>
      <c r="I8">
        <v>-0.65</v>
      </c>
      <c r="J8">
        <v>0.98</v>
      </c>
      <c r="K8">
        <v>-0.2</v>
      </c>
      <c r="M8" s="23" t="s">
        <v>4</v>
      </c>
      <c r="N8" s="23"/>
      <c r="O8" s="23"/>
      <c r="P8" s="23"/>
      <c r="Q8" s="23"/>
      <c r="R8" s="23"/>
      <c r="S8" s="23"/>
      <c r="T8" s="23"/>
      <c r="U8" s="23"/>
    </row>
    <row r="9" spans="4:21" x14ac:dyDescent="0.25">
      <c r="D9" t="s">
        <v>9</v>
      </c>
      <c r="E9">
        <v>-0.4</v>
      </c>
      <c r="F9">
        <v>0.31</v>
      </c>
      <c r="G9">
        <v>-0.1</v>
      </c>
      <c r="H9">
        <v>0.05</v>
      </c>
      <c r="I9">
        <v>-0.2</v>
      </c>
      <c r="J9">
        <v>-0.1</v>
      </c>
      <c r="K9">
        <v>-0.1</v>
      </c>
      <c r="M9" s="23" t="s">
        <v>5</v>
      </c>
      <c r="N9" s="23"/>
      <c r="O9" s="23"/>
      <c r="P9" s="23"/>
      <c r="Q9" s="23"/>
      <c r="R9" s="23"/>
      <c r="S9" s="23"/>
      <c r="T9" s="23"/>
      <c r="U9" s="23"/>
    </row>
    <row r="10" spans="4:21" x14ac:dyDescent="0.25">
      <c r="D10" t="s">
        <v>68</v>
      </c>
      <c r="E10">
        <v>-0.62</v>
      </c>
      <c r="F10">
        <v>-0.1</v>
      </c>
      <c r="G10">
        <v>-0.3</v>
      </c>
      <c r="H10">
        <v>-0.2</v>
      </c>
      <c r="I10">
        <v>-0.4</v>
      </c>
      <c r="J10">
        <v>-0.6</v>
      </c>
      <c r="K10">
        <v>-0.31</v>
      </c>
      <c r="M10" s="23" t="s">
        <v>30</v>
      </c>
      <c r="N10" s="23"/>
      <c r="O10" s="23"/>
      <c r="P10" s="23"/>
      <c r="Q10" s="23"/>
      <c r="R10" s="23"/>
      <c r="S10" s="23"/>
      <c r="T10" s="23"/>
      <c r="U10" s="23"/>
    </row>
    <row r="11" spans="4:21" x14ac:dyDescent="0.25">
      <c r="D11" t="s">
        <v>11</v>
      </c>
      <c r="E11">
        <v>-0.57999999999999996</v>
      </c>
      <c r="F11">
        <v>-0.6</v>
      </c>
      <c r="G11">
        <v>-0.1</v>
      </c>
      <c r="H11">
        <v>-0.56999999999999995</v>
      </c>
      <c r="I11">
        <v>-0.36</v>
      </c>
      <c r="J11">
        <v>-0.2</v>
      </c>
      <c r="K11">
        <v>-0.62</v>
      </c>
      <c r="M11" s="23" t="s">
        <v>31</v>
      </c>
      <c r="N11" s="23"/>
      <c r="O11" s="23"/>
      <c r="P11" s="23"/>
      <c r="Q11" s="23"/>
      <c r="R11" s="23"/>
      <c r="S11" s="23"/>
      <c r="T11" s="23"/>
      <c r="U11" s="23"/>
    </row>
    <row r="12" spans="4:21" x14ac:dyDescent="0.25">
      <c r="D12" t="s">
        <v>69</v>
      </c>
      <c r="E12">
        <v>-0.5</v>
      </c>
      <c r="F12">
        <v>-0.41</v>
      </c>
      <c r="G12">
        <v>-0.16</v>
      </c>
      <c r="H12">
        <v>-0.39</v>
      </c>
      <c r="I12">
        <v>-0.61</v>
      </c>
      <c r="J12">
        <v>-0.7</v>
      </c>
      <c r="K12">
        <v>-0.81</v>
      </c>
    </row>
    <row r="15" spans="4:21" x14ac:dyDescent="0.25">
      <c r="D15" s="23"/>
      <c r="E15" s="23" t="s">
        <v>0</v>
      </c>
      <c r="F15" s="23" t="s">
        <v>6</v>
      </c>
      <c r="G15" s="23" t="s">
        <v>7</v>
      </c>
      <c r="H15" s="23" t="s">
        <v>8</v>
      </c>
      <c r="I15" s="23" t="s">
        <v>9</v>
      </c>
      <c r="J15" s="23" t="s">
        <v>68</v>
      </c>
      <c r="K15" s="23" t="s">
        <v>11</v>
      </c>
      <c r="L15" s="23" t="s">
        <v>69</v>
      </c>
    </row>
    <row r="16" spans="4:21" x14ac:dyDescent="0.25">
      <c r="D16" s="23" t="s">
        <v>3</v>
      </c>
      <c r="E16" s="23">
        <v>1</v>
      </c>
      <c r="F16" s="23">
        <v>0.5</v>
      </c>
      <c r="G16" s="23">
        <v>-0.15</v>
      </c>
      <c r="H16" s="23">
        <v>-0.8</v>
      </c>
      <c r="I16" s="23">
        <v>-0.4</v>
      </c>
      <c r="J16" s="23">
        <v>-0.62</v>
      </c>
      <c r="K16" s="23">
        <v>-0.57999999999999996</v>
      </c>
      <c r="L16" s="23">
        <v>-0.5</v>
      </c>
    </row>
    <row r="17" spans="4:12" x14ac:dyDescent="0.25">
      <c r="D17" s="23" t="s">
        <v>1</v>
      </c>
      <c r="E17" s="23">
        <v>1</v>
      </c>
      <c r="F17" s="23">
        <v>1</v>
      </c>
      <c r="G17" s="23">
        <v>0.61</v>
      </c>
      <c r="H17" s="23">
        <v>-0.5</v>
      </c>
      <c r="I17" s="23">
        <v>0.4</v>
      </c>
      <c r="J17" s="23">
        <v>-0.1</v>
      </c>
      <c r="K17" s="23">
        <v>-0.6</v>
      </c>
      <c r="L17" s="23">
        <v>-0.41</v>
      </c>
    </row>
    <row r="18" spans="4:12" x14ac:dyDescent="0.25">
      <c r="D18" s="23" t="s">
        <v>2</v>
      </c>
      <c r="E18" s="23">
        <v>1</v>
      </c>
      <c r="F18" s="23">
        <v>1</v>
      </c>
      <c r="G18" s="23">
        <v>0.55000000000000004</v>
      </c>
      <c r="H18" s="23">
        <v>-0.72</v>
      </c>
      <c r="I18" s="23">
        <v>-0.1</v>
      </c>
      <c r="J18" s="23">
        <v>-0.3</v>
      </c>
      <c r="K18" s="23">
        <v>-0.1</v>
      </c>
      <c r="L18" s="23">
        <v>-0.16</v>
      </c>
    </row>
    <row r="19" spans="4:12" x14ac:dyDescent="0.25">
      <c r="D19" s="23" t="s">
        <v>4</v>
      </c>
      <c r="E19" s="23">
        <v>1</v>
      </c>
      <c r="F19" s="23">
        <v>1</v>
      </c>
      <c r="G19" s="23">
        <v>0.45</v>
      </c>
      <c r="H19" s="23">
        <v>-0.88</v>
      </c>
      <c r="I19" s="23">
        <v>0.15</v>
      </c>
      <c r="J19" s="23">
        <v>-0.2</v>
      </c>
      <c r="K19" s="23">
        <v>-0.56999999999999995</v>
      </c>
      <c r="L19" s="23">
        <v>-0.39</v>
      </c>
    </row>
    <row r="20" spans="4:12" x14ac:dyDescent="0.25">
      <c r="D20" s="23" t="s">
        <v>5</v>
      </c>
      <c r="E20" s="23">
        <v>0.85</v>
      </c>
      <c r="F20" s="23">
        <v>0.95</v>
      </c>
      <c r="G20" s="23">
        <v>0.3</v>
      </c>
      <c r="H20" s="23">
        <v>-0.3</v>
      </c>
      <c r="I20" s="23">
        <v>-0.2</v>
      </c>
      <c r="J20" s="23">
        <v>-0.4</v>
      </c>
      <c r="K20" s="23">
        <v>-0.36</v>
      </c>
      <c r="L20" s="23">
        <v>-0.61</v>
      </c>
    </row>
    <row r="21" spans="4:12" x14ac:dyDescent="0.25">
      <c r="D21" s="23" t="s">
        <v>30</v>
      </c>
      <c r="E21" s="23">
        <v>0.75</v>
      </c>
      <c r="F21" s="23">
        <v>0.9</v>
      </c>
      <c r="G21" s="23">
        <v>0.8</v>
      </c>
      <c r="H21" s="23">
        <v>0.68</v>
      </c>
      <c r="I21" s="23">
        <v>-0.1</v>
      </c>
      <c r="J21" s="23">
        <v>-0.6</v>
      </c>
      <c r="K21" s="23">
        <v>-0.2</v>
      </c>
      <c r="L21" s="23">
        <v>-0.7</v>
      </c>
    </row>
    <row r="22" spans="4:12" x14ac:dyDescent="0.25">
      <c r="D22" s="31" t="s">
        <v>76</v>
      </c>
      <c r="E22" s="31">
        <v>0.51</v>
      </c>
      <c r="F22" s="31">
        <v>0.79</v>
      </c>
      <c r="G22" s="31">
        <v>0.7</v>
      </c>
      <c r="H22" s="31">
        <v>0.1</v>
      </c>
      <c r="I22" s="31">
        <v>-0.15</v>
      </c>
      <c r="J22" s="31">
        <v>0.2</v>
      </c>
      <c r="K22" s="31">
        <v>-0.5</v>
      </c>
      <c r="L22" s="31">
        <v>-0.85</v>
      </c>
    </row>
    <row r="23" spans="4:12" x14ac:dyDescent="0.25">
      <c r="D23" s="31" t="s">
        <v>31</v>
      </c>
      <c r="E23" s="31">
        <v>0.55000000000000004</v>
      </c>
      <c r="F23" s="31">
        <v>0.82</v>
      </c>
      <c r="G23" s="31">
        <v>0.6</v>
      </c>
      <c r="H23" s="31">
        <v>0.2</v>
      </c>
      <c r="I23" s="31">
        <v>-0.1</v>
      </c>
      <c r="J23" s="31">
        <v>-0.31</v>
      </c>
      <c r="K23" s="31">
        <v>-0.62</v>
      </c>
      <c r="L23" s="31">
        <v>-0.81</v>
      </c>
    </row>
    <row r="25" spans="4:12" x14ac:dyDescent="0.25">
      <c r="E25" t="s">
        <v>99</v>
      </c>
      <c r="F25" t="s">
        <v>100</v>
      </c>
    </row>
    <row r="26" spans="4:12" x14ac:dyDescent="0.25">
      <c r="D26" s="25" t="s">
        <v>72</v>
      </c>
      <c r="E26" s="25">
        <v>1236.8421052631579</v>
      </c>
      <c r="F26" s="25">
        <v>657.89473684210532</v>
      </c>
      <c r="G26" s="25"/>
      <c r="H26" s="25"/>
      <c r="J26" s="25"/>
      <c r="K26" s="25"/>
    </row>
    <row r="27" spans="4:12" x14ac:dyDescent="0.25">
      <c r="D27" s="25" t="s">
        <v>70</v>
      </c>
      <c r="E27" s="25">
        <v>789.47368421052636</v>
      </c>
      <c r="F27" s="25">
        <v>250</v>
      </c>
      <c r="G27" s="25"/>
      <c r="I27" s="25"/>
      <c r="J27" s="25"/>
      <c r="K27" s="25"/>
    </row>
    <row r="28" spans="4:12" x14ac:dyDescent="0.25">
      <c r="D28" s="25" t="s">
        <v>71</v>
      </c>
      <c r="E28" s="25">
        <v>766.66666666666674</v>
      </c>
      <c r="F28" s="25">
        <v>200</v>
      </c>
      <c r="H28" s="25"/>
      <c r="I28" s="25"/>
      <c r="J28" s="25"/>
      <c r="K28" s="25"/>
    </row>
    <row r="29" spans="4:12" x14ac:dyDescent="0.25">
      <c r="D29" s="25" t="s">
        <v>73</v>
      </c>
      <c r="E29" s="25">
        <v>880</v>
      </c>
      <c r="F29" s="25">
        <v>230</v>
      </c>
      <c r="G29" s="25"/>
      <c r="H29" s="25"/>
      <c r="I29" s="25"/>
      <c r="J29" s="25"/>
      <c r="K29" s="25"/>
    </row>
    <row r="30" spans="4:12" x14ac:dyDescent="0.25">
      <c r="D30" s="25"/>
      <c r="E30" s="25"/>
      <c r="F30" s="25"/>
      <c r="G30" s="25"/>
      <c r="H30" s="25"/>
      <c r="I30" s="25"/>
      <c r="J30" s="25"/>
      <c r="K30" s="25"/>
    </row>
    <row r="31" spans="4:12" x14ac:dyDescent="0.25">
      <c r="D31" s="31" t="s">
        <v>31</v>
      </c>
      <c r="E31" s="31">
        <v>0.55000000000000004</v>
      </c>
      <c r="F31" s="31">
        <v>0.82</v>
      </c>
      <c r="G31" s="31">
        <v>0.6</v>
      </c>
      <c r="H31" s="31">
        <v>0.2</v>
      </c>
      <c r="I31" s="31">
        <v>-0.1</v>
      </c>
      <c r="J31" s="31">
        <v>-0.31</v>
      </c>
      <c r="K31" s="31">
        <v>-0.62</v>
      </c>
      <c r="L31" s="31">
        <v>-0.81</v>
      </c>
    </row>
    <row r="32" spans="4:12" x14ac:dyDescent="0.25">
      <c r="E32" s="25"/>
      <c r="F32" s="25"/>
    </row>
    <row r="33" spans="5:6" x14ac:dyDescent="0.25">
      <c r="E33" s="25"/>
      <c r="F33" s="25"/>
    </row>
    <row r="34" spans="5:6" x14ac:dyDescent="0.25">
      <c r="E34" s="25"/>
      <c r="F34" s="25"/>
    </row>
    <row r="35" spans="5:6" x14ac:dyDescent="0.25">
      <c r="E35" s="25"/>
      <c r="F35" s="2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29"/>
  <sheetViews>
    <sheetView zoomScale="75" zoomScaleNormal="75" workbookViewId="0">
      <selection activeCell="F26" sqref="F26"/>
    </sheetView>
  </sheetViews>
  <sheetFormatPr defaultRowHeight="15" x14ac:dyDescent="0.25"/>
  <cols>
    <col min="1" max="16384" width="9.140625" style="25"/>
  </cols>
  <sheetData>
    <row r="4" spans="4:21" x14ac:dyDescent="0.25">
      <c r="E4" s="25" t="s">
        <v>3</v>
      </c>
      <c r="F4" s="25" t="s">
        <v>1</v>
      </c>
      <c r="G4" s="25" t="s">
        <v>2</v>
      </c>
      <c r="H4" s="25" t="s">
        <v>4</v>
      </c>
      <c r="I4" s="25" t="s">
        <v>5</v>
      </c>
      <c r="J4" s="25" t="s">
        <v>30</v>
      </c>
      <c r="K4" s="25" t="s">
        <v>31</v>
      </c>
      <c r="N4" s="25" t="s">
        <v>0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68</v>
      </c>
      <c r="T4" s="25" t="s">
        <v>11</v>
      </c>
      <c r="U4" s="25" t="s">
        <v>69</v>
      </c>
    </row>
    <row r="5" spans="4:21" x14ac:dyDescent="0.25">
      <c r="D5" s="25" t="s">
        <v>0</v>
      </c>
      <c r="E5" s="25">
        <v>1</v>
      </c>
      <c r="F5" s="25">
        <v>1</v>
      </c>
      <c r="G5" s="25">
        <v>1</v>
      </c>
      <c r="H5" s="25">
        <v>1</v>
      </c>
      <c r="I5" s="25">
        <v>0.85</v>
      </c>
      <c r="J5" s="25">
        <v>0.75</v>
      </c>
      <c r="K5" s="25">
        <v>0.5</v>
      </c>
      <c r="M5" s="25" t="s">
        <v>3</v>
      </c>
    </row>
    <row r="6" spans="4:21" x14ac:dyDescent="0.25">
      <c r="D6" s="25" t="s">
        <v>6</v>
      </c>
      <c r="E6" s="25">
        <v>0.5</v>
      </c>
      <c r="F6" s="25">
        <v>1</v>
      </c>
      <c r="G6" s="25">
        <v>1</v>
      </c>
      <c r="H6" s="25">
        <v>1</v>
      </c>
      <c r="I6" s="25">
        <v>0.95</v>
      </c>
      <c r="J6" s="25">
        <v>0.9</v>
      </c>
      <c r="K6" s="25">
        <v>0.82</v>
      </c>
      <c r="M6" s="25" t="s">
        <v>1</v>
      </c>
    </row>
    <row r="7" spans="4:21" x14ac:dyDescent="0.25">
      <c r="D7" s="25" t="s">
        <v>7</v>
      </c>
      <c r="E7" s="25">
        <v>-0.15</v>
      </c>
      <c r="F7" s="25">
        <v>0.61</v>
      </c>
      <c r="G7" s="25">
        <v>0.55000000000000004</v>
      </c>
      <c r="H7" s="25">
        <v>0.6</v>
      </c>
      <c r="I7" s="25">
        <v>0.4</v>
      </c>
      <c r="J7" s="25">
        <v>0.8</v>
      </c>
      <c r="K7" s="25">
        <v>0.7</v>
      </c>
      <c r="M7" s="25" t="s">
        <v>2</v>
      </c>
    </row>
    <row r="8" spans="4:21" x14ac:dyDescent="0.25">
      <c r="D8" s="25" t="s">
        <v>8</v>
      </c>
      <c r="E8" s="25">
        <v>-0.85</v>
      </c>
      <c r="F8" s="25">
        <v>-0.8</v>
      </c>
      <c r="G8" s="25">
        <v>-0.82</v>
      </c>
      <c r="H8" s="25">
        <v>-0.88</v>
      </c>
      <c r="I8" s="25">
        <v>-0.65</v>
      </c>
      <c r="J8" s="25">
        <v>0.98</v>
      </c>
      <c r="K8" s="25">
        <v>-0.2</v>
      </c>
      <c r="M8" s="25" t="s">
        <v>4</v>
      </c>
    </row>
    <row r="9" spans="4:21" x14ac:dyDescent="0.25">
      <c r="D9" s="25" t="s">
        <v>9</v>
      </c>
      <c r="E9" s="25">
        <v>-0.4</v>
      </c>
      <c r="F9" s="25">
        <v>0.31</v>
      </c>
      <c r="G9" s="25">
        <v>-0.1</v>
      </c>
      <c r="H9" s="25">
        <v>0.05</v>
      </c>
      <c r="I9" s="25">
        <v>-0.2</v>
      </c>
      <c r="J9" s="25">
        <v>-0.1</v>
      </c>
      <c r="K9" s="25">
        <v>-0.1</v>
      </c>
      <c r="M9" s="25" t="s">
        <v>5</v>
      </c>
    </row>
    <row r="10" spans="4:21" x14ac:dyDescent="0.25">
      <c r="D10" s="25" t="s">
        <v>68</v>
      </c>
      <c r="E10" s="25">
        <v>-0.62</v>
      </c>
      <c r="F10" s="25">
        <v>-0.1</v>
      </c>
      <c r="G10" s="25">
        <v>-0.3</v>
      </c>
      <c r="H10" s="25">
        <v>-0.2</v>
      </c>
      <c r="I10" s="25">
        <v>-0.4</v>
      </c>
      <c r="J10" s="25">
        <v>-0.6</v>
      </c>
      <c r="K10" s="25">
        <v>-0.31</v>
      </c>
      <c r="M10" s="25" t="s">
        <v>30</v>
      </c>
    </row>
    <row r="11" spans="4:21" x14ac:dyDescent="0.25">
      <c r="D11" s="25" t="s">
        <v>11</v>
      </c>
      <c r="E11" s="25">
        <v>-0.57999999999999996</v>
      </c>
      <c r="F11" s="25">
        <v>-0.6</v>
      </c>
      <c r="G11" s="25">
        <v>-0.1</v>
      </c>
      <c r="H11" s="25">
        <v>-0.56999999999999995</v>
      </c>
      <c r="I11" s="25">
        <v>-0.36</v>
      </c>
      <c r="J11" s="25">
        <v>-0.2</v>
      </c>
      <c r="K11" s="25">
        <v>-0.62</v>
      </c>
      <c r="M11" s="25" t="s">
        <v>31</v>
      </c>
    </row>
    <row r="12" spans="4:21" x14ac:dyDescent="0.25">
      <c r="D12" s="25" t="s">
        <v>69</v>
      </c>
      <c r="E12" s="25">
        <v>-0.5</v>
      </c>
      <c r="F12" s="25">
        <v>-0.41</v>
      </c>
      <c r="G12" s="25">
        <v>-0.16</v>
      </c>
      <c r="H12" s="25">
        <v>-0.39</v>
      </c>
      <c r="I12" s="25">
        <v>-0.61</v>
      </c>
      <c r="J12" s="25">
        <v>-0.7</v>
      </c>
      <c r="K12" s="25">
        <v>-0.81</v>
      </c>
    </row>
    <row r="15" spans="4:21" x14ac:dyDescent="0.25">
      <c r="E15" s="25" t="s">
        <v>0</v>
      </c>
      <c r="F15" s="25" t="s">
        <v>6</v>
      </c>
      <c r="G15" s="25" t="s">
        <v>7</v>
      </c>
      <c r="H15" s="25" t="s">
        <v>8</v>
      </c>
      <c r="I15" s="25" t="s">
        <v>9</v>
      </c>
      <c r="J15" s="25" t="s">
        <v>68</v>
      </c>
      <c r="K15" s="25" t="s">
        <v>11</v>
      </c>
      <c r="L15" s="25" t="s">
        <v>69</v>
      </c>
    </row>
    <row r="16" spans="4:21" x14ac:dyDescent="0.25">
      <c r="D16" s="25" t="s">
        <v>3</v>
      </c>
      <c r="E16" s="25">
        <v>1</v>
      </c>
      <c r="F16" s="25">
        <v>0.5</v>
      </c>
      <c r="G16" s="25">
        <v>0.71</v>
      </c>
      <c r="H16" s="25">
        <v>-0.55000000000000004</v>
      </c>
      <c r="I16" s="25">
        <v>-0.05</v>
      </c>
      <c r="J16" s="25">
        <v>0.05</v>
      </c>
      <c r="K16" s="25">
        <v>-0.28000000000000003</v>
      </c>
      <c r="L16" s="25">
        <v>0.5</v>
      </c>
    </row>
    <row r="17" spans="4:12" x14ac:dyDescent="0.25">
      <c r="D17" s="25" t="s">
        <v>1</v>
      </c>
      <c r="E17" s="25">
        <v>1</v>
      </c>
      <c r="F17" s="25">
        <v>1</v>
      </c>
      <c r="G17" s="25">
        <v>1</v>
      </c>
      <c r="H17" s="25">
        <v>-0.55000000000000004</v>
      </c>
      <c r="I17" s="25">
        <v>0.35</v>
      </c>
      <c r="J17" s="25">
        <v>0.1</v>
      </c>
      <c r="K17" s="25">
        <v>0.2</v>
      </c>
      <c r="L17" s="25">
        <v>0.15</v>
      </c>
    </row>
    <row r="18" spans="4:12" x14ac:dyDescent="0.25">
      <c r="D18" s="25" t="s">
        <v>2</v>
      </c>
      <c r="E18" s="25">
        <v>1</v>
      </c>
      <c r="F18" s="25">
        <v>1</v>
      </c>
      <c r="G18" s="25">
        <v>1</v>
      </c>
      <c r="H18" s="25">
        <v>-0.62</v>
      </c>
      <c r="I18" s="25">
        <v>0.05</v>
      </c>
      <c r="J18" s="25">
        <v>0.2</v>
      </c>
      <c r="K18" s="25">
        <v>0.25</v>
      </c>
      <c r="L18" s="25">
        <v>0.25</v>
      </c>
    </row>
    <row r="19" spans="4:12" x14ac:dyDescent="0.25">
      <c r="D19" s="25" t="s">
        <v>4</v>
      </c>
      <c r="E19" s="25">
        <v>1</v>
      </c>
      <c r="F19" s="25">
        <v>1</v>
      </c>
      <c r="G19" s="25">
        <v>0.95</v>
      </c>
      <c r="H19" s="25">
        <v>-0.05</v>
      </c>
      <c r="I19" s="25">
        <v>0.15</v>
      </c>
      <c r="J19" s="25">
        <v>0.3</v>
      </c>
      <c r="K19" s="25">
        <v>-0.1</v>
      </c>
      <c r="L19" s="25">
        <v>0.3</v>
      </c>
    </row>
    <row r="20" spans="4:12" x14ac:dyDescent="0.25">
      <c r="D20" s="25" t="s">
        <v>5</v>
      </c>
      <c r="E20" s="25">
        <v>0.95</v>
      </c>
      <c r="F20" s="25">
        <v>1</v>
      </c>
      <c r="G20" s="25">
        <v>0.91</v>
      </c>
      <c r="H20" s="25">
        <v>-0.15</v>
      </c>
      <c r="I20" s="25">
        <v>0.2</v>
      </c>
      <c r="J20" s="25">
        <v>-0.2</v>
      </c>
      <c r="K20" s="25">
        <v>-0.36</v>
      </c>
      <c r="L20" s="25">
        <v>0.2</v>
      </c>
    </row>
    <row r="21" spans="4:12" x14ac:dyDescent="0.25">
      <c r="D21" s="25" t="s">
        <v>30</v>
      </c>
      <c r="E21" s="25">
        <v>0.85</v>
      </c>
      <c r="F21" s="25">
        <v>0.95</v>
      </c>
      <c r="G21" s="25">
        <v>0.85</v>
      </c>
      <c r="H21" s="25">
        <v>0.4</v>
      </c>
      <c r="I21" s="25">
        <v>0.15</v>
      </c>
      <c r="J21" s="25">
        <v>-0.2</v>
      </c>
      <c r="K21" s="25">
        <v>0.1</v>
      </c>
      <c r="L21" s="25">
        <v>0.4</v>
      </c>
    </row>
    <row r="22" spans="4:12" x14ac:dyDescent="0.25">
      <c r="D22" s="25" t="s">
        <v>31</v>
      </c>
      <c r="E22" s="25">
        <v>0.65</v>
      </c>
      <c r="F22" s="25">
        <v>0.87</v>
      </c>
      <c r="G22" s="25">
        <v>0.8</v>
      </c>
      <c r="H22" s="25">
        <v>0.25</v>
      </c>
      <c r="I22" s="25">
        <v>0.1</v>
      </c>
      <c r="J22" s="25">
        <v>0.31</v>
      </c>
      <c r="K22" s="25">
        <v>-0.32</v>
      </c>
      <c r="L22" s="25">
        <v>0.1</v>
      </c>
    </row>
    <row r="23" spans="4:12" x14ac:dyDescent="0.25">
      <c r="D23" s="25" t="s">
        <v>76</v>
      </c>
      <c r="E23" s="25">
        <v>0.61</v>
      </c>
      <c r="F23" s="25">
        <v>0.85</v>
      </c>
      <c r="G23" s="25">
        <v>0.82</v>
      </c>
      <c r="H23" s="25">
        <v>0.2</v>
      </c>
      <c r="I23" s="25">
        <v>-0.1</v>
      </c>
      <c r="J23" s="25">
        <v>0.41</v>
      </c>
      <c r="K23" s="25">
        <v>0.05</v>
      </c>
      <c r="L23" s="25">
        <v>-0.05</v>
      </c>
    </row>
    <row r="25" spans="4:12" x14ac:dyDescent="0.25">
      <c r="E25" s="25" t="s">
        <v>99</v>
      </c>
      <c r="F25" s="25" t="s">
        <v>100</v>
      </c>
    </row>
    <row r="26" spans="4:12" x14ac:dyDescent="0.25">
      <c r="D26" s="25" t="s">
        <v>72</v>
      </c>
      <c r="E26" s="25">
        <v>1236.8421052631579</v>
      </c>
      <c r="F26" s="25">
        <v>657.89473684210532</v>
      </c>
    </row>
    <row r="27" spans="4:12" x14ac:dyDescent="0.25">
      <c r="D27" s="25" t="s">
        <v>70</v>
      </c>
      <c r="E27" s="25">
        <v>789.47368421052636</v>
      </c>
      <c r="F27" s="25">
        <v>250</v>
      </c>
    </row>
    <row r="28" spans="4:12" x14ac:dyDescent="0.25">
      <c r="D28" s="25" t="s">
        <v>71</v>
      </c>
      <c r="E28" s="25">
        <v>766.66666666666674</v>
      </c>
      <c r="F28" s="25">
        <v>200</v>
      </c>
    </row>
    <row r="29" spans="4:12" x14ac:dyDescent="0.25">
      <c r="D29" s="25" t="s">
        <v>73</v>
      </c>
      <c r="E29" s="25">
        <v>880</v>
      </c>
      <c r="F29" s="25">
        <v>230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79"/>
  <sheetViews>
    <sheetView zoomScale="75" zoomScaleNormal="75" workbookViewId="0">
      <selection activeCell="U51" sqref="U51"/>
    </sheetView>
  </sheetViews>
  <sheetFormatPr defaultRowHeight="15" x14ac:dyDescent="0.25"/>
  <sheetData>
    <row r="2" spans="2:40" x14ac:dyDescent="0.25">
      <c r="B2" t="s">
        <v>78</v>
      </c>
      <c r="L2" t="s">
        <v>79</v>
      </c>
      <c r="V2" t="s">
        <v>80</v>
      </c>
      <c r="AF2" t="s">
        <v>81</v>
      </c>
    </row>
    <row r="4" spans="2:40" x14ac:dyDescent="0.25">
      <c r="B4" s="25" t="s">
        <v>60</v>
      </c>
      <c r="C4" s="25"/>
      <c r="D4" s="25"/>
      <c r="E4" s="25"/>
      <c r="F4" s="25"/>
      <c r="G4" s="25"/>
      <c r="H4" s="25"/>
      <c r="I4" s="25"/>
      <c r="J4" s="25"/>
      <c r="L4" s="25" t="s">
        <v>60</v>
      </c>
      <c r="M4" s="25"/>
      <c r="N4" s="25"/>
      <c r="O4" s="25"/>
      <c r="P4" s="25"/>
      <c r="Q4" s="25"/>
      <c r="R4" s="25"/>
      <c r="S4" s="25"/>
      <c r="T4" s="25"/>
      <c r="V4" s="25" t="s">
        <v>60</v>
      </c>
      <c r="W4" s="25"/>
      <c r="X4" s="25"/>
      <c r="Y4" s="25"/>
      <c r="Z4" s="25"/>
      <c r="AA4" s="25"/>
      <c r="AB4" s="25"/>
      <c r="AC4" s="25"/>
      <c r="AD4" s="25"/>
      <c r="AF4" t="s">
        <v>60</v>
      </c>
    </row>
    <row r="5" spans="2:40" x14ac:dyDescent="0.25">
      <c r="B5" s="25"/>
      <c r="C5" s="25" t="s">
        <v>0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68</v>
      </c>
      <c r="I5" s="25" t="s">
        <v>11</v>
      </c>
      <c r="J5" s="25" t="s">
        <v>69</v>
      </c>
      <c r="L5" s="25"/>
      <c r="M5" s="25" t="s">
        <v>0</v>
      </c>
      <c r="N5" s="25" t="s">
        <v>6</v>
      </c>
      <c r="O5" s="25" t="s">
        <v>7</v>
      </c>
      <c r="P5" s="25" t="s">
        <v>8</v>
      </c>
      <c r="Q5" s="25" t="s">
        <v>9</v>
      </c>
      <c r="R5" s="25" t="s">
        <v>68</v>
      </c>
      <c r="S5" s="25" t="s">
        <v>11</v>
      </c>
      <c r="T5" s="25" t="s">
        <v>69</v>
      </c>
      <c r="V5" s="25"/>
      <c r="W5" s="25" t="s">
        <v>0</v>
      </c>
      <c r="X5" s="25" t="s">
        <v>6</v>
      </c>
      <c r="Y5" s="25" t="s">
        <v>7</v>
      </c>
      <c r="Z5" s="25" t="s">
        <v>8</v>
      </c>
      <c r="AA5" s="25" t="s">
        <v>9</v>
      </c>
      <c r="AB5" s="25" t="s">
        <v>68</v>
      </c>
      <c r="AC5" s="25" t="s">
        <v>11</v>
      </c>
      <c r="AD5" s="25" t="s">
        <v>69</v>
      </c>
      <c r="AG5" t="s">
        <v>0</v>
      </c>
      <c r="AH5" t="s">
        <v>6</v>
      </c>
      <c r="AI5" t="s">
        <v>7</v>
      </c>
      <c r="AJ5" t="s">
        <v>8</v>
      </c>
      <c r="AK5" t="s">
        <v>9</v>
      </c>
      <c r="AL5" t="s">
        <v>68</v>
      </c>
      <c r="AM5" t="s">
        <v>11</v>
      </c>
      <c r="AN5" t="s">
        <v>69</v>
      </c>
    </row>
    <row r="6" spans="2:40" x14ac:dyDescent="0.25">
      <c r="B6" s="25" t="s">
        <v>3</v>
      </c>
      <c r="C6" s="25">
        <v>1</v>
      </c>
      <c r="D6" s="25">
        <v>0.5</v>
      </c>
      <c r="E6" s="25">
        <v>-0.15</v>
      </c>
      <c r="F6" s="25">
        <v>-0.85</v>
      </c>
      <c r="G6" s="25">
        <v>-0.4</v>
      </c>
      <c r="H6" s="25">
        <v>-0.62</v>
      </c>
      <c r="I6" s="25">
        <v>-0.57999999999999996</v>
      </c>
      <c r="J6" s="25">
        <v>-0.5</v>
      </c>
      <c r="L6" s="25" t="s">
        <v>3</v>
      </c>
      <c r="M6" s="25">
        <v>1</v>
      </c>
      <c r="N6" s="25">
        <v>0.5</v>
      </c>
      <c r="O6" s="25">
        <v>-0.15</v>
      </c>
      <c r="P6" s="25">
        <v>-0.85</v>
      </c>
      <c r="Q6" s="25">
        <v>-0.4</v>
      </c>
      <c r="R6" s="25">
        <v>-0.62</v>
      </c>
      <c r="S6" s="25">
        <v>-0.57999999999999996</v>
      </c>
      <c r="T6" s="25">
        <v>-0.5</v>
      </c>
      <c r="V6" s="25" t="s">
        <v>3</v>
      </c>
      <c r="W6" s="25">
        <v>1</v>
      </c>
      <c r="X6" s="25">
        <v>0.5</v>
      </c>
      <c r="Y6" s="25">
        <v>-0.15</v>
      </c>
      <c r="Z6" s="25">
        <v>-0.85</v>
      </c>
      <c r="AA6" s="25">
        <v>-0.4</v>
      </c>
      <c r="AB6" s="25">
        <v>-0.62</v>
      </c>
      <c r="AC6" s="25">
        <v>-0.57999999999999996</v>
      </c>
      <c r="AD6" s="25">
        <v>-0.5</v>
      </c>
      <c r="AF6" t="s">
        <v>3</v>
      </c>
      <c r="AG6">
        <v>1</v>
      </c>
      <c r="AH6">
        <v>0.45</v>
      </c>
      <c r="AI6">
        <v>-0.19</v>
      </c>
      <c r="AJ6">
        <v>-0.88</v>
      </c>
      <c r="AK6">
        <v>-0.4</v>
      </c>
      <c r="AL6">
        <v>-0.62</v>
      </c>
      <c r="AM6">
        <v>-0.57999999999999996</v>
      </c>
      <c r="AN6">
        <v>-0.5</v>
      </c>
    </row>
    <row r="7" spans="2:40" x14ac:dyDescent="0.25">
      <c r="B7" s="25" t="s">
        <v>1</v>
      </c>
      <c r="C7" s="25">
        <v>1</v>
      </c>
      <c r="D7" s="25">
        <v>1</v>
      </c>
      <c r="E7" s="25">
        <v>0.61</v>
      </c>
      <c r="F7" s="25">
        <v>-0.5</v>
      </c>
      <c r="G7" s="25">
        <v>0.31</v>
      </c>
      <c r="H7" s="25">
        <v>-0.1</v>
      </c>
      <c r="I7" s="25">
        <v>-0.6</v>
      </c>
      <c r="J7" s="25">
        <v>-0.41</v>
      </c>
      <c r="L7" s="25" t="s">
        <v>1</v>
      </c>
      <c r="M7" s="25">
        <v>1</v>
      </c>
      <c r="N7" s="25">
        <v>1</v>
      </c>
      <c r="O7" s="25">
        <v>0.61</v>
      </c>
      <c r="P7" s="25">
        <v>-0.5</v>
      </c>
      <c r="Q7" s="25">
        <v>0.31</v>
      </c>
      <c r="R7" s="25">
        <v>-0.1</v>
      </c>
      <c r="S7" s="25">
        <v>-0.6</v>
      </c>
      <c r="T7" s="25">
        <v>-0.41</v>
      </c>
      <c r="V7" s="25" t="s">
        <v>1</v>
      </c>
      <c r="W7" s="25">
        <v>1</v>
      </c>
      <c r="X7" s="25">
        <v>1</v>
      </c>
      <c r="Y7" s="25">
        <v>0.61</v>
      </c>
      <c r="Z7" s="25">
        <v>-0.5</v>
      </c>
      <c r="AA7" s="25">
        <v>0.31</v>
      </c>
      <c r="AB7" s="25">
        <v>-0.1</v>
      </c>
      <c r="AC7" s="25">
        <v>-0.6</v>
      </c>
      <c r="AD7" s="25">
        <v>-0.41</v>
      </c>
      <c r="AF7" t="s">
        <v>1</v>
      </c>
      <c r="AG7">
        <v>1</v>
      </c>
      <c r="AH7">
        <v>1</v>
      </c>
      <c r="AI7">
        <v>0.55000000000000004</v>
      </c>
      <c r="AJ7">
        <v>-0.55000000000000004</v>
      </c>
      <c r="AK7">
        <v>0.31</v>
      </c>
      <c r="AL7">
        <v>-0.1</v>
      </c>
      <c r="AM7">
        <v>-0.6</v>
      </c>
      <c r="AN7">
        <v>-0.41</v>
      </c>
    </row>
    <row r="8" spans="2:40" x14ac:dyDescent="0.25">
      <c r="B8" s="25" t="s">
        <v>2</v>
      </c>
      <c r="C8" s="25">
        <v>1</v>
      </c>
      <c r="D8" s="25">
        <v>1</v>
      </c>
      <c r="E8" s="25">
        <v>0.55000000000000004</v>
      </c>
      <c r="F8" s="25">
        <v>-0.82</v>
      </c>
      <c r="G8" s="25">
        <v>-0.1</v>
      </c>
      <c r="H8" s="25">
        <v>-0.3</v>
      </c>
      <c r="I8" s="25">
        <v>-0.1</v>
      </c>
      <c r="J8" s="25">
        <v>-0.16</v>
      </c>
      <c r="L8" s="25" t="s">
        <v>2</v>
      </c>
      <c r="M8" s="25">
        <v>1</v>
      </c>
      <c r="N8" s="25">
        <v>1</v>
      </c>
      <c r="O8" s="25">
        <v>0.55000000000000004</v>
      </c>
      <c r="P8" s="25">
        <v>-0.82</v>
      </c>
      <c r="Q8" s="25">
        <v>-0.1</v>
      </c>
      <c r="R8" s="25">
        <v>-0.3</v>
      </c>
      <c r="S8" s="25">
        <v>-0.1</v>
      </c>
      <c r="T8" s="25">
        <v>-0.16</v>
      </c>
      <c r="V8" s="25" t="s">
        <v>2</v>
      </c>
      <c r="W8" s="25">
        <v>1</v>
      </c>
      <c r="X8" s="25">
        <v>1</v>
      </c>
      <c r="Y8" s="25">
        <v>0.55000000000000004</v>
      </c>
      <c r="Z8" s="25">
        <v>-0.82</v>
      </c>
      <c r="AA8" s="25">
        <v>-0.1</v>
      </c>
      <c r="AB8" s="25">
        <v>-0.3</v>
      </c>
      <c r="AC8" s="25">
        <v>-0.1</v>
      </c>
      <c r="AD8" s="25">
        <v>-0.16</v>
      </c>
      <c r="AF8" t="s">
        <v>2</v>
      </c>
      <c r="AG8">
        <v>1</v>
      </c>
      <c r="AH8">
        <v>1</v>
      </c>
      <c r="AI8">
        <v>0.5</v>
      </c>
      <c r="AJ8">
        <v>-0.85</v>
      </c>
      <c r="AK8">
        <v>-0.1</v>
      </c>
      <c r="AL8">
        <v>-0.3</v>
      </c>
      <c r="AM8">
        <v>-0.1</v>
      </c>
      <c r="AN8">
        <v>-0.16</v>
      </c>
    </row>
    <row r="9" spans="2:40" x14ac:dyDescent="0.25">
      <c r="B9" s="25" t="s">
        <v>4</v>
      </c>
      <c r="C9" s="25">
        <v>1</v>
      </c>
      <c r="D9" s="25">
        <v>1</v>
      </c>
      <c r="E9" s="25">
        <v>0.5</v>
      </c>
      <c r="F9" s="25">
        <v>-0.93</v>
      </c>
      <c r="G9" s="25">
        <v>-0.21</v>
      </c>
      <c r="H9" s="25">
        <v>-0.3</v>
      </c>
      <c r="I9" s="25">
        <v>-0.69</v>
      </c>
      <c r="J9" s="25">
        <v>-0.44</v>
      </c>
      <c r="L9" s="25" t="s">
        <v>4</v>
      </c>
      <c r="M9" s="25">
        <v>1</v>
      </c>
      <c r="N9" s="25">
        <v>1</v>
      </c>
      <c r="O9" s="25">
        <v>0.6</v>
      </c>
      <c r="P9" s="25">
        <v>-0.88</v>
      </c>
      <c r="Q9" s="25">
        <v>0.05</v>
      </c>
      <c r="R9" s="25">
        <v>-0.2</v>
      </c>
      <c r="S9" s="25">
        <v>-0.56999999999999995</v>
      </c>
      <c r="T9" s="25">
        <v>-0.39</v>
      </c>
      <c r="V9" s="25" t="s">
        <v>4</v>
      </c>
      <c r="W9" s="25">
        <v>1</v>
      </c>
      <c r="X9" s="25">
        <v>1</v>
      </c>
      <c r="Y9" s="25">
        <v>0.6</v>
      </c>
      <c r="Z9" s="25">
        <v>-0.88</v>
      </c>
      <c r="AA9" s="25">
        <v>0.05</v>
      </c>
      <c r="AB9" s="25">
        <v>-0.2</v>
      </c>
      <c r="AC9" s="25">
        <v>-0.56999999999999995</v>
      </c>
      <c r="AD9" s="25">
        <v>-0.39</v>
      </c>
      <c r="AF9" t="s">
        <v>4</v>
      </c>
      <c r="AG9">
        <v>1</v>
      </c>
      <c r="AH9">
        <v>1</v>
      </c>
      <c r="AI9">
        <v>0.55000000000000004</v>
      </c>
      <c r="AJ9">
        <v>-0.91</v>
      </c>
      <c r="AK9">
        <v>0.05</v>
      </c>
      <c r="AL9">
        <v>-0.2</v>
      </c>
      <c r="AM9">
        <v>-0.56999999999999995</v>
      </c>
      <c r="AN9">
        <v>-0.39</v>
      </c>
    </row>
    <row r="10" spans="2:40" x14ac:dyDescent="0.25">
      <c r="B10" s="25" t="s">
        <v>5</v>
      </c>
      <c r="C10" s="25">
        <v>0.75</v>
      </c>
      <c r="D10" s="25">
        <v>0.85</v>
      </c>
      <c r="E10" s="25">
        <v>0.3</v>
      </c>
      <c r="F10" s="25">
        <v>-0.51</v>
      </c>
      <c r="G10" s="25">
        <v>-0.41</v>
      </c>
      <c r="H10" s="25">
        <v>-0.48</v>
      </c>
      <c r="I10" s="25">
        <v>-0.48</v>
      </c>
      <c r="J10" s="25">
        <v>-0.65</v>
      </c>
      <c r="L10" s="25" t="s">
        <v>5</v>
      </c>
      <c r="M10" s="25">
        <v>0.85</v>
      </c>
      <c r="N10" s="25">
        <v>0.95</v>
      </c>
      <c r="O10" s="25">
        <v>0.4</v>
      </c>
      <c r="P10" s="25">
        <v>-0.45</v>
      </c>
      <c r="Q10" s="25">
        <v>-0.2</v>
      </c>
      <c r="R10" s="25">
        <v>-0.4</v>
      </c>
      <c r="S10" s="25">
        <v>-0.36</v>
      </c>
      <c r="T10" s="25">
        <v>-0.61</v>
      </c>
      <c r="V10" s="25" t="s">
        <v>5</v>
      </c>
      <c r="W10" s="25">
        <v>0.8</v>
      </c>
      <c r="X10" s="25">
        <v>0.9</v>
      </c>
      <c r="Y10" s="25">
        <v>0.45</v>
      </c>
      <c r="Z10" s="25">
        <v>-0.49</v>
      </c>
      <c r="AA10" s="25">
        <v>-0.3</v>
      </c>
      <c r="AB10" s="25">
        <v>-0.48</v>
      </c>
      <c r="AC10" s="25">
        <v>-0.66</v>
      </c>
      <c r="AD10" s="25">
        <v>-0.71</v>
      </c>
      <c r="AF10" t="s">
        <v>5</v>
      </c>
      <c r="AG10">
        <v>0.8</v>
      </c>
      <c r="AH10">
        <v>0.9</v>
      </c>
      <c r="AI10">
        <v>0.45</v>
      </c>
      <c r="AJ10">
        <v>-0.49</v>
      </c>
      <c r="AK10">
        <v>-0.2</v>
      </c>
      <c r="AL10">
        <v>-0.4</v>
      </c>
      <c r="AM10">
        <v>-0.36</v>
      </c>
      <c r="AN10">
        <v>-0.61</v>
      </c>
    </row>
    <row r="11" spans="2:40" x14ac:dyDescent="0.25">
      <c r="B11" s="25" t="s">
        <v>30</v>
      </c>
      <c r="C11" s="25">
        <v>0.65</v>
      </c>
      <c r="D11" s="25">
        <v>0.77</v>
      </c>
      <c r="E11" s="25">
        <v>0.7</v>
      </c>
      <c r="F11" s="25">
        <v>0.81</v>
      </c>
      <c r="G11" s="25">
        <v>-0.21</v>
      </c>
      <c r="H11" s="25">
        <v>-0.66</v>
      </c>
      <c r="I11" s="25">
        <v>-0.33</v>
      </c>
      <c r="J11" s="25">
        <v>-0.74</v>
      </c>
      <c r="L11" s="25" t="s">
        <v>30</v>
      </c>
      <c r="M11" s="25">
        <v>0.75</v>
      </c>
      <c r="N11" s="25">
        <v>0.9</v>
      </c>
      <c r="O11" s="25">
        <v>0.8</v>
      </c>
      <c r="P11" s="25">
        <v>0.57999999999999996</v>
      </c>
      <c r="Q11" s="25">
        <v>-0.1</v>
      </c>
      <c r="R11" s="25">
        <v>-0.6</v>
      </c>
      <c r="S11" s="25">
        <v>-0.2</v>
      </c>
      <c r="T11" s="25">
        <v>-0.7</v>
      </c>
      <c r="V11" s="25" t="s">
        <v>30</v>
      </c>
      <c r="W11" s="25">
        <v>0.7</v>
      </c>
      <c r="X11" s="25">
        <v>0.85</v>
      </c>
      <c r="Y11" s="25">
        <v>0.75</v>
      </c>
      <c r="Z11" s="25">
        <v>0.2</v>
      </c>
      <c r="AA11" s="25">
        <v>-0.15</v>
      </c>
      <c r="AB11" s="25">
        <v>-0.65</v>
      </c>
      <c r="AC11" s="25">
        <v>-0.26</v>
      </c>
      <c r="AD11" s="25">
        <v>-0.78</v>
      </c>
      <c r="AF11" t="s">
        <v>30</v>
      </c>
      <c r="AG11">
        <v>0.55000000000000004</v>
      </c>
      <c r="AH11">
        <v>0.68</v>
      </c>
      <c r="AI11">
        <v>0.66</v>
      </c>
      <c r="AJ11">
        <v>-0.1</v>
      </c>
      <c r="AK11">
        <v>-0.3</v>
      </c>
      <c r="AL11">
        <v>-0.77</v>
      </c>
      <c r="AM11">
        <v>-0.38</v>
      </c>
      <c r="AN11">
        <v>-0.91</v>
      </c>
    </row>
    <row r="12" spans="2:40" x14ac:dyDescent="0.25">
      <c r="B12" s="25" t="s">
        <v>31</v>
      </c>
      <c r="C12" s="25">
        <v>0.45</v>
      </c>
      <c r="D12" s="25">
        <v>0.62</v>
      </c>
      <c r="E12" s="25">
        <v>0.5</v>
      </c>
      <c r="F12" s="25">
        <v>-0.113</v>
      </c>
      <c r="G12" s="25">
        <v>-0.3</v>
      </c>
      <c r="H12" s="25">
        <v>-0.39</v>
      </c>
      <c r="I12" s="25">
        <v>-0.71</v>
      </c>
      <c r="J12" s="25">
        <v>-0.88</v>
      </c>
      <c r="L12" s="25" t="s">
        <v>31</v>
      </c>
      <c r="M12" s="25">
        <v>0.55000000000000004</v>
      </c>
      <c r="N12" s="25">
        <v>0.82</v>
      </c>
      <c r="O12" s="25">
        <v>0.7</v>
      </c>
      <c r="P12" s="25">
        <v>0.2</v>
      </c>
      <c r="Q12" s="25">
        <v>-0.1</v>
      </c>
      <c r="R12" s="25">
        <v>-0.31</v>
      </c>
      <c r="S12" s="25">
        <v>-0.62</v>
      </c>
      <c r="T12" s="25">
        <v>-0.81</v>
      </c>
      <c r="V12" s="25" t="s">
        <v>31</v>
      </c>
      <c r="W12" s="25">
        <v>0.5</v>
      </c>
      <c r="X12" s="25">
        <v>0.8</v>
      </c>
      <c r="Y12" s="25">
        <v>0.75</v>
      </c>
      <c r="Z12" s="25">
        <v>0.1</v>
      </c>
      <c r="AA12" s="25">
        <v>-0.2</v>
      </c>
      <c r="AB12" s="25">
        <v>-0.35</v>
      </c>
      <c r="AC12" s="25">
        <v>-0.72</v>
      </c>
      <c r="AD12" s="25">
        <v>-0.85</v>
      </c>
      <c r="AF12" t="s">
        <v>31</v>
      </c>
      <c r="AG12">
        <v>0.34</v>
      </c>
      <c r="AH12">
        <v>0.59</v>
      </c>
      <c r="AI12">
        <v>0.64</v>
      </c>
      <c r="AJ12">
        <v>0</v>
      </c>
      <c r="AK12">
        <v>-0.41</v>
      </c>
      <c r="AL12">
        <v>-0.51</v>
      </c>
      <c r="AM12">
        <v>-0.79</v>
      </c>
      <c r="AN12">
        <v>-1</v>
      </c>
    </row>
    <row r="13" spans="2:40" x14ac:dyDescent="0.25">
      <c r="B13" s="25" t="s">
        <v>76</v>
      </c>
      <c r="C13" s="25">
        <v>0.33</v>
      </c>
      <c r="D13" s="25">
        <v>0.69</v>
      </c>
      <c r="E13" s="25">
        <v>0.34</v>
      </c>
      <c r="F13" s="25">
        <v>-0.1134</v>
      </c>
      <c r="G13" s="25">
        <v>-0.41</v>
      </c>
      <c r="H13" s="25">
        <v>-0.14000000000000001</v>
      </c>
      <c r="I13" s="25">
        <v>-0.67</v>
      </c>
      <c r="J13" s="25">
        <v>-0.89</v>
      </c>
      <c r="L13" s="25" t="s">
        <v>76</v>
      </c>
      <c r="M13" s="25">
        <v>0.51</v>
      </c>
      <c r="N13" s="25">
        <v>0.79</v>
      </c>
      <c r="O13" s="25">
        <v>0.65</v>
      </c>
      <c r="P13" s="25">
        <v>0.1</v>
      </c>
      <c r="Q13" s="25">
        <v>-0.15</v>
      </c>
      <c r="R13" s="25">
        <v>0.1</v>
      </c>
      <c r="S13" s="25">
        <v>-0.5</v>
      </c>
      <c r="T13" s="25">
        <v>-0.85</v>
      </c>
      <c r="V13" s="25" t="s">
        <v>76</v>
      </c>
      <c r="W13" s="25">
        <v>0.45</v>
      </c>
      <c r="X13" s="25">
        <v>0.75</v>
      </c>
      <c r="Y13" s="25">
        <v>0.6</v>
      </c>
      <c r="Z13" s="25">
        <v>0</v>
      </c>
      <c r="AA13" s="25">
        <v>-0.25</v>
      </c>
      <c r="AB13" s="25">
        <v>-0.05</v>
      </c>
      <c r="AC13" s="25">
        <v>-0.66</v>
      </c>
      <c r="AD13" s="25">
        <v>-0.88</v>
      </c>
      <c r="AF13" t="s">
        <v>76</v>
      </c>
      <c r="AG13">
        <v>0.28999999999999998</v>
      </c>
      <c r="AH13">
        <v>0.64</v>
      </c>
      <c r="AI13">
        <v>0.6</v>
      </c>
      <c r="AJ13">
        <v>-0.15</v>
      </c>
      <c r="AK13">
        <v>-0.39</v>
      </c>
      <c r="AL13">
        <v>-0.18</v>
      </c>
      <c r="AM13">
        <v>-0.81</v>
      </c>
      <c r="AN13">
        <v>-1</v>
      </c>
    </row>
    <row r="14" spans="2:40" x14ac:dyDescent="0.25">
      <c r="C14">
        <f>AVERAGE(C6:C13)</f>
        <v>0.77250000000000008</v>
      </c>
      <c r="D14" s="25">
        <f t="shared" ref="D14:J14" si="0">AVERAGE(D6:D13)</f>
        <v>0.80374999999999996</v>
      </c>
      <c r="E14" s="25">
        <f t="shared" si="0"/>
        <v>0.41874999999999996</v>
      </c>
      <c r="F14" s="25">
        <f t="shared" si="0"/>
        <v>-0.37830000000000003</v>
      </c>
      <c r="G14" s="25">
        <f t="shared" si="0"/>
        <v>-0.21625</v>
      </c>
      <c r="H14" s="25">
        <f t="shared" si="0"/>
        <v>-0.37375000000000003</v>
      </c>
      <c r="I14" s="25">
        <f t="shared" si="0"/>
        <v>-0.52</v>
      </c>
      <c r="J14" s="25">
        <f t="shared" si="0"/>
        <v>-0.58374999999999988</v>
      </c>
      <c r="M14" s="25">
        <f>AVERAGE(M6:M13)</f>
        <v>0.83249999999999991</v>
      </c>
      <c r="N14" s="25">
        <f t="shared" ref="N14" si="1">AVERAGE(N6:N13)</f>
        <v>0.87000000000000011</v>
      </c>
      <c r="O14" s="25">
        <f t="shared" ref="O14" si="2">AVERAGE(O6:O13)</f>
        <v>0.52</v>
      </c>
      <c r="P14" s="25">
        <f t="shared" ref="P14" si="3">AVERAGE(P6:P13)</f>
        <v>-0.32749999999999996</v>
      </c>
      <c r="Q14" s="25">
        <f t="shared" ref="Q14" si="4">AVERAGE(Q6:Q13)</f>
        <v>-8.6250000000000007E-2</v>
      </c>
      <c r="R14" s="25">
        <f t="shared" ref="R14" si="5">AVERAGE(R6:R13)</f>
        <v>-0.30375000000000002</v>
      </c>
      <c r="S14" s="25">
        <f t="shared" ref="S14" si="6">AVERAGE(S6:S13)</f>
        <v>-0.44125000000000003</v>
      </c>
      <c r="T14" s="25">
        <f t="shared" ref="T14" si="7">AVERAGE(T6:T13)</f>
        <v>-0.55374999999999996</v>
      </c>
      <c r="W14" s="25">
        <f>AVERAGE(W6:W13)</f>
        <v>0.80625000000000002</v>
      </c>
      <c r="X14" s="25">
        <f t="shared" ref="X14" si="8">AVERAGE(X6:X13)</f>
        <v>0.85</v>
      </c>
      <c r="Y14" s="25">
        <f t="shared" ref="Y14" si="9">AVERAGE(Y6:Y13)</f>
        <v>0.52</v>
      </c>
      <c r="Z14" s="25">
        <f t="shared" ref="Z14" si="10">AVERAGE(Z6:Z13)</f>
        <v>-0.40499999999999997</v>
      </c>
      <c r="AA14" s="25">
        <f t="shared" ref="AA14" si="11">AVERAGE(AA6:AA13)</f>
        <v>-0.13</v>
      </c>
      <c r="AB14" s="25">
        <f t="shared" ref="AB14" si="12">AVERAGE(AB6:AB13)</f>
        <v>-0.34375</v>
      </c>
      <c r="AC14" s="25">
        <f t="shared" ref="AC14" si="13">AVERAGE(AC6:AC13)</f>
        <v>-0.51875000000000004</v>
      </c>
      <c r="AD14" s="25">
        <f t="shared" ref="AD14" si="14">AVERAGE(AD6:AD13)</f>
        <v>-0.58500000000000008</v>
      </c>
      <c r="AG14" s="25">
        <f>AVERAGE(AG6:AG13)</f>
        <v>0.74749999999999994</v>
      </c>
      <c r="AH14" s="25">
        <f t="shared" ref="AH14" si="15">AVERAGE(AH6:AH13)</f>
        <v>0.78249999999999997</v>
      </c>
      <c r="AI14" s="25">
        <f t="shared" ref="AI14" si="16">AVERAGE(AI6:AI13)</f>
        <v>0.47000000000000003</v>
      </c>
      <c r="AJ14" s="25">
        <f t="shared" ref="AJ14" si="17">AVERAGE(AJ6:AJ13)</f>
        <v>-0.49125000000000008</v>
      </c>
      <c r="AK14" s="25">
        <f t="shared" ref="AK14" si="18">AVERAGE(AK6:AK13)</f>
        <v>-0.18</v>
      </c>
      <c r="AL14" s="25">
        <f t="shared" ref="AL14" si="19">AVERAGE(AL6:AL13)</f>
        <v>-0.38500000000000006</v>
      </c>
      <c r="AM14" s="25">
        <f t="shared" ref="AM14" si="20">AVERAGE(AM6:AM13)</f>
        <v>-0.52374999999999994</v>
      </c>
      <c r="AN14" s="25">
        <f t="shared" ref="AN14" si="21">AVERAGE(AN6:AN13)</f>
        <v>-0.62250000000000005</v>
      </c>
    </row>
    <row r="15" spans="2:40" x14ac:dyDescent="0.25">
      <c r="B15" s="25" t="s">
        <v>28</v>
      </c>
      <c r="C15" s="25"/>
      <c r="D15" s="25"/>
      <c r="E15" s="25"/>
      <c r="F15" s="25"/>
      <c r="G15" s="25"/>
      <c r="H15" s="25"/>
      <c r="I15" s="25"/>
      <c r="J15" s="25"/>
      <c r="L15" s="25" t="s">
        <v>28</v>
      </c>
      <c r="M15" s="25"/>
      <c r="N15" s="25"/>
      <c r="O15" s="25"/>
      <c r="P15" s="25"/>
      <c r="Q15" s="25"/>
      <c r="R15" s="25"/>
      <c r="S15" s="25"/>
      <c r="T15" s="25"/>
      <c r="V15" s="25" t="s">
        <v>28</v>
      </c>
      <c r="W15" s="25"/>
      <c r="X15" s="25"/>
      <c r="Y15" s="25"/>
      <c r="Z15" s="25"/>
      <c r="AA15" s="25"/>
      <c r="AB15" s="25"/>
      <c r="AC15" s="25"/>
      <c r="AD15" s="25"/>
      <c r="AF15" t="s">
        <v>28</v>
      </c>
    </row>
    <row r="16" spans="2:40" x14ac:dyDescent="0.25">
      <c r="B16" s="25"/>
      <c r="C16" s="25" t="s">
        <v>0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68</v>
      </c>
      <c r="I16" s="25" t="s">
        <v>11</v>
      </c>
      <c r="J16" s="25" t="s">
        <v>69</v>
      </c>
      <c r="L16" s="25"/>
      <c r="M16" s="25" t="s">
        <v>0</v>
      </c>
      <c r="N16" s="25" t="s">
        <v>6</v>
      </c>
      <c r="O16" s="25" t="s">
        <v>7</v>
      </c>
      <c r="P16" s="25" t="s">
        <v>8</v>
      </c>
      <c r="Q16" s="25" t="s">
        <v>9</v>
      </c>
      <c r="R16" s="25" t="s">
        <v>68</v>
      </c>
      <c r="S16" s="25" t="s">
        <v>11</v>
      </c>
      <c r="T16" s="25" t="s">
        <v>69</v>
      </c>
      <c r="V16" s="25"/>
      <c r="W16" s="25" t="s">
        <v>0</v>
      </c>
      <c r="X16" s="25" t="s">
        <v>6</v>
      </c>
      <c r="Y16" s="25" t="s">
        <v>7</v>
      </c>
      <c r="Z16" s="25" t="s">
        <v>8</v>
      </c>
      <c r="AA16" s="25" t="s">
        <v>9</v>
      </c>
      <c r="AB16" s="25" t="s">
        <v>68</v>
      </c>
      <c r="AC16" s="25" t="s">
        <v>11</v>
      </c>
      <c r="AD16" s="25" t="s">
        <v>69</v>
      </c>
      <c r="AG16" t="s">
        <v>0</v>
      </c>
      <c r="AH16" t="s">
        <v>6</v>
      </c>
      <c r="AI16" t="s">
        <v>7</v>
      </c>
      <c r="AJ16" t="s">
        <v>8</v>
      </c>
      <c r="AK16" t="s">
        <v>9</v>
      </c>
      <c r="AL16" t="s">
        <v>68</v>
      </c>
      <c r="AM16" t="s">
        <v>11</v>
      </c>
      <c r="AN16" t="s">
        <v>69</v>
      </c>
    </row>
    <row r="17" spans="1:40" x14ac:dyDescent="0.25">
      <c r="B17" s="25" t="s">
        <v>3</v>
      </c>
      <c r="C17" s="25">
        <v>1</v>
      </c>
      <c r="D17" s="25">
        <v>0.5</v>
      </c>
      <c r="E17" s="25">
        <v>0.71</v>
      </c>
      <c r="F17" s="25">
        <v>-0.55000000000000004</v>
      </c>
      <c r="G17" s="25">
        <v>-0.05</v>
      </c>
      <c r="H17" s="25">
        <v>0.05</v>
      </c>
      <c r="I17" s="25">
        <v>-0.28000000000000003</v>
      </c>
      <c r="J17" s="25">
        <v>0.5</v>
      </c>
      <c r="L17" s="25" t="s">
        <v>3</v>
      </c>
      <c r="M17" s="25">
        <v>1</v>
      </c>
      <c r="N17" s="25">
        <v>0.5</v>
      </c>
      <c r="O17" s="25">
        <v>0.71</v>
      </c>
      <c r="P17" s="25">
        <v>-0.55000000000000004</v>
      </c>
      <c r="Q17" s="25">
        <v>-0.05</v>
      </c>
      <c r="R17" s="25">
        <v>0.05</v>
      </c>
      <c r="S17" s="25">
        <v>-0.28000000000000003</v>
      </c>
      <c r="T17" s="25">
        <v>0.5</v>
      </c>
      <c r="V17" s="25" t="s">
        <v>3</v>
      </c>
      <c r="W17" s="25">
        <v>1</v>
      </c>
      <c r="X17" s="25">
        <v>0.5</v>
      </c>
      <c r="Y17" s="25">
        <v>0.71</v>
      </c>
      <c r="Z17" s="25">
        <v>-0.55000000000000004</v>
      </c>
      <c r="AA17" s="25">
        <v>-0.05</v>
      </c>
      <c r="AB17" s="25">
        <v>0.05</v>
      </c>
      <c r="AC17" s="25">
        <v>-0.28000000000000003</v>
      </c>
      <c r="AD17" s="25">
        <v>0.5</v>
      </c>
      <c r="AF17" t="s">
        <v>3</v>
      </c>
      <c r="AG17">
        <v>1</v>
      </c>
      <c r="AH17">
        <v>0.5</v>
      </c>
      <c r="AI17">
        <v>0.71</v>
      </c>
      <c r="AJ17">
        <v>-0.55000000000000004</v>
      </c>
      <c r="AK17">
        <v>-0.05</v>
      </c>
      <c r="AL17">
        <v>0.05</v>
      </c>
      <c r="AM17">
        <v>-0.28000000000000003</v>
      </c>
      <c r="AN17">
        <v>0.5</v>
      </c>
    </row>
    <row r="18" spans="1:40" x14ac:dyDescent="0.25">
      <c r="B18" s="25" t="s">
        <v>1</v>
      </c>
      <c r="C18" s="25">
        <v>1</v>
      </c>
      <c r="D18" s="25">
        <v>1</v>
      </c>
      <c r="E18" s="25">
        <v>1</v>
      </c>
      <c r="F18" s="25">
        <v>-0.55000000000000004</v>
      </c>
      <c r="G18" s="25">
        <v>0.35</v>
      </c>
      <c r="H18" s="25">
        <v>0.1</v>
      </c>
      <c r="I18" s="25">
        <v>0.2</v>
      </c>
      <c r="J18" s="25">
        <v>0.15</v>
      </c>
      <c r="L18" s="25" t="s">
        <v>1</v>
      </c>
      <c r="M18" s="25">
        <v>1</v>
      </c>
      <c r="N18" s="25">
        <v>1</v>
      </c>
      <c r="O18" s="25">
        <v>1</v>
      </c>
      <c r="P18" s="25">
        <v>-0.55000000000000004</v>
      </c>
      <c r="Q18" s="25">
        <v>0.35</v>
      </c>
      <c r="R18" s="25">
        <v>0.1</v>
      </c>
      <c r="S18" s="25">
        <v>0.2</v>
      </c>
      <c r="T18" s="25">
        <v>0.15</v>
      </c>
      <c r="V18" s="25" t="s">
        <v>1</v>
      </c>
      <c r="W18" s="25">
        <v>1</v>
      </c>
      <c r="X18" s="25">
        <v>1</v>
      </c>
      <c r="Y18" s="25">
        <v>1</v>
      </c>
      <c r="Z18" s="25">
        <v>-0.55000000000000004</v>
      </c>
      <c r="AA18" s="25">
        <v>0.35</v>
      </c>
      <c r="AB18" s="25">
        <v>0.1</v>
      </c>
      <c r="AC18" s="25">
        <v>0.2</v>
      </c>
      <c r="AD18" s="25">
        <v>0.15</v>
      </c>
      <c r="AF18" t="s">
        <v>1</v>
      </c>
      <c r="AG18">
        <v>1</v>
      </c>
      <c r="AH18">
        <v>1</v>
      </c>
      <c r="AI18">
        <v>1</v>
      </c>
      <c r="AJ18">
        <v>-0.55000000000000004</v>
      </c>
      <c r="AK18">
        <v>0.35</v>
      </c>
      <c r="AL18">
        <v>0.1</v>
      </c>
      <c r="AM18">
        <v>0.2</v>
      </c>
      <c r="AN18">
        <v>0.15</v>
      </c>
    </row>
    <row r="19" spans="1:40" x14ac:dyDescent="0.25">
      <c r="B19" s="25" t="s">
        <v>2</v>
      </c>
      <c r="C19" s="25">
        <v>1</v>
      </c>
      <c r="D19" s="25">
        <v>1</v>
      </c>
      <c r="E19" s="25">
        <v>1</v>
      </c>
      <c r="F19" s="25">
        <v>-0.62</v>
      </c>
      <c r="G19" s="25">
        <v>0.05</v>
      </c>
      <c r="H19" s="25">
        <v>0.2</v>
      </c>
      <c r="I19" s="25">
        <v>0.25</v>
      </c>
      <c r="J19" s="25">
        <v>0.25</v>
      </c>
      <c r="L19" s="25" t="s">
        <v>2</v>
      </c>
      <c r="M19" s="25">
        <v>1</v>
      </c>
      <c r="N19" s="25">
        <v>1</v>
      </c>
      <c r="O19" s="25">
        <v>1</v>
      </c>
      <c r="P19" s="25">
        <v>-0.62</v>
      </c>
      <c r="Q19" s="25">
        <v>0.05</v>
      </c>
      <c r="R19" s="25">
        <v>0.2</v>
      </c>
      <c r="S19" s="25">
        <v>0.25</v>
      </c>
      <c r="T19" s="25">
        <v>0.25</v>
      </c>
      <c r="V19" s="25" t="s">
        <v>2</v>
      </c>
      <c r="W19" s="25">
        <v>1</v>
      </c>
      <c r="X19" s="25">
        <v>1</v>
      </c>
      <c r="Y19" s="25">
        <v>1</v>
      </c>
      <c r="Z19" s="25">
        <v>-0.62</v>
      </c>
      <c r="AA19" s="25">
        <v>0.05</v>
      </c>
      <c r="AB19" s="25">
        <v>0.2</v>
      </c>
      <c r="AC19" s="25">
        <v>0.25</v>
      </c>
      <c r="AD19" s="25">
        <v>0.25</v>
      </c>
      <c r="AF19" t="s">
        <v>2</v>
      </c>
      <c r="AG19">
        <v>1</v>
      </c>
      <c r="AH19">
        <v>1</v>
      </c>
      <c r="AI19">
        <v>1</v>
      </c>
      <c r="AJ19">
        <v>-0.62</v>
      </c>
      <c r="AK19">
        <v>0.05</v>
      </c>
      <c r="AL19">
        <v>0.2</v>
      </c>
      <c r="AM19">
        <v>0.25</v>
      </c>
      <c r="AN19">
        <v>0.25</v>
      </c>
    </row>
    <row r="20" spans="1:40" x14ac:dyDescent="0.25">
      <c r="B20" s="25" t="s">
        <v>4</v>
      </c>
      <c r="C20" s="25">
        <v>1</v>
      </c>
      <c r="D20" s="25">
        <v>1</v>
      </c>
      <c r="E20" s="25">
        <v>0.9</v>
      </c>
      <c r="F20" s="25">
        <v>-0.15</v>
      </c>
      <c r="G20" s="25">
        <v>0</v>
      </c>
      <c r="H20" s="25">
        <v>-0.05</v>
      </c>
      <c r="I20" s="25">
        <v>-0.15</v>
      </c>
      <c r="J20" s="25">
        <v>0.1</v>
      </c>
      <c r="L20" s="25" t="s">
        <v>4</v>
      </c>
      <c r="M20" s="25">
        <v>1</v>
      </c>
      <c r="N20" s="25">
        <v>1</v>
      </c>
      <c r="O20" s="25">
        <v>0.95</v>
      </c>
      <c r="P20" s="25">
        <v>-0.05</v>
      </c>
      <c r="Q20" s="25">
        <v>0.15</v>
      </c>
      <c r="R20" s="25">
        <v>0.3</v>
      </c>
      <c r="S20" s="25">
        <v>-0.1</v>
      </c>
      <c r="T20" s="25">
        <v>0.3</v>
      </c>
      <c r="V20" s="25" t="s">
        <v>4</v>
      </c>
      <c r="W20" s="25">
        <v>1</v>
      </c>
      <c r="X20" s="25">
        <v>1</v>
      </c>
      <c r="Y20" s="25">
        <v>0.95</v>
      </c>
      <c r="Z20" s="25">
        <v>-0.05</v>
      </c>
      <c r="AA20" s="25">
        <v>0.15</v>
      </c>
      <c r="AB20" s="25">
        <v>0.3</v>
      </c>
      <c r="AC20" s="25">
        <v>-0.1</v>
      </c>
      <c r="AD20" s="25">
        <v>0.3</v>
      </c>
      <c r="AF20" t="s">
        <v>4</v>
      </c>
      <c r="AG20">
        <v>1</v>
      </c>
      <c r="AH20">
        <v>1</v>
      </c>
      <c r="AI20">
        <v>0.95</v>
      </c>
      <c r="AJ20">
        <v>-0.05</v>
      </c>
      <c r="AK20">
        <v>0.15</v>
      </c>
      <c r="AL20">
        <v>0.3</v>
      </c>
      <c r="AM20">
        <v>-0.1</v>
      </c>
      <c r="AN20">
        <v>0.3</v>
      </c>
    </row>
    <row r="21" spans="1:40" x14ac:dyDescent="0.25">
      <c r="B21" s="25" t="s">
        <v>5</v>
      </c>
      <c r="C21" s="25">
        <v>0.78081250729775198</v>
      </c>
      <c r="D21" s="25">
        <v>0.82081250729775002</v>
      </c>
      <c r="E21" s="25">
        <v>0.72081250729775204</v>
      </c>
      <c r="F21" s="25">
        <v>-0.35</v>
      </c>
      <c r="G21" s="25">
        <v>-0.13</v>
      </c>
      <c r="H21" s="25">
        <v>-1.4091874927022501</v>
      </c>
      <c r="I21" s="25">
        <v>-0.5</v>
      </c>
      <c r="J21" s="25">
        <v>-0.2</v>
      </c>
      <c r="L21" s="25" t="s">
        <v>5</v>
      </c>
      <c r="M21" s="25">
        <v>0.82081250729775168</v>
      </c>
      <c r="N21" s="25">
        <v>0.89081250729774997</v>
      </c>
      <c r="O21" s="25">
        <v>0.78081250729775176</v>
      </c>
      <c r="P21" s="25">
        <v>-0.3</v>
      </c>
      <c r="Q21" s="25">
        <v>0.05</v>
      </c>
      <c r="R21" s="25">
        <v>-0.48918749270224993</v>
      </c>
      <c r="S21" s="25">
        <v>-0.4</v>
      </c>
      <c r="T21" s="25">
        <v>0.1</v>
      </c>
      <c r="V21" s="25" t="s">
        <v>5</v>
      </c>
      <c r="W21" s="25">
        <v>0.95</v>
      </c>
      <c r="X21" s="25">
        <v>1</v>
      </c>
      <c r="Y21" s="25">
        <v>0.91</v>
      </c>
      <c r="Z21" s="25">
        <v>-0.15</v>
      </c>
      <c r="AA21" s="25">
        <v>0.2</v>
      </c>
      <c r="AB21" s="25">
        <v>-0.2</v>
      </c>
      <c r="AC21" s="25">
        <v>-0.36</v>
      </c>
      <c r="AD21" s="25">
        <v>0.2</v>
      </c>
      <c r="AF21" t="s">
        <v>5</v>
      </c>
      <c r="AG21">
        <v>0.95</v>
      </c>
      <c r="AH21">
        <v>1</v>
      </c>
      <c r="AI21">
        <v>0.91</v>
      </c>
      <c r="AJ21">
        <v>-0.15</v>
      </c>
      <c r="AK21">
        <v>0.2</v>
      </c>
      <c r="AL21">
        <v>-0.2</v>
      </c>
      <c r="AM21">
        <v>-0.36</v>
      </c>
      <c r="AN21">
        <v>0.2</v>
      </c>
    </row>
    <row r="22" spans="1:40" x14ac:dyDescent="0.25">
      <c r="B22" s="25" t="s">
        <v>30</v>
      </c>
      <c r="C22" s="25">
        <v>0.30348390299912997</v>
      </c>
      <c r="D22" s="25">
        <v>0.50348390299913004</v>
      </c>
      <c r="E22" s="25">
        <v>0.30348390299912997</v>
      </c>
      <c r="F22" s="25">
        <v>-0.45</v>
      </c>
      <c r="G22" s="25">
        <v>-0.25</v>
      </c>
      <c r="H22" s="25">
        <v>-0.44</v>
      </c>
      <c r="I22" s="25">
        <v>-0.25</v>
      </c>
      <c r="J22" s="25">
        <v>0</v>
      </c>
      <c r="L22" s="25" t="s">
        <v>30</v>
      </c>
      <c r="M22" s="25">
        <v>0.34348390299913001</v>
      </c>
      <c r="N22" s="25">
        <v>0.54348390299912985</v>
      </c>
      <c r="O22" s="25">
        <v>0.34348390299913001</v>
      </c>
      <c r="P22" s="25">
        <v>-0.35</v>
      </c>
      <c r="Q22" s="25">
        <v>-0.15</v>
      </c>
      <c r="R22" s="25">
        <v>-0.32</v>
      </c>
      <c r="S22" s="25">
        <v>-0.15</v>
      </c>
      <c r="T22" s="25">
        <v>0.2</v>
      </c>
      <c r="V22" s="25" t="s">
        <v>30</v>
      </c>
      <c r="W22" s="25">
        <v>0.85</v>
      </c>
      <c r="X22" s="25">
        <v>0.95</v>
      </c>
      <c r="Y22" s="25">
        <v>0.85</v>
      </c>
      <c r="Z22" s="25">
        <v>0.4</v>
      </c>
      <c r="AA22" s="25">
        <v>0.15</v>
      </c>
      <c r="AB22" s="25">
        <v>-0.2</v>
      </c>
      <c r="AC22" s="25">
        <v>0.1</v>
      </c>
      <c r="AD22" s="25">
        <v>0.4</v>
      </c>
      <c r="AF22" t="s">
        <v>30</v>
      </c>
      <c r="AG22">
        <v>0.75</v>
      </c>
      <c r="AH22" s="25">
        <v>0.85</v>
      </c>
      <c r="AI22" s="25">
        <v>0.75</v>
      </c>
      <c r="AJ22">
        <v>0.21</v>
      </c>
      <c r="AK22">
        <v>0</v>
      </c>
      <c r="AL22">
        <v>-0.4</v>
      </c>
      <c r="AM22">
        <v>-0.1</v>
      </c>
      <c r="AN22">
        <v>0.2</v>
      </c>
    </row>
    <row r="23" spans="1:40" x14ac:dyDescent="0.25">
      <c r="B23" s="25" t="s">
        <v>31</v>
      </c>
      <c r="C23" s="25">
        <v>1.2818544307826999E-2</v>
      </c>
      <c r="D23" s="25">
        <v>0.32281854430783002</v>
      </c>
      <c r="E23" s="25">
        <v>0.202818544307827</v>
      </c>
      <c r="F23" s="25">
        <v>-0.35</v>
      </c>
      <c r="G23" s="25">
        <v>-0.35</v>
      </c>
      <c r="H23" s="25">
        <v>0</v>
      </c>
      <c r="I23" s="25">
        <v>-0.45</v>
      </c>
      <c r="J23" s="25">
        <v>-0.3</v>
      </c>
      <c r="K23" s="25"/>
      <c r="L23" s="25" t="s">
        <v>31</v>
      </c>
      <c r="M23" s="25">
        <v>0.10281854430782655</v>
      </c>
      <c r="N23" s="25">
        <v>0.42281854430782995</v>
      </c>
      <c r="O23" s="25">
        <v>0.25281854430782658</v>
      </c>
      <c r="P23" s="25">
        <v>-0.25</v>
      </c>
      <c r="Q23" s="25">
        <v>-0.25</v>
      </c>
      <c r="R23" s="25">
        <v>0.11</v>
      </c>
      <c r="S23" s="25">
        <v>-0.35</v>
      </c>
      <c r="T23" s="25">
        <v>-0.2</v>
      </c>
      <c r="V23" s="25" t="s">
        <v>31</v>
      </c>
      <c r="W23" s="25">
        <v>0.65</v>
      </c>
      <c r="X23" s="25">
        <v>0.87</v>
      </c>
      <c r="Y23" s="25">
        <v>0.8</v>
      </c>
      <c r="Z23" s="25">
        <v>0.25</v>
      </c>
      <c r="AA23" s="25">
        <v>0.1</v>
      </c>
      <c r="AB23" s="25">
        <v>0.31</v>
      </c>
      <c r="AC23" s="25">
        <v>-0.32</v>
      </c>
      <c r="AD23" s="25">
        <v>0.1</v>
      </c>
      <c r="AF23" t="s">
        <v>31</v>
      </c>
      <c r="AG23" s="25">
        <v>0.55000000000000004</v>
      </c>
      <c r="AH23" s="25">
        <v>0.77</v>
      </c>
      <c r="AI23" s="25">
        <v>0.70000000000000007</v>
      </c>
      <c r="AJ23">
        <v>0</v>
      </c>
      <c r="AK23">
        <v>-0.1</v>
      </c>
      <c r="AL23">
        <v>0.1</v>
      </c>
      <c r="AM23">
        <v>-0.51</v>
      </c>
      <c r="AN23">
        <v>0</v>
      </c>
    </row>
    <row r="24" spans="1:40" x14ac:dyDescent="0.25">
      <c r="B24" s="25" t="s">
        <v>76</v>
      </c>
      <c r="C24" s="25">
        <v>0.18903509503085</v>
      </c>
      <c r="D24" s="25">
        <v>0.48590350950308497</v>
      </c>
      <c r="E24" s="25">
        <v>0.40003509503085</v>
      </c>
      <c r="F24" s="25">
        <v>-0.1</v>
      </c>
      <c r="G24" s="25">
        <v>-0.35</v>
      </c>
      <c r="H24" s="25">
        <v>-0.05</v>
      </c>
      <c r="I24" s="25">
        <v>-0.33</v>
      </c>
      <c r="J24" s="25">
        <v>-0.31</v>
      </c>
      <c r="K24" s="25"/>
      <c r="L24" s="25" t="s">
        <v>76</v>
      </c>
      <c r="M24" s="25">
        <v>0.21903509503085006</v>
      </c>
      <c r="N24" s="25">
        <v>0.55903509503084992</v>
      </c>
      <c r="O24" s="25">
        <v>0.42903509503085002</v>
      </c>
      <c r="P24" s="25">
        <v>0</v>
      </c>
      <c r="Q24" s="25">
        <v>-0.3</v>
      </c>
      <c r="R24" s="25">
        <v>0.31</v>
      </c>
      <c r="S24" s="25">
        <v>-0.25</v>
      </c>
      <c r="T24" s="25">
        <v>-0.15</v>
      </c>
      <c r="V24" s="25" t="s">
        <v>76</v>
      </c>
      <c r="W24" s="25">
        <v>0.61</v>
      </c>
      <c r="X24" s="25">
        <v>0.85</v>
      </c>
      <c r="Y24" s="25">
        <v>0.82</v>
      </c>
      <c r="Z24" s="25">
        <v>0.2</v>
      </c>
      <c r="AA24" s="25">
        <v>-0.1</v>
      </c>
      <c r="AB24" s="25">
        <v>0.41</v>
      </c>
      <c r="AC24" s="25">
        <v>0.05</v>
      </c>
      <c r="AD24" s="25">
        <v>-0.05</v>
      </c>
      <c r="AF24" t="s">
        <v>76</v>
      </c>
      <c r="AG24" s="25">
        <v>0.51</v>
      </c>
      <c r="AH24" s="25">
        <v>0.75</v>
      </c>
      <c r="AI24" s="25">
        <v>0.72</v>
      </c>
      <c r="AJ24">
        <v>-0.05</v>
      </c>
      <c r="AK24">
        <v>-0.22</v>
      </c>
      <c r="AL24">
        <v>0.15</v>
      </c>
      <c r="AM24">
        <v>-0.2</v>
      </c>
      <c r="AN24">
        <v>-0.25</v>
      </c>
    </row>
    <row r="25" spans="1:40" x14ac:dyDescent="0.25">
      <c r="C25" s="25">
        <f>AVERAGE(C17:C24)</f>
        <v>0.66076875620444486</v>
      </c>
      <c r="D25" s="25">
        <f t="shared" ref="D25" si="22">AVERAGE(D17:D24)</f>
        <v>0.70412730801347423</v>
      </c>
      <c r="E25" s="25">
        <f t="shared" ref="E25" si="23">AVERAGE(E17:E24)</f>
        <v>0.65464375620444482</v>
      </c>
      <c r="F25" s="25">
        <f t="shared" ref="F25" si="24">AVERAGE(F17:F24)</f>
        <v>-0.39000000000000007</v>
      </c>
      <c r="G25" s="25">
        <f t="shared" ref="G25" si="25">AVERAGE(G17:G24)</f>
        <v>-9.1249999999999998E-2</v>
      </c>
      <c r="H25" s="25">
        <f t="shared" ref="H25" si="26">AVERAGE(H17:H24)</f>
        <v>-0.19989843658778125</v>
      </c>
      <c r="I25" s="25">
        <f t="shared" ref="I25" si="27">AVERAGE(I17:I24)</f>
        <v>-0.18875</v>
      </c>
      <c r="J25" s="25">
        <f t="shared" ref="J25" si="28">AVERAGE(J17:J24)</f>
        <v>2.375E-2</v>
      </c>
      <c r="K25" s="25"/>
      <c r="L25" s="25"/>
      <c r="M25" s="25">
        <f>AVERAGE(M17:M24)</f>
        <v>0.68576875620444466</v>
      </c>
      <c r="N25" s="25">
        <f t="shared" ref="N25" si="29">AVERAGE(N17:N24)</f>
        <v>0.73951875620444496</v>
      </c>
      <c r="O25" s="25">
        <f t="shared" ref="O25" si="30">AVERAGE(O17:O24)</f>
        <v>0.68326875620444472</v>
      </c>
      <c r="P25" s="25">
        <f t="shared" ref="P25" si="31">AVERAGE(P17:P24)</f>
        <v>-0.33375000000000005</v>
      </c>
      <c r="Q25" s="25">
        <f t="shared" ref="Q25" si="32">AVERAGE(Q17:Q24)</f>
        <v>-1.8749999999999996E-2</v>
      </c>
      <c r="R25" s="25">
        <f t="shared" ref="R25" si="33">AVERAGE(R17:R24)</f>
        <v>3.2601563412218759E-2</v>
      </c>
      <c r="S25" s="25">
        <f t="shared" ref="S25" si="34">AVERAGE(S17:S24)</f>
        <v>-0.13500000000000001</v>
      </c>
      <c r="T25" s="25">
        <f t="shared" ref="T25" si="35">AVERAGE(T17:T24)</f>
        <v>0.14375000000000002</v>
      </c>
      <c r="W25" s="25">
        <f>AVERAGE(W17:W24)</f>
        <v>0.88250000000000006</v>
      </c>
      <c r="X25" s="25">
        <f t="shared" ref="X25" si="36">AVERAGE(X17:X24)</f>
        <v>0.89624999999999999</v>
      </c>
      <c r="Y25" s="25">
        <f t="shared" ref="Y25" si="37">AVERAGE(Y17:Y24)</f>
        <v>0.88</v>
      </c>
      <c r="Z25" s="25">
        <f t="shared" ref="Z25" si="38">AVERAGE(Z17:Z24)</f>
        <v>-0.13375000000000001</v>
      </c>
      <c r="AA25" s="25">
        <f t="shared" ref="AA25" si="39">AVERAGE(AA17:AA24)</f>
        <v>0.10625</v>
      </c>
      <c r="AB25" s="25">
        <f t="shared" ref="AB25" si="40">AVERAGE(AB17:AB24)</f>
        <v>0.12125</v>
      </c>
      <c r="AC25" s="25">
        <f t="shared" ref="AC25" si="41">AVERAGE(AC17:AC24)</f>
        <v>-5.7500000000000002E-2</v>
      </c>
      <c r="AD25" s="25">
        <f t="shared" ref="AD25" si="42">AVERAGE(AD17:AD24)</f>
        <v>0.23124999999999998</v>
      </c>
      <c r="AG25" s="25">
        <f>AVERAGE(AG17:AG24)</f>
        <v>0.84499999999999997</v>
      </c>
      <c r="AH25" s="25">
        <f t="shared" ref="AH25" si="43">AVERAGE(AH17:AH24)</f>
        <v>0.8587499999999999</v>
      </c>
      <c r="AI25" s="25">
        <f t="shared" ref="AI25" si="44">AVERAGE(AI17:AI24)</f>
        <v>0.84250000000000003</v>
      </c>
      <c r="AJ25" s="25">
        <f t="shared" ref="AJ25" si="45">AVERAGE(AJ17:AJ24)</f>
        <v>-0.22000000000000003</v>
      </c>
      <c r="AK25" s="25">
        <f t="shared" ref="AK25" si="46">AVERAGE(AK17:AK24)</f>
        <v>4.7500000000000001E-2</v>
      </c>
      <c r="AL25" s="25">
        <f t="shared" ref="AL25" si="47">AVERAGE(AL17:AL24)</f>
        <v>3.7499999999999999E-2</v>
      </c>
      <c r="AM25" s="25">
        <f t="shared" ref="AM25" si="48">AVERAGE(AM17:AM24)</f>
        <v>-0.13750000000000001</v>
      </c>
      <c r="AN25" s="25">
        <f t="shared" ref="AN25" si="49">AVERAGE(AN17:AN24)</f>
        <v>0.16874999999999998</v>
      </c>
    </row>
    <row r="26" spans="1:40" x14ac:dyDescent="0.25"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5"/>
      <c r="Z26" s="25"/>
      <c r="AA26" s="25"/>
      <c r="AB26" s="25"/>
      <c r="AC26" s="25"/>
    </row>
    <row r="27" spans="1:40" x14ac:dyDescent="0.25">
      <c r="C27" t="s">
        <v>0</v>
      </c>
      <c r="D27" t="s">
        <v>6</v>
      </c>
      <c r="E27" t="s">
        <v>7</v>
      </c>
      <c r="F27" t="s">
        <v>8</v>
      </c>
      <c r="G27" t="s">
        <v>9</v>
      </c>
      <c r="H27" t="s">
        <v>68</v>
      </c>
      <c r="I27" t="s">
        <v>11</v>
      </c>
      <c r="J27" t="s">
        <v>69</v>
      </c>
      <c r="L27" s="25"/>
      <c r="M27" s="25"/>
      <c r="N27" s="25" t="s">
        <v>35</v>
      </c>
      <c r="O27" s="25" t="s">
        <v>82</v>
      </c>
      <c r="P27" s="25" t="s">
        <v>84</v>
      </c>
      <c r="Q27" s="25"/>
      <c r="R27" s="25"/>
      <c r="S27" s="31"/>
      <c r="T27" s="31" t="s">
        <v>35</v>
      </c>
      <c r="U27" s="31" t="s">
        <v>28</v>
      </c>
      <c r="V27" s="31" t="s">
        <v>84</v>
      </c>
      <c r="W27" s="25"/>
      <c r="X27" s="25"/>
      <c r="Y27" s="25"/>
      <c r="Z27" s="25"/>
      <c r="AA27" s="25"/>
      <c r="AB27" s="25"/>
      <c r="AC27" s="25"/>
    </row>
    <row r="28" spans="1:40" x14ac:dyDescent="0.25">
      <c r="A28" s="25" t="s">
        <v>60</v>
      </c>
      <c r="B28">
        <v>1</v>
      </c>
      <c r="C28">
        <v>0.77250000000000008</v>
      </c>
      <c r="D28">
        <v>0.80374999999999996</v>
      </c>
      <c r="E28">
        <v>0.41874999999999996</v>
      </c>
      <c r="F28" s="25">
        <v>-0.41580000000000006</v>
      </c>
      <c r="G28" s="25">
        <v>-0.21625</v>
      </c>
      <c r="H28" s="25">
        <v>-0.37375000000000003</v>
      </c>
      <c r="I28" s="25">
        <v>-0.52</v>
      </c>
      <c r="J28" s="25">
        <v>-0.58374999999999988</v>
      </c>
      <c r="L28" s="25"/>
      <c r="M28" s="25">
        <v>1</v>
      </c>
      <c r="N28" s="25">
        <v>0.9</v>
      </c>
      <c r="O28" s="25">
        <v>0.76113509221206177</v>
      </c>
      <c r="P28" s="25">
        <v>0.31014766462399757</v>
      </c>
      <c r="Q28" s="25"/>
      <c r="R28" s="25"/>
      <c r="S28" s="31">
        <v>1</v>
      </c>
      <c r="T28" s="31">
        <v>0.86462470597170005</v>
      </c>
      <c r="U28" s="31">
        <v>0.26529402901233567</v>
      </c>
      <c r="V28" s="31">
        <v>0.14013780000000001</v>
      </c>
      <c r="W28" s="25"/>
      <c r="X28" s="25"/>
      <c r="Y28" s="25"/>
      <c r="Z28" s="25"/>
      <c r="AA28" s="25"/>
      <c r="AB28" s="25"/>
      <c r="AC28" s="25"/>
    </row>
    <row r="29" spans="1:40" x14ac:dyDescent="0.25">
      <c r="B29">
        <v>2</v>
      </c>
      <c r="C29">
        <v>0.83249999999999991</v>
      </c>
      <c r="D29">
        <v>0.87000000000000011</v>
      </c>
      <c r="E29">
        <v>0.52</v>
      </c>
      <c r="F29" s="25">
        <v>-0.28999999999999998</v>
      </c>
      <c r="G29" s="25">
        <v>-8.6250000000000007E-2</v>
      </c>
      <c r="H29" s="25">
        <v>-0.30375000000000002</v>
      </c>
      <c r="I29" s="25">
        <v>-0.44125000000000003</v>
      </c>
      <c r="J29" s="25">
        <v>-0.55374999999999996</v>
      </c>
      <c r="K29" s="25"/>
      <c r="L29" s="25"/>
      <c r="M29" s="25">
        <v>2</v>
      </c>
      <c r="N29" s="25">
        <v>0.7498523577669356</v>
      </c>
      <c r="O29" s="25">
        <v>0.44307802294182203</v>
      </c>
      <c r="P29" s="25">
        <v>0.30122560482157296</v>
      </c>
      <c r="Q29" s="25"/>
      <c r="R29" s="25"/>
      <c r="S29" s="31">
        <v>2</v>
      </c>
      <c r="T29" s="31">
        <v>0.64834087435642274</v>
      </c>
      <c r="U29" s="31">
        <v>0.13585622576592143</v>
      </c>
      <c r="V29" s="31">
        <v>0.11680446666666668</v>
      </c>
      <c r="W29" s="25"/>
      <c r="X29" s="25"/>
      <c r="Y29" s="25"/>
      <c r="Z29" s="25"/>
      <c r="AA29" s="25"/>
      <c r="AB29" s="25"/>
      <c r="AC29" s="25"/>
    </row>
    <row r="30" spans="1:40" x14ac:dyDescent="0.25">
      <c r="B30">
        <v>4</v>
      </c>
      <c r="C30">
        <v>0.80625000000000002</v>
      </c>
      <c r="D30">
        <v>0.85</v>
      </c>
      <c r="E30">
        <v>0.52</v>
      </c>
      <c r="F30" s="25">
        <v>-0.33</v>
      </c>
      <c r="G30" s="25">
        <v>-0.13</v>
      </c>
      <c r="H30" s="25">
        <v>-0.34375</v>
      </c>
      <c r="I30" s="25">
        <v>-0.51875000000000004</v>
      </c>
      <c r="J30" s="25">
        <v>-0.58500000000000008</v>
      </c>
      <c r="K30" s="25"/>
      <c r="L30" s="25"/>
      <c r="M30" s="25">
        <v>4</v>
      </c>
      <c r="N30" s="25">
        <v>0.65552924340847063</v>
      </c>
      <c r="O30" s="25">
        <v>0.44307802294182241</v>
      </c>
      <c r="P30">
        <v>0.28930602484409462</v>
      </c>
      <c r="Q30" s="25"/>
      <c r="R30" s="25"/>
      <c r="S30" s="31">
        <v>4</v>
      </c>
      <c r="T30" s="31">
        <v>0.5667867793379</v>
      </c>
      <c r="U30" s="31">
        <v>0.11326674065726577</v>
      </c>
      <c r="V30" s="31">
        <v>0.10013766666666667</v>
      </c>
      <c r="W30" s="25"/>
      <c r="X30" s="25"/>
      <c r="Y30" s="25"/>
      <c r="Z30" s="25"/>
      <c r="AA30" s="25"/>
      <c r="AB30" s="25"/>
      <c r="AC30" s="25"/>
    </row>
    <row r="31" spans="1:40" x14ac:dyDescent="0.25">
      <c r="B31">
        <v>16</v>
      </c>
      <c r="C31">
        <v>0.74749999999999994</v>
      </c>
      <c r="D31">
        <v>0.78249999999999997</v>
      </c>
      <c r="E31">
        <v>0.47000000000000003</v>
      </c>
      <c r="F31" s="25">
        <v>-0.39125000000000004</v>
      </c>
      <c r="G31" s="25">
        <v>-0.18</v>
      </c>
      <c r="H31" s="25">
        <v>-0.38500000000000006</v>
      </c>
      <c r="I31" s="25">
        <v>-0.52374999999999994</v>
      </c>
      <c r="J31" s="25">
        <v>-0.62250000000000005</v>
      </c>
      <c r="K31" s="25"/>
      <c r="L31" s="25"/>
      <c r="M31">
        <v>8</v>
      </c>
      <c r="N31">
        <v>0.60431777670843256</v>
      </c>
      <c r="O31" s="25">
        <v>0.44307802294182241</v>
      </c>
      <c r="P31" s="25">
        <v>0.28159555043754342</v>
      </c>
      <c r="Q31" s="25"/>
      <c r="R31" s="25"/>
      <c r="S31" s="31">
        <v>8</v>
      </c>
      <c r="T31" s="31">
        <v>0.52250808000000004</v>
      </c>
      <c r="U31" s="31">
        <v>0.11326674065726577</v>
      </c>
      <c r="V31" s="31">
        <v>9.547103333333333E-2</v>
      </c>
      <c r="W31" s="25"/>
      <c r="X31" s="25"/>
      <c r="Y31" s="25"/>
      <c r="Z31" s="25"/>
      <c r="AA31" s="25"/>
      <c r="AB31" s="25"/>
      <c r="AC31" s="25"/>
    </row>
    <row r="32" spans="1:40" x14ac:dyDescent="0.25">
      <c r="A32" t="s">
        <v>28</v>
      </c>
      <c r="B32">
        <v>1</v>
      </c>
      <c r="C32">
        <v>0.66076875620444486</v>
      </c>
      <c r="D32">
        <v>0.70412730801347423</v>
      </c>
      <c r="E32">
        <v>0.65464375620444482</v>
      </c>
      <c r="F32">
        <v>-0.39000000000000007</v>
      </c>
      <c r="G32">
        <v>-9.1249999999999998E-2</v>
      </c>
      <c r="H32">
        <v>-0.19989843658778125</v>
      </c>
      <c r="I32">
        <v>-0.18875</v>
      </c>
      <c r="J32">
        <v>2.375E-2</v>
      </c>
      <c r="K32" s="25"/>
      <c r="M32" s="25">
        <v>16</v>
      </c>
      <c r="N32" s="25">
        <v>0.53615334211915266</v>
      </c>
      <c r="O32" s="25">
        <v>0.44307802294182241</v>
      </c>
      <c r="P32" s="25">
        <v>0.26964080298629683</v>
      </c>
      <c r="Q32" s="25"/>
      <c r="R32" s="25"/>
      <c r="S32" s="31">
        <v>16</v>
      </c>
      <c r="T32" s="31">
        <v>0.46357142578551663</v>
      </c>
      <c r="U32" s="31">
        <v>0.11326674065726577</v>
      </c>
      <c r="V32" s="31">
        <v>8.3474370000000006E-2</v>
      </c>
      <c r="W32" s="25"/>
      <c r="X32" s="25"/>
      <c r="Y32" s="25"/>
      <c r="Z32" s="25"/>
      <c r="AA32" s="25"/>
      <c r="AB32" s="25"/>
      <c r="AC32" s="25"/>
    </row>
    <row r="33" spans="2:29" x14ac:dyDescent="0.25">
      <c r="B33">
        <v>2</v>
      </c>
      <c r="C33">
        <v>0.68576875620444466</v>
      </c>
      <c r="D33">
        <v>0.73951875620444496</v>
      </c>
      <c r="E33">
        <v>0.68326875620444472</v>
      </c>
      <c r="F33">
        <v>-0.33375000000000005</v>
      </c>
      <c r="G33">
        <v>-1.8749999999999996E-2</v>
      </c>
      <c r="H33">
        <v>3.2601563412218759E-2</v>
      </c>
      <c r="I33">
        <v>-0.13500000000000001</v>
      </c>
      <c r="J33">
        <v>0.14375000000000002</v>
      </c>
      <c r="K33" s="25"/>
      <c r="M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5"/>
      <c r="Z33" s="25"/>
      <c r="AA33" s="25"/>
      <c r="AB33" s="25"/>
      <c r="AC33" s="25"/>
    </row>
    <row r="34" spans="2:29" x14ac:dyDescent="0.25">
      <c r="B34">
        <v>4</v>
      </c>
      <c r="C34">
        <v>0.88250000000000006</v>
      </c>
      <c r="D34">
        <v>0.89624999999999999</v>
      </c>
      <c r="E34">
        <v>0.88</v>
      </c>
      <c r="F34">
        <v>-0.13375000000000001</v>
      </c>
      <c r="G34">
        <v>0.10625</v>
      </c>
      <c r="H34">
        <v>0.12125</v>
      </c>
      <c r="I34">
        <v>-5.7500000000000002E-2</v>
      </c>
      <c r="J34">
        <v>0.23124999999999998</v>
      </c>
      <c r="K34" s="25"/>
      <c r="M34" s="25"/>
      <c r="N34" s="25"/>
    </row>
    <row r="35" spans="2:29" x14ac:dyDescent="0.25">
      <c r="B35">
        <v>16</v>
      </c>
      <c r="C35">
        <v>0.84499999999999997</v>
      </c>
      <c r="D35">
        <v>0.8587499999999999</v>
      </c>
      <c r="E35">
        <v>0.84250000000000003</v>
      </c>
      <c r="F35">
        <v>-0.22000000000000003</v>
      </c>
      <c r="G35">
        <v>4.7500000000000001E-2</v>
      </c>
      <c r="H35">
        <v>3.7499999999999999E-2</v>
      </c>
      <c r="I35">
        <v>-0.13750000000000001</v>
      </c>
      <c r="J35">
        <v>0.16874999999999998</v>
      </c>
      <c r="K35" s="25"/>
      <c r="M35" s="25"/>
      <c r="N35" s="25">
        <v>9.5711609826800007E-2</v>
      </c>
      <c r="O35" s="25">
        <v>0.47828558049134101</v>
      </c>
      <c r="P35" s="25"/>
      <c r="Q35" s="25"/>
      <c r="R35" s="25"/>
      <c r="S35" s="25"/>
      <c r="T35" s="31">
        <v>0.12571160982679999</v>
      </c>
      <c r="U35" s="31">
        <v>0.47828558049134101</v>
      </c>
    </row>
    <row r="36" spans="2:29" x14ac:dyDescent="0.25">
      <c r="M36" s="25"/>
      <c r="N36" s="25">
        <v>0.15420948813102439</v>
      </c>
      <c r="O36" s="25">
        <v>0.38552372032756099</v>
      </c>
      <c r="P36" s="25"/>
      <c r="Q36" s="25"/>
      <c r="R36" s="25"/>
      <c r="S36" s="25"/>
      <c r="T36" s="31">
        <v>0.15420948813102439</v>
      </c>
      <c r="U36" s="31">
        <v>0.32552372032756099</v>
      </c>
    </row>
    <row r="37" spans="2:29" x14ac:dyDescent="0.25">
      <c r="M37" s="25"/>
      <c r="N37" s="25">
        <v>0.13493330211464635</v>
      </c>
      <c r="O37" s="25">
        <v>0.29041897626204899</v>
      </c>
      <c r="P37" s="25"/>
      <c r="Q37" s="25"/>
      <c r="R37" s="25"/>
      <c r="S37" s="25"/>
      <c r="T37" s="31">
        <v>0.13493330211464635</v>
      </c>
      <c r="U37" s="31">
        <v>0.299418976262049</v>
      </c>
    </row>
    <row r="38" spans="2:29" x14ac:dyDescent="0.25">
      <c r="M38" s="25"/>
      <c r="N38" s="25">
        <v>0.13493330211464635</v>
      </c>
      <c r="O38" s="25">
        <v>0.24866604229292999</v>
      </c>
      <c r="P38" s="25"/>
      <c r="Q38" s="25"/>
      <c r="R38" s="25"/>
      <c r="S38" s="25"/>
      <c r="T38" s="31">
        <v>0.13493330211464635</v>
      </c>
      <c r="U38" s="31">
        <v>0.299886660422929</v>
      </c>
    </row>
    <row r="39" spans="2:29" x14ac:dyDescent="0.25">
      <c r="M39" s="25"/>
      <c r="N39" s="25">
        <v>9.6380930081890248E-2</v>
      </c>
      <c r="O39" s="25">
        <v>0.21276186016377999</v>
      </c>
      <c r="P39" s="25"/>
      <c r="Q39" s="25"/>
      <c r="R39" s="25"/>
      <c r="S39" s="25"/>
      <c r="T39" s="31">
        <v>9.6380930081890248E-2</v>
      </c>
      <c r="U39" s="31">
        <v>0.29927618601637801</v>
      </c>
    </row>
    <row r="40" spans="2:29" x14ac:dyDescent="0.25">
      <c r="M40" s="25"/>
      <c r="N40" s="25"/>
      <c r="O40" s="25"/>
      <c r="P40" s="25"/>
      <c r="Q40" s="25"/>
      <c r="R40" s="25"/>
      <c r="S40" s="25"/>
      <c r="T40" s="31"/>
      <c r="U40" s="31"/>
    </row>
    <row r="41" spans="2:29" x14ac:dyDescent="0.25">
      <c r="M41" s="25"/>
      <c r="N41" s="25">
        <v>0.20523720327560999</v>
      </c>
      <c r="O41" s="25">
        <v>0.26986660422929271</v>
      </c>
      <c r="P41" s="25"/>
      <c r="Q41" s="25"/>
      <c r="R41" s="25"/>
      <c r="S41" s="25"/>
      <c r="T41" s="31">
        <v>0.70523720327561001</v>
      </c>
      <c r="U41" s="31">
        <v>0.1</v>
      </c>
    </row>
    <row r="42" spans="2:29" x14ac:dyDescent="0.25">
      <c r="M42" s="25"/>
      <c r="N42" s="25">
        <v>0.34841897626204898</v>
      </c>
      <c r="O42" s="25">
        <v>5.3809300818901999E-2</v>
      </c>
      <c r="P42" s="25"/>
      <c r="Q42" s="25"/>
      <c r="R42" s="25"/>
      <c r="S42" s="25"/>
      <c r="T42" s="31">
        <v>0.64841897626204903</v>
      </c>
      <c r="U42" s="31">
        <v>5.0000000000000001E-3</v>
      </c>
    </row>
    <row r="43" spans="2:29" x14ac:dyDescent="0.25">
      <c r="N43">
        <v>0.32841897626204902</v>
      </c>
      <c r="O43">
        <v>5.7104744065512199E-2</v>
      </c>
      <c r="T43" s="31">
        <v>0.55841897626204895</v>
      </c>
      <c r="U43" s="31">
        <v>5.0000000000000001E-3</v>
      </c>
    </row>
    <row r="44" spans="2:29" x14ac:dyDescent="0.25">
      <c r="N44">
        <v>0.32769516227842682</v>
      </c>
      <c r="O44">
        <v>5.6571160982680002E-2</v>
      </c>
      <c r="T44" s="31">
        <v>0.55876951622784199</v>
      </c>
      <c r="U44" s="31">
        <v>5.0000000000000001E-3</v>
      </c>
    </row>
    <row r="45" spans="2:29" x14ac:dyDescent="0.25">
      <c r="N45">
        <v>0.331314232196537</v>
      </c>
      <c r="O45">
        <v>5.6571160982680002E-2</v>
      </c>
      <c r="T45" s="31">
        <v>0.55813142321965303</v>
      </c>
      <c r="U45" s="31">
        <v>5.0000000000000001E-3</v>
      </c>
    </row>
    <row r="47" spans="2:29" x14ac:dyDescent="0.25">
      <c r="O47" s="31"/>
    </row>
    <row r="48" spans="2:29" x14ac:dyDescent="0.25">
      <c r="N48" s="31"/>
      <c r="O48" s="31"/>
    </row>
    <row r="49" spans="13:32" x14ac:dyDescent="0.25">
      <c r="N49" s="31"/>
      <c r="O49" s="31"/>
    </row>
    <row r="50" spans="13:32" x14ac:dyDescent="0.25">
      <c r="N50" s="31"/>
      <c r="O50" s="31"/>
    </row>
    <row r="51" spans="13:32" x14ac:dyDescent="0.25">
      <c r="N51" s="31"/>
      <c r="O51" s="31"/>
    </row>
    <row r="55" spans="13:32" x14ac:dyDescent="0.25">
      <c r="M55" s="31"/>
      <c r="N55" s="31" t="s">
        <v>35</v>
      </c>
      <c r="O55" s="31" t="s">
        <v>82</v>
      </c>
      <c r="P55" s="31" t="s">
        <v>84</v>
      </c>
    </row>
    <row r="56" spans="13:32" x14ac:dyDescent="0.25">
      <c r="M56" s="31">
        <v>1</v>
      </c>
      <c r="N56" s="31">
        <v>2593.8741179151002</v>
      </c>
      <c r="O56" s="31">
        <v>1974.2886159257901</v>
      </c>
      <c r="P56" s="31">
        <v>804.48400000000004</v>
      </c>
      <c r="Q56" s="31">
        <v>2593.8741179151002</v>
      </c>
      <c r="R56" s="31">
        <v>2593.8741179151002</v>
      </c>
      <c r="S56" s="31">
        <v>2593.8741179151002</v>
      </c>
      <c r="T56">
        <f>N56/Q56</f>
        <v>1</v>
      </c>
      <c r="U56" s="31">
        <f t="shared" ref="U56:V56" si="50">O56/R56</f>
        <v>0.76113509221206177</v>
      </c>
      <c r="V56" s="31">
        <f t="shared" si="50"/>
        <v>0.31014766462399757</v>
      </c>
      <c r="X56">
        <v>2593.8741179151002</v>
      </c>
      <c r="Y56">
        <v>795.88208703700695</v>
      </c>
      <c r="Z56">
        <v>420.41340000000002</v>
      </c>
      <c r="AA56">
        <v>3000</v>
      </c>
      <c r="AB56" s="31">
        <v>3000</v>
      </c>
      <c r="AC56" s="31">
        <v>3000</v>
      </c>
      <c r="AD56" s="31">
        <f>X56/AA56</f>
        <v>0.86462470597170005</v>
      </c>
      <c r="AE56" s="31">
        <f t="shared" ref="AE56:AE60" si="51">Y56/AB56</f>
        <v>0.26529402901233567</v>
      </c>
      <c r="AF56" s="31">
        <f t="shared" ref="AF56:AF60" si="52">Z56/AC56</f>
        <v>0.14013780000000001</v>
      </c>
    </row>
    <row r="57" spans="13:32" x14ac:dyDescent="0.25">
      <c r="M57" s="31">
        <v>2</v>
      </c>
      <c r="N57" s="31">
        <v>1945.0226230692683</v>
      </c>
      <c r="O57" s="31">
        <v>1149.2886159257862</v>
      </c>
      <c r="P57" s="31">
        <v>781.34130000000005</v>
      </c>
      <c r="Q57" s="31">
        <v>2593.8741179151002</v>
      </c>
      <c r="R57" s="31">
        <v>2593.8741179151002</v>
      </c>
      <c r="S57" s="31">
        <v>2593.8741179151002</v>
      </c>
      <c r="T57" s="31">
        <f t="shared" ref="T57:T60" si="53">N57/Q57</f>
        <v>0.7498523577669356</v>
      </c>
      <c r="U57" s="31">
        <f t="shared" ref="U57:U60" si="54">O57/R57</f>
        <v>0.44307802294182241</v>
      </c>
      <c r="V57" s="31">
        <f t="shared" ref="V57:V60" si="55">P57/S57</f>
        <v>0.30122560482157296</v>
      </c>
      <c r="X57">
        <v>1945.0226230692683</v>
      </c>
      <c r="Y57">
        <v>407.56867729776434</v>
      </c>
      <c r="Z57">
        <v>350.41340000000002</v>
      </c>
      <c r="AA57" s="31">
        <v>3000</v>
      </c>
      <c r="AB57" s="31">
        <v>3000</v>
      </c>
      <c r="AC57" s="31">
        <v>3000</v>
      </c>
      <c r="AD57" s="31">
        <f t="shared" ref="AD57:AD60" si="56">X57/AA57</f>
        <v>0.64834087435642274</v>
      </c>
      <c r="AE57" s="31">
        <f t="shared" si="51"/>
        <v>0.13585622576592143</v>
      </c>
      <c r="AF57" s="31">
        <f t="shared" si="52"/>
        <v>0.11680446666666668</v>
      </c>
    </row>
    <row r="58" spans="13:32" x14ac:dyDescent="0.25">
      <c r="M58" s="31">
        <v>4</v>
      </c>
      <c r="N58" s="31">
        <v>1700.3603380136999</v>
      </c>
      <c r="O58" s="31">
        <v>1149.2886159257862</v>
      </c>
      <c r="P58" s="31">
        <v>750.42340999999999</v>
      </c>
      <c r="Q58" s="31">
        <v>2593.8741179151002</v>
      </c>
      <c r="R58" s="31">
        <v>2593.8741179151002</v>
      </c>
      <c r="S58" s="31">
        <v>2593.8741179151002</v>
      </c>
      <c r="T58" s="31">
        <f t="shared" si="53"/>
        <v>0.65552924340847063</v>
      </c>
      <c r="U58" s="31">
        <f t="shared" si="54"/>
        <v>0.44307802294182241</v>
      </c>
      <c r="V58" s="31">
        <f t="shared" si="55"/>
        <v>0.28930602484409462</v>
      </c>
      <c r="X58">
        <v>1700.3603380136999</v>
      </c>
      <c r="Y58">
        <v>339.80022197179733</v>
      </c>
      <c r="Z58">
        <v>300.41300000000001</v>
      </c>
      <c r="AA58" s="31">
        <v>3000</v>
      </c>
      <c r="AB58" s="31">
        <v>3000</v>
      </c>
      <c r="AC58" s="31">
        <v>3000</v>
      </c>
      <c r="AD58" s="31">
        <f t="shared" si="56"/>
        <v>0.5667867793379</v>
      </c>
      <c r="AE58" s="31">
        <f t="shared" si="51"/>
        <v>0.11326674065726577</v>
      </c>
      <c r="AF58" s="31">
        <f t="shared" si="52"/>
        <v>0.10013766666666667</v>
      </c>
    </row>
    <row r="59" spans="13:32" x14ac:dyDescent="0.25">
      <c r="M59" s="31">
        <v>8</v>
      </c>
      <c r="N59" s="31">
        <v>1567.52424</v>
      </c>
      <c r="O59" s="31">
        <v>1149.2886159257862</v>
      </c>
      <c r="P59" s="31">
        <v>730.42340999999999</v>
      </c>
      <c r="Q59" s="31">
        <v>2593.8741179151002</v>
      </c>
      <c r="R59" s="31">
        <v>2593.8741179151002</v>
      </c>
      <c r="S59" s="31">
        <v>2593.8741179151002</v>
      </c>
      <c r="T59" s="31">
        <f t="shared" si="53"/>
        <v>0.60431777670843256</v>
      </c>
      <c r="U59" s="31">
        <f t="shared" si="54"/>
        <v>0.44307802294182241</v>
      </c>
      <c r="V59" s="31">
        <f t="shared" si="55"/>
        <v>0.28159555043754342</v>
      </c>
      <c r="X59">
        <v>1567.52424</v>
      </c>
      <c r="Y59">
        <v>339.80022197179733</v>
      </c>
      <c r="Z59">
        <v>286.41309999999999</v>
      </c>
      <c r="AA59" s="31">
        <v>3000</v>
      </c>
      <c r="AB59" s="31">
        <v>3000</v>
      </c>
      <c r="AC59" s="31">
        <v>3000</v>
      </c>
      <c r="AD59" s="31">
        <f t="shared" si="56"/>
        <v>0.52250808000000004</v>
      </c>
      <c r="AE59" s="31">
        <f t="shared" si="51"/>
        <v>0.11326674065726577</v>
      </c>
      <c r="AF59" s="31">
        <f t="shared" si="52"/>
        <v>9.547103333333333E-2</v>
      </c>
    </row>
    <row r="60" spans="13:32" x14ac:dyDescent="0.25">
      <c r="M60" s="31">
        <v>16</v>
      </c>
      <c r="N60" s="31">
        <v>1390.7142773565499</v>
      </c>
      <c r="O60" s="31">
        <v>1149.2886159257862</v>
      </c>
      <c r="P60" s="31">
        <v>699.41430000000003</v>
      </c>
      <c r="Q60" s="31">
        <v>2593.8741179151002</v>
      </c>
      <c r="R60" s="31">
        <v>2593.8741179151002</v>
      </c>
      <c r="S60" s="31">
        <v>2593.8741179151002</v>
      </c>
      <c r="T60" s="31">
        <f t="shared" si="53"/>
        <v>0.53615334211915266</v>
      </c>
      <c r="U60" s="31">
        <f t="shared" si="54"/>
        <v>0.44307802294182241</v>
      </c>
      <c r="V60" s="31">
        <f t="shared" si="55"/>
        <v>0.26964080298629683</v>
      </c>
      <c r="X60">
        <v>1390.7142773565499</v>
      </c>
      <c r="Y60">
        <v>339.80022197179733</v>
      </c>
      <c r="Z60">
        <v>250.42311000000001</v>
      </c>
      <c r="AA60" s="31">
        <v>3000</v>
      </c>
      <c r="AB60" s="31">
        <v>3000</v>
      </c>
      <c r="AC60" s="31">
        <v>3000</v>
      </c>
      <c r="AD60" s="31">
        <f t="shared" si="56"/>
        <v>0.46357142578551663</v>
      </c>
      <c r="AE60" s="31">
        <f t="shared" si="51"/>
        <v>0.11326674065726577</v>
      </c>
      <c r="AF60" s="31">
        <f t="shared" si="52"/>
        <v>8.3474370000000006E-2</v>
      </c>
    </row>
    <row r="61" spans="13:32" x14ac:dyDescent="0.25">
      <c r="M61" s="31"/>
      <c r="N61" s="31"/>
      <c r="O61" s="31"/>
      <c r="P61" s="31"/>
    </row>
    <row r="62" spans="13:32" x14ac:dyDescent="0.25">
      <c r="M62" s="31"/>
      <c r="N62" s="31"/>
      <c r="O62" s="31"/>
      <c r="P62" s="31"/>
    </row>
    <row r="63" spans="13:32" x14ac:dyDescent="0.25">
      <c r="M63" s="31"/>
      <c r="N63" s="31">
        <v>300</v>
      </c>
      <c r="O63" s="31">
        <v>1500</v>
      </c>
      <c r="P63" s="31">
        <v>2593.8741179151002</v>
      </c>
      <c r="Q63" s="31">
        <v>2593.8741179151002</v>
      </c>
      <c r="R63">
        <f>N63/P63</f>
        <v>0.11565711609826829</v>
      </c>
      <c r="S63" s="31">
        <f>O63/Q63</f>
        <v>0.57828558049134149</v>
      </c>
    </row>
    <row r="64" spans="13:32" x14ac:dyDescent="0.25">
      <c r="M64" s="31"/>
      <c r="N64" s="31">
        <v>400</v>
      </c>
      <c r="O64" s="31">
        <v>1000</v>
      </c>
      <c r="P64" s="31">
        <v>2593.8741179151002</v>
      </c>
      <c r="Q64" s="31">
        <v>2593.8741179151002</v>
      </c>
      <c r="R64" s="31">
        <f t="shared" ref="R64:R79" si="57">N64/P64</f>
        <v>0.15420948813102439</v>
      </c>
      <c r="S64" s="31">
        <f t="shared" ref="S64:S79" si="58">O64/Q64</f>
        <v>0.38552372032756099</v>
      </c>
    </row>
    <row r="65" spans="13:19" x14ac:dyDescent="0.25">
      <c r="M65" s="31"/>
      <c r="N65" s="31">
        <v>350</v>
      </c>
      <c r="O65" s="31">
        <v>800</v>
      </c>
      <c r="P65" s="31">
        <v>2593.8741179151002</v>
      </c>
      <c r="Q65" s="31">
        <v>2593.8741179151002</v>
      </c>
      <c r="R65" s="31">
        <f t="shared" si="57"/>
        <v>0.13493330211464635</v>
      </c>
      <c r="S65" s="31">
        <f t="shared" si="58"/>
        <v>0.30841897626204878</v>
      </c>
    </row>
    <row r="66" spans="13:19" x14ac:dyDescent="0.25">
      <c r="M66" s="31"/>
      <c r="N66" s="31">
        <v>350</v>
      </c>
      <c r="O66" s="31">
        <v>700</v>
      </c>
      <c r="P66" s="31">
        <v>2593.8741179151002</v>
      </c>
      <c r="Q66" s="31">
        <v>2593.8741179151002</v>
      </c>
      <c r="R66" s="31">
        <f t="shared" si="57"/>
        <v>0.13493330211464635</v>
      </c>
      <c r="S66" s="31">
        <f t="shared" si="58"/>
        <v>0.26986660422929271</v>
      </c>
    </row>
    <row r="67" spans="13:19" x14ac:dyDescent="0.25">
      <c r="M67" s="31"/>
      <c r="N67" s="31">
        <v>250</v>
      </c>
      <c r="O67" s="31">
        <v>500</v>
      </c>
      <c r="P67" s="31">
        <v>2593.8741179151002</v>
      </c>
      <c r="Q67" s="31">
        <v>2593.8741179151002</v>
      </c>
      <c r="R67" s="31">
        <f t="shared" si="57"/>
        <v>9.6380930081890248E-2</v>
      </c>
      <c r="S67" s="31">
        <f t="shared" si="58"/>
        <v>0.1927618601637805</v>
      </c>
    </row>
    <row r="68" spans="13:19" x14ac:dyDescent="0.25">
      <c r="M68" s="31"/>
      <c r="N68" s="31"/>
      <c r="O68" s="31"/>
      <c r="P68" s="31"/>
      <c r="R68" s="31" t="e">
        <f t="shared" si="57"/>
        <v>#DIV/0!</v>
      </c>
      <c r="S68" s="31" t="e">
        <f t="shared" si="58"/>
        <v>#DIV/0!</v>
      </c>
    </row>
    <row r="69" spans="13:19" x14ac:dyDescent="0.25">
      <c r="M69" s="31"/>
      <c r="N69" s="31">
        <v>1000</v>
      </c>
      <c r="O69" s="31">
        <v>700</v>
      </c>
      <c r="P69" s="31">
        <v>2593.8741179151002</v>
      </c>
      <c r="Q69" s="31">
        <v>2593.8741179151002</v>
      </c>
      <c r="R69" s="31">
        <f t="shared" si="57"/>
        <v>0.38552372032756099</v>
      </c>
      <c r="S69" s="31">
        <f t="shared" si="58"/>
        <v>0.26986660422929271</v>
      </c>
    </row>
    <row r="70" spans="13:19" x14ac:dyDescent="0.25">
      <c r="M70" s="31"/>
      <c r="N70" s="31">
        <v>800</v>
      </c>
      <c r="O70" s="31">
        <v>250</v>
      </c>
      <c r="P70" s="31">
        <v>2593.8741179151002</v>
      </c>
      <c r="Q70" s="31">
        <v>2593.8741179151002</v>
      </c>
      <c r="R70" s="31">
        <f t="shared" si="57"/>
        <v>0.30841897626204878</v>
      </c>
      <c r="S70" s="31">
        <f t="shared" si="58"/>
        <v>9.6380930081890248E-2</v>
      </c>
    </row>
    <row r="71" spans="13:19" x14ac:dyDescent="0.25">
      <c r="M71" s="31"/>
      <c r="N71" s="31">
        <v>800</v>
      </c>
      <c r="O71" s="31">
        <v>200</v>
      </c>
      <c r="P71" s="31">
        <v>2593.8741179151002</v>
      </c>
      <c r="Q71" s="31">
        <v>2593.8741179151002</v>
      </c>
      <c r="R71" s="31">
        <f t="shared" si="57"/>
        <v>0.30841897626204878</v>
      </c>
      <c r="S71" s="31">
        <f t="shared" si="58"/>
        <v>7.7104744065512196E-2</v>
      </c>
    </row>
    <row r="72" spans="13:19" x14ac:dyDescent="0.25">
      <c r="M72" s="31"/>
      <c r="N72" s="31">
        <v>850</v>
      </c>
      <c r="O72" s="31">
        <v>300</v>
      </c>
      <c r="P72" s="31">
        <v>2593.8741179151002</v>
      </c>
      <c r="Q72" s="31">
        <v>2593.8741179151002</v>
      </c>
      <c r="R72" s="31">
        <f t="shared" si="57"/>
        <v>0.32769516227842682</v>
      </c>
      <c r="S72" s="31">
        <f t="shared" si="58"/>
        <v>0.11565711609826829</v>
      </c>
    </row>
    <row r="73" spans="13:19" x14ac:dyDescent="0.25">
      <c r="M73" s="31"/>
      <c r="N73" s="31">
        <v>600</v>
      </c>
      <c r="O73" s="31">
        <v>300</v>
      </c>
      <c r="P73" s="31">
        <v>2593.8741179151002</v>
      </c>
      <c r="Q73" s="31">
        <v>2593.8741179151002</v>
      </c>
      <c r="R73" s="31">
        <f t="shared" si="57"/>
        <v>0.23131423219653657</v>
      </c>
      <c r="S73" s="31">
        <f t="shared" si="58"/>
        <v>0.11565711609826829</v>
      </c>
    </row>
    <row r="74" spans="13:19" x14ac:dyDescent="0.25">
      <c r="M74" s="31"/>
      <c r="N74" s="31"/>
      <c r="O74" s="31"/>
      <c r="P74" s="31"/>
      <c r="R74" s="31" t="e">
        <f t="shared" si="57"/>
        <v>#DIV/0!</v>
      </c>
      <c r="S74" s="31" t="e">
        <f t="shared" si="58"/>
        <v>#DIV/0!</v>
      </c>
    </row>
    <row r="75" spans="13:19" x14ac:dyDescent="0.25">
      <c r="M75" s="31"/>
      <c r="N75" s="31">
        <v>100</v>
      </c>
      <c r="O75" s="31">
        <v>100</v>
      </c>
      <c r="P75" s="31">
        <v>2593.8741179151002</v>
      </c>
      <c r="Q75" s="31">
        <v>2593.8741179151002</v>
      </c>
      <c r="R75" s="31">
        <f t="shared" si="57"/>
        <v>3.8552372032756098E-2</v>
      </c>
      <c r="S75" s="31">
        <f t="shared" si="58"/>
        <v>3.8552372032756098E-2</v>
      </c>
    </row>
    <row r="76" spans="13:19" x14ac:dyDescent="0.25">
      <c r="M76" s="31"/>
      <c r="N76" s="31">
        <v>75</v>
      </c>
      <c r="O76" s="31">
        <v>75</v>
      </c>
      <c r="P76" s="31">
        <v>2593.8741179151002</v>
      </c>
      <c r="Q76" s="31">
        <v>2593.8741179151002</v>
      </c>
      <c r="R76" s="31">
        <f t="shared" si="57"/>
        <v>2.8914279024567072E-2</v>
      </c>
      <c r="S76" s="31">
        <f t="shared" si="58"/>
        <v>2.8914279024567072E-2</v>
      </c>
    </row>
    <row r="77" spans="13:19" x14ac:dyDescent="0.25">
      <c r="M77" s="31"/>
      <c r="N77" s="31">
        <v>75</v>
      </c>
      <c r="O77" s="31">
        <v>75</v>
      </c>
      <c r="P77" s="31">
        <v>2593.8741179151002</v>
      </c>
      <c r="Q77" s="31">
        <v>2593.8741179151002</v>
      </c>
      <c r="R77" s="31">
        <f t="shared" si="57"/>
        <v>2.8914279024567072E-2</v>
      </c>
      <c r="S77" s="31">
        <f t="shared" si="58"/>
        <v>2.8914279024567072E-2</v>
      </c>
    </row>
    <row r="78" spans="13:19" x14ac:dyDescent="0.25">
      <c r="M78" s="31"/>
      <c r="N78" s="31">
        <v>50</v>
      </c>
      <c r="O78" s="31">
        <v>50</v>
      </c>
      <c r="P78" s="31">
        <v>2593.8741179151002</v>
      </c>
      <c r="Q78" s="31">
        <v>2593.8741179151002</v>
      </c>
      <c r="R78" s="31">
        <f t="shared" si="57"/>
        <v>1.9276186016378049E-2</v>
      </c>
      <c r="S78" s="31">
        <f t="shared" si="58"/>
        <v>1.9276186016378049E-2</v>
      </c>
    </row>
    <row r="79" spans="13:19" x14ac:dyDescent="0.25">
      <c r="M79" s="31"/>
      <c r="N79" s="31">
        <v>50</v>
      </c>
      <c r="O79" s="31">
        <v>50</v>
      </c>
      <c r="P79" s="31">
        <v>2593.8741179151002</v>
      </c>
      <c r="Q79" s="31">
        <v>2593.8741179151002</v>
      </c>
      <c r="R79" s="31">
        <f t="shared" si="57"/>
        <v>1.9276186016378049E-2</v>
      </c>
      <c r="S79" s="31">
        <f t="shared" si="58"/>
        <v>1.9276186016378049E-2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7"/>
  <sheetViews>
    <sheetView topLeftCell="F1" zoomScale="75" zoomScaleNormal="75" workbookViewId="0">
      <selection activeCell="N27" sqref="N27"/>
    </sheetView>
  </sheetViews>
  <sheetFormatPr defaultRowHeight="15" x14ac:dyDescent="0.25"/>
  <sheetData>
    <row r="2" spans="2:16" x14ac:dyDescent="0.25">
      <c r="D2" t="s">
        <v>35</v>
      </c>
      <c r="E2" t="s">
        <v>36</v>
      </c>
      <c r="I2" s="31" t="s">
        <v>0</v>
      </c>
      <c r="J2" s="31" t="s">
        <v>6</v>
      </c>
      <c r="K2" s="31" t="s">
        <v>7</v>
      </c>
      <c r="L2" s="31" t="s">
        <v>8</v>
      </c>
      <c r="M2" s="31" t="s">
        <v>9</v>
      </c>
      <c r="N2" s="31" t="s">
        <v>68</v>
      </c>
      <c r="O2" s="31" t="s">
        <v>11</v>
      </c>
      <c r="P2" s="31" t="s">
        <v>69</v>
      </c>
    </row>
    <row r="3" spans="2:16" x14ac:dyDescent="0.25">
      <c r="B3" t="s">
        <v>0</v>
      </c>
      <c r="C3" t="s">
        <v>1</v>
      </c>
      <c r="D3">
        <v>41600.800000000003</v>
      </c>
      <c r="E3">
        <v>169.2</v>
      </c>
      <c r="H3" s="31" t="s">
        <v>1</v>
      </c>
      <c r="I3">
        <v>4131.6000000000004</v>
      </c>
      <c r="J3">
        <v>1117.5999999999999</v>
      </c>
      <c r="K3">
        <v>151.60000000000002</v>
      </c>
      <c r="L3">
        <v>-716.26</v>
      </c>
      <c r="M3">
        <v>49.140000000000015</v>
      </c>
      <c r="N3">
        <v>-10.779999999999987</v>
      </c>
      <c r="O3">
        <v>-192.14000000000001</v>
      </c>
      <c r="P3">
        <v>-33.659999999999997</v>
      </c>
    </row>
    <row r="4" spans="2:16" x14ac:dyDescent="0.25">
      <c r="C4" t="s">
        <v>2</v>
      </c>
      <c r="D4">
        <v>58272</v>
      </c>
      <c r="E4">
        <v>1010</v>
      </c>
      <c r="H4" s="31" t="s">
        <v>2</v>
      </c>
      <c r="I4" s="31">
        <v>5762</v>
      </c>
      <c r="J4">
        <v>9319.5</v>
      </c>
      <c r="K4">
        <v>235.98000000000005</v>
      </c>
      <c r="L4">
        <v>-994.72</v>
      </c>
      <c r="M4">
        <v>-13.849999999999994</v>
      </c>
      <c r="N4">
        <v>-66.300000000000011</v>
      </c>
      <c r="O4">
        <v>-4.3900000000000006</v>
      </c>
      <c r="P4">
        <v>-12.72999999999999</v>
      </c>
    </row>
    <row r="5" spans="2:16" x14ac:dyDescent="0.25">
      <c r="C5" t="s">
        <v>3</v>
      </c>
      <c r="D5">
        <v>5001.2</v>
      </c>
      <c r="E5">
        <v>45.63</v>
      </c>
      <c r="H5" s="31" t="s">
        <v>3</v>
      </c>
      <c r="I5" s="31">
        <v>4955.57</v>
      </c>
      <c r="J5">
        <v>120.9</v>
      </c>
      <c r="K5">
        <v>-8.9699999999999989</v>
      </c>
      <c r="L5">
        <v>-419.54</v>
      </c>
      <c r="M5">
        <v>-25.36</v>
      </c>
      <c r="N5">
        <v>-159.69999999999999</v>
      </c>
      <c r="O5">
        <v>-56.08</v>
      </c>
      <c r="P5">
        <v>-25.400000000000002</v>
      </c>
    </row>
    <row r="6" spans="2:16" x14ac:dyDescent="0.25">
      <c r="C6" t="s">
        <v>4</v>
      </c>
      <c r="D6">
        <v>105847.20000000001</v>
      </c>
      <c r="E6">
        <v>1723</v>
      </c>
      <c r="H6" s="31" t="s">
        <v>4</v>
      </c>
      <c r="I6" s="31">
        <v>9414.2000000000007</v>
      </c>
      <c r="J6">
        <v>9519.9</v>
      </c>
      <c r="K6">
        <v>412.16000000000008</v>
      </c>
      <c r="L6">
        <v>-1532.68</v>
      </c>
      <c r="M6">
        <v>10.69</v>
      </c>
      <c r="N6">
        <v>-64.62</v>
      </c>
      <c r="O6">
        <v>-69.62</v>
      </c>
      <c r="P6">
        <v>-112.85999999999999</v>
      </c>
    </row>
    <row r="7" spans="2:16" x14ac:dyDescent="0.25">
      <c r="C7" t="s">
        <v>5</v>
      </c>
      <c r="D7">
        <v>441234</v>
      </c>
      <c r="E7">
        <v>66352</v>
      </c>
      <c r="H7" s="31" t="s">
        <v>5</v>
      </c>
      <c r="I7" s="31">
        <v>9248</v>
      </c>
      <c r="J7">
        <v>9373.2000000000007</v>
      </c>
      <c r="K7">
        <v>729.83999999999992</v>
      </c>
      <c r="L7">
        <v>-993.56</v>
      </c>
      <c r="M7">
        <v>-135.72000000000003</v>
      </c>
      <c r="N7">
        <v>-281.88</v>
      </c>
      <c r="O7">
        <v>-231.16000000000003</v>
      </c>
      <c r="P7">
        <v>-719.16000000000008</v>
      </c>
    </row>
    <row r="8" spans="2:16" x14ac:dyDescent="0.25">
      <c r="C8" t="s">
        <v>30</v>
      </c>
      <c r="D8">
        <v>1410144</v>
      </c>
      <c r="E8">
        <v>386538</v>
      </c>
      <c r="H8" s="31" t="s">
        <v>30</v>
      </c>
      <c r="I8" s="31">
        <v>9606</v>
      </c>
      <c r="J8">
        <v>9001.7000000000007</v>
      </c>
      <c r="K8">
        <v>9157.41</v>
      </c>
      <c r="L8">
        <v>140</v>
      </c>
      <c r="M8">
        <v>-104.60000000000002</v>
      </c>
      <c r="N8">
        <v>-135.25</v>
      </c>
      <c r="O8">
        <v>-238.17999999999995</v>
      </c>
      <c r="P8">
        <v>-6957.77</v>
      </c>
    </row>
    <row r="9" spans="2:16" x14ac:dyDescent="0.25">
      <c r="C9" t="s">
        <v>31</v>
      </c>
      <c r="D9">
        <v>1928244.8</v>
      </c>
      <c r="E9">
        <v>968714</v>
      </c>
      <c r="H9" s="31" t="s">
        <v>31</v>
      </c>
      <c r="I9" s="31">
        <v>9530.7999999999993</v>
      </c>
      <c r="J9">
        <v>8840.1</v>
      </c>
      <c r="K9">
        <v>9527.1299999999992</v>
      </c>
      <c r="L9">
        <v>158.40000000000009</v>
      </c>
      <c r="M9">
        <v>-91</v>
      </c>
      <c r="N9">
        <v>-66.97</v>
      </c>
      <c r="O9">
        <v>-5957.3099999999995</v>
      </c>
      <c r="P9">
        <v>-18205.28</v>
      </c>
    </row>
    <row r="10" spans="2:16" x14ac:dyDescent="0.25">
      <c r="C10" t="s">
        <v>76</v>
      </c>
      <c r="D10">
        <v>1665365</v>
      </c>
      <c r="E10">
        <v>1135534</v>
      </c>
      <c r="H10" s="31" t="s">
        <v>76</v>
      </c>
      <c r="I10" s="31">
        <v>9531</v>
      </c>
      <c r="J10">
        <v>8188</v>
      </c>
      <c r="K10">
        <v>9911.5400000000009</v>
      </c>
      <c r="L10">
        <v>315.875</v>
      </c>
      <c r="M10">
        <v>-399.74</v>
      </c>
      <c r="N10">
        <v>11.126999999999981</v>
      </c>
      <c r="O10">
        <v>-6206.11</v>
      </c>
      <c r="P10">
        <v>-16250.179</v>
      </c>
    </row>
    <row r="11" spans="2:16" x14ac:dyDescent="0.25">
      <c r="B11" t="s">
        <v>6</v>
      </c>
      <c r="C11" t="s">
        <v>1</v>
      </c>
      <c r="D11">
        <v>11276</v>
      </c>
      <c r="E11">
        <v>148.4</v>
      </c>
      <c r="I11" s="31"/>
    </row>
    <row r="12" spans="2:16" x14ac:dyDescent="0.25">
      <c r="C12" t="s">
        <v>2</v>
      </c>
      <c r="D12">
        <v>21684</v>
      </c>
      <c r="E12">
        <v>364.5</v>
      </c>
      <c r="I12" s="31"/>
    </row>
    <row r="13" spans="2:16" x14ac:dyDescent="0.25">
      <c r="C13" t="s">
        <v>3</v>
      </c>
      <c r="D13">
        <v>229.3</v>
      </c>
      <c r="E13">
        <v>108.4</v>
      </c>
      <c r="H13" s="31"/>
      <c r="I13" s="31" t="s">
        <v>0</v>
      </c>
      <c r="J13" s="31" t="s">
        <v>6</v>
      </c>
      <c r="K13" s="31" t="s">
        <v>7</v>
      </c>
      <c r="L13" s="31" t="s">
        <v>8</v>
      </c>
      <c r="M13" s="31" t="s">
        <v>9</v>
      </c>
      <c r="N13" s="31" t="s">
        <v>68</v>
      </c>
      <c r="O13" s="31" t="s">
        <v>11</v>
      </c>
      <c r="P13" s="31" t="s">
        <v>69</v>
      </c>
    </row>
    <row r="14" spans="2:16" x14ac:dyDescent="0.25">
      <c r="C14" t="s">
        <v>4</v>
      </c>
      <c r="D14">
        <v>32107.200000000001</v>
      </c>
      <c r="E14">
        <v>587.29999999999995</v>
      </c>
      <c r="H14" s="31" t="s">
        <v>1</v>
      </c>
      <c r="I14" s="31">
        <f>I3*-1</f>
        <v>-4131.6000000000004</v>
      </c>
      <c r="J14" s="31">
        <f t="shared" ref="J14:P14" si="0">J3*-1</f>
        <v>-1117.5999999999999</v>
      </c>
      <c r="K14" s="31">
        <f t="shared" si="0"/>
        <v>-151.60000000000002</v>
      </c>
      <c r="L14" s="31">
        <f t="shared" si="0"/>
        <v>716.26</v>
      </c>
      <c r="M14" s="31">
        <f t="shared" si="0"/>
        <v>-49.140000000000015</v>
      </c>
      <c r="N14" s="31">
        <f t="shared" si="0"/>
        <v>10.779999999999987</v>
      </c>
      <c r="O14" s="31">
        <f t="shared" si="0"/>
        <v>192.14000000000001</v>
      </c>
      <c r="P14" s="31">
        <f t="shared" si="0"/>
        <v>33.659999999999997</v>
      </c>
    </row>
    <row r="15" spans="2:16" x14ac:dyDescent="0.25">
      <c r="C15" t="s">
        <v>5</v>
      </c>
      <c r="D15">
        <v>170507.2</v>
      </c>
      <c r="E15">
        <v>9134</v>
      </c>
      <c r="H15" s="31" t="s">
        <v>2</v>
      </c>
      <c r="I15" s="31">
        <f t="shared" ref="I15:P15" si="1">I4*-1</f>
        <v>-5762</v>
      </c>
      <c r="J15" s="31">
        <f t="shared" si="1"/>
        <v>-9319.5</v>
      </c>
      <c r="K15" s="31">
        <f t="shared" si="1"/>
        <v>-235.98000000000005</v>
      </c>
      <c r="L15" s="31">
        <f t="shared" si="1"/>
        <v>994.72</v>
      </c>
      <c r="M15" s="31">
        <f t="shared" si="1"/>
        <v>13.849999999999994</v>
      </c>
      <c r="N15" s="31">
        <f t="shared" si="1"/>
        <v>66.300000000000011</v>
      </c>
      <c r="O15" s="31">
        <f t="shared" si="1"/>
        <v>4.3900000000000006</v>
      </c>
      <c r="P15" s="31">
        <f t="shared" si="1"/>
        <v>12.72999999999999</v>
      </c>
    </row>
    <row r="16" spans="2:16" x14ac:dyDescent="0.25">
      <c r="C16" t="s">
        <v>30</v>
      </c>
      <c r="D16">
        <v>1134342.7</v>
      </c>
      <c r="E16">
        <v>50341</v>
      </c>
      <c r="H16" s="31" t="s">
        <v>3</v>
      </c>
      <c r="I16" s="31">
        <f t="shared" ref="I16:P16" si="2">I5*-1</f>
        <v>-4955.57</v>
      </c>
      <c r="J16" s="31">
        <f t="shared" si="2"/>
        <v>-120.9</v>
      </c>
      <c r="K16" s="31">
        <f t="shared" si="2"/>
        <v>8.9699999999999989</v>
      </c>
      <c r="L16" s="31">
        <f t="shared" si="2"/>
        <v>419.54</v>
      </c>
      <c r="M16" s="31">
        <f t="shared" si="2"/>
        <v>25.36</v>
      </c>
      <c r="N16" s="31">
        <f t="shared" si="2"/>
        <v>159.69999999999999</v>
      </c>
      <c r="O16" s="31">
        <f t="shared" si="2"/>
        <v>56.08</v>
      </c>
      <c r="P16" s="31">
        <f t="shared" si="2"/>
        <v>25.400000000000002</v>
      </c>
    </row>
    <row r="17" spans="2:16" x14ac:dyDescent="0.25">
      <c r="C17" t="s">
        <v>31</v>
      </c>
      <c r="D17">
        <v>1083453.1000000001</v>
      </c>
      <c r="E17">
        <v>195213</v>
      </c>
      <c r="H17" s="31" t="s">
        <v>4</v>
      </c>
      <c r="I17" s="31">
        <f t="shared" ref="I17:P17" si="3">I6*-1</f>
        <v>-9414.2000000000007</v>
      </c>
      <c r="J17" s="31">
        <f t="shared" si="3"/>
        <v>-9519.9</v>
      </c>
      <c r="K17" s="31">
        <f t="shared" si="3"/>
        <v>-412.16000000000008</v>
      </c>
      <c r="L17" s="31">
        <f t="shared" si="3"/>
        <v>1532.68</v>
      </c>
      <c r="M17" s="31">
        <f t="shared" si="3"/>
        <v>-10.69</v>
      </c>
      <c r="N17" s="31">
        <f t="shared" si="3"/>
        <v>64.62</v>
      </c>
      <c r="O17" s="31">
        <f t="shared" si="3"/>
        <v>69.62</v>
      </c>
      <c r="P17" s="31">
        <f t="shared" si="3"/>
        <v>112.85999999999999</v>
      </c>
    </row>
    <row r="18" spans="2:16" x14ac:dyDescent="0.25">
      <c r="C18" t="s">
        <v>76</v>
      </c>
      <c r="D18">
        <v>1043423</v>
      </c>
      <c r="E18">
        <v>225235</v>
      </c>
      <c r="H18" s="31" t="s">
        <v>5</v>
      </c>
      <c r="I18" s="31">
        <f t="shared" ref="I18:P18" si="4">I7*-1</f>
        <v>-9248</v>
      </c>
      <c r="J18" s="31">
        <f t="shared" si="4"/>
        <v>-9373.2000000000007</v>
      </c>
      <c r="K18" s="31">
        <f t="shared" si="4"/>
        <v>-729.83999999999992</v>
      </c>
      <c r="L18" s="31">
        <f t="shared" si="4"/>
        <v>993.56</v>
      </c>
      <c r="M18" s="31">
        <f t="shared" si="4"/>
        <v>135.72000000000003</v>
      </c>
      <c r="N18" s="31">
        <f t="shared" si="4"/>
        <v>281.88</v>
      </c>
      <c r="O18" s="31">
        <f t="shared" si="4"/>
        <v>231.16000000000003</v>
      </c>
      <c r="P18" s="31">
        <f t="shared" si="4"/>
        <v>719.16000000000008</v>
      </c>
    </row>
    <row r="19" spans="2:16" x14ac:dyDescent="0.25">
      <c r="B19" t="s">
        <v>7</v>
      </c>
      <c r="C19" t="s">
        <v>1</v>
      </c>
      <c r="D19">
        <v>238.8</v>
      </c>
      <c r="E19">
        <v>87.2</v>
      </c>
      <c r="H19" s="31" t="s">
        <v>30</v>
      </c>
      <c r="I19" s="31">
        <f t="shared" ref="I19:P19" si="5">I8*-1</f>
        <v>-9606</v>
      </c>
      <c r="J19" s="31">
        <f t="shared" si="5"/>
        <v>-9001.7000000000007</v>
      </c>
      <c r="K19" s="31">
        <f t="shared" si="5"/>
        <v>-9157.41</v>
      </c>
      <c r="L19" s="31">
        <f t="shared" si="5"/>
        <v>-140</v>
      </c>
      <c r="M19" s="31">
        <f t="shared" si="5"/>
        <v>104.60000000000002</v>
      </c>
      <c r="N19" s="31">
        <f t="shared" si="5"/>
        <v>135.25</v>
      </c>
      <c r="O19" s="31">
        <f t="shared" si="5"/>
        <v>238.17999999999995</v>
      </c>
      <c r="P19" s="31">
        <f t="shared" si="5"/>
        <v>6957.77</v>
      </c>
    </row>
    <row r="20" spans="2:16" x14ac:dyDescent="0.25">
      <c r="C20" t="s">
        <v>2</v>
      </c>
      <c r="D20">
        <v>408.08000000000004</v>
      </c>
      <c r="E20">
        <v>172.1</v>
      </c>
      <c r="H20" s="31" t="s">
        <v>31</v>
      </c>
      <c r="I20" s="31">
        <f t="shared" ref="I20:P20" si="6">I9*-1</f>
        <v>-9530.7999999999993</v>
      </c>
      <c r="J20" s="31">
        <f t="shared" si="6"/>
        <v>-8840.1</v>
      </c>
      <c r="K20" s="31">
        <f t="shared" si="6"/>
        <v>-9527.1299999999992</v>
      </c>
      <c r="L20" s="31">
        <f t="shared" si="6"/>
        <v>-158.40000000000009</v>
      </c>
      <c r="M20" s="31">
        <f t="shared" si="6"/>
        <v>91</v>
      </c>
      <c r="N20" s="31">
        <f t="shared" si="6"/>
        <v>66.97</v>
      </c>
      <c r="O20" s="31">
        <f t="shared" si="6"/>
        <v>5957.3099999999995</v>
      </c>
      <c r="P20" s="31">
        <f t="shared" si="6"/>
        <v>18205.28</v>
      </c>
    </row>
    <row r="21" spans="2:16" x14ac:dyDescent="0.25">
      <c r="C21" t="s">
        <v>3</v>
      </c>
      <c r="D21">
        <v>108.13</v>
      </c>
      <c r="E21">
        <v>117.1</v>
      </c>
      <c r="H21" s="31" t="s">
        <v>76</v>
      </c>
      <c r="I21" s="31">
        <f t="shared" ref="I21:P21" si="7">I10*-1</f>
        <v>-9531</v>
      </c>
      <c r="J21" s="31">
        <f t="shared" si="7"/>
        <v>-8188</v>
      </c>
      <c r="K21" s="31">
        <f t="shared" si="7"/>
        <v>-9911.5400000000009</v>
      </c>
      <c r="L21" s="31">
        <f t="shared" si="7"/>
        <v>-315.875</v>
      </c>
      <c r="M21" s="31">
        <f t="shared" si="7"/>
        <v>399.74</v>
      </c>
      <c r="N21" s="31">
        <f t="shared" si="7"/>
        <v>-11.126999999999981</v>
      </c>
      <c r="O21" s="31">
        <f t="shared" si="7"/>
        <v>6206.11</v>
      </c>
      <c r="P21" s="31">
        <f t="shared" si="7"/>
        <v>16250.179</v>
      </c>
    </row>
    <row r="22" spans="2:16" x14ac:dyDescent="0.25">
      <c r="C22" t="s">
        <v>4</v>
      </c>
      <c r="D22">
        <v>682.56000000000006</v>
      </c>
      <c r="E22">
        <v>270.39999999999998</v>
      </c>
      <c r="H22" s="31"/>
      <c r="I22" s="31"/>
      <c r="J22" s="31"/>
      <c r="K22" s="31"/>
      <c r="L22" s="31"/>
      <c r="M22" s="31"/>
      <c r="N22" s="31"/>
      <c r="O22" s="31"/>
      <c r="P22" s="31"/>
    </row>
    <row r="23" spans="2:16" x14ac:dyDescent="0.25">
      <c r="C23" t="s">
        <v>5</v>
      </c>
      <c r="D23">
        <v>1729.84</v>
      </c>
      <c r="E23">
        <v>1000</v>
      </c>
      <c r="I23" s="31"/>
    </row>
    <row r="24" spans="2:16" x14ac:dyDescent="0.25">
      <c r="C24" t="s">
        <v>30</v>
      </c>
      <c r="D24">
        <v>33141.410000000003</v>
      </c>
      <c r="E24">
        <v>6984</v>
      </c>
      <c r="H24">
        <v>1</v>
      </c>
      <c r="I24" s="31">
        <v>416</v>
      </c>
      <c r="J24">
        <f>I24*5</f>
        <v>2080</v>
      </c>
    </row>
    <row r="25" spans="2:16" x14ac:dyDescent="0.25">
      <c r="C25" t="s">
        <v>31</v>
      </c>
      <c r="D25">
        <v>51148.13</v>
      </c>
      <c r="E25">
        <v>14621</v>
      </c>
      <c r="H25">
        <v>2</v>
      </c>
      <c r="I25" s="31">
        <v>233</v>
      </c>
      <c r="J25" s="31">
        <f t="shared" ref="J25:J26" si="8">I25*5</f>
        <v>1165</v>
      </c>
    </row>
    <row r="26" spans="2:16" x14ac:dyDescent="0.25">
      <c r="C26" t="s">
        <v>76</v>
      </c>
      <c r="D26">
        <v>48854.54</v>
      </c>
      <c r="E26">
        <v>11943</v>
      </c>
      <c r="H26">
        <v>4</v>
      </c>
      <c r="I26" s="31">
        <v>130</v>
      </c>
      <c r="J26" s="31">
        <f t="shared" si="8"/>
        <v>650</v>
      </c>
    </row>
    <row r="27" spans="2:16" x14ac:dyDescent="0.25">
      <c r="B27" t="s">
        <v>8</v>
      </c>
      <c r="C27" t="s">
        <v>1</v>
      </c>
      <c r="D27">
        <v>161.04000000000002</v>
      </c>
      <c r="E27">
        <v>877.3</v>
      </c>
      <c r="H27">
        <v>8</v>
      </c>
      <c r="I27" s="31"/>
      <c r="J27">
        <v>438</v>
      </c>
    </row>
    <row r="28" spans="2:16" x14ac:dyDescent="0.25">
      <c r="C28" t="s">
        <v>2</v>
      </c>
      <c r="D28">
        <v>203.28</v>
      </c>
      <c r="E28">
        <v>1198</v>
      </c>
      <c r="H28">
        <v>16</v>
      </c>
      <c r="I28" s="31"/>
      <c r="J28">
        <v>334</v>
      </c>
    </row>
    <row r="29" spans="2:16" x14ac:dyDescent="0.25">
      <c r="C29" t="s">
        <v>3</v>
      </c>
      <c r="D29">
        <v>78.56</v>
      </c>
      <c r="E29">
        <v>498.1</v>
      </c>
      <c r="H29">
        <v>32</v>
      </c>
      <c r="I29" s="31"/>
      <c r="J29">
        <v>256</v>
      </c>
    </row>
    <row r="30" spans="2:16" x14ac:dyDescent="0.25">
      <c r="C30" t="s">
        <v>4</v>
      </c>
      <c r="D30">
        <v>254.32</v>
      </c>
      <c r="E30">
        <v>1787</v>
      </c>
      <c r="H30">
        <v>64</v>
      </c>
      <c r="I30" s="31"/>
      <c r="J30">
        <v>188</v>
      </c>
    </row>
    <row r="31" spans="2:16" x14ac:dyDescent="0.25">
      <c r="C31" t="s">
        <v>5</v>
      </c>
      <c r="D31">
        <v>519.44000000000005</v>
      </c>
      <c r="E31">
        <v>1513</v>
      </c>
      <c r="H31">
        <v>128</v>
      </c>
      <c r="I31" s="31"/>
      <c r="J31">
        <v>175</v>
      </c>
    </row>
    <row r="32" spans="2:16" x14ac:dyDescent="0.25">
      <c r="C32" t="s">
        <v>30</v>
      </c>
      <c r="D32">
        <v>881.4</v>
      </c>
      <c r="E32">
        <v>741.4</v>
      </c>
      <c r="H32">
        <v>224</v>
      </c>
      <c r="I32" s="31"/>
      <c r="J32">
        <v>199</v>
      </c>
    </row>
    <row r="33" spans="2:9" x14ac:dyDescent="0.25">
      <c r="C33" t="s">
        <v>31</v>
      </c>
      <c r="D33">
        <v>2099.4</v>
      </c>
      <c r="E33">
        <v>1941</v>
      </c>
      <c r="I33" s="31"/>
    </row>
    <row r="34" spans="2:9" x14ac:dyDescent="0.25">
      <c r="C34" t="s">
        <v>76</v>
      </c>
      <c r="D34">
        <v>1568.3</v>
      </c>
      <c r="E34">
        <v>1252.425</v>
      </c>
      <c r="I34" s="31"/>
    </row>
    <row r="35" spans="2:9" x14ac:dyDescent="0.25">
      <c r="B35" t="s">
        <v>9</v>
      </c>
      <c r="C35" t="s">
        <v>1</v>
      </c>
      <c r="D35">
        <v>162.24</v>
      </c>
      <c r="E35">
        <v>113.1</v>
      </c>
      <c r="I35" s="31"/>
    </row>
    <row r="36" spans="2:9" x14ac:dyDescent="0.25">
      <c r="C36" t="s">
        <v>2</v>
      </c>
      <c r="D36">
        <v>167.28</v>
      </c>
      <c r="E36">
        <v>181.13</v>
      </c>
      <c r="I36" s="31"/>
    </row>
    <row r="37" spans="2:9" x14ac:dyDescent="0.25">
      <c r="C37" t="s">
        <v>3</v>
      </c>
      <c r="D37">
        <v>39.14</v>
      </c>
      <c r="E37">
        <v>64.5</v>
      </c>
      <c r="I37" s="31"/>
    </row>
    <row r="38" spans="2:9" x14ac:dyDescent="0.25">
      <c r="C38" t="s">
        <v>4</v>
      </c>
      <c r="D38">
        <v>302.64</v>
      </c>
      <c r="E38">
        <v>292.95</v>
      </c>
      <c r="I38" s="31"/>
    </row>
    <row r="39" spans="2:9" x14ac:dyDescent="0.25">
      <c r="C39" t="s">
        <v>5</v>
      </c>
      <c r="D39">
        <v>705.68</v>
      </c>
      <c r="E39">
        <v>841.4</v>
      </c>
      <c r="I39" s="31"/>
    </row>
    <row r="40" spans="2:9" x14ac:dyDescent="0.25">
      <c r="C40" t="s">
        <v>30</v>
      </c>
      <c r="D40">
        <v>820.5</v>
      </c>
      <c r="E40">
        <v>925.1</v>
      </c>
      <c r="I40" s="31"/>
    </row>
    <row r="41" spans="2:9" x14ac:dyDescent="0.25">
      <c r="C41" t="s">
        <v>31</v>
      </c>
      <c r="D41">
        <v>1344.3</v>
      </c>
      <c r="E41">
        <v>1435.3</v>
      </c>
      <c r="I41" s="31"/>
    </row>
    <row r="42" spans="2:9" x14ac:dyDescent="0.25">
      <c r="C42" t="s">
        <v>76</v>
      </c>
      <c r="D42">
        <v>1452.5</v>
      </c>
      <c r="E42">
        <v>1852.24</v>
      </c>
      <c r="I42" s="31"/>
    </row>
    <row r="43" spans="2:9" x14ac:dyDescent="0.25">
      <c r="B43" t="s">
        <v>10</v>
      </c>
      <c r="C43" t="s">
        <v>1</v>
      </c>
      <c r="D43">
        <v>122.72000000000001</v>
      </c>
      <c r="E43">
        <v>133.5</v>
      </c>
      <c r="I43" s="31"/>
    </row>
    <row r="44" spans="2:9" x14ac:dyDescent="0.25">
      <c r="C44" t="s">
        <v>2</v>
      </c>
      <c r="D44">
        <v>158</v>
      </c>
      <c r="E44">
        <v>224.3</v>
      </c>
      <c r="I44" s="31"/>
    </row>
    <row r="45" spans="2:9" x14ac:dyDescent="0.25">
      <c r="C45" t="s">
        <v>3</v>
      </c>
      <c r="D45">
        <v>89.4</v>
      </c>
      <c r="E45">
        <v>249.1</v>
      </c>
      <c r="I45" s="31"/>
    </row>
    <row r="46" spans="2:9" x14ac:dyDescent="0.25">
      <c r="C46" t="s">
        <v>4</v>
      </c>
      <c r="D46">
        <v>302.48</v>
      </c>
      <c r="E46">
        <v>367.1</v>
      </c>
      <c r="I46" s="31"/>
    </row>
    <row r="47" spans="2:9" x14ac:dyDescent="0.25">
      <c r="C47" t="s">
        <v>5</v>
      </c>
      <c r="D47">
        <v>491.52</v>
      </c>
      <c r="E47">
        <v>773.4</v>
      </c>
      <c r="I47" s="31"/>
    </row>
    <row r="48" spans="2:9" x14ac:dyDescent="0.25">
      <c r="C48" t="s">
        <v>30</v>
      </c>
      <c r="D48">
        <v>101.45</v>
      </c>
      <c r="E48">
        <v>236.70000000000002</v>
      </c>
      <c r="I48" s="31"/>
    </row>
    <row r="49" spans="2:9" x14ac:dyDescent="0.25">
      <c r="C49" t="s">
        <v>31</v>
      </c>
      <c r="D49">
        <v>166.13</v>
      </c>
      <c r="E49">
        <v>233.1</v>
      </c>
      <c r="I49" s="31"/>
    </row>
    <row r="50" spans="2:9" x14ac:dyDescent="0.25">
      <c r="C50" t="s">
        <v>76</v>
      </c>
      <c r="D50">
        <v>201.54</v>
      </c>
      <c r="E50">
        <v>190.41300000000001</v>
      </c>
      <c r="I50" s="31"/>
    </row>
    <row r="51" spans="2:9" x14ac:dyDescent="0.25">
      <c r="B51" t="s">
        <v>11</v>
      </c>
      <c r="C51" t="s">
        <v>1</v>
      </c>
      <c r="D51">
        <v>132.16</v>
      </c>
      <c r="E51">
        <v>324.3</v>
      </c>
      <c r="I51" s="31"/>
    </row>
    <row r="52" spans="2:9" x14ac:dyDescent="0.25">
      <c r="C52" t="s">
        <v>2</v>
      </c>
      <c r="D52">
        <v>49.04</v>
      </c>
      <c r="E52">
        <v>53.43</v>
      </c>
      <c r="I52" s="31"/>
    </row>
    <row r="53" spans="2:9" x14ac:dyDescent="0.25">
      <c r="C53" t="s">
        <v>3</v>
      </c>
      <c r="D53">
        <v>48.42</v>
      </c>
      <c r="E53">
        <v>104.5</v>
      </c>
      <c r="I53" s="31"/>
    </row>
    <row r="54" spans="2:9" x14ac:dyDescent="0.25">
      <c r="C54" t="s">
        <v>4</v>
      </c>
      <c r="D54">
        <v>64.88</v>
      </c>
      <c r="E54">
        <v>134.5</v>
      </c>
      <c r="I54" s="31"/>
    </row>
    <row r="55" spans="2:9" x14ac:dyDescent="0.25">
      <c r="C55" t="s">
        <v>5</v>
      </c>
      <c r="D55">
        <v>481.04</v>
      </c>
      <c r="E55">
        <v>712.2</v>
      </c>
      <c r="I55" s="31"/>
    </row>
    <row r="56" spans="2:9" x14ac:dyDescent="0.25">
      <c r="C56" t="s">
        <v>30</v>
      </c>
      <c r="D56">
        <v>993.13</v>
      </c>
      <c r="E56">
        <v>1231.31</v>
      </c>
      <c r="I56" s="31"/>
    </row>
    <row r="57" spans="2:9" x14ac:dyDescent="0.25">
      <c r="C57" t="s">
        <v>31</v>
      </c>
      <c r="D57">
        <v>3384.1</v>
      </c>
      <c r="E57">
        <v>9341.41</v>
      </c>
      <c r="I57" s="31"/>
    </row>
    <row r="58" spans="2:9" x14ac:dyDescent="0.25">
      <c r="C58" t="s">
        <v>76</v>
      </c>
      <c r="D58">
        <v>2646.4319999999998</v>
      </c>
      <c r="E58">
        <v>8852.5419999999995</v>
      </c>
      <c r="I58" s="31"/>
    </row>
    <row r="59" spans="2:9" x14ac:dyDescent="0.25">
      <c r="B59" t="s">
        <v>12</v>
      </c>
      <c r="C59" t="s">
        <v>1</v>
      </c>
      <c r="D59">
        <v>46.480000000000004</v>
      </c>
      <c r="E59">
        <v>80.14</v>
      </c>
      <c r="I59" s="31"/>
    </row>
    <row r="60" spans="2:9" x14ac:dyDescent="0.25">
      <c r="C60" t="s">
        <v>2</v>
      </c>
      <c r="D60">
        <v>78.720000000000013</v>
      </c>
      <c r="E60">
        <v>91.45</v>
      </c>
      <c r="I60" s="31"/>
    </row>
    <row r="61" spans="2:9" x14ac:dyDescent="0.25">
      <c r="C61" t="s">
        <v>3</v>
      </c>
      <c r="D61">
        <v>28.74</v>
      </c>
      <c r="E61">
        <v>54.14</v>
      </c>
      <c r="I61" s="31"/>
    </row>
    <row r="62" spans="2:9" x14ac:dyDescent="0.25">
      <c r="C62" t="s">
        <v>4</v>
      </c>
      <c r="D62">
        <v>187.44000000000003</v>
      </c>
      <c r="E62">
        <v>300.3</v>
      </c>
      <c r="I62" s="31"/>
    </row>
    <row r="63" spans="2:9" x14ac:dyDescent="0.25">
      <c r="C63" t="s">
        <v>5</v>
      </c>
      <c r="D63">
        <v>425.84</v>
      </c>
      <c r="E63">
        <v>1145</v>
      </c>
      <c r="I63" s="31"/>
    </row>
    <row r="64" spans="2:9" x14ac:dyDescent="0.25">
      <c r="C64" t="s">
        <v>30</v>
      </c>
      <c r="D64">
        <v>2841.33</v>
      </c>
      <c r="E64">
        <v>9799.1</v>
      </c>
      <c r="I64" s="31"/>
    </row>
    <row r="65" spans="2:9" x14ac:dyDescent="0.25">
      <c r="C65" t="s">
        <v>31</v>
      </c>
      <c r="D65">
        <v>4236.13</v>
      </c>
      <c r="E65">
        <v>22441.41</v>
      </c>
      <c r="I65" s="31"/>
    </row>
    <row r="66" spans="2:9" x14ac:dyDescent="0.25">
      <c r="C66" t="s">
        <v>76</v>
      </c>
      <c r="D66">
        <v>3754.3530000000001</v>
      </c>
      <c r="E66">
        <v>20004.531999999999</v>
      </c>
      <c r="I66" s="31"/>
    </row>
    <row r="67" spans="2:9" x14ac:dyDescent="0.25">
      <c r="B67" t="s">
        <v>13</v>
      </c>
      <c r="D67">
        <v>1353.002945676267</v>
      </c>
      <c r="E67">
        <v>832.16614456539389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80"/>
  <sheetViews>
    <sheetView zoomScale="73" zoomScaleNormal="73" workbookViewId="0">
      <selection activeCell="U10" sqref="U10"/>
    </sheetView>
  </sheetViews>
  <sheetFormatPr defaultRowHeight="15" x14ac:dyDescent="0.25"/>
  <cols>
    <col min="4" max="4" width="12.85546875" customWidth="1"/>
    <col min="5" max="5" width="14.85546875" style="32" customWidth="1"/>
    <col min="6" max="6" width="13.28515625" customWidth="1"/>
    <col min="7" max="7" width="16.140625" customWidth="1"/>
    <col min="10" max="17" width="9.140625" style="32"/>
    <col min="32" max="33" width="9.140625" style="32"/>
    <col min="38" max="42" width="9.140625" style="32"/>
  </cols>
  <sheetData>
    <row r="2" spans="2:63" x14ac:dyDescent="0.25">
      <c r="K2" s="32" t="s">
        <v>94</v>
      </c>
      <c r="AU2" t="s">
        <v>96</v>
      </c>
    </row>
    <row r="3" spans="2:63" x14ac:dyDescent="0.25">
      <c r="B3" s="32"/>
      <c r="C3" s="32"/>
      <c r="D3" s="32" t="s">
        <v>35</v>
      </c>
      <c r="E3" s="32" t="s">
        <v>89</v>
      </c>
      <c r="F3" s="32" t="s">
        <v>36</v>
      </c>
      <c r="G3" s="32" t="s">
        <v>28</v>
      </c>
      <c r="H3" t="s">
        <v>92</v>
      </c>
      <c r="I3" t="s">
        <v>93</v>
      </c>
      <c r="K3" s="32" t="s">
        <v>89</v>
      </c>
      <c r="L3" s="32" t="s">
        <v>36</v>
      </c>
      <c r="M3" s="32" t="s">
        <v>92</v>
      </c>
      <c r="O3" s="32" t="s">
        <v>89</v>
      </c>
      <c r="P3" s="32" t="s">
        <v>37</v>
      </c>
      <c r="Q3" s="32" t="s">
        <v>92</v>
      </c>
      <c r="T3" s="32" t="s">
        <v>36</v>
      </c>
      <c r="U3" s="32" t="s">
        <v>90</v>
      </c>
      <c r="V3" t="s">
        <v>84</v>
      </c>
      <c r="Y3" s="32"/>
      <c r="Z3" s="32" t="s">
        <v>37</v>
      </c>
      <c r="AA3" s="32" t="s">
        <v>90</v>
      </c>
      <c r="AB3" s="32" t="s">
        <v>84</v>
      </c>
      <c r="AH3" t="s">
        <v>37</v>
      </c>
      <c r="AI3" t="s">
        <v>89</v>
      </c>
      <c r="AJ3" t="s">
        <v>93</v>
      </c>
      <c r="AN3" s="32" t="s">
        <v>37</v>
      </c>
      <c r="AO3" s="32" t="s">
        <v>89</v>
      </c>
      <c r="AP3" s="32" t="s">
        <v>93</v>
      </c>
      <c r="AT3" t="s">
        <v>95</v>
      </c>
      <c r="AU3">
        <v>1</v>
      </c>
    </row>
    <row r="4" spans="2:63" x14ac:dyDescent="0.25">
      <c r="B4" s="32" t="s">
        <v>86</v>
      </c>
      <c r="C4" s="32" t="s">
        <v>1</v>
      </c>
      <c r="D4" s="32">
        <v>41600.800000000003</v>
      </c>
      <c r="E4" s="32">
        <v>913</v>
      </c>
      <c r="F4" s="32">
        <v>169.2</v>
      </c>
      <c r="G4" s="32">
        <v>47.34</v>
      </c>
      <c r="H4">
        <f>MIN(E4:F4)+5</f>
        <v>174.2</v>
      </c>
      <c r="I4" s="32">
        <f>MIN(G4,E4)+5</f>
        <v>52.34</v>
      </c>
      <c r="K4" s="32">
        <v>21.343243000000001</v>
      </c>
      <c r="L4" s="32">
        <v>1</v>
      </c>
      <c r="M4" s="32">
        <f>H4/F4</f>
        <v>1.0295508274231679</v>
      </c>
      <c r="O4" s="32">
        <f>E4/G4</f>
        <v>19.286016054076889</v>
      </c>
      <c r="P4" s="32">
        <v>1</v>
      </c>
      <c r="Q4" s="32">
        <f>I4/G4</f>
        <v>1.1056189269117025</v>
      </c>
      <c r="S4" s="32" t="s">
        <v>86</v>
      </c>
      <c r="T4">
        <f>GEOMEAN(L4:L11)</f>
        <v>1</v>
      </c>
      <c r="U4" s="32">
        <v>3.1563300000000001</v>
      </c>
      <c r="V4" s="32">
        <v>0.87343400000000004</v>
      </c>
      <c r="Y4" s="32" t="s">
        <v>86</v>
      </c>
      <c r="Z4" s="32">
        <f>GEOMEAN(P4:P11)</f>
        <v>1</v>
      </c>
      <c r="AA4" s="32">
        <v>1.52532</v>
      </c>
      <c r="AB4" s="32">
        <v>0.98184752534073205</v>
      </c>
      <c r="AF4" s="32" t="s">
        <v>86</v>
      </c>
      <c r="AG4" s="32" t="s">
        <v>1</v>
      </c>
      <c r="AH4">
        <v>1</v>
      </c>
      <c r="AI4">
        <v>19.286016054076889</v>
      </c>
      <c r="AJ4">
        <v>1.1056189269117025</v>
      </c>
      <c r="AL4" s="32" t="s">
        <v>86</v>
      </c>
      <c r="AM4" s="32" t="s">
        <v>1</v>
      </c>
      <c r="AN4" s="32">
        <v>1</v>
      </c>
      <c r="AO4" s="32">
        <v>19.286016054076889</v>
      </c>
      <c r="AP4" s="32">
        <v>1.1056189269117025</v>
      </c>
      <c r="AT4" t="s">
        <v>35</v>
      </c>
      <c r="AU4">
        <v>1.466534</v>
      </c>
      <c r="AV4" s="32"/>
      <c r="AW4" s="32" t="s">
        <v>95</v>
      </c>
      <c r="AX4" s="32" t="s">
        <v>35</v>
      </c>
      <c r="AY4" s="32" t="s">
        <v>84</v>
      </c>
      <c r="AZ4" s="32"/>
      <c r="BA4" s="32" t="s">
        <v>27</v>
      </c>
      <c r="BB4" s="32" t="s">
        <v>35</v>
      </c>
      <c r="BC4" s="32" t="s">
        <v>84</v>
      </c>
      <c r="BD4" s="32"/>
      <c r="BE4" s="32" t="s">
        <v>95</v>
      </c>
      <c r="BF4" s="32" t="s">
        <v>89</v>
      </c>
      <c r="BG4" s="32" t="s">
        <v>84</v>
      </c>
      <c r="BH4" s="32"/>
      <c r="BI4" s="32" t="s">
        <v>27</v>
      </c>
      <c r="BJ4" s="32" t="s">
        <v>89</v>
      </c>
      <c r="BK4" s="32" t="s">
        <v>84</v>
      </c>
    </row>
    <row r="5" spans="2:63" x14ac:dyDescent="0.25">
      <c r="B5" s="32"/>
      <c r="C5" s="32" t="s">
        <v>2</v>
      </c>
      <c r="D5" s="32">
        <v>58272</v>
      </c>
      <c r="E5" s="32">
        <v>11354</v>
      </c>
      <c r="F5" s="32">
        <v>1010</v>
      </c>
      <c r="G5" s="32">
        <v>362.5</v>
      </c>
      <c r="H5" s="32">
        <f t="shared" ref="H5:H68" si="0">MIN(E5:F5)+5</f>
        <v>1015</v>
      </c>
      <c r="I5" s="32">
        <f t="shared" ref="I5:I68" si="1">MIN(G5,E5)+5</f>
        <v>367.5</v>
      </c>
      <c r="K5" s="32">
        <v>55.323300000000003</v>
      </c>
      <c r="L5" s="32">
        <v>1</v>
      </c>
      <c r="M5" s="32">
        <f t="shared" ref="M5:M68" si="2">H5/F5</f>
        <v>1.004950495049505</v>
      </c>
      <c r="O5" s="32">
        <f t="shared" ref="O5:O68" si="3">E5/G5</f>
        <v>31.321379310344827</v>
      </c>
      <c r="P5" s="32">
        <v>1</v>
      </c>
      <c r="Q5" s="32">
        <f t="shared" ref="Q5:Q68" si="4">I5/G5</f>
        <v>1.0137931034482759</v>
      </c>
      <c r="S5" s="32" t="s">
        <v>87</v>
      </c>
      <c r="T5" s="32">
        <f>GEOMEAN(L12:L19)</f>
        <v>1</v>
      </c>
      <c r="U5" s="32">
        <v>0.46233000000000002</v>
      </c>
      <c r="V5" s="32">
        <v>0.23325000000000001</v>
      </c>
      <c r="Y5" s="32" t="s">
        <v>87</v>
      </c>
      <c r="Z5" s="32">
        <v>1</v>
      </c>
      <c r="AA5" s="32">
        <v>0.94313999999999998</v>
      </c>
      <c r="AB5" s="32">
        <v>0.9</v>
      </c>
      <c r="AG5" s="32" t="s">
        <v>2</v>
      </c>
      <c r="AH5">
        <v>1</v>
      </c>
      <c r="AI5">
        <v>31.321379310344827</v>
      </c>
      <c r="AJ5">
        <v>1.0137931034482759</v>
      </c>
      <c r="AM5" s="32" t="s">
        <v>2</v>
      </c>
      <c r="AN5" s="32">
        <v>1</v>
      </c>
      <c r="AO5" s="32">
        <v>31.321379310344827</v>
      </c>
      <c r="AP5" s="32">
        <v>1.0137931034482759</v>
      </c>
      <c r="AT5" t="s">
        <v>84</v>
      </c>
      <c r="AU5">
        <v>0.68567299999999998</v>
      </c>
      <c r="AV5" s="32" t="s">
        <v>96</v>
      </c>
      <c r="AW5" s="32">
        <v>1</v>
      </c>
      <c r="AX5" s="32">
        <v>1.466534</v>
      </c>
      <c r="AY5" s="32">
        <v>0.68567299999999998</v>
      </c>
      <c r="AZ5" s="32"/>
      <c r="BA5" s="32">
        <v>1</v>
      </c>
      <c r="BB5" s="32">
        <v>3.8332000000000002</v>
      </c>
      <c r="BC5" s="32">
        <v>0.86413340000000005</v>
      </c>
      <c r="BD5" s="32"/>
      <c r="BE5" s="32">
        <v>1</v>
      </c>
      <c r="BF5" s="32">
        <v>0.94957000000000003</v>
      </c>
      <c r="BG5" s="32">
        <v>0.77934000000000003</v>
      </c>
      <c r="BH5" s="32"/>
      <c r="BI5" s="32">
        <v>1</v>
      </c>
      <c r="BJ5" s="32">
        <v>2.11111</v>
      </c>
      <c r="BK5" s="32">
        <v>0.95243999999999995</v>
      </c>
    </row>
    <row r="6" spans="2:63" x14ac:dyDescent="0.25">
      <c r="B6" s="32"/>
      <c r="C6" s="32" t="s">
        <v>3</v>
      </c>
      <c r="D6" s="32">
        <v>5001.2</v>
      </c>
      <c r="E6" s="32">
        <v>12.34</v>
      </c>
      <c r="F6" s="32">
        <v>45.63</v>
      </c>
      <c r="G6" s="32">
        <v>17.14</v>
      </c>
      <c r="H6" s="32">
        <f t="shared" si="0"/>
        <v>17.34</v>
      </c>
      <c r="I6" s="32">
        <f t="shared" si="1"/>
        <v>17.34</v>
      </c>
      <c r="K6" s="32">
        <f t="shared" ref="K6:K68" si="5">E6/F6</f>
        <v>0.27043611658996275</v>
      </c>
      <c r="L6" s="32">
        <v>1</v>
      </c>
      <c r="M6" s="32">
        <f t="shared" si="2"/>
        <v>0.38001314924391844</v>
      </c>
      <c r="O6" s="32">
        <f t="shared" si="3"/>
        <v>0.71995332555425906</v>
      </c>
      <c r="P6" s="32">
        <v>1</v>
      </c>
      <c r="Q6" s="32">
        <f t="shared" si="4"/>
        <v>1.0116686114352391</v>
      </c>
      <c r="S6" s="32" t="s">
        <v>6</v>
      </c>
      <c r="T6" s="32">
        <f>GEOMEAN(L20:L27)</f>
        <v>1</v>
      </c>
      <c r="U6" s="32">
        <v>2.54243</v>
      </c>
      <c r="V6" s="32">
        <v>0.94342300000000001</v>
      </c>
      <c r="Y6" s="32" t="s">
        <v>6</v>
      </c>
      <c r="Z6" s="32">
        <v>1</v>
      </c>
      <c r="AA6" s="32">
        <v>2.13443</v>
      </c>
      <c r="AB6" s="32">
        <v>0.98</v>
      </c>
      <c r="AG6" s="32" t="s">
        <v>3</v>
      </c>
      <c r="AH6">
        <v>1</v>
      </c>
      <c r="AI6">
        <v>0.71995332555425906</v>
      </c>
      <c r="AJ6">
        <v>1.0116686114352391</v>
      </c>
      <c r="AM6" s="32" t="s">
        <v>88</v>
      </c>
      <c r="AN6" s="32">
        <v>1</v>
      </c>
      <c r="AO6" s="32">
        <v>1.2398421052631581</v>
      </c>
      <c r="AP6" s="32">
        <v>1.0438596491228069</v>
      </c>
    </row>
    <row r="7" spans="2:63" x14ac:dyDescent="0.25">
      <c r="B7" s="32"/>
      <c r="C7" s="32" t="s">
        <v>88</v>
      </c>
      <c r="D7" s="32">
        <v>109.4</v>
      </c>
      <c r="E7" s="32">
        <v>141.34200000000001</v>
      </c>
      <c r="F7" s="32">
        <v>1723</v>
      </c>
      <c r="G7" s="32">
        <v>114</v>
      </c>
      <c r="H7" s="32">
        <f t="shared" si="0"/>
        <v>146.34200000000001</v>
      </c>
      <c r="I7" s="32">
        <f t="shared" si="1"/>
        <v>119</v>
      </c>
      <c r="K7" s="32">
        <f t="shared" si="5"/>
        <v>8.203250145095764E-2</v>
      </c>
      <c r="L7" s="32">
        <v>1</v>
      </c>
      <c r="M7" s="32">
        <f t="shared" si="2"/>
        <v>8.4934416715031935E-2</v>
      </c>
      <c r="O7" s="32">
        <f t="shared" si="3"/>
        <v>1.2398421052631581</v>
      </c>
      <c r="P7" s="32">
        <v>1</v>
      </c>
      <c r="Q7" s="32">
        <f t="shared" si="4"/>
        <v>1.0438596491228069</v>
      </c>
      <c r="S7" s="32" t="s">
        <v>7</v>
      </c>
      <c r="T7" s="32">
        <v>1</v>
      </c>
      <c r="U7" s="32">
        <v>0.78434300000000001</v>
      </c>
      <c r="V7" s="32">
        <v>0.67884230000000001</v>
      </c>
      <c r="Y7" s="32" t="s">
        <v>7</v>
      </c>
      <c r="Z7" s="32">
        <v>1</v>
      </c>
      <c r="AA7" s="32">
        <v>1.1243399999999999</v>
      </c>
      <c r="AB7" s="32">
        <v>0.98134429999999995</v>
      </c>
      <c r="AG7" s="32" t="s">
        <v>88</v>
      </c>
      <c r="AH7">
        <v>1</v>
      </c>
      <c r="AI7">
        <v>1.2398421052631581</v>
      </c>
      <c r="AJ7">
        <v>1.0438596491228069</v>
      </c>
      <c r="AM7" s="32" t="s">
        <v>3</v>
      </c>
      <c r="AN7" s="32">
        <v>1</v>
      </c>
      <c r="AO7" s="32">
        <v>0.71995332555425906</v>
      </c>
      <c r="AP7" s="32">
        <v>1.0116686114352391</v>
      </c>
      <c r="AT7" s="32" t="s">
        <v>27</v>
      </c>
      <c r="AU7">
        <v>1</v>
      </c>
    </row>
    <row r="8" spans="2:63" x14ac:dyDescent="0.25">
      <c r="B8" s="32"/>
      <c r="C8" s="32" t="s">
        <v>5</v>
      </c>
      <c r="D8" s="32">
        <v>441234</v>
      </c>
      <c r="E8" s="32">
        <v>41543</v>
      </c>
      <c r="F8" s="32">
        <v>66352</v>
      </c>
      <c r="G8" s="32">
        <v>38245.4</v>
      </c>
      <c r="H8" s="32">
        <f t="shared" si="0"/>
        <v>41548</v>
      </c>
      <c r="I8" s="32">
        <f t="shared" si="1"/>
        <v>38250.400000000001</v>
      </c>
      <c r="K8" s="32">
        <f t="shared" si="5"/>
        <v>0.62610019291053776</v>
      </c>
      <c r="L8" s="32">
        <v>1</v>
      </c>
      <c r="M8" s="32">
        <f t="shared" si="2"/>
        <v>0.62617554858934166</v>
      </c>
      <c r="O8" s="32">
        <f t="shared" si="3"/>
        <v>1.086222133903685</v>
      </c>
      <c r="P8" s="32">
        <v>1</v>
      </c>
      <c r="Q8" s="32">
        <f t="shared" si="4"/>
        <v>1.0001307346765886</v>
      </c>
      <c r="S8" s="32" t="s">
        <v>8</v>
      </c>
      <c r="T8" s="32">
        <v>1</v>
      </c>
      <c r="U8" s="32">
        <v>0.67839300000000002</v>
      </c>
      <c r="V8" s="32">
        <v>0.59883399999999998</v>
      </c>
      <c r="Y8" s="32" t="s">
        <v>8</v>
      </c>
      <c r="Z8" s="32">
        <v>1</v>
      </c>
      <c r="AA8" s="32">
        <v>0.87334299999999998</v>
      </c>
      <c r="AB8" s="32">
        <v>0.86894300000000002</v>
      </c>
      <c r="AG8" s="32" t="s">
        <v>5</v>
      </c>
      <c r="AH8">
        <v>1</v>
      </c>
      <c r="AI8">
        <v>1.086222133903685</v>
      </c>
      <c r="AJ8">
        <v>1.0001307346765886</v>
      </c>
      <c r="AL8" s="32" t="s">
        <v>87</v>
      </c>
      <c r="AM8" s="32" t="s">
        <v>1</v>
      </c>
      <c r="AN8" s="32">
        <v>1</v>
      </c>
      <c r="AO8" s="32">
        <v>2.6469381775564019E-2</v>
      </c>
      <c r="AP8" s="32">
        <v>2.7934368590682684E-2</v>
      </c>
      <c r="AT8" s="32" t="s">
        <v>35</v>
      </c>
      <c r="AU8">
        <v>3.8332000000000002</v>
      </c>
    </row>
    <row r="9" spans="2:63" x14ac:dyDescent="0.25">
      <c r="B9" s="32"/>
      <c r="C9" s="32" t="s">
        <v>30</v>
      </c>
      <c r="D9" s="32">
        <v>1410144</v>
      </c>
      <c r="E9" s="32">
        <v>320895</v>
      </c>
      <c r="F9" s="32">
        <v>386538</v>
      </c>
      <c r="G9" s="32">
        <v>212325.1</v>
      </c>
      <c r="H9" s="32">
        <f t="shared" si="0"/>
        <v>320900</v>
      </c>
      <c r="I9" s="32">
        <f t="shared" si="1"/>
        <v>212330.1</v>
      </c>
      <c r="K9" s="32">
        <f t="shared" si="5"/>
        <v>0.83017711065923661</v>
      </c>
      <c r="L9" s="32">
        <v>1</v>
      </c>
      <c r="M9" s="32">
        <f t="shared" si="2"/>
        <v>0.8301900459980649</v>
      </c>
      <c r="O9" s="32">
        <f t="shared" si="3"/>
        <v>1.5113380377543681</v>
      </c>
      <c r="P9" s="32">
        <v>1</v>
      </c>
      <c r="Q9" s="32">
        <f t="shared" si="4"/>
        <v>1.0000235487938072</v>
      </c>
      <c r="S9" s="32" t="s">
        <v>9</v>
      </c>
      <c r="T9" s="32">
        <v>1</v>
      </c>
      <c r="U9" s="32">
        <v>0.82843299999999997</v>
      </c>
      <c r="V9" s="32">
        <f>GEOMEAN(M44:M51)</f>
        <v>0.77177130110570757</v>
      </c>
      <c r="Y9" s="32" t="s">
        <v>9</v>
      </c>
      <c r="Z9" s="32">
        <v>1</v>
      </c>
      <c r="AA9" s="32">
        <v>0.92934300000000003</v>
      </c>
      <c r="AB9" s="32">
        <v>0.91899299999999995</v>
      </c>
      <c r="AG9" s="32" t="s">
        <v>30</v>
      </c>
      <c r="AH9">
        <v>1</v>
      </c>
      <c r="AI9">
        <v>1.5113380377543681</v>
      </c>
      <c r="AJ9">
        <v>1.0000235487938072</v>
      </c>
      <c r="AM9" s="32" t="s">
        <v>2</v>
      </c>
      <c r="AN9" s="32">
        <v>1</v>
      </c>
      <c r="AO9" s="32">
        <v>3.5847279956623894E-2</v>
      </c>
      <c r="AP9" s="32">
        <v>3.6750948852340502E-2</v>
      </c>
      <c r="AT9" s="32" t="s">
        <v>84</v>
      </c>
      <c r="AU9">
        <v>0.86413340000000005</v>
      </c>
    </row>
    <row r="10" spans="2:63" x14ac:dyDescent="0.25">
      <c r="B10" s="32"/>
      <c r="C10" s="32" t="s">
        <v>31</v>
      </c>
      <c r="D10" s="32">
        <v>1928244.8</v>
      </c>
      <c r="E10" s="32">
        <v>256343</v>
      </c>
      <c r="F10" s="32">
        <v>968714</v>
      </c>
      <c r="G10" s="32">
        <v>324353</v>
      </c>
      <c r="H10" s="32">
        <f t="shared" si="0"/>
        <v>256348</v>
      </c>
      <c r="I10" s="32">
        <f t="shared" si="1"/>
        <v>256348</v>
      </c>
      <c r="K10" s="32">
        <f t="shared" si="5"/>
        <v>0.26462196272584065</v>
      </c>
      <c r="L10" s="32">
        <v>1</v>
      </c>
      <c r="M10" s="32">
        <f t="shared" si="2"/>
        <v>0.26462712420797058</v>
      </c>
      <c r="O10" s="32">
        <f t="shared" si="3"/>
        <v>0.79032103911479157</v>
      </c>
      <c r="P10" s="32">
        <v>1</v>
      </c>
      <c r="Q10" s="32">
        <f t="shared" si="4"/>
        <v>0.79033645441848854</v>
      </c>
      <c r="S10" s="32" t="s">
        <v>10</v>
      </c>
      <c r="T10" s="32">
        <v>1</v>
      </c>
      <c r="U10" s="32">
        <v>0.68843200000000004</v>
      </c>
      <c r="V10" s="32">
        <v>0.61834299999999998</v>
      </c>
      <c r="Y10" s="32" t="s">
        <v>10</v>
      </c>
      <c r="Z10" s="32">
        <v>1</v>
      </c>
      <c r="AA10" s="32">
        <v>0.96893399999999996</v>
      </c>
      <c r="AB10" s="32">
        <v>0.95114339999999997</v>
      </c>
      <c r="AG10" s="32" t="s">
        <v>31</v>
      </c>
      <c r="AH10">
        <v>1</v>
      </c>
      <c r="AI10">
        <v>0.79032103911479157</v>
      </c>
      <c r="AJ10">
        <v>0.79033645441848854</v>
      </c>
      <c r="AM10" s="32" t="s">
        <v>88</v>
      </c>
      <c r="AN10" s="32">
        <v>1</v>
      </c>
      <c r="AO10" s="32">
        <v>0.21532227488151659</v>
      </c>
      <c r="AP10" s="32">
        <v>0.23901895734597156</v>
      </c>
    </row>
    <row r="11" spans="2:63" x14ac:dyDescent="0.25">
      <c r="B11" s="32"/>
      <c r="C11" s="32" t="s">
        <v>76</v>
      </c>
      <c r="D11" s="32">
        <v>1665365</v>
      </c>
      <c r="E11" s="32">
        <v>225553</v>
      </c>
      <c r="F11" s="32">
        <v>1135534</v>
      </c>
      <c r="G11" s="32">
        <v>441565</v>
      </c>
      <c r="H11" s="32">
        <f t="shared" si="0"/>
        <v>225558</v>
      </c>
      <c r="I11" s="32">
        <f t="shared" si="1"/>
        <v>225558</v>
      </c>
      <c r="K11" s="32">
        <f t="shared" si="5"/>
        <v>0.19863165700014265</v>
      </c>
      <c r="L11" s="32">
        <v>1</v>
      </c>
      <c r="M11" s="32">
        <f t="shared" si="2"/>
        <v>0.19863606021484165</v>
      </c>
      <c r="O11" s="32">
        <f t="shared" si="3"/>
        <v>0.51080361894624804</v>
      </c>
      <c r="P11" s="32">
        <v>1</v>
      </c>
      <c r="Q11" s="32">
        <f t="shared" si="4"/>
        <v>0.5108149423074746</v>
      </c>
      <c r="S11" s="32" t="s">
        <v>11</v>
      </c>
      <c r="T11" s="32">
        <v>1</v>
      </c>
      <c r="U11" s="32">
        <v>0.78834320000000002</v>
      </c>
      <c r="V11" s="32">
        <v>0.61883299999999997</v>
      </c>
      <c r="Y11" s="32" t="s">
        <v>11</v>
      </c>
      <c r="Z11" s="32">
        <v>1</v>
      </c>
      <c r="AA11" s="32">
        <f>GEOMEAN(O60:O67)</f>
        <v>0.89983311526010756</v>
      </c>
      <c r="AB11" s="32">
        <v>0.87</v>
      </c>
      <c r="AG11" s="32" t="s">
        <v>76</v>
      </c>
      <c r="AH11">
        <v>1</v>
      </c>
      <c r="AI11">
        <v>0.51080361894624804</v>
      </c>
      <c r="AJ11">
        <v>0.5108149423074746</v>
      </c>
      <c r="AM11" s="32" t="s">
        <v>3</v>
      </c>
      <c r="AN11" s="32">
        <v>1</v>
      </c>
      <c r="AO11" s="32">
        <v>0.51249053747161233</v>
      </c>
      <c r="AP11" s="32">
        <v>0.70174110522331556</v>
      </c>
      <c r="AT11" s="32" t="s">
        <v>95</v>
      </c>
      <c r="AU11">
        <v>1</v>
      </c>
    </row>
    <row r="12" spans="2:63" x14ac:dyDescent="0.25">
      <c r="B12" s="32" t="s">
        <v>87</v>
      </c>
      <c r="C12" s="32" t="s">
        <v>1</v>
      </c>
      <c r="D12" s="32">
        <v>341</v>
      </c>
      <c r="E12" s="32">
        <v>90.34</v>
      </c>
      <c r="F12" s="32">
        <v>7834</v>
      </c>
      <c r="G12" s="32">
        <v>3413</v>
      </c>
      <c r="H12" s="32">
        <f t="shared" si="0"/>
        <v>95.34</v>
      </c>
      <c r="I12" s="32">
        <f t="shared" si="1"/>
        <v>95.34</v>
      </c>
      <c r="K12" s="32">
        <f t="shared" si="5"/>
        <v>1.1531784528976258E-2</v>
      </c>
      <c r="L12" s="32">
        <v>1</v>
      </c>
      <c r="M12" s="32">
        <f t="shared" si="2"/>
        <v>1.2170028082716364E-2</v>
      </c>
      <c r="O12" s="32">
        <f t="shared" si="3"/>
        <v>2.6469381775564019E-2</v>
      </c>
      <c r="P12" s="32">
        <v>1</v>
      </c>
      <c r="Q12" s="32">
        <f t="shared" si="4"/>
        <v>2.7934368590682684E-2</v>
      </c>
      <c r="S12" s="32" t="s">
        <v>12</v>
      </c>
      <c r="T12" s="32">
        <v>1</v>
      </c>
      <c r="U12" s="32">
        <v>0.68343399999999999</v>
      </c>
      <c r="V12" s="32">
        <v>0.63312999999999997</v>
      </c>
      <c r="Y12" s="32" t="s">
        <v>12</v>
      </c>
      <c r="Z12" s="32">
        <v>1</v>
      </c>
      <c r="AA12" s="32">
        <v>1.154242</v>
      </c>
      <c r="AB12" s="32">
        <v>0.98486949900996901</v>
      </c>
      <c r="AF12" s="32" t="s">
        <v>87</v>
      </c>
      <c r="AG12" s="32" t="s">
        <v>1</v>
      </c>
      <c r="AH12">
        <v>1</v>
      </c>
      <c r="AI12">
        <v>2.6469381775564019E-2</v>
      </c>
      <c r="AJ12">
        <v>2.7934368590682684E-2</v>
      </c>
      <c r="AL12" s="32" t="s">
        <v>6</v>
      </c>
      <c r="AM12" s="32" t="s">
        <v>1</v>
      </c>
      <c r="AN12" s="32">
        <v>1</v>
      </c>
      <c r="AO12" s="32">
        <v>118.69300911854104</v>
      </c>
      <c r="AP12" s="32">
        <v>1.2532928064842959</v>
      </c>
      <c r="AT12" s="32" t="s">
        <v>89</v>
      </c>
      <c r="AU12">
        <v>0.94957000000000003</v>
      </c>
    </row>
    <row r="13" spans="2:63" x14ac:dyDescent="0.25">
      <c r="B13" s="32"/>
      <c r="C13" s="32" t="s">
        <v>2</v>
      </c>
      <c r="D13" s="32">
        <v>778</v>
      </c>
      <c r="E13" s="32">
        <v>198.34299999999999</v>
      </c>
      <c r="F13" s="32">
        <v>11354</v>
      </c>
      <c r="G13" s="32">
        <v>5533</v>
      </c>
      <c r="H13" s="32">
        <f t="shared" si="0"/>
        <v>203.34299999999999</v>
      </c>
      <c r="I13" s="32">
        <f t="shared" si="1"/>
        <v>203.34299999999999</v>
      </c>
      <c r="K13" s="32">
        <f t="shared" si="5"/>
        <v>1.7468997710058127E-2</v>
      </c>
      <c r="L13" s="32">
        <v>1</v>
      </c>
      <c r="M13" s="32">
        <f t="shared" si="2"/>
        <v>1.7909371146732429E-2</v>
      </c>
      <c r="O13" s="32">
        <f t="shared" si="3"/>
        <v>3.5847279956623894E-2</v>
      </c>
      <c r="P13" s="32">
        <v>1</v>
      </c>
      <c r="Q13" s="32">
        <f t="shared" si="4"/>
        <v>3.6750948852340502E-2</v>
      </c>
      <c r="S13" t="s">
        <v>91</v>
      </c>
      <c r="T13">
        <v>1</v>
      </c>
      <c r="U13">
        <f>GEOMEAN(U4:U12)</f>
        <v>0.94597119537071628</v>
      </c>
      <c r="V13">
        <v>0.77934923</v>
      </c>
      <c r="Y13" s="32" t="s">
        <v>91</v>
      </c>
      <c r="Z13" s="32">
        <v>1</v>
      </c>
      <c r="AA13" s="32">
        <f>GEOMEAN(AA4:AA12)</f>
        <v>1.1220846590974076</v>
      </c>
      <c r="AB13" s="32">
        <v>0.94874729999999996</v>
      </c>
      <c r="AG13" s="32" t="s">
        <v>2</v>
      </c>
      <c r="AH13">
        <v>1</v>
      </c>
      <c r="AI13">
        <v>3.5847279956623894E-2</v>
      </c>
      <c r="AJ13">
        <v>3.6750948852340502E-2</v>
      </c>
      <c r="AM13" s="32" t="s">
        <v>2</v>
      </c>
      <c r="AN13" s="32">
        <v>1</v>
      </c>
      <c r="AO13" s="32">
        <v>210.49626701800617</v>
      </c>
      <c r="AP13" s="32">
        <v>1.2195871761089152</v>
      </c>
      <c r="AT13" s="32" t="s">
        <v>84</v>
      </c>
      <c r="AU13">
        <v>0.77934000000000003</v>
      </c>
    </row>
    <row r="14" spans="2:63" x14ac:dyDescent="0.25">
      <c r="B14" s="32"/>
      <c r="C14" s="32" t="s">
        <v>3</v>
      </c>
      <c r="D14" s="32">
        <v>114.43</v>
      </c>
      <c r="E14" s="32">
        <v>13.54</v>
      </c>
      <c r="F14" s="32">
        <v>119</v>
      </c>
      <c r="G14" s="32">
        <v>26.42</v>
      </c>
      <c r="H14" s="32">
        <f t="shared" si="0"/>
        <v>18.54</v>
      </c>
      <c r="I14" s="32">
        <f t="shared" si="1"/>
        <v>18.54</v>
      </c>
      <c r="K14" s="32">
        <f t="shared" si="5"/>
        <v>0.113781512605042</v>
      </c>
      <c r="L14" s="32">
        <v>1</v>
      </c>
      <c r="M14" s="32">
        <v>0.11</v>
      </c>
      <c r="O14" s="32">
        <f t="shared" si="3"/>
        <v>0.51249053747161233</v>
      </c>
      <c r="P14" s="32">
        <v>1</v>
      </c>
      <c r="Q14" s="32">
        <f t="shared" si="4"/>
        <v>0.70174110522331556</v>
      </c>
      <c r="AG14" s="32" t="s">
        <v>3</v>
      </c>
      <c r="AH14">
        <v>1</v>
      </c>
      <c r="AI14">
        <v>0.51249053747161233</v>
      </c>
      <c r="AJ14">
        <v>0.70174110522331556</v>
      </c>
      <c r="AM14" s="32" t="s">
        <v>88</v>
      </c>
      <c r="AN14" s="32">
        <v>1</v>
      </c>
      <c r="AO14" s="32">
        <v>0.64101265822784814</v>
      </c>
      <c r="AP14" s="32">
        <v>0.76759493670886081</v>
      </c>
    </row>
    <row r="15" spans="2:63" x14ac:dyDescent="0.25">
      <c r="B15" s="32"/>
      <c r="C15" s="32" t="s">
        <v>88</v>
      </c>
      <c r="D15" s="32">
        <v>554</v>
      </c>
      <c r="E15" s="32">
        <v>45.433</v>
      </c>
      <c r="F15" s="32">
        <v>314</v>
      </c>
      <c r="G15" s="32">
        <v>211</v>
      </c>
      <c r="H15" s="32">
        <f t="shared" si="0"/>
        <v>50.433</v>
      </c>
      <c r="I15" s="32">
        <f t="shared" si="1"/>
        <v>50.433</v>
      </c>
      <c r="K15" s="32">
        <f t="shared" si="5"/>
        <v>0.14469108280254778</v>
      </c>
      <c r="L15" s="32">
        <v>1</v>
      </c>
      <c r="M15" s="32">
        <f t="shared" si="2"/>
        <v>0.16061464968152867</v>
      </c>
      <c r="O15" s="32">
        <f t="shared" si="3"/>
        <v>0.21532227488151659</v>
      </c>
      <c r="P15" s="32">
        <v>1</v>
      </c>
      <c r="Q15" s="32">
        <f t="shared" si="4"/>
        <v>0.23901895734597156</v>
      </c>
      <c r="S15" s="32"/>
      <c r="T15" s="32" t="s">
        <v>36</v>
      </c>
      <c r="U15" s="32" t="s">
        <v>89</v>
      </c>
      <c r="V15" s="32" t="s">
        <v>84</v>
      </c>
      <c r="Z15" t="s">
        <v>37</v>
      </c>
      <c r="AA15" t="s">
        <v>89</v>
      </c>
      <c r="AB15" t="s">
        <v>84</v>
      </c>
      <c r="AG15" s="32" t="s">
        <v>88</v>
      </c>
      <c r="AH15">
        <v>1</v>
      </c>
      <c r="AI15">
        <v>0.21532227488151659</v>
      </c>
      <c r="AJ15">
        <v>0.23901895734597156</v>
      </c>
      <c r="AM15" s="32" t="s">
        <v>3</v>
      </c>
      <c r="AN15" s="32">
        <v>1</v>
      </c>
      <c r="AO15" s="32">
        <v>0.96793134598012642</v>
      </c>
      <c r="AP15" s="32">
        <v>1.1937669376693767</v>
      </c>
      <c r="AT15" s="32" t="s">
        <v>27</v>
      </c>
      <c r="AU15">
        <v>1</v>
      </c>
    </row>
    <row r="16" spans="2:63" x14ac:dyDescent="0.25">
      <c r="B16" s="32"/>
      <c r="C16" s="32" t="s">
        <v>5</v>
      </c>
      <c r="D16" s="32">
        <v>21354</v>
      </c>
      <c r="E16" s="32">
        <v>12943</v>
      </c>
      <c r="F16" s="32">
        <v>78304</v>
      </c>
      <c r="G16" s="32">
        <v>55633</v>
      </c>
      <c r="H16" s="32">
        <f t="shared" si="0"/>
        <v>12948</v>
      </c>
      <c r="I16" s="32">
        <f t="shared" si="1"/>
        <v>12948</v>
      </c>
      <c r="K16" s="32">
        <f t="shared" si="5"/>
        <v>0.16529168369431957</v>
      </c>
      <c r="L16" s="32">
        <v>1</v>
      </c>
      <c r="M16" s="32">
        <f t="shared" si="2"/>
        <v>0.16535553739272579</v>
      </c>
      <c r="O16" s="32">
        <f t="shared" si="3"/>
        <v>0.23264968633724589</v>
      </c>
      <c r="P16" s="32">
        <v>1</v>
      </c>
      <c r="Q16" s="32">
        <f t="shared" si="4"/>
        <v>0.23273956105189367</v>
      </c>
      <c r="S16" s="32" t="s">
        <v>86</v>
      </c>
      <c r="T16" s="32">
        <v>11812.4</v>
      </c>
      <c r="U16" s="32">
        <v>11812.4</v>
      </c>
      <c r="V16" s="32">
        <v>11812.4</v>
      </c>
      <c r="Y16" t="s">
        <v>86</v>
      </c>
      <c r="Z16">
        <v>4685.4854606281669</v>
      </c>
      <c r="AA16" s="32">
        <v>4685.4854606281669</v>
      </c>
      <c r="AB16" s="32">
        <v>4685.4854606281669</v>
      </c>
      <c r="AG16" s="32" t="s">
        <v>5</v>
      </c>
      <c r="AH16">
        <v>1</v>
      </c>
      <c r="AI16">
        <v>0.23264968633724589</v>
      </c>
      <c r="AJ16">
        <v>0.23273956105189367</v>
      </c>
      <c r="AL16" s="32" t="s">
        <v>7</v>
      </c>
      <c r="AM16" s="32" t="s">
        <v>1</v>
      </c>
      <c r="AN16" s="32">
        <v>1</v>
      </c>
      <c r="AO16" s="32">
        <v>2.8023304203079484</v>
      </c>
      <c r="AP16" s="32">
        <v>1.2080732417811069</v>
      </c>
      <c r="AT16" s="32" t="s">
        <v>89</v>
      </c>
      <c r="AU16">
        <v>2.11111</v>
      </c>
    </row>
    <row r="17" spans="2:47" x14ac:dyDescent="0.25">
      <c r="B17" s="32"/>
      <c r="C17" s="32" t="s">
        <v>30</v>
      </c>
      <c r="D17" s="32">
        <v>34343</v>
      </c>
      <c r="E17" s="32">
        <v>7783</v>
      </c>
      <c r="F17" s="32">
        <v>71933</v>
      </c>
      <c r="G17" s="32">
        <v>45324</v>
      </c>
      <c r="H17" s="32">
        <f t="shared" si="0"/>
        <v>7788</v>
      </c>
      <c r="I17" s="32">
        <f t="shared" si="1"/>
        <v>7788</v>
      </c>
      <c r="K17" s="32">
        <f t="shared" si="5"/>
        <v>0.10819790638510836</v>
      </c>
      <c r="L17" s="32">
        <v>1</v>
      </c>
      <c r="M17" s="32">
        <f t="shared" si="2"/>
        <v>0.10826741551165668</v>
      </c>
      <c r="O17" s="32">
        <f t="shared" si="3"/>
        <v>0.17171917747771601</v>
      </c>
      <c r="P17" s="32">
        <v>1</v>
      </c>
      <c r="Q17" s="32">
        <f t="shared" si="4"/>
        <v>0.17182949430765157</v>
      </c>
      <c r="S17" s="32" t="s">
        <v>87</v>
      </c>
      <c r="T17" s="32">
        <v>11812.4</v>
      </c>
      <c r="U17" s="32">
        <v>11812.4</v>
      </c>
      <c r="V17" s="32">
        <v>11812.4</v>
      </c>
      <c r="Y17" t="s">
        <v>87</v>
      </c>
      <c r="Z17" s="32">
        <v>4685.4854606281669</v>
      </c>
      <c r="AA17" s="32">
        <v>4685.4854606281669</v>
      </c>
      <c r="AB17" s="32">
        <v>4685.4854606281669</v>
      </c>
      <c r="AG17" s="32" t="s">
        <v>30</v>
      </c>
      <c r="AH17">
        <v>1</v>
      </c>
      <c r="AI17">
        <v>0.17171917747771601</v>
      </c>
      <c r="AJ17">
        <v>0.17182949430765157</v>
      </c>
      <c r="AM17" s="32" t="s">
        <v>2</v>
      </c>
      <c r="AN17" s="32">
        <v>1</v>
      </c>
      <c r="AO17" s="32">
        <v>2.2749936402950905</v>
      </c>
      <c r="AP17" s="32">
        <v>1.1271940981938438</v>
      </c>
      <c r="AT17" s="32" t="s">
        <v>84</v>
      </c>
      <c r="AU17">
        <v>0.95243999999999995</v>
      </c>
    </row>
    <row r="18" spans="2:47" x14ac:dyDescent="0.25">
      <c r="B18" s="32"/>
      <c r="C18" s="32" t="s">
        <v>31</v>
      </c>
      <c r="D18" s="32">
        <v>11943</v>
      </c>
      <c r="E18" s="32">
        <v>12543</v>
      </c>
      <c r="F18" s="32">
        <v>55343</v>
      </c>
      <c r="G18" s="32">
        <v>34543</v>
      </c>
      <c r="H18" s="32">
        <f t="shared" si="0"/>
        <v>12548</v>
      </c>
      <c r="I18" s="32">
        <f t="shared" si="1"/>
        <v>12548</v>
      </c>
      <c r="K18" s="32">
        <f t="shared" si="5"/>
        <v>0.22664112895939867</v>
      </c>
      <c r="L18" s="32">
        <v>1</v>
      </c>
      <c r="M18" s="32">
        <f t="shared" si="2"/>
        <v>0.22673147462190341</v>
      </c>
      <c r="O18" s="32">
        <f t="shared" si="3"/>
        <v>0.36311264221405204</v>
      </c>
      <c r="P18" s="32">
        <v>1</v>
      </c>
      <c r="Q18" s="32">
        <f t="shared" si="4"/>
        <v>0.36325738934082158</v>
      </c>
      <c r="S18" s="32" t="s">
        <v>6</v>
      </c>
      <c r="T18" s="32">
        <v>11812.4</v>
      </c>
      <c r="U18" s="32">
        <v>11812.4</v>
      </c>
      <c r="V18" s="32">
        <v>11812.4</v>
      </c>
      <c r="Y18" t="s">
        <v>6</v>
      </c>
      <c r="Z18" s="32">
        <v>4685.4854606281669</v>
      </c>
      <c r="AA18" s="32">
        <v>4685.4854606281669</v>
      </c>
      <c r="AB18" s="32">
        <v>4685.4854606281669</v>
      </c>
      <c r="AG18" s="32" t="s">
        <v>31</v>
      </c>
      <c r="AH18">
        <v>1</v>
      </c>
      <c r="AI18">
        <v>0.36311264221405204</v>
      </c>
      <c r="AJ18">
        <v>0.36325738934082158</v>
      </c>
      <c r="AM18" s="32" t="s">
        <v>88</v>
      </c>
      <c r="AN18" s="32">
        <v>1</v>
      </c>
      <c r="AO18" s="32">
        <v>1.1712955833974941</v>
      </c>
      <c r="AP18" s="32">
        <v>1.0349968502834745</v>
      </c>
    </row>
    <row r="19" spans="2:47" x14ac:dyDescent="0.25">
      <c r="B19" s="32"/>
      <c r="C19" s="32" t="s">
        <v>76</v>
      </c>
      <c r="D19" s="32">
        <v>6434</v>
      </c>
      <c r="E19" s="32">
        <v>3879</v>
      </c>
      <c r="F19" s="32">
        <v>67393</v>
      </c>
      <c r="G19" s="32">
        <v>25334</v>
      </c>
      <c r="H19" s="32">
        <f t="shared" si="0"/>
        <v>3884</v>
      </c>
      <c r="I19" s="32">
        <f t="shared" si="1"/>
        <v>3884</v>
      </c>
      <c r="K19" s="32">
        <f t="shared" si="5"/>
        <v>5.7557906607511165E-2</v>
      </c>
      <c r="L19" s="32">
        <v>1</v>
      </c>
      <c r="M19" s="32">
        <f t="shared" si="2"/>
        <v>5.7632098289139823E-2</v>
      </c>
      <c r="O19" s="32">
        <f t="shared" si="3"/>
        <v>0.15311439172653352</v>
      </c>
      <c r="P19" s="32">
        <v>1</v>
      </c>
      <c r="Q19" s="32">
        <f t="shared" si="4"/>
        <v>0.15331175495381699</v>
      </c>
      <c r="S19" s="32" t="s">
        <v>7</v>
      </c>
      <c r="T19" s="32">
        <v>11812.4</v>
      </c>
      <c r="U19" s="32">
        <v>11812.4</v>
      </c>
      <c r="V19" s="32">
        <v>11812.4</v>
      </c>
      <c r="Y19" t="s">
        <v>7</v>
      </c>
      <c r="Z19" s="32">
        <v>4685.4854606281669</v>
      </c>
      <c r="AA19" s="32">
        <v>4685.4854606281669</v>
      </c>
      <c r="AB19" s="32">
        <v>4685.4854606281669</v>
      </c>
      <c r="AG19" s="32" t="s">
        <v>76</v>
      </c>
      <c r="AH19">
        <v>1</v>
      </c>
      <c r="AI19">
        <v>0.15311439172653352</v>
      </c>
      <c r="AJ19">
        <v>0.15331175495381699</v>
      </c>
      <c r="AM19" s="32" t="s">
        <v>3</v>
      </c>
      <c r="AN19" s="32">
        <v>1</v>
      </c>
      <c r="AO19" s="32">
        <v>0.56258247893614866</v>
      </c>
      <c r="AP19" s="32">
        <v>0.61333874733529592</v>
      </c>
    </row>
    <row r="20" spans="2:47" x14ac:dyDescent="0.25">
      <c r="B20" s="32" t="s">
        <v>6</v>
      </c>
      <c r="C20" s="32" t="s">
        <v>1</v>
      </c>
      <c r="D20" s="32">
        <v>11276</v>
      </c>
      <c r="E20" s="32">
        <v>2343</v>
      </c>
      <c r="F20" s="32">
        <v>148.4</v>
      </c>
      <c r="G20" s="32">
        <v>19.739999999999998</v>
      </c>
      <c r="H20" s="32">
        <f t="shared" si="0"/>
        <v>153.4</v>
      </c>
      <c r="I20" s="32">
        <f t="shared" si="1"/>
        <v>24.74</v>
      </c>
      <c r="K20" s="32">
        <v>55.242319999999999</v>
      </c>
      <c r="L20" s="32">
        <v>1</v>
      </c>
      <c r="M20" s="32">
        <f t="shared" si="2"/>
        <v>1.0336927223719676</v>
      </c>
      <c r="O20" s="32">
        <f t="shared" si="3"/>
        <v>118.69300911854104</v>
      </c>
      <c r="P20" s="32">
        <v>1</v>
      </c>
      <c r="Q20" s="32">
        <f t="shared" si="4"/>
        <v>1.2532928064842959</v>
      </c>
      <c r="S20" s="32" t="s">
        <v>8</v>
      </c>
      <c r="T20" s="32">
        <v>11812.4</v>
      </c>
      <c r="U20" s="32">
        <v>11812.4</v>
      </c>
      <c r="V20" s="32">
        <v>11812.4</v>
      </c>
      <c r="Y20" t="s">
        <v>8</v>
      </c>
      <c r="Z20" s="32">
        <v>4685.4854606281669</v>
      </c>
      <c r="AA20" s="32">
        <v>4685.4854606281669</v>
      </c>
      <c r="AB20" s="32">
        <v>4685.4854606281669</v>
      </c>
      <c r="AF20" s="32" t="s">
        <v>6</v>
      </c>
      <c r="AG20" s="32" t="s">
        <v>1</v>
      </c>
      <c r="AH20">
        <v>1</v>
      </c>
      <c r="AI20">
        <v>118.69300911854104</v>
      </c>
      <c r="AJ20">
        <v>1.2532928064842959</v>
      </c>
      <c r="AL20" s="32" t="s">
        <v>8</v>
      </c>
      <c r="AM20" s="32" t="s">
        <v>1</v>
      </c>
      <c r="AN20" s="32">
        <v>1</v>
      </c>
      <c r="AO20" s="32">
        <v>0.40068680330816248</v>
      </c>
      <c r="AP20" s="32">
        <v>0.41866594750089892</v>
      </c>
    </row>
    <row r="21" spans="2:47" x14ac:dyDescent="0.25">
      <c r="B21" s="32"/>
      <c r="C21" s="32" t="s">
        <v>2</v>
      </c>
      <c r="D21" s="32">
        <v>21684</v>
      </c>
      <c r="E21" s="32">
        <v>4793</v>
      </c>
      <c r="F21" s="32">
        <v>364.5</v>
      </c>
      <c r="G21" s="32">
        <v>22.77</v>
      </c>
      <c r="H21" s="32">
        <f t="shared" si="0"/>
        <v>369.5</v>
      </c>
      <c r="I21" s="32">
        <f t="shared" si="1"/>
        <v>27.77</v>
      </c>
      <c r="K21" s="32">
        <v>33.424230000000001</v>
      </c>
      <c r="L21" s="32">
        <v>1</v>
      </c>
      <c r="M21" s="32">
        <f t="shared" si="2"/>
        <v>1.0137174211248285</v>
      </c>
      <c r="O21" s="32">
        <f t="shared" si="3"/>
        <v>210.49626701800617</v>
      </c>
      <c r="P21" s="32">
        <v>1</v>
      </c>
      <c r="Q21" s="32">
        <f t="shared" si="4"/>
        <v>1.2195871761089152</v>
      </c>
      <c r="S21" s="32" t="s">
        <v>9</v>
      </c>
      <c r="T21" s="32">
        <v>11812.4</v>
      </c>
      <c r="U21" s="32">
        <v>11812.4</v>
      </c>
      <c r="V21" s="32">
        <v>11812.4</v>
      </c>
      <c r="Y21" t="s">
        <v>9</v>
      </c>
      <c r="Z21" s="32">
        <v>4685.4854606281669</v>
      </c>
      <c r="AA21" s="32">
        <v>4685.4854606281669</v>
      </c>
      <c r="AB21" s="32">
        <v>4685.4854606281669</v>
      </c>
      <c r="AG21" s="32" t="s">
        <v>2</v>
      </c>
      <c r="AH21">
        <v>1</v>
      </c>
      <c r="AI21">
        <v>210.49626701800617</v>
      </c>
      <c r="AJ21">
        <v>1.2195871761089152</v>
      </c>
      <c r="AM21" s="32" t="s">
        <v>2</v>
      </c>
      <c r="AN21" s="32">
        <v>1</v>
      </c>
      <c r="AO21" s="32">
        <v>0.64988822652757083</v>
      </c>
      <c r="AP21" s="32">
        <v>0.66851713859910589</v>
      </c>
    </row>
    <row r="22" spans="2:47" x14ac:dyDescent="0.25">
      <c r="B22" s="32"/>
      <c r="C22" s="32" t="s">
        <v>3</v>
      </c>
      <c r="D22" s="32">
        <v>229.3</v>
      </c>
      <c r="E22" s="32">
        <v>21.43</v>
      </c>
      <c r="F22" s="32">
        <v>108.4</v>
      </c>
      <c r="G22" s="32">
        <v>22.14</v>
      </c>
      <c r="H22" s="32">
        <f t="shared" si="0"/>
        <v>26.43</v>
      </c>
      <c r="I22" s="32">
        <f t="shared" si="1"/>
        <v>26.43</v>
      </c>
      <c r="K22" s="32">
        <f t="shared" si="5"/>
        <v>0.19769372693726936</v>
      </c>
      <c r="L22" s="32">
        <v>1</v>
      </c>
      <c r="M22" s="32">
        <v>0.19769</v>
      </c>
      <c r="O22" s="32">
        <f t="shared" si="3"/>
        <v>0.96793134598012642</v>
      </c>
      <c r="P22" s="32">
        <v>1</v>
      </c>
      <c r="Q22" s="32">
        <f t="shared" si="4"/>
        <v>1.1937669376693767</v>
      </c>
      <c r="S22" s="32" t="s">
        <v>10</v>
      </c>
      <c r="T22" s="32">
        <v>11812.4</v>
      </c>
      <c r="U22" s="32">
        <v>11812.4</v>
      </c>
      <c r="V22" s="32">
        <v>11812.4</v>
      </c>
      <c r="Y22" t="s">
        <v>10</v>
      </c>
      <c r="Z22" s="32">
        <v>4685.4854606281669</v>
      </c>
      <c r="AA22" s="32">
        <v>4685.4854606281669</v>
      </c>
      <c r="AB22" s="32">
        <v>4685.4854606281669</v>
      </c>
      <c r="AG22" s="32" t="s">
        <v>3</v>
      </c>
      <c r="AH22">
        <v>1</v>
      </c>
      <c r="AI22">
        <v>0.96793134598012642</v>
      </c>
      <c r="AJ22">
        <v>1.1937669376693767</v>
      </c>
      <c r="AM22" s="32" t="s">
        <v>88</v>
      </c>
      <c r="AN22" s="32">
        <v>1</v>
      </c>
      <c r="AO22" s="32">
        <v>0.83437253354380425</v>
      </c>
      <c r="AP22" s="32">
        <v>0.85410418310970793</v>
      </c>
    </row>
    <row r="23" spans="2:47" x14ac:dyDescent="0.25">
      <c r="B23" s="32"/>
      <c r="C23" s="32" t="s">
        <v>88</v>
      </c>
      <c r="D23" s="32">
        <v>41.43</v>
      </c>
      <c r="E23" s="32">
        <v>25.32</v>
      </c>
      <c r="F23" s="32">
        <v>587.29999999999995</v>
      </c>
      <c r="G23" s="32">
        <v>39.5</v>
      </c>
      <c r="H23" s="32">
        <f t="shared" si="0"/>
        <v>30.32</v>
      </c>
      <c r="I23" s="32">
        <f t="shared" si="1"/>
        <v>30.32</v>
      </c>
      <c r="K23" s="32">
        <f t="shared" si="5"/>
        <v>4.3112548952835013E-2</v>
      </c>
      <c r="L23" s="32">
        <v>1</v>
      </c>
      <c r="M23" s="32">
        <f t="shared" si="2"/>
        <v>5.1626085475906698E-2</v>
      </c>
      <c r="O23" s="32">
        <f t="shared" si="3"/>
        <v>0.64101265822784814</v>
      </c>
      <c r="P23" s="32">
        <v>1</v>
      </c>
      <c r="Q23" s="32">
        <f t="shared" si="4"/>
        <v>0.76759493670886081</v>
      </c>
      <c r="S23" s="32" t="s">
        <v>11</v>
      </c>
      <c r="T23" s="32">
        <v>11812.4</v>
      </c>
      <c r="U23" s="32">
        <v>11812.4</v>
      </c>
      <c r="V23" s="32">
        <v>11812.4</v>
      </c>
      <c r="Y23" t="s">
        <v>11</v>
      </c>
      <c r="Z23" s="32">
        <v>4685.4854606281669</v>
      </c>
      <c r="AA23" s="32">
        <v>4685.4854606281669</v>
      </c>
      <c r="AB23" s="32">
        <v>4685.4854606281669</v>
      </c>
      <c r="AG23" s="32" t="s">
        <v>88</v>
      </c>
      <c r="AH23">
        <v>1</v>
      </c>
      <c r="AI23">
        <v>0.64101265822784814</v>
      </c>
      <c r="AJ23">
        <v>0.76759493670886081</v>
      </c>
      <c r="AM23" s="32" t="s">
        <v>3</v>
      </c>
      <c r="AN23" s="32">
        <v>1</v>
      </c>
      <c r="AO23" s="32">
        <v>0.26386788698766417</v>
      </c>
      <c r="AP23" s="32">
        <v>0.28376442499005172</v>
      </c>
    </row>
    <row r="24" spans="2:47" x14ac:dyDescent="0.25">
      <c r="B24" s="32"/>
      <c r="C24" s="32" t="s">
        <v>5</v>
      </c>
      <c r="D24" s="32">
        <v>170507.2</v>
      </c>
      <c r="E24" s="32">
        <v>23432</v>
      </c>
      <c r="F24" s="32">
        <v>9134</v>
      </c>
      <c r="G24" s="32">
        <v>124</v>
      </c>
      <c r="H24" s="32">
        <f t="shared" si="0"/>
        <v>9139</v>
      </c>
      <c r="I24" s="32">
        <f t="shared" si="1"/>
        <v>129</v>
      </c>
      <c r="K24" s="32">
        <v>5.4222999999999999</v>
      </c>
      <c r="L24" s="32">
        <v>1</v>
      </c>
      <c r="M24" s="32">
        <f t="shared" si="2"/>
        <v>1.0005474052988832</v>
      </c>
      <c r="O24" s="32">
        <f t="shared" si="3"/>
        <v>188.96774193548387</v>
      </c>
      <c r="P24" s="32">
        <v>1</v>
      </c>
      <c r="Q24" s="32">
        <f t="shared" si="4"/>
        <v>1.0403225806451613</v>
      </c>
      <c r="S24" s="32" t="s">
        <v>12</v>
      </c>
      <c r="T24" s="32">
        <v>11812.4</v>
      </c>
      <c r="U24" s="32">
        <v>11812.4</v>
      </c>
      <c r="V24" s="32">
        <v>11812.4</v>
      </c>
      <c r="Y24" t="s">
        <v>12</v>
      </c>
      <c r="Z24" s="32">
        <v>4685.4854606281669</v>
      </c>
      <c r="AA24" s="32">
        <v>4685.4854606281669</v>
      </c>
      <c r="AB24" s="32">
        <v>4685.4854606281669</v>
      </c>
      <c r="AG24" s="32" t="s">
        <v>5</v>
      </c>
      <c r="AH24">
        <v>1</v>
      </c>
      <c r="AI24">
        <v>188.96774193548387</v>
      </c>
      <c r="AJ24">
        <v>1.0403225806451613</v>
      </c>
      <c r="AL24" s="32" t="s">
        <v>9</v>
      </c>
      <c r="AM24" s="32" t="s">
        <v>1</v>
      </c>
      <c r="AN24" s="32">
        <v>1</v>
      </c>
      <c r="AO24" s="32">
        <v>0.56183638996138996</v>
      </c>
      <c r="AP24" s="32">
        <v>0.59200048262548266</v>
      </c>
    </row>
    <row r="25" spans="2:47" x14ac:dyDescent="0.25">
      <c r="B25" s="32"/>
      <c r="C25" s="32" t="s">
        <v>30</v>
      </c>
      <c r="D25" s="32">
        <v>1134342.7</v>
      </c>
      <c r="E25" s="32">
        <v>22134</v>
      </c>
      <c r="F25" s="32">
        <v>50341</v>
      </c>
      <c r="G25" s="32">
        <v>33545.129999999997</v>
      </c>
      <c r="H25" s="32">
        <f t="shared" si="0"/>
        <v>22139</v>
      </c>
      <c r="I25" s="32">
        <f t="shared" si="1"/>
        <v>22139</v>
      </c>
      <c r="K25" s="32">
        <f t="shared" si="5"/>
        <v>0.43968137303589522</v>
      </c>
      <c r="L25" s="32">
        <v>1</v>
      </c>
      <c r="M25" s="32">
        <f t="shared" si="2"/>
        <v>0.43978069565562861</v>
      </c>
      <c r="O25" s="32">
        <f t="shared" si="3"/>
        <v>0.65982752190854532</v>
      </c>
      <c r="P25" s="32">
        <v>1</v>
      </c>
      <c r="Q25" s="32">
        <f t="shared" si="4"/>
        <v>0.65997657484111705</v>
      </c>
      <c r="AG25" s="32" t="s">
        <v>30</v>
      </c>
      <c r="AH25">
        <v>1</v>
      </c>
      <c r="AI25">
        <v>0.65982752190854532</v>
      </c>
      <c r="AJ25">
        <v>0.65997657484111705</v>
      </c>
      <c r="AM25" s="32" t="s">
        <v>2</v>
      </c>
      <c r="AN25" s="32">
        <v>1</v>
      </c>
      <c r="AO25" s="32">
        <v>1.1229046242774565</v>
      </c>
      <c r="AP25" s="32">
        <v>1.0361271676300579</v>
      </c>
    </row>
    <row r="26" spans="2:47" x14ac:dyDescent="0.25">
      <c r="B26" s="32"/>
      <c r="C26" s="32" t="s">
        <v>31</v>
      </c>
      <c r="D26" s="32">
        <v>1083453.1000000001</v>
      </c>
      <c r="E26" s="32">
        <v>57393</v>
      </c>
      <c r="F26" s="32">
        <v>195213</v>
      </c>
      <c r="G26" s="32">
        <v>85332</v>
      </c>
      <c r="H26" s="32">
        <f t="shared" si="0"/>
        <v>57398</v>
      </c>
      <c r="I26" s="32">
        <f t="shared" si="1"/>
        <v>57398</v>
      </c>
      <c r="K26" s="32">
        <f t="shared" si="5"/>
        <v>0.29400193634645233</v>
      </c>
      <c r="L26" s="32">
        <v>1</v>
      </c>
      <c r="M26" s="32">
        <f t="shared" si="2"/>
        <v>0.29402754939476367</v>
      </c>
      <c r="O26" s="32">
        <f t="shared" si="3"/>
        <v>0.67258472788637325</v>
      </c>
      <c r="P26" s="32">
        <v>1</v>
      </c>
      <c r="Q26" s="32">
        <f t="shared" si="4"/>
        <v>0.67264332255191484</v>
      </c>
      <c r="S26" s="32"/>
      <c r="T26" s="32" t="s">
        <v>36</v>
      </c>
      <c r="U26" s="32" t="s">
        <v>90</v>
      </c>
      <c r="V26" s="32" t="s">
        <v>84</v>
      </c>
      <c r="Y26" s="32"/>
      <c r="Z26" s="32" t="s">
        <v>37</v>
      </c>
      <c r="AA26" s="32" t="s">
        <v>90</v>
      </c>
      <c r="AB26" s="32" t="s">
        <v>84</v>
      </c>
      <c r="AG26" s="32" t="s">
        <v>31</v>
      </c>
      <c r="AH26">
        <v>1</v>
      </c>
      <c r="AI26">
        <v>0.67258472788637325</v>
      </c>
      <c r="AJ26">
        <v>0.67264332255191484</v>
      </c>
      <c r="AM26" s="32" t="s">
        <v>88</v>
      </c>
      <c r="AN26" s="32">
        <v>1</v>
      </c>
      <c r="AO26" s="32">
        <v>0.86603178504136968</v>
      </c>
      <c r="AP26" s="32">
        <v>0.88651183747030393</v>
      </c>
    </row>
    <row r="27" spans="2:47" x14ac:dyDescent="0.25">
      <c r="B27" s="32"/>
      <c r="C27" s="32" t="s">
        <v>76</v>
      </c>
      <c r="D27" s="32">
        <v>1043423</v>
      </c>
      <c r="E27" s="32">
        <v>81934</v>
      </c>
      <c r="F27" s="32">
        <v>225235</v>
      </c>
      <c r="G27" s="32">
        <v>90235</v>
      </c>
      <c r="H27" s="32">
        <f t="shared" si="0"/>
        <v>81939</v>
      </c>
      <c r="I27" s="32">
        <f t="shared" si="1"/>
        <v>81939</v>
      </c>
      <c r="K27" s="32">
        <f t="shared" si="5"/>
        <v>0.36377117233112083</v>
      </c>
      <c r="L27" s="32">
        <v>1</v>
      </c>
      <c r="M27" s="32">
        <f t="shared" si="2"/>
        <v>0.36379337136768264</v>
      </c>
      <c r="O27" s="32">
        <f t="shared" si="3"/>
        <v>0.90800687094807997</v>
      </c>
      <c r="P27" s="32">
        <v>1</v>
      </c>
      <c r="Q27" s="32">
        <f t="shared" si="4"/>
        <v>0.90806228181969306</v>
      </c>
      <c r="S27" s="32" t="s">
        <v>86</v>
      </c>
      <c r="T27" s="32">
        <v>0.873</v>
      </c>
      <c r="U27" s="32">
        <v>1</v>
      </c>
      <c r="V27" s="32">
        <v>0.1865129536508659</v>
      </c>
      <c r="Y27" s="32" t="s">
        <v>86</v>
      </c>
      <c r="Z27" s="32">
        <v>0.80006640636314508</v>
      </c>
      <c r="AA27" s="32">
        <v>0.64624654555517802</v>
      </c>
      <c r="AB27" s="32">
        <v>0.116512953650866</v>
      </c>
      <c r="AG27" s="32" t="s">
        <v>76</v>
      </c>
      <c r="AH27">
        <v>1</v>
      </c>
      <c r="AI27">
        <v>0.90800687094807997</v>
      </c>
      <c r="AJ27">
        <v>0.90806228181969306</v>
      </c>
      <c r="AM27" s="32" t="s">
        <v>3</v>
      </c>
      <c r="AN27" s="32">
        <v>1</v>
      </c>
      <c r="AO27" s="32">
        <v>0.65414318513880199</v>
      </c>
      <c r="AP27" s="32">
        <v>0.75850553120434161</v>
      </c>
    </row>
    <row r="28" spans="2:47" x14ac:dyDescent="0.25">
      <c r="B28" s="32" t="s">
        <v>7</v>
      </c>
      <c r="C28" s="32" t="s">
        <v>1</v>
      </c>
      <c r="D28" s="32">
        <v>238.8</v>
      </c>
      <c r="E28" s="32">
        <v>67.34</v>
      </c>
      <c r="F28" s="32">
        <v>87.2</v>
      </c>
      <c r="G28" s="32">
        <v>24.03</v>
      </c>
      <c r="H28" s="32">
        <f t="shared" si="0"/>
        <v>72.34</v>
      </c>
      <c r="I28" s="32">
        <f t="shared" si="1"/>
        <v>29.03</v>
      </c>
      <c r="K28" s="32">
        <f t="shared" si="5"/>
        <v>0.77224770642201834</v>
      </c>
      <c r="L28" s="32">
        <v>1</v>
      </c>
      <c r="M28" s="32">
        <f t="shared" si="2"/>
        <v>0.82958715596330279</v>
      </c>
      <c r="O28" s="32">
        <f t="shared" si="3"/>
        <v>2.8023304203079484</v>
      </c>
      <c r="P28" s="32">
        <v>1</v>
      </c>
      <c r="Q28" s="32">
        <f t="shared" si="4"/>
        <v>1.2080732417811069</v>
      </c>
      <c r="S28" s="32" t="s">
        <v>87</v>
      </c>
      <c r="T28" s="32">
        <v>0.96939718447004697</v>
      </c>
      <c r="U28" s="32">
        <v>0.85878081907328196</v>
      </c>
      <c r="V28" s="32">
        <v>0.46257318539275899</v>
      </c>
      <c r="Y28" s="32" t="s">
        <v>87</v>
      </c>
      <c r="Z28" s="32">
        <v>1</v>
      </c>
      <c r="AA28" s="32">
        <v>0.34819009749486002</v>
      </c>
      <c r="AB28" s="32">
        <v>0.162573185392759</v>
      </c>
      <c r="AF28" s="32" t="s">
        <v>7</v>
      </c>
      <c r="AG28" s="32" t="s">
        <v>1</v>
      </c>
      <c r="AH28">
        <v>1</v>
      </c>
      <c r="AI28">
        <v>2.8023304203079484</v>
      </c>
      <c r="AJ28">
        <v>1.2080732417811069</v>
      </c>
      <c r="AL28" s="32" t="s">
        <v>10</v>
      </c>
      <c r="AM28" s="32" t="s">
        <v>1</v>
      </c>
      <c r="AN28" s="32">
        <v>1</v>
      </c>
      <c r="AO28" s="32">
        <v>0.61333639389418115</v>
      </c>
      <c r="AP28" s="32">
        <v>0.67072190978996904</v>
      </c>
    </row>
    <row r="29" spans="2:47" x14ac:dyDescent="0.25">
      <c r="B29" s="32"/>
      <c r="C29" s="32" t="s">
        <v>2</v>
      </c>
      <c r="D29" s="32">
        <v>408.08000000000004</v>
      </c>
      <c r="E29" s="32">
        <v>89.43</v>
      </c>
      <c r="F29" s="32">
        <v>172.1</v>
      </c>
      <c r="G29" s="32">
        <v>39.31</v>
      </c>
      <c r="H29" s="32">
        <f t="shared" si="0"/>
        <v>94.43</v>
      </c>
      <c r="I29" s="32">
        <f t="shared" si="1"/>
        <v>44.31</v>
      </c>
      <c r="K29" s="32">
        <f t="shared" si="5"/>
        <v>0.51963974433468918</v>
      </c>
      <c r="L29" s="32">
        <v>1</v>
      </c>
      <c r="M29" s="32">
        <f t="shared" si="2"/>
        <v>0.54869262056943646</v>
      </c>
      <c r="O29" s="32">
        <f t="shared" si="3"/>
        <v>2.2749936402950905</v>
      </c>
      <c r="P29" s="32">
        <v>1</v>
      </c>
      <c r="Q29" s="32">
        <f t="shared" si="4"/>
        <v>1.1271940981938438</v>
      </c>
      <c r="S29" s="32" t="s">
        <v>6</v>
      </c>
      <c r="T29" s="32">
        <v>0.911197135988152</v>
      </c>
      <c r="U29" s="32">
        <v>0.88129958881533699</v>
      </c>
      <c r="V29" s="32">
        <v>0.13555815131755541</v>
      </c>
      <c r="Y29" s="32" t="s">
        <v>6</v>
      </c>
      <c r="Z29" s="32">
        <v>9.3523127982068993E-2</v>
      </c>
      <c r="AA29" s="32">
        <v>0.7091737432212214</v>
      </c>
      <c r="AB29" s="32">
        <v>0.13555815131755541</v>
      </c>
      <c r="AG29" s="32" t="s">
        <v>2</v>
      </c>
      <c r="AH29">
        <v>1</v>
      </c>
      <c r="AI29">
        <v>2.2749936402950905</v>
      </c>
      <c r="AJ29">
        <v>1.1271940981938438</v>
      </c>
      <c r="AM29" s="32" t="s">
        <v>2</v>
      </c>
      <c r="AN29" s="32">
        <v>1</v>
      </c>
      <c r="AO29" s="32">
        <v>0.76526676665952431</v>
      </c>
      <c r="AP29" s="32">
        <v>0.81883436897364481</v>
      </c>
    </row>
    <row r="30" spans="2:47" x14ac:dyDescent="0.25">
      <c r="B30" s="32"/>
      <c r="C30" s="32" t="s">
        <v>3</v>
      </c>
      <c r="D30" s="32">
        <v>108.13</v>
      </c>
      <c r="E30" s="32">
        <v>55.42</v>
      </c>
      <c r="F30" s="32">
        <v>117.1</v>
      </c>
      <c r="G30" s="32">
        <v>98.51</v>
      </c>
      <c r="H30" s="32">
        <f t="shared" si="0"/>
        <v>60.42</v>
      </c>
      <c r="I30" s="32">
        <f t="shared" si="1"/>
        <v>60.42</v>
      </c>
      <c r="K30" s="32">
        <f t="shared" si="5"/>
        <v>0.473270708795901</v>
      </c>
      <c r="L30" s="32">
        <v>1</v>
      </c>
      <c r="M30" s="32">
        <f t="shared" si="2"/>
        <v>0.51596925704526053</v>
      </c>
      <c r="O30" s="32">
        <f t="shared" si="3"/>
        <v>0.56258247893614866</v>
      </c>
      <c r="P30" s="32">
        <v>1</v>
      </c>
      <c r="Q30" s="32">
        <f t="shared" si="4"/>
        <v>0.61333874733529592</v>
      </c>
      <c r="S30" s="32" t="s">
        <v>7</v>
      </c>
      <c r="T30" s="32">
        <v>0.50907584014227802</v>
      </c>
      <c r="U30" s="32">
        <v>0.49995609997830898</v>
      </c>
      <c r="V30" s="32">
        <v>0.326624671876171</v>
      </c>
      <c r="Y30" s="32" t="s">
        <v>7</v>
      </c>
      <c r="Z30" s="32">
        <v>4.3354134981322769E-2</v>
      </c>
      <c r="AA30" s="32">
        <v>0.37552118950260099</v>
      </c>
      <c r="AB30" s="32">
        <v>0.12662467187617099</v>
      </c>
      <c r="AG30" s="32" t="s">
        <v>3</v>
      </c>
      <c r="AH30">
        <v>1</v>
      </c>
      <c r="AI30">
        <v>0.56258247893614866</v>
      </c>
      <c r="AJ30">
        <v>0.61333874733529592</v>
      </c>
      <c r="AM30" s="32" t="s">
        <v>88</v>
      </c>
      <c r="AN30" s="32">
        <v>1</v>
      </c>
      <c r="AO30" s="32">
        <v>1.2362898959619115</v>
      </c>
      <c r="AP30" s="32">
        <v>1.0293892905425264</v>
      </c>
    </row>
    <row r="31" spans="2:47" x14ac:dyDescent="0.25">
      <c r="B31" s="32"/>
      <c r="C31" s="32" t="s">
        <v>88</v>
      </c>
      <c r="D31" s="32">
        <v>682.56000000000006</v>
      </c>
      <c r="E31" s="32">
        <v>167.34299999999999</v>
      </c>
      <c r="F31" s="32">
        <v>270.39999999999998</v>
      </c>
      <c r="G31" s="32">
        <v>142.87</v>
      </c>
      <c r="H31" s="32">
        <f t="shared" si="0"/>
        <v>172.34299999999999</v>
      </c>
      <c r="I31" s="32">
        <f t="shared" si="1"/>
        <v>147.87</v>
      </c>
      <c r="K31" s="32">
        <f t="shared" si="5"/>
        <v>0.61887204142011831</v>
      </c>
      <c r="L31" s="32">
        <v>1</v>
      </c>
      <c r="M31" s="32">
        <f t="shared" si="2"/>
        <v>0.63736316568047335</v>
      </c>
      <c r="O31" s="32">
        <f t="shared" si="3"/>
        <v>1.1712955833974941</v>
      </c>
      <c r="P31" s="32">
        <v>1</v>
      </c>
      <c r="Q31" s="32">
        <f t="shared" si="4"/>
        <v>1.0349968502834745</v>
      </c>
      <c r="S31" s="32" t="s">
        <v>8</v>
      </c>
      <c r="T31" s="32">
        <v>0.29517024929303098</v>
      </c>
      <c r="U31" s="32">
        <v>0.24911320183915001</v>
      </c>
      <c r="V31" s="32">
        <v>0.22961964957547501</v>
      </c>
      <c r="Y31" s="32" t="s">
        <v>8</v>
      </c>
      <c r="Z31" s="32">
        <v>0.11195292609992302</v>
      </c>
      <c r="AA31" s="32">
        <v>0.21733961909165</v>
      </c>
      <c r="AB31" s="32">
        <v>0.129619649575475</v>
      </c>
      <c r="AG31" s="32" t="s">
        <v>88</v>
      </c>
      <c r="AH31">
        <v>1</v>
      </c>
      <c r="AI31">
        <v>1.1712955833974941</v>
      </c>
      <c r="AJ31">
        <v>1.0349968502834745</v>
      </c>
      <c r="AM31" s="32" t="s">
        <v>3</v>
      </c>
      <c r="AN31" s="32">
        <v>1</v>
      </c>
      <c r="AO31" s="32">
        <v>0.41793604357913849</v>
      </c>
      <c r="AP31" s="32">
        <v>0.46837486129325129</v>
      </c>
    </row>
    <row r="32" spans="2:47" x14ac:dyDescent="0.25">
      <c r="B32" s="32"/>
      <c r="C32" s="32" t="s">
        <v>5</v>
      </c>
      <c r="D32" s="32">
        <v>1729.84</v>
      </c>
      <c r="E32" s="32">
        <v>3334</v>
      </c>
      <c r="F32" s="32">
        <v>1000</v>
      </c>
      <c r="G32" s="32">
        <v>96.03</v>
      </c>
      <c r="H32" s="32">
        <f t="shared" si="0"/>
        <v>1005</v>
      </c>
      <c r="I32" s="32">
        <f t="shared" si="1"/>
        <v>101.03</v>
      </c>
      <c r="K32" s="32">
        <v>6.4231999999999996</v>
      </c>
      <c r="L32" s="32">
        <v>1</v>
      </c>
      <c r="M32" s="32">
        <f t="shared" si="2"/>
        <v>1.0049999999999999</v>
      </c>
      <c r="O32" s="32">
        <f t="shared" si="3"/>
        <v>34.718317192543999</v>
      </c>
      <c r="P32" s="32">
        <v>1</v>
      </c>
      <c r="Q32" s="32">
        <f t="shared" si="4"/>
        <v>1.0520670623763406</v>
      </c>
      <c r="S32" s="32" t="s">
        <v>9</v>
      </c>
      <c r="T32" s="32">
        <v>0.23472294262573201</v>
      </c>
      <c r="U32" s="32">
        <v>0.205884346620543</v>
      </c>
      <c r="V32" s="32">
        <v>0.12679817060848</v>
      </c>
      <c r="Y32" s="32" t="s">
        <v>9</v>
      </c>
      <c r="Z32" s="32">
        <v>8.3472421583509607E-2</v>
      </c>
      <c r="AA32" s="32">
        <v>0.16525604627092699</v>
      </c>
      <c r="AB32" s="32">
        <v>0.12679817060848</v>
      </c>
      <c r="AG32" s="32" t="s">
        <v>5</v>
      </c>
      <c r="AH32">
        <v>1</v>
      </c>
      <c r="AI32">
        <v>34.718317192543999</v>
      </c>
      <c r="AJ32">
        <v>1.0520670623763406</v>
      </c>
      <c r="AL32" s="32" t="s">
        <v>11</v>
      </c>
      <c r="AM32" s="32" t="s">
        <v>1</v>
      </c>
      <c r="AN32" s="32">
        <v>1</v>
      </c>
      <c r="AO32" s="32">
        <v>1.1200427089688836</v>
      </c>
      <c r="AP32" s="32">
        <v>1.0762660158633313</v>
      </c>
    </row>
    <row r="33" spans="2:42" x14ac:dyDescent="0.25">
      <c r="B33" s="32"/>
      <c r="C33" s="32" t="s">
        <v>30</v>
      </c>
      <c r="D33" s="32">
        <v>33141.410000000003</v>
      </c>
      <c r="E33" s="32">
        <v>773.3</v>
      </c>
      <c r="F33" s="32">
        <v>6984</v>
      </c>
      <c r="G33" s="32">
        <v>791.45</v>
      </c>
      <c r="H33" s="32">
        <f t="shared" si="0"/>
        <v>778.3</v>
      </c>
      <c r="I33" s="32">
        <f t="shared" si="1"/>
        <v>778.3</v>
      </c>
      <c r="K33" s="32">
        <f t="shared" si="5"/>
        <v>0.11072451317296678</v>
      </c>
      <c r="L33" s="32">
        <v>1</v>
      </c>
      <c r="M33" s="32">
        <f t="shared" si="2"/>
        <v>0.11144043528064146</v>
      </c>
      <c r="O33" s="32">
        <f t="shared" si="3"/>
        <v>0.97706740792216806</v>
      </c>
      <c r="P33" s="32">
        <v>1</v>
      </c>
      <c r="Q33" s="32">
        <f t="shared" si="4"/>
        <v>0.98338492640090958</v>
      </c>
      <c r="S33" s="32" t="s">
        <v>10</v>
      </c>
      <c r="T33" s="32">
        <v>0.51218582578310401</v>
      </c>
      <c r="U33" s="32">
        <v>0.40956293756787798</v>
      </c>
      <c r="V33" s="32">
        <v>0.21009350477849101</v>
      </c>
      <c r="Y33" s="32" t="s">
        <v>10</v>
      </c>
      <c r="Z33" s="32">
        <v>0.40617531176428301</v>
      </c>
      <c r="AA33" s="32">
        <v>0.32410875984484699</v>
      </c>
      <c r="AB33" s="32">
        <v>0.110093504778491</v>
      </c>
      <c r="AG33" s="32" t="s">
        <v>30</v>
      </c>
      <c r="AH33">
        <v>1</v>
      </c>
      <c r="AI33">
        <v>0.97706740792216806</v>
      </c>
      <c r="AJ33">
        <v>0.98338492640090958</v>
      </c>
      <c r="AM33" s="32" t="s">
        <v>2</v>
      </c>
      <c r="AN33" s="32">
        <v>1</v>
      </c>
      <c r="AO33" s="32">
        <v>4.3948717948717952</v>
      </c>
      <c r="AP33" s="32">
        <v>1.2331002331002332</v>
      </c>
    </row>
    <row r="34" spans="2:42" x14ac:dyDescent="0.25">
      <c r="B34" s="32"/>
      <c r="C34" s="32" t="s">
        <v>31</v>
      </c>
      <c r="D34" s="32">
        <v>51148.13</v>
      </c>
      <c r="E34" s="32">
        <v>1533.3140000000001</v>
      </c>
      <c r="F34" s="32">
        <v>14621</v>
      </c>
      <c r="G34" s="32">
        <v>1989.21</v>
      </c>
      <c r="H34" s="32">
        <f t="shared" si="0"/>
        <v>1538.3140000000001</v>
      </c>
      <c r="I34" s="32">
        <f t="shared" si="1"/>
        <v>1538.3140000000001</v>
      </c>
      <c r="K34" s="32">
        <f t="shared" si="5"/>
        <v>0.10487066548115724</v>
      </c>
      <c r="L34" s="32">
        <v>1</v>
      </c>
      <c r="M34" s="32">
        <f t="shared" si="2"/>
        <v>0.10521263935435334</v>
      </c>
      <c r="O34" s="32">
        <f t="shared" si="3"/>
        <v>0.77081554989166556</v>
      </c>
      <c r="P34" s="32">
        <v>1</v>
      </c>
      <c r="Q34" s="32">
        <f t="shared" si="4"/>
        <v>0.77332911055142495</v>
      </c>
      <c r="S34" s="32" t="s">
        <v>11</v>
      </c>
      <c r="T34" s="32">
        <v>0.141113946962518</v>
      </c>
      <c r="U34" s="32">
        <v>0.13250834180271101</v>
      </c>
      <c r="V34" s="32">
        <v>0.122056899169226</v>
      </c>
      <c r="Y34" s="32" t="s">
        <v>11</v>
      </c>
      <c r="Z34" s="32">
        <v>0.10306161373656</v>
      </c>
      <c r="AA34" s="32">
        <v>0.11674492834189799</v>
      </c>
      <c r="AB34" s="32">
        <v>9.2056899169226006E-2</v>
      </c>
      <c r="AG34" s="32" t="s">
        <v>31</v>
      </c>
      <c r="AH34">
        <v>1</v>
      </c>
      <c r="AI34">
        <v>0.77081554989166556</v>
      </c>
      <c r="AJ34">
        <v>0.77332911055142495</v>
      </c>
      <c r="AM34" s="32" t="s">
        <v>88</v>
      </c>
      <c r="AN34" s="32">
        <v>1</v>
      </c>
      <c r="AO34" s="32">
        <v>0.58440649496080632</v>
      </c>
      <c r="AP34" s="32">
        <v>0.65439529675251962</v>
      </c>
    </row>
    <row r="35" spans="2:42" x14ac:dyDescent="0.25">
      <c r="B35" s="32"/>
      <c r="C35" s="32" t="s">
        <v>76</v>
      </c>
      <c r="D35" s="32">
        <v>48854.54</v>
      </c>
      <c r="E35" s="32">
        <v>1113.3</v>
      </c>
      <c r="F35" s="32">
        <v>11943</v>
      </c>
      <c r="G35" s="32">
        <v>1442.42</v>
      </c>
      <c r="H35" s="32">
        <f t="shared" si="0"/>
        <v>1118.3</v>
      </c>
      <c r="I35" s="32">
        <f t="shared" si="1"/>
        <v>1118.3</v>
      </c>
      <c r="K35" s="32">
        <f t="shared" si="5"/>
        <v>9.3217784476262236E-2</v>
      </c>
      <c r="L35" s="32">
        <v>1</v>
      </c>
      <c r="M35" s="32">
        <f t="shared" si="2"/>
        <v>9.3636439755505313E-2</v>
      </c>
      <c r="O35" s="32">
        <f t="shared" si="3"/>
        <v>0.7718279003341606</v>
      </c>
      <c r="P35" s="32">
        <v>1</v>
      </c>
      <c r="Q35" s="32">
        <f t="shared" si="4"/>
        <v>0.77529429708406694</v>
      </c>
      <c r="S35" s="32" t="s">
        <v>12</v>
      </c>
      <c r="T35" s="32">
        <v>0.26942303166459503</v>
      </c>
      <c r="U35" s="32">
        <v>0.24939532427452199</v>
      </c>
      <c r="V35" s="32">
        <v>0.13075125907497101</v>
      </c>
      <c r="Y35" s="32" t="s">
        <v>12</v>
      </c>
      <c r="Z35" s="32">
        <v>0.16531952359539401</v>
      </c>
      <c r="AA35" s="32">
        <v>0.174107439107027</v>
      </c>
      <c r="AB35" s="32">
        <v>0.13075125907497101</v>
      </c>
      <c r="AG35" s="32" t="s">
        <v>76</v>
      </c>
      <c r="AH35">
        <v>1</v>
      </c>
      <c r="AI35">
        <v>0.7718279003341606</v>
      </c>
      <c r="AJ35">
        <v>0.77529429708406694</v>
      </c>
      <c r="AM35" s="32" t="s">
        <v>3</v>
      </c>
      <c r="AN35" s="32">
        <v>1</v>
      </c>
      <c r="AO35" s="32">
        <v>0.40801564027370479</v>
      </c>
      <c r="AP35" s="32">
        <v>0.45689149560117304</v>
      </c>
    </row>
    <row r="36" spans="2:42" x14ac:dyDescent="0.25">
      <c r="B36" s="32" t="s">
        <v>8</v>
      </c>
      <c r="C36" s="32" t="s">
        <v>1</v>
      </c>
      <c r="D36" s="32">
        <v>161.04000000000002</v>
      </c>
      <c r="E36" s="32">
        <v>111.431</v>
      </c>
      <c r="F36" s="32">
        <v>877.3</v>
      </c>
      <c r="G36" s="32">
        <v>278.10000000000002</v>
      </c>
      <c r="H36" s="32">
        <f t="shared" si="0"/>
        <v>116.431</v>
      </c>
      <c r="I36" s="32">
        <f t="shared" si="1"/>
        <v>116.431</v>
      </c>
      <c r="K36" s="32">
        <f t="shared" si="5"/>
        <v>0.12701584406702382</v>
      </c>
      <c r="L36" s="32">
        <v>1</v>
      </c>
      <c r="M36" s="32">
        <f t="shared" si="2"/>
        <v>0.13271514875185228</v>
      </c>
      <c r="O36" s="32">
        <f t="shared" si="3"/>
        <v>0.40068680330816248</v>
      </c>
      <c r="P36" s="32">
        <v>1</v>
      </c>
      <c r="Q36" s="32">
        <f t="shared" si="4"/>
        <v>0.41866594750089892</v>
      </c>
      <c r="S36" t="s">
        <v>91</v>
      </c>
      <c r="T36">
        <f>GEOMEAN(T27:T35)</f>
        <v>0.43251064053883614</v>
      </c>
      <c r="U36" s="32">
        <f t="shared" ref="U36:V36" si="6">GEOMEAN(U27:U35)</f>
        <v>0.40008905351313195</v>
      </c>
      <c r="V36" s="32">
        <f t="shared" si="6"/>
        <v>0.19307858435299208</v>
      </c>
      <c r="Y36" s="32" t="s">
        <v>91</v>
      </c>
      <c r="Z36" s="32">
        <f>GEOMEAN(Z27:Z35)</f>
        <v>0.18112421530111777</v>
      </c>
      <c r="AA36" s="32">
        <f t="shared" ref="AA36" si="7">GEOMEAN(AA27:AA35)</f>
        <v>0.28926360321738853</v>
      </c>
      <c r="AB36" s="32">
        <f t="shared" ref="AB36" si="8">GEOMEAN(AB27:AB35)</f>
        <v>0.12429601504329038</v>
      </c>
      <c r="AF36" s="32" t="s">
        <v>8</v>
      </c>
      <c r="AG36" s="32" t="s">
        <v>1</v>
      </c>
      <c r="AH36">
        <v>1</v>
      </c>
      <c r="AI36">
        <v>0.40068680330816248</v>
      </c>
      <c r="AJ36">
        <v>0.41866594750089892</v>
      </c>
      <c r="AL36" s="32" t="s">
        <v>12</v>
      </c>
      <c r="AM36" s="32" t="s">
        <v>1</v>
      </c>
      <c r="AN36" s="32">
        <v>1</v>
      </c>
      <c r="AO36" s="32">
        <v>1.6095428428678493</v>
      </c>
      <c r="AP36" s="32">
        <v>1.1249063202598051</v>
      </c>
    </row>
    <row r="37" spans="2:42" x14ac:dyDescent="0.25">
      <c r="B37" s="32"/>
      <c r="C37" s="32" t="s">
        <v>2</v>
      </c>
      <c r="D37" s="32">
        <v>203.28</v>
      </c>
      <c r="E37" s="32">
        <v>174.43</v>
      </c>
      <c r="F37" s="32">
        <v>1198</v>
      </c>
      <c r="G37" s="32">
        <v>268.39999999999998</v>
      </c>
      <c r="H37" s="32">
        <f t="shared" si="0"/>
        <v>179.43</v>
      </c>
      <c r="I37" s="32">
        <f t="shared" si="1"/>
        <v>179.43</v>
      </c>
      <c r="K37" s="32">
        <f t="shared" si="5"/>
        <v>0.14560100166944909</v>
      </c>
      <c r="L37" s="32">
        <v>1</v>
      </c>
      <c r="M37" s="32">
        <f t="shared" si="2"/>
        <v>0.14977462437395661</v>
      </c>
      <c r="O37" s="32">
        <f t="shared" si="3"/>
        <v>0.64988822652757083</v>
      </c>
      <c r="P37" s="32">
        <v>1</v>
      </c>
      <c r="Q37" s="32">
        <f t="shared" si="4"/>
        <v>0.66851713859910589</v>
      </c>
      <c r="AG37" s="32" t="s">
        <v>2</v>
      </c>
      <c r="AH37">
        <v>1</v>
      </c>
      <c r="AI37">
        <v>0.64988822652757083</v>
      </c>
      <c r="AJ37">
        <v>0.66851713859910589</v>
      </c>
      <c r="AM37" s="32" t="s">
        <v>2</v>
      </c>
      <c r="AN37" s="32">
        <v>1</v>
      </c>
      <c r="AO37" s="32">
        <v>1.2138804015713662</v>
      </c>
      <c r="AP37" s="32">
        <v>1.0727484359086279</v>
      </c>
    </row>
    <row r="38" spans="2:42" x14ac:dyDescent="0.25">
      <c r="B38" s="32"/>
      <c r="C38" s="32" t="s">
        <v>3</v>
      </c>
      <c r="D38" s="32">
        <v>78.56</v>
      </c>
      <c r="E38" s="32">
        <v>66.31</v>
      </c>
      <c r="F38" s="32">
        <v>498.1</v>
      </c>
      <c r="G38" s="32">
        <v>251.3</v>
      </c>
      <c r="H38" s="32">
        <f t="shared" si="0"/>
        <v>71.31</v>
      </c>
      <c r="I38" s="32">
        <f t="shared" si="1"/>
        <v>71.31</v>
      </c>
      <c r="K38" s="32">
        <f t="shared" si="5"/>
        <v>0.13312587833768319</v>
      </c>
      <c r="L38" s="32">
        <v>1</v>
      </c>
      <c r="M38" s="32">
        <f t="shared" si="2"/>
        <v>0.14316402328849628</v>
      </c>
      <c r="O38" s="32">
        <f t="shared" si="3"/>
        <v>0.26386788698766417</v>
      </c>
      <c r="P38" s="32">
        <v>1</v>
      </c>
      <c r="Q38" s="32">
        <f t="shared" si="4"/>
        <v>0.28376442499005172</v>
      </c>
      <c r="AG38" s="32" t="s">
        <v>3</v>
      </c>
      <c r="AH38">
        <v>1</v>
      </c>
      <c r="AI38">
        <v>0.26386788698766417</v>
      </c>
      <c r="AJ38">
        <v>0.28376442499005172</v>
      </c>
      <c r="AM38" s="32" t="s">
        <v>88</v>
      </c>
      <c r="AN38" s="32">
        <v>1</v>
      </c>
      <c r="AO38" s="32">
        <v>1.0063155235569028</v>
      </c>
      <c r="AP38" s="32">
        <v>1.0315776177845144</v>
      </c>
    </row>
    <row r="39" spans="2:42" x14ac:dyDescent="0.25">
      <c r="B39" s="32"/>
      <c r="C39" s="32" t="s">
        <v>88</v>
      </c>
      <c r="D39" s="32">
        <v>254.32</v>
      </c>
      <c r="E39" s="32">
        <v>211.43</v>
      </c>
      <c r="F39" s="32">
        <v>1787</v>
      </c>
      <c r="G39" s="32">
        <v>253.4</v>
      </c>
      <c r="H39" s="32">
        <f t="shared" si="0"/>
        <v>216.43</v>
      </c>
      <c r="I39" s="32">
        <f t="shared" si="1"/>
        <v>216.43</v>
      </c>
      <c r="K39" s="32">
        <f t="shared" si="5"/>
        <v>0.11831561275881365</v>
      </c>
      <c r="L39" s="32">
        <v>1</v>
      </c>
      <c r="M39" s="32">
        <f t="shared" si="2"/>
        <v>0.12111359820928931</v>
      </c>
      <c r="O39" s="32">
        <f t="shared" si="3"/>
        <v>0.83437253354380425</v>
      </c>
      <c r="P39" s="32">
        <v>1</v>
      </c>
      <c r="Q39" s="32">
        <f t="shared" si="4"/>
        <v>0.85410418310970793</v>
      </c>
      <c r="AG39" s="32" t="s">
        <v>88</v>
      </c>
      <c r="AH39">
        <v>1</v>
      </c>
      <c r="AI39">
        <v>0.83437253354380425</v>
      </c>
      <c r="AJ39">
        <v>0.85410418310970793</v>
      </c>
      <c r="AM39" s="32" t="s">
        <v>3</v>
      </c>
      <c r="AN39" s="32">
        <v>1</v>
      </c>
      <c r="AO39" s="32">
        <v>1.0895458440445587</v>
      </c>
      <c r="AP39" s="32">
        <v>1.2142245072836333</v>
      </c>
    </row>
    <row r="40" spans="2:42" x14ac:dyDescent="0.25">
      <c r="B40" s="32"/>
      <c r="C40" s="32" t="s">
        <v>5</v>
      </c>
      <c r="D40" s="32">
        <v>519.44000000000005</v>
      </c>
      <c r="E40" s="32">
        <v>441.43</v>
      </c>
      <c r="F40" s="32">
        <v>1513</v>
      </c>
      <c r="G40" s="32">
        <v>674.1</v>
      </c>
      <c r="H40" s="32">
        <f t="shared" si="0"/>
        <v>446.43</v>
      </c>
      <c r="I40" s="32">
        <f t="shared" si="1"/>
        <v>446.43</v>
      </c>
      <c r="K40" s="32">
        <f t="shared" si="5"/>
        <v>0.29175809649702578</v>
      </c>
      <c r="L40" s="32">
        <v>1</v>
      </c>
      <c r="M40" s="32">
        <f t="shared" si="2"/>
        <v>0.29506278916060807</v>
      </c>
      <c r="O40" s="32">
        <f t="shared" si="3"/>
        <v>0.65484349503041095</v>
      </c>
      <c r="P40" s="32">
        <v>1</v>
      </c>
      <c r="Q40" s="32">
        <f t="shared" si="4"/>
        <v>0.66226079216733424</v>
      </c>
      <c r="AG40" s="32" t="s">
        <v>5</v>
      </c>
      <c r="AH40">
        <v>1</v>
      </c>
      <c r="AI40">
        <v>0.65484349503041095</v>
      </c>
      <c r="AJ40">
        <v>0.66226079216733424</v>
      </c>
      <c r="AL40" s="32" t="s">
        <v>13</v>
      </c>
      <c r="AP40" s="32">
        <f t="shared" ref="AP40" si="9">GEOMEAN(AP4:AP39)</f>
        <v>0.68303846811037949</v>
      </c>
    </row>
    <row r="41" spans="2:42" x14ac:dyDescent="0.25">
      <c r="B41" s="32"/>
      <c r="C41" s="32" t="s">
        <v>30</v>
      </c>
      <c r="D41" s="32">
        <v>881.4</v>
      </c>
      <c r="E41" s="32">
        <v>783.53200000000004</v>
      </c>
      <c r="F41" s="32">
        <v>741.4</v>
      </c>
      <c r="G41" s="32">
        <v>903.4</v>
      </c>
      <c r="H41" s="32">
        <f t="shared" si="0"/>
        <v>746.4</v>
      </c>
      <c r="I41" s="32">
        <f t="shared" si="1"/>
        <v>788.53200000000004</v>
      </c>
      <c r="K41" s="32">
        <v>4.4342300000000003</v>
      </c>
      <c r="L41" s="32">
        <v>1</v>
      </c>
      <c r="M41" s="32">
        <f t="shared" si="2"/>
        <v>1.0067439978419206</v>
      </c>
      <c r="O41" s="32">
        <f t="shared" si="3"/>
        <v>0.86731458932920091</v>
      </c>
      <c r="P41" s="32">
        <v>1</v>
      </c>
      <c r="Q41" s="32">
        <f t="shared" si="4"/>
        <v>0.87284923621872934</v>
      </c>
      <c r="AG41" s="32" t="s">
        <v>30</v>
      </c>
      <c r="AH41">
        <v>1</v>
      </c>
      <c r="AI41">
        <v>0.86731458932920091</v>
      </c>
      <c r="AJ41">
        <v>0.87284923621872934</v>
      </c>
    </row>
    <row r="42" spans="2:42" x14ac:dyDescent="0.25">
      <c r="B42" s="32"/>
      <c r="C42" s="32" t="s">
        <v>31</v>
      </c>
      <c r="D42" s="32">
        <v>2099.4</v>
      </c>
      <c r="E42" s="32">
        <v>1713.43</v>
      </c>
      <c r="F42" s="32">
        <v>1941</v>
      </c>
      <c r="G42" s="32">
        <v>1878.4</v>
      </c>
      <c r="H42" s="32">
        <f t="shared" si="0"/>
        <v>1718.43</v>
      </c>
      <c r="I42" s="32">
        <f t="shared" si="1"/>
        <v>1718.43</v>
      </c>
      <c r="K42" s="32">
        <f t="shared" si="5"/>
        <v>0.88275631117980424</v>
      </c>
      <c r="L42" s="32">
        <v>1</v>
      </c>
      <c r="M42" s="32">
        <f t="shared" si="2"/>
        <v>0.88533230293663068</v>
      </c>
      <c r="O42" s="32">
        <f t="shared" si="3"/>
        <v>0.91217525553662693</v>
      </c>
      <c r="P42" s="32">
        <v>1</v>
      </c>
      <c r="Q42" s="32">
        <f t="shared" si="4"/>
        <v>0.91483709540034075</v>
      </c>
      <c r="AG42" s="32" t="s">
        <v>31</v>
      </c>
      <c r="AH42">
        <v>1</v>
      </c>
      <c r="AI42">
        <v>0.91217525553662693</v>
      </c>
      <c r="AJ42">
        <v>0.91483709540034075</v>
      </c>
    </row>
    <row r="43" spans="2:42" x14ac:dyDescent="0.25">
      <c r="B43" s="32"/>
      <c r="C43" s="32" t="s">
        <v>76</v>
      </c>
      <c r="D43" s="32">
        <v>1568.3</v>
      </c>
      <c r="E43" s="32">
        <v>1211.3430000000001</v>
      </c>
      <c r="F43" s="32">
        <v>1252.425</v>
      </c>
      <c r="G43" s="32">
        <v>1054.2539999999999</v>
      </c>
      <c r="H43" s="32">
        <f t="shared" si="0"/>
        <v>1216.3430000000001</v>
      </c>
      <c r="I43" s="32">
        <f t="shared" si="1"/>
        <v>1059.2539999999999</v>
      </c>
      <c r="K43" s="32">
        <f t="shared" si="5"/>
        <v>0.96719803581052766</v>
      </c>
      <c r="L43" s="32">
        <v>1</v>
      </c>
      <c r="M43" s="32">
        <f t="shared" si="2"/>
        <v>0.97119029083577868</v>
      </c>
      <c r="O43" s="32">
        <f t="shared" si="3"/>
        <v>1.1490048887649467</v>
      </c>
      <c r="P43" s="32">
        <v>1</v>
      </c>
      <c r="Q43" s="32">
        <f t="shared" si="4"/>
        <v>1.0047426900917615</v>
      </c>
      <c r="AG43" s="32" t="s">
        <v>76</v>
      </c>
      <c r="AH43">
        <v>1</v>
      </c>
      <c r="AI43">
        <v>1.1490048887649467</v>
      </c>
      <c r="AJ43">
        <v>1.0047426900917615</v>
      </c>
    </row>
    <row r="44" spans="2:42" x14ac:dyDescent="0.25">
      <c r="B44" s="32" t="s">
        <v>9</v>
      </c>
      <c r="C44" s="32" t="s">
        <v>1</v>
      </c>
      <c r="D44" s="32">
        <v>162.24</v>
      </c>
      <c r="E44" s="32">
        <v>93.13</v>
      </c>
      <c r="F44" s="32">
        <v>113.1</v>
      </c>
      <c r="G44" s="32">
        <v>165.76</v>
      </c>
      <c r="H44" s="32">
        <f t="shared" si="0"/>
        <v>98.13</v>
      </c>
      <c r="I44" s="32">
        <f t="shared" si="1"/>
        <v>98.13</v>
      </c>
      <c r="K44" s="32">
        <f t="shared" si="5"/>
        <v>0.82343059239610961</v>
      </c>
      <c r="L44" s="32">
        <v>1</v>
      </c>
      <c r="M44" s="32">
        <f t="shared" si="2"/>
        <v>0.8676392572944297</v>
      </c>
      <c r="O44" s="32">
        <f t="shared" si="3"/>
        <v>0.56183638996138996</v>
      </c>
      <c r="P44" s="32">
        <v>1</v>
      </c>
      <c r="Q44" s="32">
        <f t="shared" si="4"/>
        <v>0.59200048262548266</v>
      </c>
      <c r="AF44" s="32" t="s">
        <v>9</v>
      </c>
      <c r="AG44" s="32" t="s">
        <v>1</v>
      </c>
      <c r="AH44">
        <v>1</v>
      </c>
      <c r="AI44">
        <v>0.56183638996138996</v>
      </c>
      <c r="AJ44">
        <v>0.59200048262548266</v>
      </c>
    </row>
    <row r="45" spans="2:42" x14ac:dyDescent="0.25">
      <c r="B45" s="32"/>
      <c r="C45" s="32" t="s">
        <v>2</v>
      </c>
      <c r="D45" s="32">
        <v>167.28</v>
      </c>
      <c r="E45" s="32">
        <v>155.41</v>
      </c>
      <c r="F45" s="32">
        <v>181.13</v>
      </c>
      <c r="G45" s="32">
        <v>138.4</v>
      </c>
      <c r="H45" s="32">
        <f t="shared" si="0"/>
        <v>160.41</v>
      </c>
      <c r="I45" s="32">
        <f t="shared" si="1"/>
        <v>143.4</v>
      </c>
      <c r="K45" s="32">
        <f t="shared" si="5"/>
        <v>0.85800253961243311</v>
      </c>
      <c r="L45" s="32">
        <v>1</v>
      </c>
      <c r="M45" s="32">
        <f t="shared" si="2"/>
        <v>0.88560702258046708</v>
      </c>
      <c r="O45" s="32">
        <f t="shared" si="3"/>
        <v>1.1229046242774565</v>
      </c>
      <c r="P45" s="32">
        <v>1</v>
      </c>
      <c r="Q45" s="32">
        <f t="shared" si="4"/>
        <v>1.0361271676300579</v>
      </c>
      <c r="AG45" s="32" t="s">
        <v>2</v>
      </c>
      <c r="AH45">
        <v>1</v>
      </c>
      <c r="AI45">
        <v>1.1229046242774565</v>
      </c>
      <c r="AJ45">
        <v>1.0361271676300579</v>
      </c>
    </row>
    <row r="46" spans="2:42" x14ac:dyDescent="0.25">
      <c r="B46" s="32"/>
      <c r="C46" s="32" t="s">
        <v>3</v>
      </c>
      <c r="D46" s="32">
        <v>39.14</v>
      </c>
      <c r="E46" s="32">
        <v>31.34</v>
      </c>
      <c r="F46" s="32">
        <v>64.5</v>
      </c>
      <c r="G46" s="32">
        <v>47.91</v>
      </c>
      <c r="H46" s="32">
        <f t="shared" si="0"/>
        <v>36.340000000000003</v>
      </c>
      <c r="I46" s="32">
        <f t="shared" si="1"/>
        <v>36.340000000000003</v>
      </c>
      <c r="K46" s="32">
        <f t="shared" si="5"/>
        <v>0.48589147286821704</v>
      </c>
      <c r="L46" s="32">
        <v>1</v>
      </c>
      <c r="M46" s="32">
        <f t="shared" si="2"/>
        <v>0.56341085271317837</v>
      </c>
      <c r="O46" s="32">
        <f t="shared" si="3"/>
        <v>0.65414318513880199</v>
      </c>
      <c r="P46" s="32">
        <v>1</v>
      </c>
      <c r="Q46" s="32">
        <f t="shared" si="4"/>
        <v>0.75850553120434161</v>
      </c>
      <c r="AG46" s="32" t="s">
        <v>3</v>
      </c>
      <c r="AH46">
        <v>1</v>
      </c>
      <c r="AI46">
        <v>0.65414318513880199</v>
      </c>
      <c r="AJ46">
        <v>0.75850553120434161</v>
      </c>
    </row>
    <row r="47" spans="2:42" x14ac:dyDescent="0.25">
      <c r="B47" s="32"/>
      <c r="C47" s="32" t="s">
        <v>88</v>
      </c>
      <c r="D47" s="32">
        <v>302.64</v>
      </c>
      <c r="E47" s="32">
        <v>211.43299999999999</v>
      </c>
      <c r="F47" s="32">
        <v>292.95</v>
      </c>
      <c r="G47" s="32">
        <v>244.14</v>
      </c>
      <c r="H47" s="32">
        <f t="shared" si="0"/>
        <v>216.43299999999999</v>
      </c>
      <c r="I47" s="32">
        <f t="shared" si="1"/>
        <v>216.43299999999999</v>
      </c>
      <c r="K47" s="32">
        <f t="shared" si="5"/>
        <v>0.72173749786653008</v>
      </c>
      <c r="L47" s="32">
        <v>1</v>
      </c>
      <c r="M47" s="32">
        <f t="shared" si="2"/>
        <v>0.73880525686977305</v>
      </c>
      <c r="O47" s="32">
        <f t="shared" si="3"/>
        <v>0.86603178504136968</v>
      </c>
      <c r="P47" s="32">
        <v>1</v>
      </c>
      <c r="Q47" s="32">
        <f t="shared" si="4"/>
        <v>0.88651183747030393</v>
      </c>
      <c r="AG47" s="32" t="s">
        <v>88</v>
      </c>
      <c r="AH47">
        <v>1</v>
      </c>
      <c r="AI47">
        <v>0.86603178504136968</v>
      </c>
      <c r="AJ47">
        <v>0.88651183747030393</v>
      </c>
    </row>
    <row r="48" spans="2:42" x14ac:dyDescent="0.25">
      <c r="B48" s="32"/>
      <c r="C48" s="32" t="s">
        <v>5</v>
      </c>
      <c r="D48" s="32">
        <v>705.68</v>
      </c>
      <c r="E48" s="32">
        <v>661.34</v>
      </c>
      <c r="F48" s="32">
        <v>841.4</v>
      </c>
      <c r="G48" s="32">
        <v>772.1</v>
      </c>
      <c r="H48" s="32">
        <f t="shared" si="0"/>
        <v>666.34</v>
      </c>
      <c r="I48" s="32">
        <f t="shared" si="1"/>
        <v>666.34</v>
      </c>
      <c r="K48" s="32">
        <f t="shared" si="5"/>
        <v>0.78599952460185407</v>
      </c>
      <c r="L48" s="32">
        <v>1</v>
      </c>
      <c r="M48" s="32">
        <f t="shared" si="2"/>
        <v>0.79194200142619453</v>
      </c>
      <c r="O48" s="32">
        <f t="shared" si="3"/>
        <v>0.85654707939386088</v>
      </c>
      <c r="P48" s="32">
        <v>1</v>
      </c>
      <c r="Q48" s="32">
        <f t="shared" si="4"/>
        <v>0.86302292449164619</v>
      </c>
      <c r="AG48" s="32" t="s">
        <v>5</v>
      </c>
      <c r="AH48">
        <v>1</v>
      </c>
      <c r="AI48">
        <v>0.85654707939386088</v>
      </c>
      <c r="AJ48">
        <v>0.86302292449164619</v>
      </c>
    </row>
    <row r="49" spans="2:36" x14ac:dyDescent="0.25">
      <c r="B49" s="32"/>
      <c r="C49" s="32" t="s">
        <v>30</v>
      </c>
      <c r="D49" s="32">
        <v>820.5</v>
      </c>
      <c r="E49" s="32">
        <v>719.54200000000003</v>
      </c>
      <c r="F49" s="32">
        <v>925.1</v>
      </c>
      <c r="G49" s="32">
        <v>955.3</v>
      </c>
      <c r="H49" s="32">
        <f t="shared" si="0"/>
        <v>724.54200000000003</v>
      </c>
      <c r="I49" s="32">
        <f t="shared" si="1"/>
        <v>724.54200000000003</v>
      </c>
      <c r="K49" s="32">
        <f t="shared" si="5"/>
        <v>0.77779915684790835</v>
      </c>
      <c r="L49" s="32">
        <v>1</v>
      </c>
      <c r="M49" s="32">
        <f t="shared" si="2"/>
        <v>0.78320397794832997</v>
      </c>
      <c r="O49" s="32">
        <f t="shared" si="3"/>
        <v>0.75321050978750137</v>
      </c>
      <c r="P49" s="32">
        <v>1</v>
      </c>
      <c r="Q49" s="32">
        <f t="shared" si="4"/>
        <v>0.75844446770647966</v>
      </c>
      <c r="AG49" s="32" t="s">
        <v>30</v>
      </c>
      <c r="AH49">
        <v>1</v>
      </c>
      <c r="AI49">
        <v>0.75321050978750137</v>
      </c>
      <c r="AJ49">
        <v>0.75844446770647966</v>
      </c>
    </row>
    <row r="50" spans="2:36" x14ac:dyDescent="0.25">
      <c r="B50" s="32"/>
      <c r="C50" s="32" t="s">
        <v>31</v>
      </c>
      <c r="D50" s="32">
        <v>1344.3</v>
      </c>
      <c r="E50" s="32">
        <v>1414.3</v>
      </c>
      <c r="F50" s="32">
        <v>1435.3</v>
      </c>
      <c r="G50" s="32">
        <v>1453.35</v>
      </c>
      <c r="H50" s="32">
        <f t="shared" si="0"/>
        <v>1419.3</v>
      </c>
      <c r="I50" s="32">
        <f t="shared" si="1"/>
        <v>1419.3</v>
      </c>
      <c r="K50" s="32">
        <f t="shared" si="5"/>
        <v>0.98536891242249003</v>
      </c>
      <c r="L50" s="32">
        <v>1</v>
      </c>
      <c r="M50" s="32">
        <f t="shared" si="2"/>
        <v>0.98885250470284958</v>
      </c>
      <c r="O50" s="32">
        <f t="shared" si="3"/>
        <v>0.97313104207520562</v>
      </c>
      <c r="P50" s="32">
        <v>1</v>
      </c>
      <c r="Q50" s="32">
        <f t="shared" si="4"/>
        <v>0.9765713695943854</v>
      </c>
      <c r="AG50" s="32" t="s">
        <v>31</v>
      </c>
      <c r="AH50">
        <v>1</v>
      </c>
      <c r="AI50">
        <v>0.97313104207520562</v>
      </c>
      <c r="AJ50">
        <v>0.9765713695943854</v>
      </c>
    </row>
    <row r="51" spans="2:36" x14ac:dyDescent="0.25">
      <c r="B51" s="32"/>
      <c r="C51" s="32" t="s">
        <v>76</v>
      </c>
      <c r="D51" s="32">
        <v>1452.5</v>
      </c>
      <c r="E51" s="32">
        <v>1183.423</v>
      </c>
      <c r="F51" s="32">
        <v>1852.24</v>
      </c>
      <c r="G51" s="32">
        <v>1903.34</v>
      </c>
      <c r="H51" s="32">
        <f t="shared" si="0"/>
        <v>1188.423</v>
      </c>
      <c r="I51" s="32">
        <f t="shared" si="1"/>
        <v>1188.423</v>
      </c>
      <c r="K51" s="32">
        <f t="shared" si="5"/>
        <v>0.63891450352006218</v>
      </c>
      <c r="L51" s="32">
        <v>1</v>
      </c>
      <c r="M51" s="32">
        <f t="shared" si="2"/>
        <v>0.64161393771865416</v>
      </c>
      <c r="O51" s="32">
        <f t="shared" si="3"/>
        <v>0.62176121975054377</v>
      </c>
      <c r="P51" s="32">
        <v>1</v>
      </c>
      <c r="Q51" s="32">
        <f t="shared" si="4"/>
        <v>0.62438818077695002</v>
      </c>
      <c r="AG51" s="32" t="s">
        <v>76</v>
      </c>
      <c r="AH51">
        <v>1</v>
      </c>
      <c r="AI51">
        <v>0.62176121975054377</v>
      </c>
      <c r="AJ51">
        <v>0.62438818077695002</v>
      </c>
    </row>
    <row r="52" spans="2:36" x14ac:dyDescent="0.25">
      <c r="B52" s="32" t="s">
        <v>10</v>
      </c>
      <c r="C52" s="32" t="s">
        <v>1</v>
      </c>
      <c r="D52" s="32">
        <v>122.72000000000001</v>
      </c>
      <c r="E52" s="32">
        <v>53.44</v>
      </c>
      <c r="F52" s="32">
        <v>133.5</v>
      </c>
      <c r="G52" s="32">
        <v>87.13</v>
      </c>
      <c r="H52" s="32">
        <f t="shared" si="0"/>
        <v>58.44</v>
      </c>
      <c r="I52" s="32">
        <f t="shared" si="1"/>
        <v>58.44</v>
      </c>
      <c r="K52" s="32">
        <f t="shared" si="5"/>
        <v>0.40029962546816478</v>
      </c>
      <c r="L52" s="32">
        <v>1</v>
      </c>
      <c r="M52" s="32">
        <f t="shared" si="2"/>
        <v>0.43775280898876401</v>
      </c>
      <c r="O52" s="32">
        <f t="shared" si="3"/>
        <v>0.61333639389418115</v>
      </c>
      <c r="P52" s="32">
        <v>1</v>
      </c>
      <c r="Q52" s="32">
        <f t="shared" si="4"/>
        <v>0.67072190978996904</v>
      </c>
      <c r="AF52" s="32" t="s">
        <v>10</v>
      </c>
      <c r="AG52" s="32" t="s">
        <v>1</v>
      </c>
      <c r="AH52">
        <v>1</v>
      </c>
      <c r="AI52">
        <v>0.61333639389418115</v>
      </c>
      <c r="AJ52">
        <v>0.67072190978996904</v>
      </c>
    </row>
    <row r="53" spans="2:36" x14ac:dyDescent="0.25">
      <c r="B53" s="32"/>
      <c r="C53" s="32" t="s">
        <v>2</v>
      </c>
      <c r="D53" s="32">
        <v>158</v>
      </c>
      <c r="E53" s="32">
        <v>71.430000000000007</v>
      </c>
      <c r="F53" s="32">
        <v>224.3</v>
      </c>
      <c r="G53" s="32">
        <v>93.34</v>
      </c>
      <c r="H53" s="32">
        <f t="shared" si="0"/>
        <v>76.430000000000007</v>
      </c>
      <c r="I53" s="32">
        <f t="shared" si="1"/>
        <v>76.430000000000007</v>
      </c>
      <c r="K53" s="32">
        <f t="shared" si="5"/>
        <v>0.31845742309407044</v>
      </c>
      <c r="L53" s="32">
        <v>1</v>
      </c>
      <c r="M53" s="32">
        <f t="shared" si="2"/>
        <v>0.3407489968791797</v>
      </c>
      <c r="O53" s="32">
        <f t="shared" si="3"/>
        <v>0.76526676665952431</v>
      </c>
      <c r="P53" s="32">
        <v>1</v>
      </c>
      <c r="Q53" s="32">
        <f t="shared" si="4"/>
        <v>0.81883436897364481</v>
      </c>
      <c r="AG53" s="32" t="s">
        <v>2</v>
      </c>
      <c r="AH53">
        <v>1</v>
      </c>
      <c r="AI53">
        <v>0.76526676665952431</v>
      </c>
      <c r="AJ53">
        <v>0.81883436897364481</v>
      </c>
    </row>
    <row r="54" spans="2:36" x14ac:dyDescent="0.25">
      <c r="B54" s="32"/>
      <c r="C54" s="32" t="s">
        <v>3</v>
      </c>
      <c r="D54" s="32">
        <v>89.4</v>
      </c>
      <c r="E54" s="32">
        <v>41.43</v>
      </c>
      <c r="F54" s="32">
        <v>249.1</v>
      </c>
      <c r="G54" s="32">
        <v>99.13</v>
      </c>
      <c r="H54" s="32">
        <f t="shared" si="0"/>
        <v>46.43</v>
      </c>
      <c r="I54" s="32">
        <f t="shared" si="1"/>
        <v>46.43</v>
      </c>
      <c r="K54" s="32">
        <f t="shared" si="5"/>
        <v>0.16631874749096748</v>
      </c>
      <c r="L54" s="32">
        <v>1</v>
      </c>
      <c r="M54" s="32">
        <f t="shared" si="2"/>
        <v>0.18639100762745886</v>
      </c>
      <c r="O54" s="32">
        <f t="shared" si="3"/>
        <v>0.41793604357913849</v>
      </c>
      <c r="P54" s="32">
        <v>1</v>
      </c>
      <c r="Q54" s="32">
        <f t="shared" si="4"/>
        <v>0.46837486129325129</v>
      </c>
      <c r="AG54" s="32" t="s">
        <v>3</v>
      </c>
      <c r="AH54">
        <v>1</v>
      </c>
      <c r="AI54">
        <v>0.41793604357913849</v>
      </c>
      <c r="AJ54">
        <v>0.46837486129325129</v>
      </c>
    </row>
    <row r="55" spans="2:36" x14ac:dyDescent="0.25">
      <c r="B55" s="32"/>
      <c r="C55" s="32" t="s">
        <v>88</v>
      </c>
      <c r="D55" s="32">
        <v>302.48</v>
      </c>
      <c r="E55" s="32">
        <v>210.33</v>
      </c>
      <c r="F55" s="32">
        <v>367.1</v>
      </c>
      <c r="G55" s="32">
        <v>170.13</v>
      </c>
      <c r="H55" s="32">
        <f t="shared" si="0"/>
        <v>215.33</v>
      </c>
      <c r="I55" s="32">
        <f t="shared" si="1"/>
        <v>175.13</v>
      </c>
      <c r="K55" s="32">
        <f t="shared" si="5"/>
        <v>0.57295014982293657</v>
      </c>
      <c r="L55" s="32">
        <v>1</v>
      </c>
      <c r="M55" s="32">
        <f t="shared" si="2"/>
        <v>0.58657041678016886</v>
      </c>
      <c r="O55" s="32">
        <f t="shared" si="3"/>
        <v>1.2362898959619115</v>
      </c>
      <c r="P55" s="32">
        <v>1</v>
      </c>
      <c r="Q55" s="32">
        <f t="shared" si="4"/>
        <v>1.0293892905425264</v>
      </c>
      <c r="AG55" s="32" t="s">
        <v>88</v>
      </c>
      <c r="AH55">
        <v>1</v>
      </c>
      <c r="AI55">
        <v>1.2362898959619115</v>
      </c>
      <c r="AJ55">
        <v>1.0293892905425264</v>
      </c>
    </row>
    <row r="56" spans="2:36" x14ac:dyDescent="0.25">
      <c r="B56" s="32"/>
      <c r="C56" s="32" t="s">
        <v>5</v>
      </c>
      <c r="D56" s="32">
        <v>491.52</v>
      </c>
      <c r="E56" s="32">
        <v>451.46</v>
      </c>
      <c r="F56" s="32">
        <v>773.4</v>
      </c>
      <c r="G56" s="32">
        <v>613</v>
      </c>
      <c r="H56" s="32">
        <f t="shared" si="0"/>
        <v>456.46</v>
      </c>
      <c r="I56" s="32">
        <f t="shared" si="1"/>
        <v>456.46</v>
      </c>
      <c r="K56" s="32">
        <f t="shared" si="5"/>
        <v>0.58373416084820273</v>
      </c>
      <c r="L56" s="32">
        <v>1</v>
      </c>
      <c r="M56" s="32">
        <f t="shared" si="2"/>
        <v>0.59019912076545122</v>
      </c>
      <c r="O56" s="32">
        <f t="shared" si="3"/>
        <v>0.73647634584013044</v>
      </c>
      <c r="P56" s="32">
        <v>1</v>
      </c>
      <c r="Q56" s="32">
        <f t="shared" si="4"/>
        <v>0.74463295269168017</v>
      </c>
      <c r="AG56" s="32" t="s">
        <v>5</v>
      </c>
      <c r="AH56">
        <v>1</v>
      </c>
      <c r="AI56">
        <v>0.73647634584013044</v>
      </c>
      <c r="AJ56">
        <v>0.74463295269168017</v>
      </c>
    </row>
    <row r="57" spans="2:36" x14ac:dyDescent="0.25">
      <c r="B57" s="32"/>
      <c r="C57" s="32" t="s">
        <v>30</v>
      </c>
      <c r="D57" s="32">
        <v>101.45</v>
      </c>
      <c r="E57" s="32">
        <v>81.34</v>
      </c>
      <c r="F57" s="32">
        <v>236.70000000000002</v>
      </c>
      <c r="G57" s="32">
        <v>1133.5</v>
      </c>
      <c r="H57" s="32">
        <f t="shared" si="0"/>
        <v>86.34</v>
      </c>
      <c r="I57" s="32">
        <f t="shared" si="1"/>
        <v>86.34</v>
      </c>
      <c r="K57" s="32">
        <f t="shared" si="5"/>
        <v>0.34364174059991548</v>
      </c>
      <c r="L57" s="32">
        <v>1</v>
      </c>
      <c r="M57" s="32">
        <f t="shared" si="2"/>
        <v>0.36476552598225603</v>
      </c>
      <c r="O57" s="32">
        <f t="shared" si="3"/>
        <v>7.1760035288928103E-2</v>
      </c>
      <c r="P57" s="32">
        <v>1</v>
      </c>
      <c r="Q57" s="32">
        <f t="shared" si="4"/>
        <v>7.617115130127923E-2</v>
      </c>
      <c r="AG57" s="32" t="s">
        <v>30</v>
      </c>
      <c r="AH57">
        <v>1</v>
      </c>
      <c r="AI57">
        <v>7.1760035288928103E-2</v>
      </c>
      <c r="AJ57">
        <v>7.617115130127923E-2</v>
      </c>
    </row>
    <row r="58" spans="2:36" x14ac:dyDescent="0.25">
      <c r="B58" s="32"/>
      <c r="C58" s="32" t="s">
        <v>31</v>
      </c>
      <c r="D58" s="32">
        <v>166.13</v>
      </c>
      <c r="E58" s="32">
        <v>143.33000000000001</v>
      </c>
      <c r="F58" s="32">
        <v>233.1</v>
      </c>
      <c r="G58" s="32">
        <v>2191.4</v>
      </c>
      <c r="H58" s="32">
        <f t="shared" si="0"/>
        <v>148.33000000000001</v>
      </c>
      <c r="I58" s="32">
        <f t="shared" si="1"/>
        <v>148.33000000000001</v>
      </c>
      <c r="K58" s="32">
        <f t="shared" si="5"/>
        <v>0.61488631488631496</v>
      </c>
      <c r="L58" s="32">
        <v>1</v>
      </c>
      <c r="M58" s="32">
        <f t="shared" si="2"/>
        <v>0.63633633633633635</v>
      </c>
      <c r="O58" s="32">
        <f t="shared" si="3"/>
        <v>6.5405676736332935E-2</v>
      </c>
      <c r="P58" s="32">
        <v>1</v>
      </c>
      <c r="Q58" s="32">
        <f t="shared" si="4"/>
        <v>6.7687323172401212E-2</v>
      </c>
      <c r="AG58" s="32" t="s">
        <v>31</v>
      </c>
      <c r="AH58">
        <v>1</v>
      </c>
      <c r="AI58">
        <v>6.5405676736332935E-2</v>
      </c>
      <c r="AJ58">
        <v>6.7687323172401212E-2</v>
      </c>
    </row>
    <row r="59" spans="2:36" x14ac:dyDescent="0.25">
      <c r="B59" s="32"/>
      <c r="C59" s="32" t="s">
        <v>76</v>
      </c>
      <c r="D59" s="32">
        <v>201.54</v>
      </c>
      <c r="E59" s="32">
        <v>151.43</v>
      </c>
      <c r="F59" s="32">
        <v>190.41300000000001</v>
      </c>
      <c r="G59" s="32">
        <v>110.3</v>
      </c>
      <c r="H59" s="32">
        <f t="shared" si="0"/>
        <v>156.43</v>
      </c>
      <c r="I59" s="32">
        <f t="shared" si="1"/>
        <v>115.3</v>
      </c>
      <c r="K59" s="32">
        <f t="shared" si="5"/>
        <v>0.79527133126414684</v>
      </c>
      <c r="L59" s="32">
        <v>1</v>
      </c>
      <c r="M59" s="32">
        <f t="shared" si="2"/>
        <v>0.82153004259162976</v>
      </c>
      <c r="O59" s="32">
        <f t="shared" si="3"/>
        <v>1.372892112420671</v>
      </c>
      <c r="P59" s="32">
        <v>1</v>
      </c>
      <c r="Q59" s="32">
        <f t="shared" si="4"/>
        <v>1.0453309156844968</v>
      </c>
      <c r="AG59" s="32" t="s">
        <v>76</v>
      </c>
      <c r="AH59">
        <v>1</v>
      </c>
      <c r="AI59">
        <v>1.372892112420671</v>
      </c>
      <c r="AJ59">
        <v>1.0453309156844968</v>
      </c>
    </row>
    <row r="60" spans="2:36" x14ac:dyDescent="0.25">
      <c r="B60" s="32" t="s">
        <v>11</v>
      </c>
      <c r="C60" s="32" t="s">
        <v>1</v>
      </c>
      <c r="D60" s="32">
        <v>132.16</v>
      </c>
      <c r="E60" s="32">
        <v>73.430000000000007</v>
      </c>
      <c r="F60" s="32">
        <v>324.3</v>
      </c>
      <c r="G60" s="32">
        <v>65.56</v>
      </c>
      <c r="H60" s="32">
        <f t="shared" si="0"/>
        <v>78.430000000000007</v>
      </c>
      <c r="I60" s="32">
        <f t="shared" si="1"/>
        <v>70.56</v>
      </c>
      <c r="K60" s="32">
        <f t="shared" si="5"/>
        <v>0.22642614862781377</v>
      </c>
      <c r="L60" s="32">
        <v>1</v>
      </c>
      <c r="M60" s="32">
        <f t="shared" si="2"/>
        <v>0.24184397163120569</v>
      </c>
      <c r="O60" s="32">
        <f t="shared" si="3"/>
        <v>1.1200427089688836</v>
      </c>
      <c r="P60" s="32">
        <v>1</v>
      </c>
      <c r="Q60" s="32">
        <f t="shared" si="4"/>
        <v>1.0762660158633313</v>
      </c>
      <c r="AF60" s="32" t="s">
        <v>11</v>
      </c>
      <c r="AG60" s="32" t="s">
        <v>1</v>
      </c>
      <c r="AH60">
        <v>1</v>
      </c>
      <c r="AI60">
        <v>1.1200427089688836</v>
      </c>
      <c r="AJ60">
        <v>1.0762660158633313</v>
      </c>
    </row>
    <row r="61" spans="2:36" x14ac:dyDescent="0.25">
      <c r="B61" s="32"/>
      <c r="C61" s="32" t="s">
        <v>2</v>
      </c>
      <c r="D61" s="32">
        <v>49.04</v>
      </c>
      <c r="E61" s="32">
        <v>94.27</v>
      </c>
      <c r="F61" s="32">
        <v>53.43</v>
      </c>
      <c r="G61" s="32">
        <v>21.45</v>
      </c>
      <c r="H61" s="32">
        <f t="shared" si="0"/>
        <v>58.43</v>
      </c>
      <c r="I61" s="32">
        <f t="shared" si="1"/>
        <v>26.45</v>
      </c>
      <c r="K61" s="32">
        <v>2.5454340000000002</v>
      </c>
      <c r="L61" s="32">
        <v>1</v>
      </c>
      <c r="M61" s="32">
        <f t="shared" si="2"/>
        <v>1.0935803855511885</v>
      </c>
      <c r="O61" s="32">
        <f t="shared" si="3"/>
        <v>4.3948717948717952</v>
      </c>
      <c r="P61" s="32">
        <v>1</v>
      </c>
      <c r="Q61" s="32">
        <f t="shared" si="4"/>
        <v>1.2331002331002332</v>
      </c>
      <c r="AG61" s="32" t="s">
        <v>2</v>
      </c>
      <c r="AH61">
        <v>1</v>
      </c>
      <c r="AI61">
        <v>4.3948717948717952</v>
      </c>
      <c r="AJ61">
        <v>1.2331002331002332</v>
      </c>
    </row>
    <row r="62" spans="2:36" x14ac:dyDescent="0.25">
      <c r="B62" s="32"/>
      <c r="C62" s="32" t="s">
        <v>3</v>
      </c>
      <c r="D62" s="32">
        <v>48.42</v>
      </c>
      <c r="E62" s="32">
        <v>41.74</v>
      </c>
      <c r="F62" s="32">
        <v>104.5</v>
      </c>
      <c r="G62" s="32">
        <v>102.3</v>
      </c>
      <c r="H62" s="32">
        <f t="shared" si="0"/>
        <v>46.74</v>
      </c>
      <c r="I62" s="32">
        <f t="shared" si="1"/>
        <v>46.74</v>
      </c>
      <c r="K62" s="32">
        <f t="shared" si="5"/>
        <v>0.39942583732057418</v>
      </c>
      <c r="L62" s="32">
        <v>1</v>
      </c>
      <c r="M62" s="32">
        <f t="shared" si="2"/>
        <v>0.44727272727272727</v>
      </c>
      <c r="O62" s="32">
        <f t="shared" si="3"/>
        <v>0.40801564027370479</v>
      </c>
      <c r="P62" s="32">
        <v>1</v>
      </c>
      <c r="Q62" s="32">
        <f t="shared" si="4"/>
        <v>0.45689149560117304</v>
      </c>
      <c r="AG62" s="32" t="s">
        <v>3</v>
      </c>
      <c r="AH62">
        <v>1</v>
      </c>
      <c r="AI62">
        <v>0.40801564027370479</v>
      </c>
      <c r="AJ62">
        <v>0.45689149560117304</v>
      </c>
    </row>
    <row r="63" spans="2:36" x14ac:dyDescent="0.25">
      <c r="B63" s="32"/>
      <c r="C63" s="32" t="s">
        <v>88</v>
      </c>
      <c r="D63" s="32">
        <v>64.88</v>
      </c>
      <c r="E63" s="32">
        <v>41.75</v>
      </c>
      <c r="F63" s="32">
        <v>134.5</v>
      </c>
      <c r="G63" s="32">
        <v>71.44</v>
      </c>
      <c r="H63" s="32">
        <f t="shared" si="0"/>
        <v>46.75</v>
      </c>
      <c r="I63" s="32">
        <f t="shared" si="1"/>
        <v>46.75</v>
      </c>
      <c r="K63" s="32">
        <f t="shared" si="5"/>
        <v>0.3104089219330855</v>
      </c>
      <c r="L63" s="32">
        <v>1</v>
      </c>
      <c r="M63" s="32">
        <f t="shared" si="2"/>
        <v>0.34758364312267659</v>
      </c>
      <c r="O63" s="32">
        <f t="shared" si="3"/>
        <v>0.58440649496080632</v>
      </c>
      <c r="P63" s="32">
        <v>1</v>
      </c>
      <c r="Q63" s="32">
        <f t="shared" si="4"/>
        <v>0.65439529675251962</v>
      </c>
      <c r="AG63" s="32" t="s">
        <v>88</v>
      </c>
      <c r="AH63">
        <v>1</v>
      </c>
      <c r="AI63">
        <v>0.58440649496080632</v>
      </c>
      <c r="AJ63">
        <v>0.65439529675251962</v>
      </c>
    </row>
    <row r="64" spans="2:36" x14ac:dyDescent="0.25">
      <c r="B64" s="32"/>
      <c r="C64" s="32" t="s">
        <v>5</v>
      </c>
      <c r="D64" s="32">
        <v>481.04</v>
      </c>
      <c r="E64" s="32">
        <v>336.32</v>
      </c>
      <c r="F64" s="32">
        <v>712.2</v>
      </c>
      <c r="G64" s="32">
        <v>510.4</v>
      </c>
      <c r="H64" s="32">
        <f t="shared" si="0"/>
        <v>341.32</v>
      </c>
      <c r="I64" s="32">
        <f t="shared" si="1"/>
        <v>341.32</v>
      </c>
      <c r="K64" s="32">
        <f t="shared" si="5"/>
        <v>0.4722269025554619</v>
      </c>
      <c r="L64" s="32">
        <v>1</v>
      </c>
      <c r="M64" s="32">
        <f t="shared" si="2"/>
        <v>0.47924740241505193</v>
      </c>
      <c r="O64" s="32">
        <f t="shared" si="3"/>
        <v>0.65893416927899684</v>
      </c>
      <c r="P64" s="32">
        <v>1</v>
      </c>
      <c r="Q64" s="32">
        <f t="shared" si="4"/>
        <v>0.66873040752351098</v>
      </c>
      <c r="AG64" s="32" t="s">
        <v>5</v>
      </c>
      <c r="AH64">
        <v>1</v>
      </c>
      <c r="AI64">
        <v>0.65893416927899684</v>
      </c>
      <c r="AJ64">
        <v>0.66873040752351098</v>
      </c>
    </row>
    <row r="65" spans="2:36" x14ac:dyDescent="0.25">
      <c r="B65" s="32"/>
      <c r="C65" s="32" t="s">
        <v>30</v>
      </c>
      <c r="D65" s="32">
        <v>993.13</v>
      </c>
      <c r="E65" s="32">
        <v>915.37</v>
      </c>
      <c r="F65" s="32">
        <v>1231.31</v>
      </c>
      <c r="G65" s="32">
        <v>1098.46</v>
      </c>
      <c r="H65" s="32">
        <f t="shared" si="0"/>
        <v>920.37</v>
      </c>
      <c r="I65" s="32">
        <f t="shared" si="1"/>
        <v>920.37</v>
      </c>
      <c r="K65" s="32">
        <f t="shared" si="5"/>
        <v>0.7434114885772064</v>
      </c>
      <c r="L65" s="32">
        <v>1</v>
      </c>
      <c r="M65" s="32">
        <f t="shared" si="2"/>
        <v>0.74747220440019169</v>
      </c>
      <c r="O65" s="32">
        <f t="shared" si="3"/>
        <v>0.83332119512772429</v>
      </c>
      <c r="P65" s="32">
        <v>1</v>
      </c>
      <c r="Q65" s="32">
        <f t="shared" si="4"/>
        <v>0.83787302223112359</v>
      </c>
      <c r="AG65" s="32" t="s">
        <v>30</v>
      </c>
      <c r="AH65">
        <v>1</v>
      </c>
      <c r="AI65">
        <v>0.83332119512772429</v>
      </c>
      <c r="AJ65">
        <v>0.83787302223112359</v>
      </c>
    </row>
    <row r="66" spans="2:36" x14ac:dyDescent="0.25">
      <c r="B66" s="32"/>
      <c r="C66" s="32" t="s">
        <v>31</v>
      </c>
      <c r="D66" s="32">
        <v>3384.1</v>
      </c>
      <c r="E66" s="32">
        <v>3105.43</v>
      </c>
      <c r="F66" s="32">
        <v>9341.41</v>
      </c>
      <c r="G66" s="32">
        <v>4531.3100000000004</v>
      </c>
      <c r="H66" s="32">
        <f t="shared" si="0"/>
        <v>3110.43</v>
      </c>
      <c r="I66" s="32">
        <f t="shared" si="1"/>
        <v>3110.43</v>
      </c>
      <c r="K66" s="32">
        <f t="shared" si="5"/>
        <v>0.33243696615393176</v>
      </c>
      <c r="L66" s="32">
        <v>1</v>
      </c>
      <c r="M66" s="32">
        <f t="shared" si="2"/>
        <v>0.3329722172562814</v>
      </c>
      <c r="O66" s="32">
        <f t="shared" si="3"/>
        <v>0.6853272011846463</v>
      </c>
      <c r="P66" s="32">
        <v>1</v>
      </c>
      <c r="Q66" s="32">
        <f t="shared" si="4"/>
        <v>0.6864306348495246</v>
      </c>
      <c r="AG66" s="32" t="s">
        <v>31</v>
      </c>
      <c r="AH66">
        <v>1</v>
      </c>
      <c r="AI66">
        <v>0.6853272011846463</v>
      </c>
      <c r="AJ66">
        <v>0.6864306348495246</v>
      </c>
    </row>
    <row r="67" spans="2:36" x14ac:dyDescent="0.25">
      <c r="B67" s="32"/>
      <c r="C67" s="32" t="s">
        <v>76</v>
      </c>
      <c r="D67" s="32">
        <v>2646.4319999999998</v>
      </c>
      <c r="E67" s="32">
        <v>2165.34</v>
      </c>
      <c r="F67" s="32">
        <v>8852.5419999999995</v>
      </c>
      <c r="G67" s="32">
        <v>2225.13</v>
      </c>
      <c r="H67" s="32">
        <f t="shared" si="0"/>
        <v>2170.34</v>
      </c>
      <c r="I67" s="32">
        <f t="shared" si="1"/>
        <v>2170.34</v>
      </c>
      <c r="K67" s="32">
        <f t="shared" si="5"/>
        <v>0.24460092931499228</v>
      </c>
      <c r="L67" s="32">
        <v>1</v>
      </c>
      <c r="M67" s="32">
        <f t="shared" si="2"/>
        <v>0.24516573883524082</v>
      </c>
      <c r="O67" s="32">
        <f t="shared" si="3"/>
        <v>0.97312965984009925</v>
      </c>
      <c r="P67" s="32">
        <v>1</v>
      </c>
      <c r="Q67" s="32">
        <f t="shared" si="4"/>
        <v>0.97537671956245253</v>
      </c>
      <c r="AG67" s="32" t="s">
        <v>76</v>
      </c>
      <c r="AH67">
        <v>1</v>
      </c>
      <c r="AI67">
        <v>0.97312965984009925</v>
      </c>
      <c r="AJ67">
        <v>0.97537671956245253</v>
      </c>
    </row>
    <row r="68" spans="2:36" x14ac:dyDescent="0.25">
      <c r="B68" s="32" t="s">
        <v>12</v>
      </c>
      <c r="C68" s="32" t="s">
        <v>1</v>
      </c>
      <c r="D68" s="32">
        <v>46.480000000000004</v>
      </c>
      <c r="E68" s="32">
        <v>64.430000000000007</v>
      </c>
      <c r="F68" s="32">
        <v>80.14</v>
      </c>
      <c r="G68" s="32">
        <v>40.03</v>
      </c>
      <c r="H68" s="32">
        <f t="shared" si="0"/>
        <v>69.430000000000007</v>
      </c>
      <c r="I68" s="32">
        <f t="shared" si="1"/>
        <v>45.03</v>
      </c>
      <c r="K68" s="32">
        <f t="shared" si="5"/>
        <v>0.80396805590217124</v>
      </c>
      <c r="L68" s="32">
        <v>1</v>
      </c>
      <c r="M68" s="32">
        <f t="shared" si="2"/>
        <v>0.86635887197404549</v>
      </c>
      <c r="O68" s="32">
        <f t="shared" si="3"/>
        <v>1.6095428428678493</v>
      </c>
      <c r="P68" s="32">
        <v>1</v>
      </c>
      <c r="Q68" s="32">
        <f t="shared" si="4"/>
        <v>1.1249063202598051</v>
      </c>
      <c r="AF68" s="32" t="s">
        <v>12</v>
      </c>
      <c r="AG68" s="32" t="s">
        <v>1</v>
      </c>
      <c r="AH68">
        <v>1</v>
      </c>
      <c r="AI68">
        <v>1.6095428428678493</v>
      </c>
      <c r="AJ68">
        <v>1.1249063202598051</v>
      </c>
    </row>
    <row r="69" spans="2:36" x14ac:dyDescent="0.25">
      <c r="B69" s="32"/>
      <c r="C69" s="32" t="s">
        <v>2</v>
      </c>
      <c r="D69" s="32">
        <v>78.720000000000013</v>
      </c>
      <c r="E69" s="32">
        <v>83.43</v>
      </c>
      <c r="F69" s="32">
        <v>91.45</v>
      </c>
      <c r="G69" s="32">
        <v>68.73</v>
      </c>
      <c r="H69" s="32">
        <f t="shared" ref="H69:H75" si="10">MIN(E69:F69)+5</f>
        <v>88.43</v>
      </c>
      <c r="I69" s="32">
        <f t="shared" ref="I69:I75" si="11">MIN(G69,E69)+5</f>
        <v>73.73</v>
      </c>
      <c r="K69" s="32">
        <f t="shared" ref="K69:K75" si="12">E69/F69</f>
        <v>0.91230180426462548</v>
      </c>
      <c r="L69" s="32">
        <v>1</v>
      </c>
      <c r="M69" s="32">
        <v>0.91</v>
      </c>
      <c r="O69" s="32">
        <f t="shared" ref="O69:O75" si="13">E69/G69</f>
        <v>1.2138804015713662</v>
      </c>
      <c r="P69" s="32">
        <v>1</v>
      </c>
      <c r="Q69" s="32">
        <f t="shared" ref="Q69:Q75" si="14">I69/G69</f>
        <v>1.0727484359086279</v>
      </c>
      <c r="AG69" s="32" t="s">
        <v>2</v>
      </c>
      <c r="AH69">
        <v>1</v>
      </c>
      <c r="AI69">
        <v>1.2138804015713662</v>
      </c>
      <c r="AJ69">
        <v>1.0727484359086279</v>
      </c>
    </row>
    <row r="70" spans="2:36" x14ac:dyDescent="0.25">
      <c r="B70" s="32"/>
      <c r="C70" s="32" t="s">
        <v>3</v>
      </c>
      <c r="D70" s="32">
        <v>28.74</v>
      </c>
      <c r="E70" s="32">
        <v>25.43</v>
      </c>
      <c r="F70" s="32">
        <v>54.14</v>
      </c>
      <c r="G70" s="32">
        <v>23.34</v>
      </c>
      <c r="H70" s="32">
        <f t="shared" si="10"/>
        <v>30.43</v>
      </c>
      <c r="I70" s="32">
        <f t="shared" si="11"/>
        <v>28.34</v>
      </c>
      <c r="K70" s="32">
        <f t="shared" si="12"/>
        <v>0.46970816401920945</v>
      </c>
      <c r="L70" s="32">
        <v>1</v>
      </c>
      <c r="M70" s="32">
        <v>0.46729999999999999</v>
      </c>
      <c r="O70" s="32">
        <f t="shared" si="13"/>
        <v>1.0895458440445587</v>
      </c>
      <c r="P70" s="32">
        <v>1</v>
      </c>
      <c r="Q70" s="32">
        <f t="shared" si="14"/>
        <v>1.2142245072836333</v>
      </c>
      <c r="AG70" s="32" t="s">
        <v>3</v>
      </c>
      <c r="AH70">
        <v>1</v>
      </c>
      <c r="AI70">
        <v>1.0895458440445587</v>
      </c>
      <c r="AJ70">
        <v>1.2142245072836333</v>
      </c>
    </row>
    <row r="71" spans="2:36" x14ac:dyDescent="0.25">
      <c r="B71" s="32"/>
      <c r="C71" s="32" t="s">
        <v>88</v>
      </c>
      <c r="D71" s="32">
        <v>187.44000000000003</v>
      </c>
      <c r="E71" s="32">
        <v>159.34</v>
      </c>
      <c r="F71" s="32">
        <v>300.3</v>
      </c>
      <c r="G71" s="32">
        <v>158.34</v>
      </c>
      <c r="H71" s="32">
        <f t="shared" si="10"/>
        <v>164.34</v>
      </c>
      <c r="I71" s="32">
        <f t="shared" si="11"/>
        <v>163.34</v>
      </c>
      <c r="K71" s="32">
        <f t="shared" si="12"/>
        <v>0.53060273060273055</v>
      </c>
      <c r="L71" s="32">
        <v>1</v>
      </c>
      <c r="M71" s="32">
        <f t="shared" ref="M71:M75" si="15">H71/F71</f>
        <v>0.5472527472527472</v>
      </c>
      <c r="O71" s="32">
        <f t="shared" si="13"/>
        <v>1.0063155235569028</v>
      </c>
      <c r="P71" s="32">
        <v>1</v>
      </c>
      <c r="Q71" s="32">
        <f t="shared" si="14"/>
        <v>1.0315776177845144</v>
      </c>
      <c r="AG71" s="32" t="s">
        <v>88</v>
      </c>
      <c r="AH71">
        <v>1</v>
      </c>
      <c r="AI71">
        <v>1.0063155235569028</v>
      </c>
      <c r="AJ71">
        <v>1.0315776177845144</v>
      </c>
    </row>
    <row r="72" spans="2:36" x14ac:dyDescent="0.25">
      <c r="B72" s="32"/>
      <c r="C72" s="32" t="s">
        <v>5</v>
      </c>
      <c r="D72" s="32">
        <v>425.84</v>
      </c>
      <c r="E72" s="32">
        <v>413.74</v>
      </c>
      <c r="F72" s="32">
        <v>1145</v>
      </c>
      <c r="G72" s="32">
        <v>168.44</v>
      </c>
      <c r="H72" s="32">
        <f t="shared" si="10"/>
        <v>418.74</v>
      </c>
      <c r="I72" s="32">
        <f t="shared" si="11"/>
        <v>173.44</v>
      </c>
      <c r="K72" s="32">
        <f t="shared" si="12"/>
        <v>0.36134497816593886</v>
      </c>
      <c r="L72" s="32">
        <v>1</v>
      </c>
      <c r="M72" s="32">
        <f t="shared" si="15"/>
        <v>0.3657117903930131</v>
      </c>
      <c r="O72" s="32">
        <f t="shared" si="13"/>
        <v>2.4563049156969843</v>
      </c>
      <c r="P72" s="32">
        <v>1</v>
      </c>
      <c r="Q72" s="32">
        <f t="shared" si="14"/>
        <v>1.0296841605319402</v>
      </c>
      <c r="AG72" s="32" t="s">
        <v>5</v>
      </c>
      <c r="AH72">
        <v>1</v>
      </c>
      <c r="AI72">
        <v>2.4563049156969843</v>
      </c>
      <c r="AJ72">
        <v>1.0296841605319402</v>
      </c>
    </row>
    <row r="73" spans="2:36" x14ac:dyDescent="0.25">
      <c r="B73" s="32"/>
      <c r="C73" s="32" t="s">
        <v>30</v>
      </c>
      <c r="D73" s="32">
        <v>2841.33</v>
      </c>
      <c r="E73" s="32">
        <v>2153.4299999999998</v>
      </c>
      <c r="F73" s="32">
        <v>9799.1</v>
      </c>
      <c r="G73" s="32">
        <v>1981.13</v>
      </c>
      <c r="H73" s="32">
        <f t="shared" si="10"/>
        <v>2158.4299999999998</v>
      </c>
      <c r="I73" s="32">
        <f t="shared" si="11"/>
        <v>1986.13</v>
      </c>
      <c r="K73" s="32">
        <f t="shared" si="12"/>
        <v>0.21975793695339366</v>
      </c>
      <c r="L73" s="32">
        <v>1</v>
      </c>
      <c r="M73" s="32">
        <f t="shared" si="15"/>
        <v>0.22026818789480665</v>
      </c>
      <c r="O73" s="32">
        <f t="shared" si="13"/>
        <v>1.086970567302499</v>
      </c>
      <c r="P73" s="32">
        <v>1</v>
      </c>
      <c r="Q73" s="32">
        <f t="shared" si="14"/>
        <v>1.0025238121678033</v>
      </c>
      <c r="AG73" s="32" t="s">
        <v>30</v>
      </c>
      <c r="AH73">
        <v>1</v>
      </c>
      <c r="AI73">
        <v>1.086970567302499</v>
      </c>
      <c r="AJ73">
        <v>1.0025238121678033</v>
      </c>
    </row>
    <row r="74" spans="2:36" x14ac:dyDescent="0.25">
      <c r="B74" s="32"/>
      <c r="C74" s="32" t="s">
        <v>31</v>
      </c>
      <c r="D74" s="32">
        <v>4236.13</v>
      </c>
      <c r="E74" s="32">
        <v>4047.34</v>
      </c>
      <c r="F74" s="32">
        <v>22441.41</v>
      </c>
      <c r="G74" s="32">
        <v>4713.42</v>
      </c>
      <c r="H74" s="32">
        <f t="shared" si="10"/>
        <v>4052.34</v>
      </c>
      <c r="I74" s="32">
        <f t="shared" si="11"/>
        <v>4052.34</v>
      </c>
      <c r="K74" s="32">
        <f t="shared" si="12"/>
        <v>0.18035141285685705</v>
      </c>
      <c r="L74" s="32">
        <v>1</v>
      </c>
      <c r="M74" s="32">
        <f t="shared" si="15"/>
        <v>0.180574215256528</v>
      </c>
      <c r="O74" s="32">
        <f t="shared" si="13"/>
        <v>0.8586843523386416</v>
      </c>
      <c r="P74" s="32">
        <v>1</v>
      </c>
      <c r="Q74" s="32">
        <f t="shared" si="14"/>
        <v>0.85974515320086053</v>
      </c>
      <c r="AG74" s="32" t="s">
        <v>31</v>
      </c>
      <c r="AH74">
        <v>1</v>
      </c>
      <c r="AI74">
        <v>0.8586843523386416</v>
      </c>
      <c r="AJ74">
        <v>0.85974515320086053</v>
      </c>
    </row>
    <row r="75" spans="2:36" x14ac:dyDescent="0.25">
      <c r="B75" s="32"/>
      <c r="C75" s="32" t="s">
        <v>76</v>
      </c>
      <c r="D75" s="32">
        <v>3754.3530000000001</v>
      </c>
      <c r="E75" s="32">
        <v>2690.43</v>
      </c>
      <c r="F75" s="32">
        <v>20004.531999999999</v>
      </c>
      <c r="G75" s="32">
        <v>4813.5230000000001</v>
      </c>
      <c r="H75" s="32">
        <f t="shared" si="10"/>
        <v>2695.43</v>
      </c>
      <c r="I75" s="32">
        <f t="shared" si="11"/>
        <v>2695.43</v>
      </c>
      <c r="K75" s="32">
        <f t="shared" si="12"/>
        <v>0.13449102433388593</v>
      </c>
      <c r="L75" s="32">
        <v>1</v>
      </c>
      <c r="M75" s="32">
        <f t="shared" si="15"/>
        <v>0.13474096769671992</v>
      </c>
      <c r="O75" s="32">
        <f t="shared" si="13"/>
        <v>0.55893157672665106</v>
      </c>
      <c r="P75" s="32">
        <v>1</v>
      </c>
      <c r="Q75" s="32">
        <f t="shared" si="14"/>
        <v>0.55997031695911703</v>
      </c>
      <c r="AG75" s="32" t="s">
        <v>76</v>
      </c>
      <c r="AH75">
        <v>1</v>
      </c>
      <c r="AI75">
        <v>0.55893157672665106</v>
      </c>
      <c r="AJ75">
        <v>0.55997031695911703</v>
      </c>
    </row>
    <row r="76" spans="2:36" x14ac:dyDescent="0.25">
      <c r="B76" s="32" t="s">
        <v>13</v>
      </c>
      <c r="C76" s="32"/>
      <c r="D76" s="32">
        <v>1353.002945676267</v>
      </c>
      <c r="E76" s="32">
        <f>GEOMEAN(E4:E75)</f>
        <v>576.16952223672524</v>
      </c>
      <c r="F76" s="32">
        <v>832.16614456539389</v>
      </c>
      <c r="G76" s="32">
        <v>236.98133507500401</v>
      </c>
      <c r="K76" s="32">
        <f>GEOMEAN(K4:K75)</f>
        <v>0.44494880303589202</v>
      </c>
      <c r="L76" s="32">
        <f>GEOMEAN(L4:L75)</f>
        <v>1</v>
      </c>
      <c r="M76" s="32">
        <v>0.22423399999999999</v>
      </c>
      <c r="AF76" s="32" t="s">
        <v>13</v>
      </c>
    </row>
    <row r="77" spans="2:36" x14ac:dyDescent="0.25">
      <c r="B77" s="32"/>
      <c r="C77" s="32"/>
      <c r="D77" s="32"/>
      <c r="F77" s="32"/>
      <c r="G77" s="32"/>
    </row>
    <row r="78" spans="2:36" x14ac:dyDescent="0.25">
      <c r="B78" s="32"/>
      <c r="C78" s="32"/>
      <c r="D78" s="32"/>
      <c r="F78" s="32"/>
      <c r="G78" s="32"/>
    </row>
    <row r="80" spans="2:36" x14ac:dyDescent="0.25">
      <c r="B80" s="32"/>
      <c r="C80" s="32"/>
      <c r="D80" s="32"/>
      <c r="F80" s="32"/>
      <c r="G80" s="32"/>
    </row>
  </sheetData>
  <sortState ref="AM38:AP39">
    <sortCondition ref="AM38"/>
  </sortState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79"/>
  <sheetViews>
    <sheetView tabSelected="1" zoomScale="75" zoomScaleNormal="75" workbookViewId="0">
      <selection activeCell="L30" sqref="L30"/>
    </sheetView>
  </sheetViews>
  <sheetFormatPr defaultRowHeight="15" x14ac:dyDescent="0.25"/>
  <cols>
    <col min="1" max="16384" width="9.140625" style="32"/>
  </cols>
  <sheetData>
    <row r="2" spans="2:40" x14ac:dyDescent="0.25">
      <c r="B2" s="32" t="s">
        <v>78</v>
      </c>
      <c r="L2" s="32" t="s">
        <v>79</v>
      </c>
      <c r="V2" s="32" t="s">
        <v>80</v>
      </c>
      <c r="AF2" s="32" t="s">
        <v>81</v>
      </c>
    </row>
    <row r="4" spans="2:40" x14ac:dyDescent="0.25">
      <c r="B4" s="32" t="s">
        <v>60</v>
      </c>
      <c r="L4" s="32" t="s">
        <v>60</v>
      </c>
      <c r="V4" s="32" t="s">
        <v>60</v>
      </c>
      <c r="AF4" s="32" t="s">
        <v>60</v>
      </c>
    </row>
    <row r="5" spans="2:40" x14ac:dyDescent="0.25">
      <c r="C5" s="32" t="s">
        <v>0</v>
      </c>
      <c r="D5" s="32" t="s">
        <v>6</v>
      </c>
      <c r="E5" s="32" t="s">
        <v>7</v>
      </c>
      <c r="F5" s="32" t="s">
        <v>8</v>
      </c>
      <c r="G5" s="32" t="s">
        <v>9</v>
      </c>
      <c r="H5" s="32" t="s">
        <v>68</v>
      </c>
      <c r="I5" s="32" t="s">
        <v>11</v>
      </c>
      <c r="J5" s="32" t="s">
        <v>69</v>
      </c>
      <c r="M5" s="32" t="s">
        <v>0</v>
      </c>
      <c r="N5" s="32" t="s">
        <v>6</v>
      </c>
      <c r="O5" s="32" t="s">
        <v>7</v>
      </c>
      <c r="P5" s="32" t="s">
        <v>8</v>
      </c>
      <c r="Q5" s="32" t="s">
        <v>9</v>
      </c>
      <c r="R5" s="32" t="s">
        <v>68</v>
      </c>
      <c r="S5" s="32" t="s">
        <v>11</v>
      </c>
      <c r="T5" s="32" t="s">
        <v>69</v>
      </c>
      <c r="W5" s="32" t="s">
        <v>0</v>
      </c>
      <c r="X5" s="32" t="s">
        <v>6</v>
      </c>
      <c r="Y5" s="32" t="s">
        <v>7</v>
      </c>
      <c r="Z5" s="32" t="s">
        <v>8</v>
      </c>
      <c r="AA5" s="32" t="s">
        <v>9</v>
      </c>
      <c r="AB5" s="32" t="s">
        <v>68</v>
      </c>
      <c r="AC5" s="32" t="s">
        <v>11</v>
      </c>
      <c r="AD5" s="32" t="s">
        <v>69</v>
      </c>
      <c r="AG5" s="32" t="s">
        <v>0</v>
      </c>
      <c r="AH5" s="32" t="s">
        <v>6</v>
      </c>
      <c r="AI5" s="32" t="s">
        <v>7</v>
      </c>
      <c r="AJ5" s="32" t="s">
        <v>8</v>
      </c>
      <c r="AK5" s="32" t="s">
        <v>9</v>
      </c>
      <c r="AL5" s="32" t="s">
        <v>68</v>
      </c>
      <c r="AM5" s="32" t="s">
        <v>11</v>
      </c>
      <c r="AN5" s="32" t="s">
        <v>69</v>
      </c>
    </row>
    <row r="6" spans="2:40" x14ac:dyDescent="0.25">
      <c r="B6" s="32" t="s">
        <v>3</v>
      </c>
      <c r="C6" s="32">
        <v>1</v>
      </c>
      <c r="D6" s="32">
        <v>0.5</v>
      </c>
      <c r="E6" s="32">
        <v>-0.15</v>
      </c>
      <c r="F6" s="32">
        <v>-0.85</v>
      </c>
      <c r="G6" s="32">
        <v>-0.4</v>
      </c>
      <c r="H6" s="32">
        <v>-0.62</v>
      </c>
      <c r="I6" s="32">
        <v>-0.57999999999999996</v>
      </c>
      <c r="J6" s="32">
        <v>-0.5</v>
      </c>
      <c r="L6" s="32" t="s">
        <v>3</v>
      </c>
      <c r="M6" s="32">
        <v>1</v>
      </c>
      <c r="N6" s="32">
        <v>0.5</v>
      </c>
      <c r="O6" s="32">
        <v>-0.15</v>
      </c>
      <c r="P6" s="32">
        <v>-0.85</v>
      </c>
      <c r="Q6" s="32">
        <v>-0.4</v>
      </c>
      <c r="R6" s="32">
        <v>-0.62</v>
      </c>
      <c r="S6" s="32">
        <v>-0.57999999999999996</v>
      </c>
      <c r="T6" s="32">
        <v>-0.5</v>
      </c>
      <c r="V6" s="32" t="s">
        <v>3</v>
      </c>
      <c r="W6" s="32">
        <v>1</v>
      </c>
      <c r="X6" s="32">
        <v>0.5</v>
      </c>
      <c r="Y6" s="32">
        <v>-0.15</v>
      </c>
      <c r="Z6" s="32">
        <v>-0.85</v>
      </c>
      <c r="AA6" s="32">
        <v>-0.4</v>
      </c>
      <c r="AB6" s="32">
        <v>-0.62</v>
      </c>
      <c r="AC6" s="32">
        <v>-0.57999999999999996</v>
      </c>
      <c r="AD6" s="32">
        <v>-0.5</v>
      </c>
      <c r="AF6" s="32" t="s">
        <v>3</v>
      </c>
      <c r="AG6" s="32">
        <v>1</v>
      </c>
      <c r="AH6" s="32">
        <v>0.45</v>
      </c>
      <c r="AI6" s="32">
        <v>-0.19</v>
      </c>
      <c r="AJ6" s="32">
        <v>-0.88</v>
      </c>
      <c r="AK6" s="32">
        <v>-0.4</v>
      </c>
      <c r="AL6" s="32">
        <v>-0.62</v>
      </c>
      <c r="AM6" s="32">
        <v>-0.57999999999999996</v>
      </c>
      <c r="AN6" s="32">
        <v>-0.5</v>
      </c>
    </row>
    <row r="7" spans="2:40" x14ac:dyDescent="0.25">
      <c r="B7" s="32" t="s">
        <v>1</v>
      </c>
      <c r="C7" s="32">
        <v>1</v>
      </c>
      <c r="D7" s="32">
        <v>1</v>
      </c>
      <c r="E7" s="32">
        <v>0.61</v>
      </c>
      <c r="F7" s="32">
        <v>-0.5</v>
      </c>
      <c r="G7" s="32">
        <v>0.31</v>
      </c>
      <c r="H7" s="32">
        <v>-0.1</v>
      </c>
      <c r="I7" s="32">
        <v>-0.6</v>
      </c>
      <c r="J7" s="32">
        <v>-0.41</v>
      </c>
      <c r="L7" s="32" t="s">
        <v>1</v>
      </c>
      <c r="M7" s="32">
        <v>1</v>
      </c>
      <c r="N7" s="32">
        <v>1</v>
      </c>
      <c r="O7" s="32">
        <v>0.61</v>
      </c>
      <c r="P7" s="32">
        <v>-0.5</v>
      </c>
      <c r="Q7" s="32">
        <v>0.31</v>
      </c>
      <c r="R7" s="32">
        <v>-0.1</v>
      </c>
      <c r="S7" s="32">
        <v>-0.6</v>
      </c>
      <c r="T7" s="32">
        <v>-0.41</v>
      </c>
      <c r="V7" s="32" t="s">
        <v>1</v>
      </c>
      <c r="W7" s="32">
        <v>1</v>
      </c>
      <c r="X7" s="32">
        <v>1</v>
      </c>
      <c r="Y7" s="32">
        <v>0.61</v>
      </c>
      <c r="Z7" s="32">
        <v>-0.5</v>
      </c>
      <c r="AA7" s="32">
        <v>0.31</v>
      </c>
      <c r="AB7" s="32">
        <v>-0.1</v>
      </c>
      <c r="AC7" s="32">
        <v>-0.6</v>
      </c>
      <c r="AD7" s="32">
        <v>-0.41</v>
      </c>
      <c r="AF7" s="32" t="s">
        <v>1</v>
      </c>
      <c r="AG7" s="32">
        <v>1</v>
      </c>
      <c r="AH7" s="32">
        <v>1</v>
      </c>
      <c r="AI7" s="32">
        <v>0.55000000000000004</v>
      </c>
      <c r="AJ7" s="32">
        <v>-0.55000000000000004</v>
      </c>
      <c r="AK7" s="32">
        <v>0.31</v>
      </c>
      <c r="AL7" s="32">
        <v>-0.1</v>
      </c>
      <c r="AM7" s="32">
        <v>-0.6</v>
      </c>
      <c r="AN7" s="32">
        <v>-0.41</v>
      </c>
    </row>
    <row r="8" spans="2:40" x14ac:dyDescent="0.25">
      <c r="B8" s="32" t="s">
        <v>2</v>
      </c>
      <c r="C8" s="32">
        <v>1</v>
      </c>
      <c r="D8" s="32">
        <v>1</v>
      </c>
      <c r="E8" s="32">
        <v>0.55000000000000004</v>
      </c>
      <c r="F8" s="32">
        <v>-0.82</v>
      </c>
      <c r="G8" s="32">
        <v>-0.1</v>
      </c>
      <c r="H8" s="32">
        <v>-0.3</v>
      </c>
      <c r="I8" s="32">
        <v>-0.1</v>
      </c>
      <c r="J8" s="32">
        <v>-0.16</v>
      </c>
      <c r="L8" s="32" t="s">
        <v>2</v>
      </c>
      <c r="M8" s="32">
        <v>1</v>
      </c>
      <c r="N8" s="32">
        <v>1</v>
      </c>
      <c r="O8" s="32">
        <v>0.55000000000000004</v>
      </c>
      <c r="P8" s="32">
        <v>-0.82</v>
      </c>
      <c r="Q8" s="32">
        <v>-0.1</v>
      </c>
      <c r="R8" s="32">
        <v>-0.3</v>
      </c>
      <c r="S8" s="32">
        <v>-0.1</v>
      </c>
      <c r="T8" s="32">
        <v>-0.16</v>
      </c>
      <c r="V8" s="32" t="s">
        <v>2</v>
      </c>
      <c r="W8" s="32">
        <v>1</v>
      </c>
      <c r="X8" s="32">
        <v>1</v>
      </c>
      <c r="Y8" s="32">
        <v>0.55000000000000004</v>
      </c>
      <c r="Z8" s="32">
        <v>-0.82</v>
      </c>
      <c r="AA8" s="32">
        <v>-0.1</v>
      </c>
      <c r="AB8" s="32">
        <v>-0.3</v>
      </c>
      <c r="AC8" s="32">
        <v>-0.1</v>
      </c>
      <c r="AD8" s="32">
        <v>-0.16</v>
      </c>
      <c r="AF8" s="32" t="s">
        <v>2</v>
      </c>
      <c r="AG8" s="32">
        <v>1</v>
      </c>
      <c r="AH8" s="32">
        <v>1</v>
      </c>
      <c r="AI8" s="32">
        <v>0.5</v>
      </c>
      <c r="AJ8" s="32">
        <v>-0.85</v>
      </c>
      <c r="AK8" s="32">
        <v>-0.1</v>
      </c>
      <c r="AL8" s="32">
        <v>-0.3</v>
      </c>
      <c r="AM8" s="32">
        <v>-0.1</v>
      </c>
      <c r="AN8" s="32">
        <v>-0.16</v>
      </c>
    </row>
    <row r="9" spans="2:40" x14ac:dyDescent="0.25">
      <c r="B9" s="32" t="s">
        <v>4</v>
      </c>
      <c r="C9" s="32">
        <v>1</v>
      </c>
      <c r="D9" s="32">
        <v>1</v>
      </c>
      <c r="E9" s="32">
        <v>0.5</v>
      </c>
      <c r="F9" s="32">
        <v>-0.93</v>
      </c>
      <c r="G9" s="32">
        <v>-0.21</v>
      </c>
      <c r="H9" s="32">
        <v>-0.3</v>
      </c>
      <c r="I9" s="32">
        <v>-0.69</v>
      </c>
      <c r="J9" s="32">
        <v>-0.44</v>
      </c>
      <c r="L9" s="32" t="s">
        <v>4</v>
      </c>
      <c r="M9" s="32">
        <v>1</v>
      </c>
      <c r="N9" s="32">
        <v>1</v>
      </c>
      <c r="O9" s="32">
        <v>0.6</v>
      </c>
      <c r="P9" s="32">
        <v>-0.88</v>
      </c>
      <c r="Q9" s="32">
        <v>0.05</v>
      </c>
      <c r="R9" s="32">
        <v>-0.2</v>
      </c>
      <c r="S9" s="32">
        <v>-0.56999999999999995</v>
      </c>
      <c r="T9" s="32">
        <v>-0.39</v>
      </c>
      <c r="V9" s="32" t="s">
        <v>4</v>
      </c>
      <c r="W9" s="32">
        <v>1</v>
      </c>
      <c r="X9" s="32">
        <v>1</v>
      </c>
      <c r="Y9" s="32">
        <v>0.6</v>
      </c>
      <c r="Z9" s="32">
        <v>-0.88</v>
      </c>
      <c r="AA9" s="32">
        <v>0.05</v>
      </c>
      <c r="AB9" s="32">
        <v>-0.2</v>
      </c>
      <c r="AC9" s="32">
        <v>-0.56999999999999995</v>
      </c>
      <c r="AD9" s="32">
        <v>-0.39</v>
      </c>
      <c r="AF9" s="32" t="s">
        <v>4</v>
      </c>
      <c r="AG9" s="32">
        <v>1</v>
      </c>
      <c r="AH9" s="32">
        <v>1</v>
      </c>
      <c r="AI9" s="32">
        <v>0.55000000000000004</v>
      </c>
      <c r="AJ9" s="32">
        <v>-0.91</v>
      </c>
      <c r="AK9" s="32">
        <v>0.05</v>
      </c>
      <c r="AL9" s="32">
        <v>-0.2</v>
      </c>
      <c r="AM9" s="32">
        <v>-0.56999999999999995</v>
      </c>
      <c r="AN9" s="32">
        <v>-0.39</v>
      </c>
    </row>
    <row r="10" spans="2:40" x14ac:dyDescent="0.25">
      <c r="B10" s="32" t="s">
        <v>5</v>
      </c>
      <c r="C10" s="32">
        <v>0.75</v>
      </c>
      <c r="D10" s="32">
        <v>0.85</v>
      </c>
      <c r="E10" s="32">
        <v>0.3</v>
      </c>
      <c r="F10" s="32">
        <v>-0.51</v>
      </c>
      <c r="G10" s="32">
        <v>-0.41</v>
      </c>
      <c r="H10" s="32">
        <v>-0.48</v>
      </c>
      <c r="I10" s="32">
        <v>-0.48</v>
      </c>
      <c r="J10" s="32">
        <v>-0.65</v>
      </c>
      <c r="L10" s="32" t="s">
        <v>5</v>
      </c>
      <c r="M10" s="32">
        <v>0.85</v>
      </c>
      <c r="N10" s="32">
        <v>0.95</v>
      </c>
      <c r="O10" s="32">
        <v>0.4</v>
      </c>
      <c r="P10" s="32">
        <v>-0.45</v>
      </c>
      <c r="Q10" s="32">
        <v>-0.2</v>
      </c>
      <c r="R10" s="32">
        <v>-0.4</v>
      </c>
      <c r="S10" s="32">
        <v>-0.36</v>
      </c>
      <c r="T10" s="32">
        <v>-0.61</v>
      </c>
      <c r="V10" s="32" t="s">
        <v>5</v>
      </c>
      <c r="W10" s="32">
        <v>0.8</v>
      </c>
      <c r="X10" s="32">
        <v>0.9</v>
      </c>
      <c r="Y10" s="32">
        <v>0.45</v>
      </c>
      <c r="Z10" s="32">
        <v>-0.49</v>
      </c>
      <c r="AA10" s="32">
        <v>-0.3</v>
      </c>
      <c r="AB10" s="32">
        <v>-0.48</v>
      </c>
      <c r="AC10" s="32">
        <v>-0.66</v>
      </c>
      <c r="AD10" s="32">
        <v>-0.71</v>
      </c>
      <c r="AF10" s="32" t="s">
        <v>5</v>
      </c>
      <c r="AG10" s="32">
        <v>0.8</v>
      </c>
      <c r="AH10" s="32">
        <v>0.9</v>
      </c>
      <c r="AI10" s="32">
        <v>0.45</v>
      </c>
      <c r="AJ10" s="32">
        <v>-0.49</v>
      </c>
      <c r="AK10" s="32">
        <v>-0.2</v>
      </c>
      <c r="AL10" s="32">
        <v>-0.4</v>
      </c>
      <c r="AM10" s="32">
        <v>-0.36</v>
      </c>
      <c r="AN10" s="32">
        <v>-0.61</v>
      </c>
    </row>
    <row r="11" spans="2:40" x14ac:dyDescent="0.25">
      <c r="B11" s="32" t="s">
        <v>30</v>
      </c>
      <c r="C11" s="32">
        <v>0.65</v>
      </c>
      <c r="D11" s="32">
        <v>0.77</v>
      </c>
      <c r="E11" s="32">
        <v>0.7</v>
      </c>
      <c r="F11" s="32">
        <v>0.81</v>
      </c>
      <c r="G11" s="32">
        <v>-0.21</v>
      </c>
      <c r="H11" s="32">
        <v>-0.66</v>
      </c>
      <c r="I11" s="32">
        <v>-0.33</v>
      </c>
      <c r="J11" s="32">
        <v>-0.74</v>
      </c>
      <c r="L11" s="32" t="s">
        <v>30</v>
      </c>
      <c r="M11" s="32">
        <v>0.75</v>
      </c>
      <c r="N11" s="32">
        <v>0.9</v>
      </c>
      <c r="O11" s="32">
        <v>0.8</v>
      </c>
      <c r="P11" s="32">
        <v>0.57999999999999996</v>
      </c>
      <c r="Q11" s="32">
        <v>-0.1</v>
      </c>
      <c r="R11" s="32">
        <v>-0.6</v>
      </c>
      <c r="S11" s="32">
        <v>-0.2</v>
      </c>
      <c r="T11" s="32">
        <v>-0.7</v>
      </c>
      <c r="V11" s="32" t="s">
        <v>30</v>
      </c>
      <c r="W11" s="32">
        <v>0.7</v>
      </c>
      <c r="X11" s="32">
        <v>0.85</v>
      </c>
      <c r="Y11" s="32">
        <v>0.75</v>
      </c>
      <c r="Z11" s="32">
        <v>0.2</v>
      </c>
      <c r="AA11" s="32">
        <v>-0.15</v>
      </c>
      <c r="AB11" s="32">
        <v>-0.65</v>
      </c>
      <c r="AC11" s="32">
        <v>-0.26</v>
      </c>
      <c r="AD11" s="32">
        <v>-0.78</v>
      </c>
      <c r="AF11" s="32" t="s">
        <v>30</v>
      </c>
      <c r="AG11" s="32">
        <v>0.55000000000000004</v>
      </c>
      <c r="AH11" s="32">
        <v>0.68</v>
      </c>
      <c r="AI11" s="32">
        <v>0.66</v>
      </c>
      <c r="AJ11" s="32">
        <v>-0.1</v>
      </c>
      <c r="AK11" s="32">
        <v>-0.3</v>
      </c>
      <c r="AL11" s="32">
        <v>-0.77</v>
      </c>
      <c r="AM11" s="32">
        <v>-0.38</v>
      </c>
      <c r="AN11" s="32">
        <v>-0.91</v>
      </c>
    </row>
    <row r="12" spans="2:40" x14ac:dyDescent="0.25">
      <c r="B12" s="32" t="s">
        <v>31</v>
      </c>
      <c r="C12" s="32">
        <v>0.45</v>
      </c>
      <c r="D12" s="32">
        <v>0.62</v>
      </c>
      <c r="E12" s="32">
        <v>0.5</v>
      </c>
      <c r="F12" s="32">
        <v>-0.113</v>
      </c>
      <c r="G12" s="32">
        <v>-0.3</v>
      </c>
      <c r="H12" s="32">
        <v>-0.39</v>
      </c>
      <c r="I12" s="32">
        <v>-0.71</v>
      </c>
      <c r="J12" s="32">
        <v>-0.88</v>
      </c>
      <c r="L12" s="32" t="s">
        <v>31</v>
      </c>
      <c r="M12" s="32">
        <v>0.55000000000000004</v>
      </c>
      <c r="N12" s="32">
        <v>0.82</v>
      </c>
      <c r="O12" s="32">
        <v>0.7</v>
      </c>
      <c r="P12" s="32">
        <v>0.2</v>
      </c>
      <c r="Q12" s="32">
        <v>-0.1</v>
      </c>
      <c r="R12" s="32">
        <v>-0.31</v>
      </c>
      <c r="S12" s="32">
        <v>-0.62</v>
      </c>
      <c r="T12" s="32">
        <v>-0.81</v>
      </c>
      <c r="V12" s="32" t="s">
        <v>31</v>
      </c>
      <c r="W12" s="32">
        <v>0.5</v>
      </c>
      <c r="X12" s="32">
        <v>0.8</v>
      </c>
      <c r="Y12" s="32">
        <v>0.75</v>
      </c>
      <c r="Z12" s="32">
        <v>0.1</v>
      </c>
      <c r="AA12" s="32">
        <v>-0.2</v>
      </c>
      <c r="AB12" s="32">
        <v>-0.35</v>
      </c>
      <c r="AC12" s="32">
        <v>-0.72</v>
      </c>
      <c r="AD12" s="32">
        <v>-0.85</v>
      </c>
      <c r="AF12" s="32" t="s">
        <v>31</v>
      </c>
      <c r="AG12" s="32">
        <v>0.34</v>
      </c>
      <c r="AH12" s="32">
        <v>0.59</v>
      </c>
      <c r="AI12" s="32">
        <v>0.64</v>
      </c>
      <c r="AJ12" s="32">
        <v>0</v>
      </c>
      <c r="AK12" s="32">
        <v>-0.41</v>
      </c>
      <c r="AL12" s="32">
        <v>-0.51</v>
      </c>
      <c r="AM12" s="32">
        <v>-0.79</v>
      </c>
      <c r="AN12" s="32">
        <v>-1</v>
      </c>
    </row>
    <row r="13" spans="2:40" x14ac:dyDescent="0.25">
      <c r="B13" s="32" t="s">
        <v>76</v>
      </c>
      <c r="C13" s="32">
        <v>0.33</v>
      </c>
      <c r="D13" s="32">
        <v>0.69</v>
      </c>
      <c r="E13" s="32">
        <v>0.34</v>
      </c>
      <c r="F13" s="32">
        <v>-0.1134</v>
      </c>
      <c r="G13" s="32">
        <v>-0.41</v>
      </c>
      <c r="H13" s="32">
        <v>-0.14000000000000001</v>
      </c>
      <c r="I13" s="32">
        <v>-0.67</v>
      </c>
      <c r="J13" s="32">
        <v>-0.89</v>
      </c>
      <c r="L13" s="32" t="s">
        <v>76</v>
      </c>
      <c r="M13" s="32">
        <v>0.51</v>
      </c>
      <c r="N13" s="32">
        <v>0.79</v>
      </c>
      <c r="O13" s="32">
        <v>0.65</v>
      </c>
      <c r="P13" s="32">
        <v>0.1</v>
      </c>
      <c r="Q13" s="32">
        <v>-0.15</v>
      </c>
      <c r="R13" s="32">
        <v>0.1</v>
      </c>
      <c r="S13" s="32">
        <v>-0.5</v>
      </c>
      <c r="T13" s="32">
        <v>-0.85</v>
      </c>
      <c r="V13" s="32" t="s">
        <v>76</v>
      </c>
      <c r="W13" s="32">
        <v>0.45</v>
      </c>
      <c r="X13" s="32">
        <v>0.75</v>
      </c>
      <c r="Y13" s="32">
        <v>0.6</v>
      </c>
      <c r="Z13" s="32">
        <v>0</v>
      </c>
      <c r="AA13" s="32">
        <v>-0.25</v>
      </c>
      <c r="AB13" s="32">
        <v>-0.05</v>
      </c>
      <c r="AC13" s="32">
        <v>-0.66</v>
      </c>
      <c r="AD13" s="32">
        <v>-0.88</v>
      </c>
      <c r="AF13" s="32" t="s">
        <v>76</v>
      </c>
      <c r="AG13" s="32">
        <v>0.28999999999999998</v>
      </c>
      <c r="AH13" s="32">
        <v>0.64</v>
      </c>
      <c r="AI13" s="32">
        <v>0.6</v>
      </c>
      <c r="AJ13" s="32">
        <v>-0.15</v>
      </c>
      <c r="AK13" s="32">
        <v>-0.39</v>
      </c>
      <c r="AL13" s="32">
        <v>-0.18</v>
      </c>
      <c r="AM13" s="32">
        <v>-0.81</v>
      </c>
      <c r="AN13" s="32">
        <v>-1</v>
      </c>
    </row>
    <row r="14" spans="2:40" x14ac:dyDescent="0.25">
      <c r="C14" s="32">
        <f>AVERAGE(C6:C13)</f>
        <v>0.77250000000000008</v>
      </c>
      <c r="D14" s="32">
        <f t="shared" ref="D14:J14" si="0">AVERAGE(D6:D13)</f>
        <v>0.80374999999999996</v>
      </c>
      <c r="E14" s="32">
        <f t="shared" si="0"/>
        <v>0.41874999999999996</v>
      </c>
      <c r="F14" s="32">
        <f t="shared" si="0"/>
        <v>-0.37830000000000003</v>
      </c>
      <c r="G14" s="32">
        <f t="shared" si="0"/>
        <v>-0.21625</v>
      </c>
      <c r="H14" s="32">
        <f t="shared" si="0"/>
        <v>-0.37375000000000003</v>
      </c>
      <c r="I14" s="32">
        <f t="shared" si="0"/>
        <v>-0.52</v>
      </c>
      <c r="J14" s="32">
        <f t="shared" si="0"/>
        <v>-0.58374999999999988</v>
      </c>
      <c r="M14" s="32">
        <f>AVERAGE(M6:M13)</f>
        <v>0.83249999999999991</v>
      </c>
      <c r="N14" s="32">
        <f t="shared" ref="N14:T14" si="1">AVERAGE(N6:N13)</f>
        <v>0.87000000000000011</v>
      </c>
      <c r="O14" s="32">
        <f t="shared" si="1"/>
        <v>0.52</v>
      </c>
      <c r="P14" s="32">
        <f t="shared" si="1"/>
        <v>-0.32749999999999996</v>
      </c>
      <c r="Q14" s="32">
        <f t="shared" si="1"/>
        <v>-8.6250000000000007E-2</v>
      </c>
      <c r="R14" s="32">
        <f t="shared" si="1"/>
        <v>-0.30375000000000002</v>
      </c>
      <c r="S14" s="32">
        <f t="shared" si="1"/>
        <v>-0.44125000000000003</v>
      </c>
      <c r="T14" s="32">
        <f t="shared" si="1"/>
        <v>-0.55374999999999996</v>
      </c>
      <c r="W14" s="32">
        <f>AVERAGE(W6:W13)</f>
        <v>0.80625000000000002</v>
      </c>
      <c r="X14" s="32">
        <f t="shared" ref="X14:AD14" si="2">AVERAGE(X6:X13)</f>
        <v>0.85</v>
      </c>
      <c r="Y14" s="32">
        <f t="shared" si="2"/>
        <v>0.52</v>
      </c>
      <c r="Z14" s="32">
        <f t="shared" si="2"/>
        <v>-0.40499999999999997</v>
      </c>
      <c r="AA14" s="32">
        <f t="shared" si="2"/>
        <v>-0.13</v>
      </c>
      <c r="AB14" s="32">
        <f t="shared" si="2"/>
        <v>-0.34375</v>
      </c>
      <c r="AC14" s="32">
        <f t="shared" si="2"/>
        <v>-0.51875000000000004</v>
      </c>
      <c r="AD14" s="32">
        <f t="shared" si="2"/>
        <v>-0.58500000000000008</v>
      </c>
      <c r="AG14" s="32">
        <f>AVERAGE(AG6:AG13)</f>
        <v>0.74749999999999994</v>
      </c>
      <c r="AH14" s="32">
        <f t="shared" ref="AH14:AN14" si="3">AVERAGE(AH6:AH13)</f>
        <v>0.78249999999999997</v>
      </c>
      <c r="AI14" s="32">
        <f t="shared" si="3"/>
        <v>0.47000000000000003</v>
      </c>
      <c r="AJ14" s="32">
        <f t="shared" si="3"/>
        <v>-0.49125000000000008</v>
      </c>
      <c r="AK14" s="32">
        <f t="shared" si="3"/>
        <v>-0.18</v>
      </c>
      <c r="AL14" s="32">
        <f t="shared" si="3"/>
        <v>-0.38500000000000006</v>
      </c>
      <c r="AM14" s="32">
        <f t="shared" si="3"/>
        <v>-0.52374999999999994</v>
      </c>
      <c r="AN14" s="32">
        <f t="shared" si="3"/>
        <v>-0.62250000000000005</v>
      </c>
    </row>
    <row r="15" spans="2:40" x14ac:dyDescent="0.25">
      <c r="B15" s="32" t="s">
        <v>28</v>
      </c>
      <c r="L15" s="32" t="s">
        <v>28</v>
      </c>
      <c r="V15" s="32" t="s">
        <v>28</v>
      </c>
      <c r="AF15" s="32" t="s">
        <v>28</v>
      </c>
    </row>
    <row r="16" spans="2:40" x14ac:dyDescent="0.25">
      <c r="C16" s="32" t="s">
        <v>0</v>
      </c>
      <c r="D16" s="32" t="s">
        <v>6</v>
      </c>
      <c r="E16" s="32" t="s">
        <v>7</v>
      </c>
      <c r="F16" s="32" t="s">
        <v>8</v>
      </c>
      <c r="G16" s="32" t="s">
        <v>9</v>
      </c>
      <c r="H16" s="32" t="s">
        <v>68</v>
      </c>
      <c r="I16" s="32" t="s">
        <v>11</v>
      </c>
      <c r="J16" s="32" t="s">
        <v>69</v>
      </c>
      <c r="M16" s="32" t="s">
        <v>0</v>
      </c>
      <c r="N16" s="32" t="s">
        <v>6</v>
      </c>
      <c r="O16" s="32" t="s">
        <v>7</v>
      </c>
      <c r="P16" s="32" t="s">
        <v>8</v>
      </c>
      <c r="Q16" s="32" t="s">
        <v>9</v>
      </c>
      <c r="R16" s="32" t="s">
        <v>68</v>
      </c>
      <c r="S16" s="32" t="s">
        <v>11</v>
      </c>
      <c r="T16" s="32" t="s">
        <v>69</v>
      </c>
      <c r="W16" s="32" t="s">
        <v>0</v>
      </c>
      <c r="X16" s="32" t="s">
        <v>6</v>
      </c>
      <c r="Y16" s="32" t="s">
        <v>7</v>
      </c>
      <c r="Z16" s="32" t="s">
        <v>8</v>
      </c>
      <c r="AA16" s="32" t="s">
        <v>9</v>
      </c>
      <c r="AB16" s="32" t="s">
        <v>68</v>
      </c>
      <c r="AC16" s="32" t="s">
        <v>11</v>
      </c>
      <c r="AD16" s="32" t="s">
        <v>69</v>
      </c>
      <c r="AG16" s="32" t="s">
        <v>0</v>
      </c>
      <c r="AH16" s="32" t="s">
        <v>6</v>
      </c>
      <c r="AI16" s="32" t="s">
        <v>7</v>
      </c>
      <c r="AJ16" s="32" t="s">
        <v>8</v>
      </c>
      <c r="AK16" s="32" t="s">
        <v>9</v>
      </c>
      <c r="AL16" s="32" t="s">
        <v>68</v>
      </c>
      <c r="AM16" s="32" t="s">
        <v>11</v>
      </c>
      <c r="AN16" s="32" t="s">
        <v>69</v>
      </c>
    </row>
    <row r="17" spans="1:40" x14ac:dyDescent="0.25">
      <c r="B17" s="32" t="s">
        <v>3</v>
      </c>
      <c r="C17" s="32">
        <v>1</v>
      </c>
      <c r="D17" s="32">
        <v>0.5</v>
      </c>
      <c r="E17" s="32">
        <v>0.71</v>
      </c>
      <c r="F17" s="32">
        <v>-0.55000000000000004</v>
      </c>
      <c r="G17" s="32">
        <v>-0.05</v>
      </c>
      <c r="H17" s="32">
        <v>0.05</v>
      </c>
      <c r="I17" s="32">
        <v>-0.28000000000000003</v>
      </c>
      <c r="J17" s="32">
        <v>0.5</v>
      </c>
      <c r="L17" s="32" t="s">
        <v>3</v>
      </c>
      <c r="M17" s="32">
        <v>1</v>
      </c>
      <c r="N17" s="32">
        <v>0.5</v>
      </c>
      <c r="O17" s="32">
        <v>0.71</v>
      </c>
      <c r="P17" s="32">
        <v>-0.55000000000000004</v>
      </c>
      <c r="Q17" s="32">
        <v>-0.05</v>
      </c>
      <c r="R17" s="32">
        <v>0.05</v>
      </c>
      <c r="S17" s="32">
        <v>-0.28000000000000003</v>
      </c>
      <c r="T17" s="32">
        <v>0.5</v>
      </c>
      <c r="V17" s="32" t="s">
        <v>3</v>
      </c>
      <c r="W17" s="32">
        <v>1</v>
      </c>
      <c r="X17" s="32">
        <v>0.5</v>
      </c>
      <c r="Y17" s="32">
        <v>0.71</v>
      </c>
      <c r="Z17" s="32">
        <v>-0.55000000000000004</v>
      </c>
      <c r="AA17" s="32">
        <v>-0.05</v>
      </c>
      <c r="AB17" s="32">
        <v>0.05</v>
      </c>
      <c r="AC17" s="32">
        <v>-0.28000000000000003</v>
      </c>
      <c r="AD17" s="32">
        <v>0.5</v>
      </c>
      <c r="AF17" s="32" t="s">
        <v>3</v>
      </c>
      <c r="AG17" s="32">
        <v>1</v>
      </c>
      <c r="AH17" s="32">
        <v>0.5</v>
      </c>
      <c r="AI17" s="32">
        <v>0.71</v>
      </c>
      <c r="AJ17" s="32">
        <v>-0.55000000000000004</v>
      </c>
      <c r="AK17" s="32">
        <v>-0.05</v>
      </c>
      <c r="AL17" s="32">
        <v>0.05</v>
      </c>
      <c r="AM17" s="32">
        <v>-0.28000000000000003</v>
      </c>
      <c r="AN17" s="32">
        <v>0.5</v>
      </c>
    </row>
    <row r="18" spans="1:40" x14ac:dyDescent="0.25">
      <c r="B18" s="32" t="s">
        <v>1</v>
      </c>
      <c r="C18" s="32">
        <v>1</v>
      </c>
      <c r="D18" s="32">
        <v>1</v>
      </c>
      <c r="E18" s="32">
        <v>1</v>
      </c>
      <c r="F18" s="32">
        <v>-0.55000000000000004</v>
      </c>
      <c r="G18" s="32">
        <v>0.35</v>
      </c>
      <c r="H18" s="32">
        <v>0.1</v>
      </c>
      <c r="I18" s="32">
        <v>0.2</v>
      </c>
      <c r="J18" s="32">
        <v>0.15</v>
      </c>
      <c r="L18" s="32" t="s">
        <v>1</v>
      </c>
      <c r="M18" s="32">
        <v>1</v>
      </c>
      <c r="N18" s="32">
        <v>1</v>
      </c>
      <c r="O18" s="32">
        <v>1</v>
      </c>
      <c r="P18" s="32">
        <v>-0.55000000000000004</v>
      </c>
      <c r="Q18" s="32">
        <v>0.35</v>
      </c>
      <c r="R18" s="32">
        <v>0.1</v>
      </c>
      <c r="S18" s="32">
        <v>0.2</v>
      </c>
      <c r="T18" s="32">
        <v>0.15</v>
      </c>
      <c r="V18" s="32" t="s">
        <v>1</v>
      </c>
      <c r="W18" s="32">
        <v>1</v>
      </c>
      <c r="X18" s="32">
        <v>1</v>
      </c>
      <c r="Y18" s="32">
        <v>1</v>
      </c>
      <c r="Z18" s="32">
        <v>-0.55000000000000004</v>
      </c>
      <c r="AA18" s="32">
        <v>0.35</v>
      </c>
      <c r="AB18" s="32">
        <v>0.1</v>
      </c>
      <c r="AC18" s="32">
        <v>0.2</v>
      </c>
      <c r="AD18" s="32">
        <v>0.15</v>
      </c>
      <c r="AF18" s="32" t="s">
        <v>1</v>
      </c>
      <c r="AG18" s="32">
        <v>1</v>
      </c>
      <c r="AH18" s="32">
        <v>1</v>
      </c>
      <c r="AI18" s="32">
        <v>1</v>
      </c>
      <c r="AJ18" s="32">
        <v>-0.55000000000000004</v>
      </c>
      <c r="AK18" s="32">
        <v>0.35</v>
      </c>
      <c r="AL18" s="32">
        <v>0.1</v>
      </c>
      <c r="AM18" s="32">
        <v>0.2</v>
      </c>
      <c r="AN18" s="32">
        <v>0.15</v>
      </c>
    </row>
    <row r="19" spans="1:40" x14ac:dyDescent="0.25">
      <c r="B19" s="32" t="s">
        <v>2</v>
      </c>
      <c r="C19" s="32">
        <v>1</v>
      </c>
      <c r="D19" s="32">
        <v>1</v>
      </c>
      <c r="E19" s="32">
        <v>1</v>
      </c>
      <c r="F19" s="32">
        <v>-0.62</v>
      </c>
      <c r="G19" s="32">
        <v>0.05</v>
      </c>
      <c r="H19" s="32">
        <v>0.2</v>
      </c>
      <c r="I19" s="32">
        <v>0.25</v>
      </c>
      <c r="J19" s="32">
        <v>0.25</v>
      </c>
      <c r="L19" s="32" t="s">
        <v>2</v>
      </c>
      <c r="M19" s="32">
        <v>1</v>
      </c>
      <c r="N19" s="32">
        <v>1</v>
      </c>
      <c r="O19" s="32">
        <v>1</v>
      </c>
      <c r="P19" s="32">
        <v>-0.62</v>
      </c>
      <c r="Q19" s="32">
        <v>0.05</v>
      </c>
      <c r="R19" s="32">
        <v>0.2</v>
      </c>
      <c r="S19" s="32">
        <v>0.25</v>
      </c>
      <c r="T19" s="32">
        <v>0.25</v>
      </c>
      <c r="V19" s="32" t="s">
        <v>2</v>
      </c>
      <c r="W19" s="32">
        <v>1</v>
      </c>
      <c r="X19" s="32">
        <v>1</v>
      </c>
      <c r="Y19" s="32">
        <v>1</v>
      </c>
      <c r="Z19" s="32">
        <v>-0.62</v>
      </c>
      <c r="AA19" s="32">
        <v>0.05</v>
      </c>
      <c r="AB19" s="32">
        <v>0.2</v>
      </c>
      <c r="AC19" s="32">
        <v>0.25</v>
      </c>
      <c r="AD19" s="32">
        <v>0.25</v>
      </c>
      <c r="AF19" s="32" t="s">
        <v>2</v>
      </c>
      <c r="AG19" s="32">
        <v>1</v>
      </c>
      <c r="AH19" s="32">
        <v>1</v>
      </c>
      <c r="AI19" s="32">
        <v>1</v>
      </c>
      <c r="AJ19" s="32">
        <v>-0.62</v>
      </c>
      <c r="AK19" s="32">
        <v>0.05</v>
      </c>
      <c r="AL19" s="32">
        <v>0.2</v>
      </c>
      <c r="AM19" s="32">
        <v>0.25</v>
      </c>
      <c r="AN19" s="32">
        <v>0.25</v>
      </c>
    </row>
    <row r="20" spans="1:40" x14ac:dyDescent="0.25">
      <c r="B20" s="32" t="s">
        <v>4</v>
      </c>
      <c r="C20" s="32">
        <v>1</v>
      </c>
      <c r="D20" s="32">
        <v>1</v>
      </c>
      <c r="E20" s="32">
        <v>0.9</v>
      </c>
      <c r="F20" s="32">
        <v>-0.15</v>
      </c>
      <c r="G20" s="32">
        <v>0</v>
      </c>
      <c r="H20" s="32">
        <v>-0.05</v>
      </c>
      <c r="I20" s="32">
        <v>-0.15</v>
      </c>
      <c r="J20" s="32">
        <v>0.1</v>
      </c>
      <c r="L20" s="32" t="s">
        <v>4</v>
      </c>
      <c r="M20" s="32">
        <v>1</v>
      </c>
      <c r="N20" s="32">
        <v>1</v>
      </c>
      <c r="O20" s="32">
        <v>0.95</v>
      </c>
      <c r="P20" s="32">
        <v>-0.05</v>
      </c>
      <c r="Q20" s="32">
        <v>0.15</v>
      </c>
      <c r="R20" s="32">
        <v>0.3</v>
      </c>
      <c r="S20" s="32">
        <v>-0.1</v>
      </c>
      <c r="T20" s="32">
        <v>0.3</v>
      </c>
      <c r="V20" s="32" t="s">
        <v>4</v>
      </c>
      <c r="W20" s="32">
        <v>1</v>
      </c>
      <c r="X20" s="32">
        <v>1</v>
      </c>
      <c r="Y20" s="32">
        <v>0.95</v>
      </c>
      <c r="Z20" s="32">
        <v>-0.05</v>
      </c>
      <c r="AA20" s="32">
        <v>0.15</v>
      </c>
      <c r="AB20" s="32">
        <v>0.3</v>
      </c>
      <c r="AC20" s="32">
        <v>-0.1</v>
      </c>
      <c r="AD20" s="32">
        <v>0.3</v>
      </c>
      <c r="AF20" s="32" t="s">
        <v>4</v>
      </c>
      <c r="AG20" s="32">
        <v>1</v>
      </c>
      <c r="AH20" s="32">
        <v>1</v>
      </c>
      <c r="AI20" s="32">
        <v>0.95</v>
      </c>
      <c r="AJ20" s="32">
        <v>-0.05</v>
      </c>
      <c r="AK20" s="32">
        <v>0.15</v>
      </c>
      <c r="AL20" s="32">
        <v>0.3</v>
      </c>
      <c r="AM20" s="32">
        <v>-0.1</v>
      </c>
      <c r="AN20" s="32">
        <v>0.3</v>
      </c>
    </row>
    <row r="21" spans="1:40" x14ac:dyDescent="0.25">
      <c r="B21" s="32" t="s">
        <v>5</v>
      </c>
      <c r="C21" s="32">
        <v>0.78081250729775198</v>
      </c>
      <c r="D21" s="32">
        <v>0.82081250729775002</v>
      </c>
      <c r="E21" s="32">
        <v>0.72081250729775204</v>
      </c>
      <c r="F21" s="32">
        <v>-0.35</v>
      </c>
      <c r="G21" s="32">
        <v>-0.13</v>
      </c>
      <c r="H21" s="32">
        <v>-1.4091874927022501</v>
      </c>
      <c r="I21" s="32">
        <v>-0.5</v>
      </c>
      <c r="J21" s="32">
        <v>-0.2</v>
      </c>
      <c r="L21" s="32" t="s">
        <v>5</v>
      </c>
      <c r="M21" s="32">
        <v>0.82081250729775168</v>
      </c>
      <c r="N21" s="32">
        <v>0.89081250729774997</v>
      </c>
      <c r="O21" s="32">
        <v>0.78081250729775176</v>
      </c>
      <c r="P21" s="32">
        <v>-0.3</v>
      </c>
      <c r="Q21" s="32">
        <v>0.05</v>
      </c>
      <c r="R21" s="32">
        <v>-0.48918749270224993</v>
      </c>
      <c r="S21" s="32">
        <v>-0.4</v>
      </c>
      <c r="T21" s="32">
        <v>0.1</v>
      </c>
      <c r="V21" s="32" t="s">
        <v>5</v>
      </c>
      <c r="W21" s="32">
        <v>0.95</v>
      </c>
      <c r="X21" s="32">
        <v>1</v>
      </c>
      <c r="Y21" s="32">
        <v>0.91</v>
      </c>
      <c r="Z21" s="32">
        <v>-0.15</v>
      </c>
      <c r="AA21" s="32">
        <v>0.2</v>
      </c>
      <c r="AB21" s="32">
        <v>-0.2</v>
      </c>
      <c r="AC21" s="32">
        <v>-0.36</v>
      </c>
      <c r="AD21" s="32">
        <v>0.2</v>
      </c>
      <c r="AF21" s="32" t="s">
        <v>5</v>
      </c>
      <c r="AG21" s="32">
        <v>0.95</v>
      </c>
      <c r="AH21" s="32">
        <v>1</v>
      </c>
      <c r="AI21" s="32">
        <v>0.91</v>
      </c>
      <c r="AJ21" s="32">
        <v>-0.15</v>
      </c>
      <c r="AK21" s="32">
        <v>0.2</v>
      </c>
      <c r="AL21" s="32">
        <v>-0.2</v>
      </c>
      <c r="AM21" s="32">
        <v>-0.36</v>
      </c>
      <c r="AN21" s="32">
        <v>0.2</v>
      </c>
    </row>
    <row r="22" spans="1:40" x14ac:dyDescent="0.25">
      <c r="B22" s="32" t="s">
        <v>30</v>
      </c>
      <c r="C22" s="32">
        <v>0.30348390299912997</v>
      </c>
      <c r="D22" s="32">
        <v>0.50348390299913004</v>
      </c>
      <c r="E22" s="32">
        <v>0.30348390299912997</v>
      </c>
      <c r="F22" s="32">
        <v>-0.45</v>
      </c>
      <c r="G22" s="32">
        <v>-0.25</v>
      </c>
      <c r="H22" s="32">
        <v>-0.44</v>
      </c>
      <c r="I22" s="32">
        <v>-0.25</v>
      </c>
      <c r="J22" s="32">
        <v>0</v>
      </c>
      <c r="L22" s="32" t="s">
        <v>30</v>
      </c>
      <c r="M22" s="32">
        <v>0.34348390299913001</v>
      </c>
      <c r="N22" s="32">
        <v>0.54348390299912985</v>
      </c>
      <c r="O22" s="32">
        <v>0.34348390299913001</v>
      </c>
      <c r="P22" s="32">
        <v>-0.35</v>
      </c>
      <c r="Q22" s="32">
        <v>-0.15</v>
      </c>
      <c r="R22" s="32">
        <v>-0.32</v>
      </c>
      <c r="S22" s="32">
        <v>-0.15</v>
      </c>
      <c r="T22" s="32">
        <v>0.2</v>
      </c>
      <c r="V22" s="32" t="s">
        <v>30</v>
      </c>
      <c r="W22" s="32">
        <v>0.85</v>
      </c>
      <c r="X22" s="32">
        <v>0.95</v>
      </c>
      <c r="Y22" s="32">
        <v>0.85</v>
      </c>
      <c r="Z22" s="32">
        <v>0.4</v>
      </c>
      <c r="AA22" s="32">
        <v>0.15</v>
      </c>
      <c r="AB22" s="32">
        <v>-0.2</v>
      </c>
      <c r="AC22" s="32">
        <v>0.1</v>
      </c>
      <c r="AD22" s="32">
        <v>0.4</v>
      </c>
      <c r="AF22" s="32" t="s">
        <v>30</v>
      </c>
      <c r="AG22" s="32">
        <v>0.75</v>
      </c>
      <c r="AH22" s="32">
        <v>0.85</v>
      </c>
      <c r="AI22" s="32">
        <v>0.75</v>
      </c>
      <c r="AJ22" s="32">
        <v>0.21</v>
      </c>
      <c r="AK22" s="32">
        <v>0</v>
      </c>
      <c r="AL22" s="32">
        <v>-0.4</v>
      </c>
      <c r="AM22" s="32">
        <v>-0.1</v>
      </c>
      <c r="AN22" s="32">
        <v>0.2</v>
      </c>
    </row>
    <row r="23" spans="1:40" x14ac:dyDescent="0.25">
      <c r="B23" s="32" t="s">
        <v>31</v>
      </c>
      <c r="C23" s="32">
        <v>1.2818544307826999E-2</v>
      </c>
      <c r="D23" s="32">
        <v>0.32281854430783002</v>
      </c>
      <c r="E23" s="32">
        <v>0.202818544307827</v>
      </c>
      <c r="F23" s="32">
        <v>-0.35</v>
      </c>
      <c r="G23" s="32">
        <v>-0.35</v>
      </c>
      <c r="H23" s="32">
        <v>0</v>
      </c>
      <c r="I23" s="32">
        <v>-0.45</v>
      </c>
      <c r="J23" s="32">
        <v>-0.3</v>
      </c>
      <c r="L23" s="32" t="s">
        <v>31</v>
      </c>
      <c r="M23" s="32">
        <v>0.10281854430782655</v>
      </c>
      <c r="N23" s="32">
        <v>0.42281854430782995</v>
      </c>
      <c r="O23" s="32">
        <v>0.25281854430782658</v>
      </c>
      <c r="P23" s="32">
        <v>-0.25</v>
      </c>
      <c r="Q23" s="32">
        <v>-0.25</v>
      </c>
      <c r="R23" s="32">
        <v>0.11</v>
      </c>
      <c r="S23" s="32">
        <v>-0.35</v>
      </c>
      <c r="T23" s="32">
        <v>-0.2</v>
      </c>
      <c r="V23" s="32" t="s">
        <v>31</v>
      </c>
      <c r="W23" s="32">
        <v>0.65</v>
      </c>
      <c r="X23" s="32">
        <v>0.87</v>
      </c>
      <c r="Y23" s="32">
        <v>0.8</v>
      </c>
      <c r="Z23" s="32">
        <v>0.25</v>
      </c>
      <c r="AA23" s="32">
        <v>0.1</v>
      </c>
      <c r="AB23" s="32">
        <v>0.31</v>
      </c>
      <c r="AC23" s="32">
        <v>-0.32</v>
      </c>
      <c r="AD23" s="32">
        <v>0.1</v>
      </c>
      <c r="AF23" s="32" t="s">
        <v>31</v>
      </c>
      <c r="AG23" s="32">
        <v>0.55000000000000004</v>
      </c>
      <c r="AH23" s="32">
        <v>0.77</v>
      </c>
      <c r="AI23" s="32">
        <v>0.70000000000000007</v>
      </c>
      <c r="AJ23" s="32">
        <v>0</v>
      </c>
      <c r="AK23" s="32">
        <v>-0.1</v>
      </c>
      <c r="AL23" s="32">
        <v>0.1</v>
      </c>
      <c r="AM23" s="32">
        <v>-0.51</v>
      </c>
      <c r="AN23" s="32">
        <v>0</v>
      </c>
    </row>
    <row r="24" spans="1:40" x14ac:dyDescent="0.25">
      <c r="B24" s="32" t="s">
        <v>76</v>
      </c>
      <c r="C24" s="32">
        <v>0.18903509503085</v>
      </c>
      <c r="D24" s="32">
        <v>0.48590350950308497</v>
      </c>
      <c r="E24" s="32">
        <v>0.40003509503085</v>
      </c>
      <c r="F24" s="32">
        <v>-0.1</v>
      </c>
      <c r="G24" s="32">
        <v>-0.35</v>
      </c>
      <c r="H24" s="32">
        <v>-0.05</v>
      </c>
      <c r="I24" s="32">
        <v>-0.33</v>
      </c>
      <c r="J24" s="32">
        <v>-0.31</v>
      </c>
      <c r="L24" s="32" t="s">
        <v>76</v>
      </c>
      <c r="M24" s="32">
        <v>0.21903509503085006</v>
      </c>
      <c r="N24" s="32">
        <v>0.55903509503084992</v>
      </c>
      <c r="O24" s="32">
        <v>0.42903509503085002</v>
      </c>
      <c r="P24" s="32">
        <v>0</v>
      </c>
      <c r="Q24" s="32">
        <v>-0.3</v>
      </c>
      <c r="R24" s="32">
        <v>0.31</v>
      </c>
      <c r="S24" s="32">
        <v>-0.25</v>
      </c>
      <c r="T24" s="32">
        <v>-0.15</v>
      </c>
      <c r="V24" s="32" t="s">
        <v>76</v>
      </c>
      <c r="W24" s="32">
        <v>0.61</v>
      </c>
      <c r="X24" s="32">
        <v>0.85</v>
      </c>
      <c r="Y24" s="32">
        <v>0.82</v>
      </c>
      <c r="Z24" s="32">
        <v>0.2</v>
      </c>
      <c r="AA24" s="32">
        <v>-0.1</v>
      </c>
      <c r="AB24" s="32">
        <v>0.41</v>
      </c>
      <c r="AC24" s="32">
        <v>0.05</v>
      </c>
      <c r="AD24" s="32">
        <v>-0.05</v>
      </c>
      <c r="AF24" s="32" t="s">
        <v>76</v>
      </c>
      <c r="AG24" s="32">
        <v>0.51</v>
      </c>
      <c r="AH24" s="32">
        <v>0.75</v>
      </c>
      <c r="AI24" s="32">
        <v>0.72</v>
      </c>
      <c r="AJ24" s="32">
        <v>-0.05</v>
      </c>
      <c r="AK24" s="32">
        <v>-0.22</v>
      </c>
      <c r="AL24" s="32">
        <v>0.15</v>
      </c>
      <c r="AM24" s="32">
        <v>-0.2</v>
      </c>
      <c r="AN24" s="32">
        <v>-0.25</v>
      </c>
    </row>
    <row r="25" spans="1:40" x14ac:dyDescent="0.25">
      <c r="C25" s="32">
        <f>AVERAGE(C17:C24)</f>
        <v>0.66076875620444486</v>
      </c>
      <c r="D25" s="32">
        <f t="shared" ref="D25:J25" si="4">AVERAGE(D17:D24)</f>
        <v>0.70412730801347423</v>
      </c>
      <c r="E25" s="32">
        <f t="shared" si="4"/>
        <v>0.65464375620444482</v>
      </c>
      <c r="F25" s="32">
        <f t="shared" si="4"/>
        <v>-0.39000000000000007</v>
      </c>
      <c r="G25" s="32">
        <f t="shared" si="4"/>
        <v>-9.1249999999999998E-2</v>
      </c>
      <c r="H25" s="32">
        <f t="shared" si="4"/>
        <v>-0.19989843658778125</v>
      </c>
      <c r="I25" s="32">
        <f t="shared" si="4"/>
        <v>-0.18875</v>
      </c>
      <c r="J25" s="32">
        <f t="shared" si="4"/>
        <v>2.375E-2</v>
      </c>
      <c r="M25" s="32">
        <f>AVERAGE(M17:M24)</f>
        <v>0.68576875620444466</v>
      </c>
      <c r="N25" s="32">
        <f t="shared" ref="N25:T25" si="5">AVERAGE(N17:N24)</f>
        <v>0.73951875620444496</v>
      </c>
      <c r="O25" s="32">
        <f t="shared" si="5"/>
        <v>0.68326875620444472</v>
      </c>
      <c r="P25" s="32">
        <f t="shared" si="5"/>
        <v>-0.33375000000000005</v>
      </c>
      <c r="Q25" s="32">
        <f t="shared" si="5"/>
        <v>-1.8749999999999996E-2</v>
      </c>
      <c r="R25" s="32">
        <f t="shared" si="5"/>
        <v>3.2601563412218759E-2</v>
      </c>
      <c r="S25" s="32">
        <f t="shared" si="5"/>
        <v>-0.13500000000000001</v>
      </c>
      <c r="T25" s="32">
        <f t="shared" si="5"/>
        <v>0.14375000000000002</v>
      </c>
      <c r="W25" s="32">
        <f>AVERAGE(W17:W24)</f>
        <v>0.88250000000000006</v>
      </c>
      <c r="X25" s="32">
        <f t="shared" ref="X25:AD25" si="6">AVERAGE(X17:X24)</f>
        <v>0.89624999999999999</v>
      </c>
      <c r="Y25" s="32">
        <f t="shared" si="6"/>
        <v>0.88</v>
      </c>
      <c r="Z25" s="32">
        <f t="shared" si="6"/>
        <v>-0.13375000000000001</v>
      </c>
      <c r="AA25" s="32">
        <f t="shared" si="6"/>
        <v>0.10625</v>
      </c>
      <c r="AB25" s="32">
        <f t="shared" si="6"/>
        <v>0.12125</v>
      </c>
      <c r="AC25" s="32">
        <f t="shared" si="6"/>
        <v>-5.7500000000000002E-2</v>
      </c>
      <c r="AD25" s="32">
        <f t="shared" si="6"/>
        <v>0.23124999999999998</v>
      </c>
      <c r="AG25" s="32">
        <f>AVERAGE(AG17:AG24)</f>
        <v>0.84499999999999997</v>
      </c>
      <c r="AH25" s="32">
        <f t="shared" ref="AH25:AN25" si="7">AVERAGE(AH17:AH24)</f>
        <v>0.8587499999999999</v>
      </c>
      <c r="AI25" s="32">
        <f t="shared" si="7"/>
        <v>0.84250000000000003</v>
      </c>
      <c r="AJ25" s="32">
        <f t="shared" si="7"/>
        <v>-0.22000000000000003</v>
      </c>
      <c r="AK25" s="32">
        <f t="shared" si="7"/>
        <v>4.7500000000000001E-2</v>
      </c>
      <c r="AL25" s="32">
        <f t="shared" si="7"/>
        <v>3.7499999999999999E-2</v>
      </c>
      <c r="AM25" s="32">
        <f t="shared" si="7"/>
        <v>-0.13750000000000001</v>
      </c>
      <c r="AN25" s="32">
        <f t="shared" si="7"/>
        <v>0.16874999999999998</v>
      </c>
    </row>
    <row r="27" spans="1:40" x14ac:dyDescent="0.25">
      <c r="C27" s="32" t="s">
        <v>0</v>
      </c>
      <c r="D27" s="32" t="s">
        <v>6</v>
      </c>
      <c r="E27" s="32" t="s">
        <v>7</v>
      </c>
      <c r="F27" s="32" t="s">
        <v>8</v>
      </c>
      <c r="G27" s="32" t="s">
        <v>9</v>
      </c>
      <c r="H27" s="32" t="s">
        <v>68</v>
      </c>
      <c r="I27" s="32" t="s">
        <v>11</v>
      </c>
      <c r="J27" s="32" t="s">
        <v>69</v>
      </c>
      <c r="N27" s="32" t="s">
        <v>90</v>
      </c>
      <c r="O27" s="32" t="s">
        <v>82</v>
      </c>
      <c r="P27" s="32" t="s">
        <v>84</v>
      </c>
      <c r="T27" s="32" t="s">
        <v>90</v>
      </c>
      <c r="U27" s="32" t="s">
        <v>28</v>
      </c>
      <c r="V27" s="32" t="s">
        <v>84</v>
      </c>
    </row>
    <row r="28" spans="1:40" x14ac:dyDescent="0.25">
      <c r="A28" s="32" t="s">
        <v>60</v>
      </c>
      <c r="B28" s="32">
        <v>1</v>
      </c>
      <c r="C28" s="32">
        <v>0.77250000000000008</v>
      </c>
      <c r="D28" s="32">
        <v>0.80374999999999996</v>
      </c>
      <c r="E28" s="32">
        <v>0.41874999999999996</v>
      </c>
      <c r="F28" s="32">
        <v>-0.41580000000000006</v>
      </c>
      <c r="G28" s="32">
        <v>-0.21625</v>
      </c>
      <c r="H28" s="32">
        <v>-0.37375000000000003</v>
      </c>
      <c r="I28" s="32">
        <v>-0.52</v>
      </c>
      <c r="J28" s="32">
        <v>-0.58374999999999988</v>
      </c>
      <c r="M28" s="32">
        <v>1</v>
      </c>
      <c r="N28" s="32">
        <v>0.55000000000000004</v>
      </c>
      <c r="O28" s="32">
        <v>0.76113509221206177</v>
      </c>
      <c r="P28" s="32">
        <v>0.31014766462399757</v>
      </c>
      <c r="S28" s="32">
        <v>1</v>
      </c>
      <c r="T28" s="32">
        <v>0.46462470597170002</v>
      </c>
      <c r="U28" s="32">
        <v>0.26529402901233567</v>
      </c>
      <c r="V28" s="32">
        <v>0.14013780000000001</v>
      </c>
    </row>
    <row r="29" spans="1:40" x14ac:dyDescent="0.25">
      <c r="B29" s="32">
        <v>2</v>
      </c>
      <c r="C29" s="32">
        <v>0.83249999999999991</v>
      </c>
      <c r="D29" s="32">
        <v>0.87000000000000011</v>
      </c>
      <c r="E29" s="32">
        <v>0.52</v>
      </c>
      <c r="F29" s="32">
        <v>-0.28999999999999998</v>
      </c>
      <c r="G29" s="32">
        <v>-8.6250000000000007E-2</v>
      </c>
      <c r="H29" s="32">
        <v>-0.30375000000000002</v>
      </c>
      <c r="I29" s="32">
        <v>-0.44125000000000003</v>
      </c>
      <c r="J29" s="32">
        <v>-0.55374999999999996</v>
      </c>
      <c r="M29" s="32">
        <v>2</v>
      </c>
      <c r="N29" s="32">
        <v>0.449852357766936</v>
      </c>
      <c r="O29" s="32">
        <v>0.44307802294182203</v>
      </c>
      <c r="P29" s="32">
        <v>0.221225604821573</v>
      </c>
      <c r="S29" s="32">
        <v>2</v>
      </c>
      <c r="T29" s="32">
        <v>0.34834087435642302</v>
      </c>
      <c r="U29" s="32">
        <v>0.13585622576592143</v>
      </c>
      <c r="V29" s="32">
        <v>0.11680446666666668</v>
      </c>
    </row>
    <row r="30" spans="1:40" x14ac:dyDescent="0.25">
      <c r="B30" s="32">
        <v>4</v>
      </c>
      <c r="C30" s="32">
        <v>0.80625000000000002</v>
      </c>
      <c r="D30" s="32">
        <v>0.85</v>
      </c>
      <c r="E30" s="32">
        <v>0.52</v>
      </c>
      <c r="F30" s="32">
        <v>-0.33</v>
      </c>
      <c r="G30" s="32">
        <v>-0.13</v>
      </c>
      <c r="H30" s="32">
        <v>-0.34375</v>
      </c>
      <c r="I30" s="32">
        <v>-0.51875000000000004</v>
      </c>
      <c r="J30" s="32">
        <v>-0.58500000000000008</v>
      </c>
      <c r="M30" s="32">
        <v>4</v>
      </c>
      <c r="N30" s="32">
        <v>0.385529243408471</v>
      </c>
      <c r="O30" s="32">
        <v>0.44307802294182241</v>
      </c>
      <c r="P30" s="32">
        <v>0.19306024844094999</v>
      </c>
      <c r="S30" s="32">
        <v>4</v>
      </c>
      <c r="T30" s="32">
        <v>0.26678677933790002</v>
      </c>
      <c r="U30" s="32">
        <v>0.11326674065726577</v>
      </c>
      <c r="V30" s="32">
        <v>0.10013766666666667</v>
      </c>
    </row>
    <row r="31" spans="1:40" x14ac:dyDescent="0.25">
      <c r="B31" s="32">
        <v>16</v>
      </c>
      <c r="C31" s="32">
        <v>0.74749999999999994</v>
      </c>
      <c r="D31" s="32">
        <v>0.78249999999999997</v>
      </c>
      <c r="E31" s="32">
        <v>0.47000000000000003</v>
      </c>
      <c r="F31" s="32">
        <v>-0.39125000000000004</v>
      </c>
      <c r="G31" s="32">
        <v>-0.18</v>
      </c>
      <c r="H31" s="32">
        <v>-0.38500000000000006</v>
      </c>
      <c r="I31" s="32">
        <v>-0.52374999999999994</v>
      </c>
      <c r="J31" s="32">
        <v>-0.62250000000000005</v>
      </c>
      <c r="M31" s="32">
        <v>8</v>
      </c>
      <c r="N31" s="32">
        <v>0.32431777670843298</v>
      </c>
      <c r="O31" s="32">
        <v>0.44307802294182241</v>
      </c>
      <c r="P31" s="32">
        <v>0.15595550437542999</v>
      </c>
      <c r="S31" s="32">
        <v>8</v>
      </c>
      <c r="T31" s="32">
        <v>0.18250807999999999</v>
      </c>
      <c r="U31" s="32">
        <v>0.11326674065726577</v>
      </c>
      <c r="V31" s="32">
        <v>9.547103333333333E-2</v>
      </c>
    </row>
    <row r="32" spans="1:40" x14ac:dyDescent="0.25">
      <c r="A32" s="32" t="s">
        <v>28</v>
      </c>
      <c r="B32" s="32">
        <v>1</v>
      </c>
      <c r="C32" s="32">
        <v>0.66076875620444486</v>
      </c>
      <c r="D32" s="32">
        <v>0.70412730801347423</v>
      </c>
      <c r="E32" s="32">
        <v>0.65464375620444482</v>
      </c>
      <c r="F32" s="32">
        <v>-0.39000000000000007</v>
      </c>
      <c r="G32" s="32">
        <v>-9.1249999999999998E-2</v>
      </c>
      <c r="H32" s="32">
        <v>-0.19989843658778125</v>
      </c>
      <c r="I32" s="32">
        <v>-0.18875</v>
      </c>
      <c r="J32" s="32">
        <v>2.375E-2</v>
      </c>
      <c r="M32" s="32">
        <v>16</v>
      </c>
      <c r="N32" s="32">
        <v>0.30615334211915302</v>
      </c>
      <c r="O32" s="32">
        <v>0.44307802294182241</v>
      </c>
      <c r="P32" s="32">
        <v>0.139640802986297</v>
      </c>
      <c r="S32" s="32">
        <v>16</v>
      </c>
      <c r="T32" s="32">
        <v>0.123571425785517</v>
      </c>
      <c r="U32" s="32">
        <v>0.11326674065726577</v>
      </c>
      <c r="V32" s="32">
        <v>8.3474370000000006E-2</v>
      </c>
    </row>
    <row r="33" spans="2:21" x14ac:dyDescent="0.25">
      <c r="B33" s="32">
        <v>2</v>
      </c>
      <c r="C33" s="32">
        <v>0.68576875620444466</v>
      </c>
      <c r="D33" s="32">
        <v>0.73951875620444496</v>
      </c>
      <c r="E33" s="32">
        <v>0.68326875620444472</v>
      </c>
      <c r="F33" s="32">
        <v>-0.33375000000000005</v>
      </c>
      <c r="G33" s="32">
        <v>-1.8749999999999996E-2</v>
      </c>
      <c r="H33" s="32">
        <v>3.2601563412218759E-2</v>
      </c>
      <c r="I33" s="32">
        <v>-0.13500000000000001</v>
      </c>
      <c r="J33" s="32">
        <v>0.14375000000000002</v>
      </c>
    </row>
    <row r="34" spans="2:21" x14ac:dyDescent="0.25">
      <c r="B34" s="32">
        <v>4</v>
      </c>
      <c r="C34" s="32">
        <v>0.88250000000000006</v>
      </c>
      <c r="D34" s="32">
        <v>0.89624999999999999</v>
      </c>
      <c r="E34" s="32">
        <v>0.88</v>
      </c>
      <c r="F34" s="32">
        <v>-0.13375000000000001</v>
      </c>
      <c r="G34" s="32">
        <v>0.10625</v>
      </c>
      <c r="H34" s="32">
        <v>0.12125</v>
      </c>
      <c r="I34" s="32">
        <v>-5.7500000000000002E-2</v>
      </c>
      <c r="J34" s="32">
        <v>0.23124999999999998</v>
      </c>
    </row>
    <row r="35" spans="2:21" x14ac:dyDescent="0.25">
      <c r="B35" s="32">
        <v>16</v>
      </c>
      <c r="C35" s="32">
        <v>0.84499999999999997</v>
      </c>
      <c r="D35" s="32">
        <v>0.8587499999999999</v>
      </c>
      <c r="E35" s="32">
        <v>0.84250000000000003</v>
      </c>
      <c r="F35" s="32">
        <v>-0.22000000000000003</v>
      </c>
      <c r="G35" s="32">
        <v>4.7500000000000001E-2</v>
      </c>
      <c r="H35" s="32">
        <v>3.7499999999999999E-2</v>
      </c>
      <c r="I35" s="32">
        <v>-0.13750000000000001</v>
      </c>
      <c r="J35" s="32">
        <v>0.16874999999999998</v>
      </c>
      <c r="N35" s="32">
        <v>9.5711609826800007E-2</v>
      </c>
      <c r="O35" s="32">
        <v>0.278285580491341</v>
      </c>
      <c r="T35" s="32">
        <v>0.12571160982679999</v>
      </c>
      <c r="U35" s="32">
        <v>0.37828558049134098</v>
      </c>
    </row>
    <row r="36" spans="2:21" x14ac:dyDescent="0.25">
      <c r="N36" s="32">
        <v>0.15420948813102439</v>
      </c>
      <c r="O36" s="32">
        <v>0.25552372032756099</v>
      </c>
      <c r="T36" s="32">
        <v>0.15420948813102439</v>
      </c>
      <c r="U36" s="32">
        <v>0.29552372032756102</v>
      </c>
    </row>
    <row r="37" spans="2:21" x14ac:dyDescent="0.25">
      <c r="N37" s="32">
        <v>0.13493330211464635</v>
      </c>
      <c r="O37" s="32">
        <v>0.22041897626204901</v>
      </c>
      <c r="T37" s="32">
        <v>0.13493330211464635</v>
      </c>
      <c r="U37" s="32">
        <v>0.21941897626204901</v>
      </c>
    </row>
    <row r="38" spans="2:21" x14ac:dyDescent="0.25">
      <c r="N38" s="32">
        <v>0.13493330211464635</v>
      </c>
      <c r="O38" s="32">
        <v>0.20066604229293</v>
      </c>
      <c r="T38" s="32">
        <v>0.13493330211464635</v>
      </c>
      <c r="U38" s="32">
        <v>0.14886660422928999</v>
      </c>
    </row>
    <row r="39" spans="2:21" x14ac:dyDescent="0.25">
      <c r="N39" s="32">
        <v>9.6380930081890248E-2</v>
      </c>
      <c r="O39" s="32">
        <v>0.20276186016378001</v>
      </c>
      <c r="T39" s="32">
        <v>9.6380930081890248E-2</v>
      </c>
      <c r="U39" s="32">
        <v>0.10076186016378</v>
      </c>
    </row>
    <row r="41" spans="2:21" x14ac:dyDescent="0.25">
      <c r="N41" s="32">
        <v>0.22523720327561</v>
      </c>
      <c r="O41" s="32">
        <v>0.26986660422929271</v>
      </c>
      <c r="T41" s="32">
        <v>0.73523720327561004</v>
      </c>
      <c r="U41" s="32">
        <v>0.1</v>
      </c>
    </row>
    <row r="42" spans="2:21" x14ac:dyDescent="0.25">
      <c r="N42" s="32">
        <v>0.34841897626204898</v>
      </c>
      <c r="O42" s="32">
        <v>5.3809300818901999E-2</v>
      </c>
      <c r="T42" s="32">
        <v>0.64841897626204903</v>
      </c>
      <c r="U42" s="32">
        <v>5.0000000000000001E-3</v>
      </c>
    </row>
    <row r="43" spans="2:21" x14ac:dyDescent="0.25">
      <c r="N43" s="32">
        <v>0.32841897626204902</v>
      </c>
      <c r="O43" s="32">
        <v>5.7104744065512199E-2</v>
      </c>
      <c r="T43" s="32">
        <v>0.55841897626204895</v>
      </c>
      <c r="U43" s="32">
        <v>5.0000000000000001E-3</v>
      </c>
    </row>
    <row r="44" spans="2:21" x14ac:dyDescent="0.25">
      <c r="N44" s="32">
        <v>0.32769516227842682</v>
      </c>
      <c r="O44" s="32">
        <v>5.6571160982680002E-2</v>
      </c>
      <c r="T44" s="32">
        <v>0.55876951622784199</v>
      </c>
      <c r="U44" s="32">
        <v>5.0000000000000001E-3</v>
      </c>
    </row>
    <row r="45" spans="2:21" x14ac:dyDescent="0.25">
      <c r="N45" s="32">
        <v>0.331314232196537</v>
      </c>
      <c r="O45" s="32">
        <v>5.6571160982680002E-2</v>
      </c>
      <c r="T45" s="32">
        <v>0.55813142321965303</v>
      </c>
      <c r="U45" s="32">
        <v>5.0000000000000001E-3</v>
      </c>
    </row>
    <row r="55" spans="13:32" x14ac:dyDescent="0.25">
      <c r="N55" s="32" t="s">
        <v>35</v>
      </c>
      <c r="O55" s="32" t="s">
        <v>82</v>
      </c>
      <c r="P55" s="32" t="s">
        <v>84</v>
      </c>
    </row>
    <row r="56" spans="13:32" x14ac:dyDescent="0.25">
      <c r="M56" s="32">
        <v>1</v>
      </c>
      <c r="N56" s="32">
        <v>2593.8741179151002</v>
      </c>
      <c r="O56" s="32">
        <v>1974.2886159257901</v>
      </c>
      <c r="P56" s="32">
        <v>804.48400000000004</v>
      </c>
      <c r="Q56" s="32">
        <v>2593.8741179151002</v>
      </c>
      <c r="R56" s="32">
        <v>2593.8741179151002</v>
      </c>
      <c r="S56" s="32">
        <v>2593.8741179151002</v>
      </c>
      <c r="T56" s="32">
        <f>N56/Q56</f>
        <v>1</v>
      </c>
      <c r="U56" s="32">
        <f t="shared" ref="U56:V60" si="8">O56/R56</f>
        <v>0.76113509221206177</v>
      </c>
      <c r="V56" s="32">
        <f t="shared" si="8"/>
        <v>0.31014766462399757</v>
      </c>
      <c r="X56" s="32">
        <v>2593.8741179151002</v>
      </c>
      <c r="Y56" s="32">
        <v>795.88208703700695</v>
      </c>
      <c r="Z56" s="32">
        <v>420.41340000000002</v>
      </c>
      <c r="AA56" s="32">
        <v>3000</v>
      </c>
      <c r="AB56" s="32">
        <v>3000</v>
      </c>
      <c r="AC56" s="32">
        <v>3000</v>
      </c>
      <c r="AD56" s="32">
        <f>X56/AA56</f>
        <v>0.86462470597170005</v>
      </c>
      <c r="AE56" s="32">
        <f t="shared" ref="AE56:AF60" si="9">Y56/AB56</f>
        <v>0.26529402901233567</v>
      </c>
      <c r="AF56" s="32">
        <f t="shared" si="9"/>
        <v>0.14013780000000001</v>
      </c>
    </row>
    <row r="57" spans="13:32" x14ac:dyDescent="0.25">
      <c r="M57" s="32">
        <v>2</v>
      </c>
      <c r="N57" s="32">
        <v>1945.0226230692683</v>
      </c>
      <c r="O57" s="32">
        <v>1149.2886159257862</v>
      </c>
      <c r="P57" s="32">
        <v>781.34130000000005</v>
      </c>
      <c r="Q57" s="32">
        <v>2593.8741179151002</v>
      </c>
      <c r="R57" s="32">
        <v>2593.8741179151002</v>
      </c>
      <c r="S57" s="32">
        <v>2593.8741179151002</v>
      </c>
      <c r="T57" s="32">
        <f t="shared" ref="T57:T60" si="10">N57/Q57</f>
        <v>0.7498523577669356</v>
      </c>
      <c r="U57" s="32">
        <f t="shared" si="8"/>
        <v>0.44307802294182241</v>
      </c>
      <c r="V57" s="32">
        <f t="shared" si="8"/>
        <v>0.30122560482157296</v>
      </c>
      <c r="X57" s="32">
        <v>1945.0226230692683</v>
      </c>
      <c r="Y57" s="32">
        <v>407.56867729776434</v>
      </c>
      <c r="Z57" s="32">
        <v>350.41340000000002</v>
      </c>
      <c r="AA57" s="32">
        <v>3000</v>
      </c>
      <c r="AB57" s="32">
        <v>3000</v>
      </c>
      <c r="AC57" s="32">
        <v>3000</v>
      </c>
      <c r="AD57" s="32">
        <f t="shared" ref="AD57:AD60" si="11">X57/AA57</f>
        <v>0.64834087435642274</v>
      </c>
      <c r="AE57" s="32">
        <f t="shared" si="9"/>
        <v>0.13585622576592143</v>
      </c>
      <c r="AF57" s="32">
        <f t="shared" si="9"/>
        <v>0.11680446666666668</v>
      </c>
    </row>
    <row r="58" spans="13:32" x14ac:dyDescent="0.25">
      <c r="M58" s="32">
        <v>4</v>
      </c>
      <c r="N58" s="32">
        <v>1700.3603380136999</v>
      </c>
      <c r="O58" s="32">
        <v>1149.2886159257862</v>
      </c>
      <c r="P58" s="32">
        <v>750.42340999999999</v>
      </c>
      <c r="Q58" s="32">
        <v>2593.8741179151002</v>
      </c>
      <c r="R58" s="32">
        <v>2593.8741179151002</v>
      </c>
      <c r="S58" s="32">
        <v>2593.8741179151002</v>
      </c>
      <c r="T58" s="32">
        <f t="shared" si="10"/>
        <v>0.65552924340847063</v>
      </c>
      <c r="U58" s="32">
        <f t="shared" si="8"/>
        <v>0.44307802294182241</v>
      </c>
      <c r="V58" s="32">
        <f t="shared" si="8"/>
        <v>0.28930602484409462</v>
      </c>
      <c r="X58" s="32">
        <v>1700.3603380136999</v>
      </c>
      <c r="Y58" s="32">
        <v>339.80022197179733</v>
      </c>
      <c r="Z58" s="32">
        <v>300.41300000000001</v>
      </c>
      <c r="AA58" s="32">
        <v>3000</v>
      </c>
      <c r="AB58" s="32">
        <v>3000</v>
      </c>
      <c r="AC58" s="32">
        <v>3000</v>
      </c>
      <c r="AD58" s="32">
        <f t="shared" si="11"/>
        <v>0.5667867793379</v>
      </c>
      <c r="AE58" s="32">
        <f t="shared" si="9"/>
        <v>0.11326674065726577</v>
      </c>
      <c r="AF58" s="32">
        <f t="shared" si="9"/>
        <v>0.10013766666666667</v>
      </c>
    </row>
    <row r="59" spans="13:32" x14ac:dyDescent="0.25">
      <c r="M59" s="32">
        <v>8</v>
      </c>
      <c r="N59" s="32">
        <v>1567.52424</v>
      </c>
      <c r="O59" s="32">
        <v>1149.2886159257862</v>
      </c>
      <c r="P59" s="32">
        <v>730.42340999999999</v>
      </c>
      <c r="Q59" s="32">
        <v>2593.8741179151002</v>
      </c>
      <c r="R59" s="32">
        <v>2593.8741179151002</v>
      </c>
      <c r="S59" s="32">
        <v>2593.8741179151002</v>
      </c>
      <c r="T59" s="32">
        <f t="shared" si="10"/>
        <v>0.60431777670843256</v>
      </c>
      <c r="U59" s="32">
        <f t="shared" si="8"/>
        <v>0.44307802294182241</v>
      </c>
      <c r="V59" s="32">
        <f t="shared" si="8"/>
        <v>0.28159555043754342</v>
      </c>
      <c r="X59" s="32">
        <v>1567.52424</v>
      </c>
      <c r="Y59" s="32">
        <v>339.80022197179733</v>
      </c>
      <c r="Z59" s="32">
        <v>286.41309999999999</v>
      </c>
      <c r="AA59" s="32">
        <v>3000</v>
      </c>
      <c r="AB59" s="32">
        <v>3000</v>
      </c>
      <c r="AC59" s="32">
        <v>3000</v>
      </c>
      <c r="AD59" s="32">
        <f t="shared" si="11"/>
        <v>0.52250808000000004</v>
      </c>
      <c r="AE59" s="32">
        <f t="shared" si="9"/>
        <v>0.11326674065726577</v>
      </c>
      <c r="AF59" s="32">
        <f t="shared" si="9"/>
        <v>9.547103333333333E-2</v>
      </c>
    </row>
    <row r="60" spans="13:32" x14ac:dyDescent="0.25">
      <c r="M60" s="32">
        <v>16</v>
      </c>
      <c r="N60" s="32">
        <v>1390.7142773565499</v>
      </c>
      <c r="O60" s="32">
        <v>1149.2886159257862</v>
      </c>
      <c r="P60" s="32">
        <v>699.41430000000003</v>
      </c>
      <c r="Q60" s="32">
        <v>2593.8741179151002</v>
      </c>
      <c r="R60" s="32">
        <v>2593.8741179151002</v>
      </c>
      <c r="S60" s="32">
        <v>2593.8741179151002</v>
      </c>
      <c r="T60" s="32">
        <f t="shared" si="10"/>
        <v>0.53615334211915266</v>
      </c>
      <c r="U60" s="32">
        <f t="shared" si="8"/>
        <v>0.44307802294182241</v>
      </c>
      <c r="V60" s="32">
        <f t="shared" si="8"/>
        <v>0.26964080298629683</v>
      </c>
      <c r="X60" s="32">
        <v>1390.7142773565499</v>
      </c>
      <c r="Y60" s="32">
        <v>339.80022197179733</v>
      </c>
      <c r="Z60" s="32">
        <v>250.42311000000001</v>
      </c>
      <c r="AA60" s="32">
        <v>3000</v>
      </c>
      <c r="AB60" s="32">
        <v>3000</v>
      </c>
      <c r="AC60" s="32">
        <v>3000</v>
      </c>
      <c r="AD60" s="32">
        <f t="shared" si="11"/>
        <v>0.46357142578551663</v>
      </c>
      <c r="AE60" s="32">
        <f t="shared" si="9"/>
        <v>0.11326674065726577</v>
      </c>
      <c r="AF60" s="32">
        <f t="shared" si="9"/>
        <v>8.3474370000000006E-2</v>
      </c>
    </row>
    <row r="63" spans="13:32" x14ac:dyDescent="0.25">
      <c r="N63" s="32">
        <v>300</v>
      </c>
      <c r="O63" s="32">
        <v>1500</v>
      </c>
      <c r="P63" s="32">
        <v>2593.8741179151002</v>
      </c>
      <c r="Q63" s="32">
        <v>2593.8741179151002</v>
      </c>
      <c r="R63" s="32">
        <f>N63/P63</f>
        <v>0.11565711609826829</v>
      </c>
      <c r="S63" s="32">
        <f>O63/Q63</f>
        <v>0.57828558049134149</v>
      </c>
    </row>
    <row r="64" spans="13:32" x14ac:dyDescent="0.25">
      <c r="N64" s="32">
        <v>400</v>
      </c>
      <c r="O64" s="32">
        <v>1000</v>
      </c>
      <c r="P64" s="32">
        <v>2593.8741179151002</v>
      </c>
      <c r="Q64" s="32">
        <v>2593.8741179151002</v>
      </c>
      <c r="R64" s="32">
        <f t="shared" ref="R64:S79" si="12">N64/P64</f>
        <v>0.15420948813102439</v>
      </c>
      <c r="S64" s="32">
        <f t="shared" si="12"/>
        <v>0.38552372032756099</v>
      </c>
    </row>
    <row r="65" spans="14:19" x14ac:dyDescent="0.25">
      <c r="N65" s="32">
        <v>350</v>
      </c>
      <c r="O65" s="32">
        <v>800</v>
      </c>
      <c r="P65" s="32">
        <v>2593.8741179151002</v>
      </c>
      <c r="Q65" s="32">
        <v>2593.8741179151002</v>
      </c>
      <c r="R65" s="32">
        <f t="shared" si="12"/>
        <v>0.13493330211464635</v>
      </c>
      <c r="S65" s="32">
        <f t="shared" si="12"/>
        <v>0.30841897626204878</v>
      </c>
    </row>
    <row r="66" spans="14:19" x14ac:dyDescent="0.25">
      <c r="N66" s="32">
        <v>350</v>
      </c>
      <c r="O66" s="32">
        <v>700</v>
      </c>
      <c r="P66" s="32">
        <v>2593.8741179151002</v>
      </c>
      <c r="Q66" s="32">
        <v>2593.8741179151002</v>
      </c>
      <c r="R66" s="32">
        <f t="shared" si="12"/>
        <v>0.13493330211464635</v>
      </c>
      <c r="S66" s="32">
        <f t="shared" si="12"/>
        <v>0.26986660422929271</v>
      </c>
    </row>
    <row r="67" spans="14:19" x14ac:dyDescent="0.25">
      <c r="N67" s="32">
        <v>250</v>
      </c>
      <c r="O67" s="32">
        <v>500</v>
      </c>
      <c r="P67" s="32">
        <v>2593.8741179151002</v>
      </c>
      <c r="Q67" s="32">
        <v>2593.8741179151002</v>
      </c>
      <c r="R67" s="32">
        <f t="shared" si="12"/>
        <v>9.6380930081890248E-2</v>
      </c>
      <c r="S67" s="32">
        <f t="shared" si="12"/>
        <v>0.1927618601637805</v>
      </c>
    </row>
    <row r="68" spans="14:19" x14ac:dyDescent="0.25">
      <c r="R68" s="32" t="e">
        <f t="shared" si="12"/>
        <v>#DIV/0!</v>
      </c>
      <c r="S68" s="32" t="e">
        <f t="shared" si="12"/>
        <v>#DIV/0!</v>
      </c>
    </row>
    <row r="69" spans="14:19" x14ac:dyDescent="0.25">
      <c r="N69" s="32">
        <v>1000</v>
      </c>
      <c r="O69" s="32">
        <v>700</v>
      </c>
      <c r="P69" s="32">
        <v>2593.8741179151002</v>
      </c>
      <c r="Q69" s="32">
        <v>2593.8741179151002</v>
      </c>
      <c r="R69" s="32">
        <f t="shared" si="12"/>
        <v>0.38552372032756099</v>
      </c>
      <c r="S69" s="32">
        <f t="shared" si="12"/>
        <v>0.26986660422929271</v>
      </c>
    </row>
    <row r="70" spans="14:19" x14ac:dyDescent="0.25">
      <c r="N70" s="32">
        <v>800</v>
      </c>
      <c r="O70" s="32">
        <v>250</v>
      </c>
      <c r="P70" s="32">
        <v>2593.8741179151002</v>
      </c>
      <c r="Q70" s="32">
        <v>2593.8741179151002</v>
      </c>
      <c r="R70" s="32">
        <f t="shared" si="12"/>
        <v>0.30841897626204878</v>
      </c>
      <c r="S70" s="32">
        <f t="shared" si="12"/>
        <v>9.6380930081890248E-2</v>
      </c>
    </row>
    <row r="71" spans="14:19" x14ac:dyDescent="0.25">
      <c r="N71" s="32">
        <v>800</v>
      </c>
      <c r="O71" s="32">
        <v>200</v>
      </c>
      <c r="P71" s="32">
        <v>2593.8741179151002</v>
      </c>
      <c r="Q71" s="32">
        <v>2593.8741179151002</v>
      </c>
      <c r="R71" s="32">
        <f t="shared" si="12"/>
        <v>0.30841897626204878</v>
      </c>
      <c r="S71" s="32">
        <f t="shared" si="12"/>
        <v>7.7104744065512196E-2</v>
      </c>
    </row>
    <row r="72" spans="14:19" x14ac:dyDescent="0.25">
      <c r="N72" s="32">
        <v>850</v>
      </c>
      <c r="O72" s="32">
        <v>300</v>
      </c>
      <c r="P72" s="32">
        <v>2593.8741179151002</v>
      </c>
      <c r="Q72" s="32">
        <v>2593.8741179151002</v>
      </c>
      <c r="R72" s="32">
        <f t="shared" si="12"/>
        <v>0.32769516227842682</v>
      </c>
      <c r="S72" s="32">
        <f t="shared" si="12"/>
        <v>0.11565711609826829</v>
      </c>
    </row>
    <row r="73" spans="14:19" x14ac:dyDescent="0.25">
      <c r="N73" s="32">
        <v>600</v>
      </c>
      <c r="O73" s="32">
        <v>300</v>
      </c>
      <c r="P73" s="32">
        <v>2593.8741179151002</v>
      </c>
      <c r="Q73" s="32">
        <v>2593.8741179151002</v>
      </c>
      <c r="R73" s="32">
        <f t="shared" si="12"/>
        <v>0.23131423219653657</v>
      </c>
      <c r="S73" s="32">
        <f t="shared" si="12"/>
        <v>0.11565711609826829</v>
      </c>
    </row>
    <row r="74" spans="14:19" x14ac:dyDescent="0.25">
      <c r="R74" s="32" t="e">
        <f t="shared" si="12"/>
        <v>#DIV/0!</v>
      </c>
      <c r="S74" s="32" t="e">
        <f t="shared" si="12"/>
        <v>#DIV/0!</v>
      </c>
    </row>
    <row r="75" spans="14:19" x14ac:dyDescent="0.25">
      <c r="N75" s="32">
        <v>100</v>
      </c>
      <c r="O75" s="32">
        <v>100</v>
      </c>
      <c r="P75" s="32">
        <v>2593.8741179151002</v>
      </c>
      <c r="Q75" s="32">
        <v>2593.8741179151002</v>
      </c>
      <c r="R75" s="32">
        <f t="shared" si="12"/>
        <v>3.8552372032756098E-2</v>
      </c>
      <c r="S75" s="32">
        <f t="shared" si="12"/>
        <v>3.8552372032756098E-2</v>
      </c>
    </row>
    <row r="76" spans="14:19" x14ac:dyDescent="0.25">
      <c r="N76" s="32">
        <v>75</v>
      </c>
      <c r="O76" s="32">
        <v>75</v>
      </c>
      <c r="P76" s="32">
        <v>2593.8741179151002</v>
      </c>
      <c r="Q76" s="32">
        <v>2593.8741179151002</v>
      </c>
      <c r="R76" s="32">
        <f t="shared" si="12"/>
        <v>2.8914279024567072E-2</v>
      </c>
      <c r="S76" s="32">
        <f t="shared" si="12"/>
        <v>2.8914279024567072E-2</v>
      </c>
    </row>
    <row r="77" spans="14:19" x14ac:dyDescent="0.25">
      <c r="N77" s="32">
        <v>75</v>
      </c>
      <c r="O77" s="32">
        <v>75</v>
      </c>
      <c r="P77" s="32">
        <v>2593.8741179151002</v>
      </c>
      <c r="Q77" s="32">
        <v>2593.8741179151002</v>
      </c>
      <c r="R77" s="32">
        <f t="shared" si="12"/>
        <v>2.8914279024567072E-2</v>
      </c>
      <c r="S77" s="32">
        <f t="shared" si="12"/>
        <v>2.8914279024567072E-2</v>
      </c>
    </row>
    <row r="78" spans="14:19" x14ac:dyDescent="0.25">
      <c r="N78" s="32">
        <v>50</v>
      </c>
      <c r="O78" s="32">
        <v>50</v>
      </c>
      <c r="P78" s="32">
        <v>2593.8741179151002</v>
      </c>
      <c r="Q78" s="32">
        <v>2593.8741179151002</v>
      </c>
      <c r="R78" s="32">
        <f t="shared" si="12"/>
        <v>1.9276186016378049E-2</v>
      </c>
      <c r="S78" s="32">
        <f t="shared" si="12"/>
        <v>1.9276186016378049E-2</v>
      </c>
    </row>
    <row r="79" spans="14:19" x14ac:dyDescent="0.25">
      <c r="N79" s="32">
        <v>50</v>
      </c>
      <c r="O79" s="32">
        <v>50</v>
      </c>
      <c r="P79" s="32">
        <v>2593.8741179151002</v>
      </c>
      <c r="Q79" s="32">
        <v>2593.8741179151002</v>
      </c>
      <c r="R79" s="32">
        <f t="shared" si="12"/>
        <v>1.9276186016378049E-2</v>
      </c>
      <c r="S79" s="32">
        <f t="shared" si="12"/>
        <v>1.9276186016378049E-2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2"/>
  <sheetViews>
    <sheetView topLeftCell="A123" zoomScale="75" zoomScaleNormal="75" workbookViewId="0">
      <selection activeCell="AE63" sqref="AE63"/>
    </sheetView>
  </sheetViews>
  <sheetFormatPr defaultRowHeight="15" x14ac:dyDescent="0.25"/>
  <cols>
    <col min="1" max="16384" width="9.140625" style="23"/>
  </cols>
  <sheetData>
    <row r="1" spans="1:27" x14ac:dyDescent="0.25">
      <c r="W1" s="23" t="s">
        <v>44</v>
      </c>
      <c r="X1" s="23" t="s">
        <v>45</v>
      </c>
    </row>
    <row r="2" spans="1:27" x14ac:dyDescent="0.25">
      <c r="A2" s="24" t="s">
        <v>38</v>
      </c>
      <c r="D2" s="24" t="s">
        <v>35</v>
      </c>
      <c r="E2" s="24" t="s">
        <v>36</v>
      </c>
      <c r="F2" s="24" t="s">
        <v>28</v>
      </c>
      <c r="G2" s="24" t="s">
        <v>84</v>
      </c>
      <c r="H2" s="24" t="s">
        <v>25</v>
      </c>
      <c r="Q2" s="24" t="s">
        <v>35</v>
      </c>
      <c r="R2" s="24" t="s">
        <v>36</v>
      </c>
      <c r="S2" s="24" t="s">
        <v>84</v>
      </c>
      <c r="T2" s="24" t="s">
        <v>25</v>
      </c>
      <c r="V2" s="23" t="s">
        <v>34</v>
      </c>
      <c r="W2" s="23" t="s">
        <v>40</v>
      </c>
      <c r="X2" s="23" t="s">
        <v>42</v>
      </c>
    </row>
    <row r="3" spans="1:27" x14ac:dyDescent="0.25">
      <c r="B3" s="24" t="s">
        <v>0</v>
      </c>
      <c r="C3" s="24" t="s">
        <v>1</v>
      </c>
      <c r="D3" s="24">
        <v>41600.800000000003</v>
      </c>
      <c r="E3" s="24">
        <v>169.2</v>
      </c>
      <c r="F3" s="24">
        <v>47.34</v>
      </c>
      <c r="G3" s="24">
        <f>MIN(D3:E3)+2.5</f>
        <v>171.7</v>
      </c>
      <c r="H3" s="23">
        <f>MIN(D3:E3)</f>
        <v>169.2</v>
      </c>
      <c r="I3" s="23">
        <f t="shared" ref="I3:I58" si="0">MAX(D3:E3)</f>
        <v>41600.800000000003</v>
      </c>
      <c r="J3" s="23">
        <v>41600.800000000003</v>
      </c>
      <c r="K3" s="23">
        <v>41600.800000000003</v>
      </c>
      <c r="L3" s="23">
        <v>41600.800000000003</v>
      </c>
      <c r="O3" s="23" t="s">
        <v>0</v>
      </c>
      <c r="P3" s="23" t="s">
        <v>1</v>
      </c>
      <c r="Q3" s="23">
        <f t="shared" ref="Q3:R34" si="1">D3/I3</f>
        <v>1</v>
      </c>
      <c r="R3" s="23">
        <f>E3/J3</f>
        <v>4.067229476356223E-3</v>
      </c>
      <c r="S3" s="23">
        <f>G3/K3</f>
        <v>4.127324474529335E-3</v>
      </c>
      <c r="T3" s="23">
        <f>H3/L3</f>
        <v>4.067229476356223E-3</v>
      </c>
      <c r="V3" s="23" t="s">
        <v>32</v>
      </c>
      <c r="W3" s="23" t="s">
        <v>41</v>
      </c>
      <c r="X3" s="23" t="s">
        <v>46</v>
      </c>
    </row>
    <row r="4" spans="1:27" x14ac:dyDescent="0.25">
      <c r="B4" s="24"/>
      <c r="C4" s="24" t="s">
        <v>2</v>
      </c>
      <c r="D4" s="24">
        <v>58272</v>
      </c>
      <c r="E4" s="24">
        <v>1010</v>
      </c>
      <c r="F4" s="24">
        <v>362.5</v>
      </c>
      <c r="G4" s="24">
        <f t="shared" ref="G4:G58" si="2">MIN(D4:E4)+2.5</f>
        <v>1012.5</v>
      </c>
      <c r="H4" s="23">
        <f t="shared" ref="H4:H58" si="3">MIN(D4:E4)</f>
        <v>1010</v>
      </c>
      <c r="I4" s="23">
        <f t="shared" si="0"/>
        <v>58272</v>
      </c>
      <c r="J4" s="23">
        <v>58272</v>
      </c>
      <c r="K4" s="23">
        <v>58272</v>
      </c>
      <c r="L4" s="23">
        <v>58272</v>
      </c>
      <c r="P4" s="23" t="s">
        <v>2</v>
      </c>
      <c r="Q4" s="23">
        <f t="shared" si="1"/>
        <v>1</v>
      </c>
      <c r="R4" s="23">
        <f t="shared" si="1"/>
        <v>1.7332509610104338E-2</v>
      </c>
      <c r="S4" s="23">
        <f t="shared" ref="S4:T35" si="4">G4/K4</f>
        <v>1.7375411861614499E-2</v>
      </c>
      <c r="T4" s="23">
        <f t="shared" si="4"/>
        <v>1.7332509610104338E-2</v>
      </c>
      <c r="V4" s="23" t="s">
        <v>33</v>
      </c>
      <c r="W4" s="23" t="s">
        <v>43</v>
      </c>
      <c r="X4" s="23" t="s">
        <v>47</v>
      </c>
    </row>
    <row r="5" spans="1:27" x14ac:dyDescent="0.25">
      <c r="B5" s="24"/>
      <c r="C5" s="24" t="s">
        <v>3</v>
      </c>
      <c r="D5" s="24">
        <v>5001.2</v>
      </c>
      <c r="E5" s="24">
        <v>45.63</v>
      </c>
      <c r="F5" s="24">
        <v>17.14</v>
      </c>
      <c r="G5" s="24">
        <f t="shared" si="2"/>
        <v>48.13</v>
      </c>
      <c r="H5" s="23">
        <f t="shared" si="3"/>
        <v>45.63</v>
      </c>
      <c r="I5" s="23">
        <f t="shared" si="0"/>
        <v>5001.2</v>
      </c>
      <c r="J5" s="23">
        <v>5001.2</v>
      </c>
      <c r="K5" s="23">
        <v>5001.2</v>
      </c>
      <c r="L5" s="23">
        <v>5001.2</v>
      </c>
      <c r="P5" s="23" t="s">
        <v>3</v>
      </c>
      <c r="Q5" s="23">
        <f t="shared" si="1"/>
        <v>1</v>
      </c>
      <c r="R5" s="23">
        <f t="shared" si="1"/>
        <v>9.123810285531473E-3</v>
      </c>
      <c r="S5" s="23">
        <f t="shared" si="4"/>
        <v>9.6236903143245636E-3</v>
      </c>
      <c r="T5" s="23">
        <f t="shared" si="4"/>
        <v>9.123810285531473E-3</v>
      </c>
    </row>
    <row r="6" spans="1:27" x14ac:dyDescent="0.25">
      <c r="B6" s="24"/>
      <c r="C6" s="24" t="s">
        <v>4</v>
      </c>
      <c r="D6" s="24">
        <v>105847.20000000001</v>
      </c>
      <c r="E6" s="24">
        <v>1723</v>
      </c>
      <c r="F6" s="24">
        <v>409.4</v>
      </c>
      <c r="G6" s="24">
        <f t="shared" si="2"/>
        <v>1725.5</v>
      </c>
      <c r="H6" s="23">
        <f t="shared" si="3"/>
        <v>1723</v>
      </c>
      <c r="I6" s="23">
        <f t="shared" si="0"/>
        <v>105847.20000000001</v>
      </c>
      <c r="J6" s="23">
        <v>105847.20000000001</v>
      </c>
      <c r="K6" s="23">
        <v>105847.20000000001</v>
      </c>
      <c r="L6" s="23">
        <v>105847.20000000001</v>
      </c>
      <c r="P6" s="23" t="s">
        <v>4</v>
      </c>
      <c r="Q6" s="23">
        <f t="shared" si="1"/>
        <v>1</v>
      </c>
      <c r="R6" s="23">
        <f t="shared" si="1"/>
        <v>1.6278182134246345E-2</v>
      </c>
      <c r="S6" s="23">
        <f t="shared" si="4"/>
        <v>1.630180108684972E-2</v>
      </c>
      <c r="T6" s="23">
        <f t="shared" si="4"/>
        <v>1.6278182134246345E-2</v>
      </c>
      <c r="W6" s="24" t="s">
        <v>35</v>
      </c>
      <c r="X6" s="24" t="s">
        <v>36</v>
      </c>
      <c r="Y6" s="24" t="s">
        <v>66</v>
      </c>
      <c r="Z6" s="24" t="s">
        <v>84</v>
      </c>
      <c r="AA6" s="24" t="s">
        <v>25</v>
      </c>
    </row>
    <row r="7" spans="1:27" x14ac:dyDescent="0.25">
      <c r="B7" s="24"/>
      <c r="C7" s="24" t="s">
        <v>5</v>
      </c>
      <c r="D7" s="24">
        <v>441234</v>
      </c>
      <c r="E7" s="24">
        <v>66352</v>
      </c>
      <c r="F7" s="24">
        <v>38245.4</v>
      </c>
      <c r="G7" s="24">
        <f t="shared" si="2"/>
        <v>66354.5</v>
      </c>
      <c r="H7" s="23">
        <f t="shared" si="3"/>
        <v>66352</v>
      </c>
      <c r="I7" s="23">
        <f t="shared" si="0"/>
        <v>441234</v>
      </c>
      <c r="J7" s="23">
        <v>441234</v>
      </c>
      <c r="K7" s="23">
        <v>441234</v>
      </c>
      <c r="L7" s="23">
        <v>441234</v>
      </c>
      <c r="P7" s="23" t="s">
        <v>5</v>
      </c>
      <c r="Q7" s="23">
        <f t="shared" si="1"/>
        <v>1</v>
      </c>
      <c r="R7" s="23">
        <f t="shared" si="1"/>
        <v>0.15037825734190929</v>
      </c>
      <c r="S7" s="23">
        <f t="shared" si="4"/>
        <v>0.15038392326973896</v>
      </c>
      <c r="T7" s="23">
        <f t="shared" si="4"/>
        <v>0.15037825734190929</v>
      </c>
      <c r="V7" s="23" t="s">
        <v>0</v>
      </c>
      <c r="W7" s="23">
        <f>GEOMEAN(Q3:Q9)</f>
        <v>1</v>
      </c>
      <c r="X7" s="23">
        <f>GEOMEAN(R3:R9)</f>
        <v>4.1633349446715789E-2</v>
      </c>
      <c r="Y7" s="23">
        <v>0.11353000000000001</v>
      </c>
      <c r="Z7" s="23">
        <f>GEOMEAN(S3:S9)</f>
        <v>4.2063646437489985E-2</v>
      </c>
      <c r="AA7" s="23">
        <f>GEOMEAN(T3:T9)</f>
        <v>4.1633349446715789E-2</v>
      </c>
    </row>
    <row r="8" spans="1:27" x14ac:dyDescent="0.25">
      <c r="B8" s="24"/>
      <c r="C8" s="24" t="s">
        <v>30</v>
      </c>
      <c r="D8" s="24">
        <v>1410144</v>
      </c>
      <c r="E8" s="24">
        <v>386538</v>
      </c>
      <c r="F8" s="24">
        <v>212325.1</v>
      </c>
      <c r="G8" s="24">
        <f t="shared" si="2"/>
        <v>386540.5</v>
      </c>
      <c r="H8" s="23">
        <f t="shared" si="3"/>
        <v>386538</v>
      </c>
      <c r="I8" s="23">
        <f t="shared" si="0"/>
        <v>1410144</v>
      </c>
      <c r="J8" s="23">
        <v>1410144</v>
      </c>
      <c r="K8" s="23">
        <v>1410144</v>
      </c>
      <c r="L8" s="23">
        <v>1410144</v>
      </c>
      <c r="P8" s="23" t="s">
        <v>30</v>
      </c>
      <c r="Q8" s="23">
        <f t="shared" si="1"/>
        <v>1</v>
      </c>
      <c r="R8" s="23">
        <f t="shared" si="1"/>
        <v>0.27411243107086936</v>
      </c>
      <c r="S8" s="23">
        <f t="shared" si="4"/>
        <v>0.27411420393945585</v>
      </c>
      <c r="T8" s="23">
        <f t="shared" si="4"/>
        <v>0.27411243107086936</v>
      </c>
      <c r="V8" s="23" t="s">
        <v>6</v>
      </c>
      <c r="W8" s="23">
        <f>GEOMEAN(Q10:Q16)</f>
        <v>1</v>
      </c>
      <c r="X8" s="23">
        <f>GEOMEAN(R10:R16)</f>
        <v>5.034201601542998E-2</v>
      </c>
      <c r="Y8" s="23">
        <v>0.195352</v>
      </c>
      <c r="Z8" s="23">
        <f>GEOMEAN(S10:S16)</f>
        <v>5.0709596872555454E-2</v>
      </c>
      <c r="AA8" s="23">
        <f>GEOMEAN(T10:T16)</f>
        <v>5.034201601542998E-2</v>
      </c>
    </row>
    <row r="9" spans="1:27" x14ac:dyDescent="0.25">
      <c r="B9" s="24"/>
      <c r="C9" s="24" t="s">
        <v>31</v>
      </c>
      <c r="D9" s="24">
        <v>1928244.8</v>
      </c>
      <c r="E9" s="24">
        <v>968714</v>
      </c>
      <c r="F9" s="24">
        <v>324353</v>
      </c>
      <c r="G9" s="24">
        <f t="shared" si="2"/>
        <v>968716.5</v>
      </c>
      <c r="H9" s="23">
        <f t="shared" si="3"/>
        <v>968714</v>
      </c>
      <c r="I9" s="23">
        <f t="shared" si="0"/>
        <v>1928244.8</v>
      </c>
      <c r="J9" s="23">
        <v>1928244.8</v>
      </c>
      <c r="K9" s="23">
        <v>1928244.8</v>
      </c>
      <c r="L9" s="23">
        <v>1928244.8</v>
      </c>
      <c r="P9" s="23" t="s">
        <v>31</v>
      </c>
      <c r="Q9" s="23">
        <f t="shared" si="1"/>
        <v>1</v>
      </c>
      <c r="R9" s="23">
        <f t="shared" si="1"/>
        <v>0.50238123292229286</v>
      </c>
      <c r="S9" s="23">
        <f t="shared" si="4"/>
        <v>0.50238252943817086</v>
      </c>
      <c r="T9" s="23">
        <f t="shared" si="4"/>
        <v>0.50238123292229286</v>
      </c>
      <c r="V9" s="23" t="s">
        <v>7</v>
      </c>
      <c r="W9" s="23">
        <f>GEOMEAN(Q17:Q23)</f>
        <v>0.98867969611092155</v>
      </c>
      <c r="X9" s="23">
        <f>GEOMEAN(R17:R23)</f>
        <v>0.41512581742443067</v>
      </c>
      <c r="Y9" s="23">
        <v>0.45374999999999999</v>
      </c>
      <c r="Z9" s="23">
        <f>GEOMEAN(S17:S23)</f>
        <v>0.41501198423630614</v>
      </c>
      <c r="AA9" s="23">
        <f>GEOMEAN(T17:T23)</f>
        <v>0.41042646701898394</v>
      </c>
    </row>
    <row r="10" spans="1:27" x14ac:dyDescent="0.25">
      <c r="B10" s="24" t="s">
        <v>6</v>
      </c>
      <c r="C10" s="24" t="s">
        <v>1</v>
      </c>
      <c r="D10" s="8">
        <v>11276</v>
      </c>
      <c r="E10" s="24">
        <v>148.4</v>
      </c>
      <c r="F10" s="24">
        <v>19.739999999999998</v>
      </c>
      <c r="G10" s="24">
        <f t="shared" si="2"/>
        <v>150.9</v>
      </c>
      <c r="H10" s="23">
        <f t="shared" si="3"/>
        <v>148.4</v>
      </c>
      <c r="I10" s="23">
        <f t="shared" si="0"/>
        <v>11276</v>
      </c>
      <c r="J10" s="23">
        <v>11276</v>
      </c>
      <c r="K10" s="23">
        <v>11276</v>
      </c>
      <c r="L10" s="23">
        <v>11276</v>
      </c>
      <c r="O10" s="23" t="s">
        <v>6</v>
      </c>
      <c r="P10" s="23" t="s">
        <v>1</v>
      </c>
      <c r="Q10" s="23">
        <f t="shared" si="1"/>
        <v>1</v>
      </c>
      <c r="R10" s="23">
        <f t="shared" si="1"/>
        <v>1.3160695282014899E-2</v>
      </c>
      <c r="S10" s="23">
        <f t="shared" si="4"/>
        <v>1.3382405108194396E-2</v>
      </c>
      <c r="T10" s="23">
        <f t="shared" si="4"/>
        <v>1.3160695282014899E-2</v>
      </c>
      <c r="V10" s="23" t="s">
        <v>8</v>
      </c>
      <c r="W10" s="23">
        <f>GEOMEAN(Q24:Q30)</f>
        <v>0.29414591697577019</v>
      </c>
      <c r="X10" s="23">
        <f>GEOMEAN(R24:R30)</f>
        <v>0.97559261707616973</v>
      </c>
      <c r="Y10" s="23">
        <v>0.44145000000000001</v>
      </c>
      <c r="Z10" s="23">
        <f>GEOMEAN(S24:S30)</f>
        <v>0.29019763604541321</v>
      </c>
      <c r="AA10" s="23">
        <f>GEOMEAN(T24:T30)</f>
        <v>0.28696658494466137</v>
      </c>
    </row>
    <row r="11" spans="1:27" x14ac:dyDescent="0.25">
      <c r="B11" s="24"/>
      <c r="C11" s="24" t="s">
        <v>2</v>
      </c>
      <c r="D11" s="8">
        <v>21684</v>
      </c>
      <c r="E11" s="24">
        <v>364.5</v>
      </c>
      <c r="F11" s="24">
        <v>22.77</v>
      </c>
      <c r="G11" s="24">
        <f t="shared" si="2"/>
        <v>367</v>
      </c>
      <c r="H11" s="23">
        <f t="shared" si="3"/>
        <v>364.5</v>
      </c>
      <c r="I11" s="23">
        <f t="shared" si="0"/>
        <v>21684</v>
      </c>
      <c r="J11" s="23">
        <v>21684</v>
      </c>
      <c r="K11" s="23">
        <v>21684</v>
      </c>
      <c r="L11" s="23">
        <v>21684</v>
      </c>
      <c r="P11" s="23" t="s">
        <v>2</v>
      </c>
      <c r="Q11" s="23">
        <f t="shared" si="1"/>
        <v>1</v>
      </c>
      <c r="R11" s="23">
        <f t="shared" si="1"/>
        <v>1.6809629219701163E-2</v>
      </c>
      <c r="S11" s="23">
        <f t="shared" si="4"/>
        <v>1.6924921601180594E-2</v>
      </c>
      <c r="T11" s="23">
        <f t="shared" si="4"/>
        <v>1.6809629219701163E-2</v>
      </c>
      <c r="V11" s="23" t="s">
        <v>9</v>
      </c>
      <c r="W11" s="23">
        <f>GEOMEAN(Q31:Q37)</f>
        <v>0.87428277630710693</v>
      </c>
      <c r="X11" s="23">
        <f>GEOMEAN(R31:R37)</f>
        <v>0.94535728951427545</v>
      </c>
      <c r="Y11" s="23">
        <v>0.92242500000000005</v>
      </c>
      <c r="Z11" s="23">
        <f>GEOMEAN(S31:S37)</f>
        <v>0.84026597280170912</v>
      </c>
      <c r="AA11" s="23">
        <f>GEOMEAN(T31:T37)</f>
        <v>0.82650959567870219</v>
      </c>
    </row>
    <row r="12" spans="1:27" x14ac:dyDescent="0.25">
      <c r="B12" s="24"/>
      <c r="C12" s="24" t="s">
        <v>3</v>
      </c>
      <c r="D12" s="8">
        <v>229.3</v>
      </c>
      <c r="E12" s="24">
        <v>108.4</v>
      </c>
      <c r="F12" s="24">
        <v>22.14</v>
      </c>
      <c r="G12" s="24">
        <f t="shared" si="2"/>
        <v>110.9</v>
      </c>
      <c r="H12" s="23">
        <f t="shared" si="3"/>
        <v>108.4</v>
      </c>
      <c r="I12" s="23">
        <f t="shared" si="0"/>
        <v>229.3</v>
      </c>
      <c r="J12" s="23">
        <v>229.3</v>
      </c>
      <c r="K12" s="23">
        <v>229.3</v>
      </c>
      <c r="L12" s="23">
        <v>229.3</v>
      </c>
      <c r="P12" s="23" t="s">
        <v>3</v>
      </c>
      <c r="Q12" s="23">
        <f t="shared" si="1"/>
        <v>1</v>
      </c>
      <c r="R12" s="23">
        <f t="shared" si="1"/>
        <v>0.4727431312690798</v>
      </c>
      <c r="S12" s="23">
        <f t="shared" si="4"/>
        <v>0.48364587876144788</v>
      </c>
      <c r="T12" s="23">
        <f t="shared" si="4"/>
        <v>0.4727431312690798</v>
      </c>
      <c r="V12" s="23" t="s">
        <v>10</v>
      </c>
      <c r="W12" s="23">
        <f>GEOMEAN(Q38:Q44)</f>
        <v>0.62480974810941703</v>
      </c>
      <c r="X12" s="23">
        <f>GEOMEAN(R38:R44)</f>
        <v>1</v>
      </c>
      <c r="Y12" s="23">
        <v>0.77314499999999997</v>
      </c>
      <c r="Z12" s="23">
        <f>GEOMEAN(S38:S44)</f>
        <v>0.6352528013426092</v>
      </c>
      <c r="AA12" s="23">
        <f>GEOMEAN(T38:T44)</f>
        <v>0.62480974810941703</v>
      </c>
    </row>
    <row r="13" spans="1:27" x14ac:dyDescent="0.25">
      <c r="B13" s="24"/>
      <c r="C13" s="24" t="s">
        <v>4</v>
      </c>
      <c r="D13" s="8">
        <v>32107.200000000001</v>
      </c>
      <c r="E13" s="24">
        <v>587.29999999999995</v>
      </c>
      <c r="F13" s="24">
        <v>39.5</v>
      </c>
      <c r="G13" s="24">
        <f t="shared" si="2"/>
        <v>589.79999999999995</v>
      </c>
      <c r="H13" s="23">
        <f t="shared" si="3"/>
        <v>587.29999999999995</v>
      </c>
      <c r="I13" s="23">
        <f t="shared" si="0"/>
        <v>32107.200000000001</v>
      </c>
      <c r="J13" s="23">
        <v>32107.200000000001</v>
      </c>
      <c r="K13" s="23">
        <v>32107.200000000001</v>
      </c>
      <c r="L13" s="23">
        <v>32107.200000000001</v>
      </c>
      <c r="P13" s="23" t="s">
        <v>4</v>
      </c>
      <c r="Q13" s="23">
        <f t="shared" si="1"/>
        <v>1</v>
      </c>
      <c r="R13" s="23">
        <f t="shared" si="1"/>
        <v>1.8291847311506453E-2</v>
      </c>
      <c r="S13" s="23">
        <f t="shared" si="4"/>
        <v>1.8369711466586933E-2</v>
      </c>
      <c r="T13" s="23">
        <f t="shared" si="4"/>
        <v>1.8291847311506453E-2</v>
      </c>
      <c r="V13" s="23" t="s">
        <v>11</v>
      </c>
      <c r="W13" s="23">
        <f>GEOMEAN(Q45:Q51)</f>
        <v>0.5563550223405892</v>
      </c>
      <c r="X13" s="23">
        <f>GEOMEAN(R45:R51)</f>
        <v>1</v>
      </c>
      <c r="Y13" s="23">
        <v>0.81243500000000002</v>
      </c>
      <c r="Z13" s="23">
        <f>GEOMEAN(S45:S51)</f>
        <v>0.56962891829710094</v>
      </c>
      <c r="AA13" s="23">
        <f>GEOMEAN(T45:T51)</f>
        <v>0.5563550223405892</v>
      </c>
    </row>
    <row r="14" spans="1:27" x14ac:dyDescent="0.25">
      <c r="B14" s="24"/>
      <c r="C14" s="24" t="s">
        <v>5</v>
      </c>
      <c r="D14" s="8">
        <v>170507.2</v>
      </c>
      <c r="E14" s="24">
        <v>9134</v>
      </c>
      <c r="F14" s="24">
        <v>124</v>
      </c>
      <c r="G14" s="24">
        <f t="shared" si="2"/>
        <v>9136.5</v>
      </c>
      <c r="H14" s="23">
        <f t="shared" si="3"/>
        <v>9134</v>
      </c>
      <c r="I14" s="23">
        <f t="shared" si="0"/>
        <v>170507.2</v>
      </c>
      <c r="J14" s="23">
        <v>170507.2</v>
      </c>
      <c r="K14" s="23">
        <v>170507.2</v>
      </c>
      <c r="L14" s="23">
        <v>170507.2</v>
      </c>
      <c r="P14" s="23" t="s">
        <v>5</v>
      </c>
      <c r="Q14" s="23">
        <f t="shared" si="1"/>
        <v>1</v>
      </c>
      <c r="R14" s="23">
        <f t="shared" si="1"/>
        <v>5.3569585331293926E-2</v>
      </c>
      <c r="S14" s="23">
        <f t="shared" si="4"/>
        <v>5.3584247468728592E-2</v>
      </c>
      <c r="T14" s="23">
        <f t="shared" si="4"/>
        <v>5.3569585331293926E-2</v>
      </c>
      <c r="V14" s="23" t="s">
        <v>12</v>
      </c>
      <c r="W14" s="23">
        <f>GEOMEAN(Q52:Q58)</f>
        <v>0.44335907339400704</v>
      </c>
      <c r="X14" s="23">
        <f>GEOMEAN(R52:R58)</f>
        <v>1</v>
      </c>
      <c r="Y14" s="23">
        <v>0.68243200000000004</v>
      </c>
      <c r="Z14" s="23">
        <f>GEOMEAN(S52:S58)</f>
        <v>0.45540409913588653</v>
      </c>
      <c r="AA14" s="23">
        <f>GEOMEAN(T52:T58)</f>
        <v>0.44335907339400704</v>
      </c>
    </row>
    <row r="15" spans="1:27" x14ac:dyDescent="0.25">
      <c r="B15" s="24"/>
      <c r="C15" s="24" t="s">
        <v>30</v>
      </c>
      <c r="D15" s="8">
        <v>1134342.7</v>
      </c>
      <c r="E15" s="24">
        <v>50341</v>
      </c>
      <c r="F15" s="24">
        <v>33545.129999999997</v>
      </c>
      <c r="G15" s="24">
        <f t="shared" si="2"/>
        <v>50343.5</v>
      </c>
      <c r="H15" s="23">
        <f t="shared" si="3"/>
        <v>50341</v>
      </c>
      <c r="I15" s="23">
        <f t="shared" si="0"/>
        <v>1134342.7</v>
      </c>
      <c r="J15" s="23">
        <v>1134342.7</v>
      </c>
      <c r="K15" s="23">
        <v>1134342.7</v>
      </c>
      <c r="L15" s="23">
        <v>1134342.7</v>
      </c>
      <c r="P15" s="23" t="s">
        <v>30</v>
      </c>
      <c r="Q15" s="23">
        <f t="shared" si="1"/>
        <v>1</v>
      </c>
      <c r="R15" s="23">
        <f t="shared" si="1"/>
        <v>4.4379004687031529E-2</v>
      </c>
      <c r="S15" s="23">
        <f t="shared" si="4"/>
        <v>4.4381208606534869E-2</v>
      </c>
      <c r="T15" s="23">
        <f t="shared" si="4"/>
        <v>4.4379004687031529E-2</v>
      </c>
      <c r="V15" s="23" t="s">
        <v>13</v>
      </c>
      <c r="W15" s="23">
        <f>GEOMEAN(W7:W14)</f>
        <v>0.66702286525572629</v>
      </c>
      <c r="X15" s="23">
        <f>GEOMEAN(X7:X14)</f>
        <v>0.4102532428999105</v>
      </c>
      <c r="Y15" s="23">
        <f>GEOMEAN(Y7:Y14)</f>
        <v>0.45246327577086698</v>
      </c>
      <c r="Z15" s="23">
        <f>GEOMEAN(Z7:Z14)</f>
        <v>0.27789964330758898</v>
      </c>
      <c r="AA15" s="23">
        <f>GEOMEAN(AA7:AA14)</f>
        <v>0.27364829355955173</v>
      </c>
    </row>
    <row r="16" spans="1:27" x14ac:dyDescent="0.25">
      <c r="B16" s="24"/>
      <c r="C16" s="24" t="s">
        <v>31</v>
      </c>
      <c r="D16" s="8">
        <v>1083453.1000000001</v>
      </c>
      <c r="E16" s="24">
        <v>195213</v>
      </c>
      <c r="F16" s="24">
        <v>85332</v>
      </c>
      <c r="G16" s="24">
        <f t="shared" si="2"/>
        <v>195215.5</v>
      </c>
      <c r="H16" s="23">
        <f t="shared" si="3"/>
        <v>195213</v>
      </c>
      <c r="I16" s="23">
        <f t="shared" si="0"/>
        <v>1083453.1000000001</v>
      </c>
      <c r="J16" s="23">
        <v>1083453.1000000001</v>
      </c>
      <c r="K16" s="23">
        <v>1083453.1000000001</v>
      </c>
      <c r="L16" s="23">
        <v>1083453.1000000001</v>
      </c>
      <c r="P16" s="23" t="s">
        <v>31</v>
      </c>
      <c r="Q16" s="23">
        <f t="shared" si="1"/>
        <v>1</v>
      </c>
      <c r="R16" s="23">
        <f t="shared" si="1"/>
        <v>0.18017669615786783</v>
      </c>
      <c r="S16" s="23">
        <f t="shared" si="4"/>
        <v>0.18017900359507946</v>
      </c>
      <c r="T16" s="23">
        <f t="shared" si="4"/>
        <v>0.18017669615786783</v>
      </c>
      <c r="V16" s="23" t="s">
        <v>25</v>
      </c>
    </row>
    <row r="17" spans="2:20" x14ac:dyDescent="0.25">
      <c r="B17" s="24" t="s">
        <v>7</v>
      </c>
      <c r="C17" s="24" t="s">
        <v>1</v>
      </c>
      <c r="D17" s="24">
        <v>238.8</v>
      </c>
      <c r="E17" s="24">
        <v>87.2</v>
      </c>
      <c r="F17" s="24">
        <v>14.03</v>
      </c>
      <c r="G17" s="24">
        <f t="shared" si="2"/>
        <v>89.7</v>
      </c>
      <c r="H17" s="23">
        <f t="shared" si="3"/>
        <v>87.2</v>
      </c>
      <c r="I17" s="23">
        <f t="shared" si="0"/>
        <v>238.8</v>
      </c>
      <c r="J17" s="23">
        <v>238.8</v>
      </c>
      <c r="K17" s="23">
        <v>238.8</v>
      </c>
      <c r="L17" s="23">
        <v>238.8</v>
      </c>
      <c r="O17" s="23" t="s">
        <v>7</v>
      </c>
      <c r="P17" s="23" t="s">
        <v>1</v>
      </c>
      <c r="Q17" s="23">
        <f t="shared" si="1"/>
        <v>1</v>
      </c>
      <c r="R17" s="23">
        <f t="shared" si="1"/>
        <v>0.36515912897822445</v>
      </c>
      <c r="S17" s="23">
        <f t="shared" si="4"/>
        <v>0.37562814070351758</v>
      </c>
      <c r="T17" s="23">
        <f t="shared" si="4"/>
        <v>0.36515912897822445</v>
      </c>
    </row>
    <row r="18" spans="2:20" x14ac:dyDescent="0.25">
      <c r="B18" s="24"/>
      <c r="C18" s="24" t="s">
        <v>2</v>
      </c>
      <c r="D18" s="24">
        <v>408.08000000000004</v>
      </c>
      <c r="E18" s="24">
        <v>172.1</v>
      </c>
      <c r="F18" s="24">
        <v>19.309999999999999</v>
      </c>
      <c r="G18" s="24">
        <f t="shared" si="2"/>
        <v>174.6</v>
      </c>
      <c r="H18" s="23">
        <f t="shared" si="3"/>
        <v>172.1</v>
      </c>
      <c r="I18" s="23">
        <f t="shared" si="0"/>
        <v>408.08000000000004</v>
      </c>
      <c r="J18" s="23">
        <v>408.08000000000004</v>
      </c>
      <c r="K18" s="23">
        <v>408.08000000000004</v>
      </c>
      <c r="L18" s="23">
        <v>408.08000000000004</v>
      </c>
      <c r="P18" s="23" t="s">
        <v>2</v>
      </c>
      <c r="Q18" s="23">
        <f t="shared" si="1"/>
        <v>1</v>
      </c>
      <c r="R18" s="23">
        <f t="shared" si="1"/>
        <v>0.4217310331307586</v>
      </c>
      <c r="S18" s="23">
        <f t="shared" si="4"/>
        <v>0.42785728288570862</v>
      </c>
      <c r="T18" s="23">
        <f t="shared" si="4"/>
        <v>0.4217310331307586</v>
      </c>
    </row>
    <row r="19" spans="2:20" x14ac:dyDescent="0.25">
      <c r="B19" s="24"/>
      <c r="C19" s="24" t="s">
        <v>3</v>
      </c>
      <c r="D19" s="24">
        <v>108.13</v>
      </c>
      <c r="E19" s="24">
        <v>117.1</v>
      </c>
      <c r="F19" s="24">
        <v>22.51</v>
      </c>
      <c r="G19" s="24">
        <f t="shared" si="2"/>
        <v>110.63</v>
      </c>
      <c r="H19" s="23">
        <f t="shared" si="3"/>
        <v>108.13</v>
      </c>
      <c r="I19" s="23">
        <f t="shared" si="0"/>
        <v>117.1</v>
      </c>
      <c r="J19" s="23">
        <v>117.1</v>
      </c>
      <c r="K19" s="23">
        <v>117.1</v>
      </c>
      <c r="L19" s="23">
        <v>117.1</v>
      </c>
      <c r="P19" s="23" t="s">
        <v>3</v>
      </c>
      <c r="Q19" s="23">
        <f t="shared" si="1"/>
        <v>0.92339880444064903</v>
      </c>
      <c r="R19" s="23">
        <f t="shared" si="1"/>
        <v>1</v>
      </c>
      <c r="S19" s="23">
        <f t="shared" si="4"/>
        <v>0.94474807856532883</v>
      </c>
      <c r="T19" s="23">
        <f t="shared" si="4"/>
        <v>0.92339880444064903</v>
      </c>
    </row>
    <row r="20" spans="2:20" x14ac:dyDescent="0.25">
      <c r="B20" s="24"/>
      <c r="C20" s="24" t="s">
        <v>4</v>
      </c>
      <c r="D20" s="24">
        <v>682.56000000000006</v>
      </c>
      <c r="E20" s="24">
        <v>270.39999999999998</v>
      </c>
      <c r="F20" s="24">
        <v>22.87</v>
      </c>
      <c r="G20" s="24">
        <f t="shared" si="2"/>
        <v>272.89999999999998</v>
      </c>
      <c r="H20" s="23">
        <f t="shared" si="3"/>
        <v>270.39999999999998</v>
      </c>
      <c r="I20" s="23">
        <f t="shared" si="0"/>
        <v>682.56000000000006</v>
      </c>
      <c r="J20" s="23">
        <v>682.56000000000006</v>
      </c>
      <c r="K20" s="23">
        <v>682.56000000000006</v>
      </c>
      <c r="L20" s="23">
        <v>682.56000000000006</v>
      </c>
      <c r="P20" s="23" t="s">
        <v>4</v>
      </c>
      <c r="Q20" s="23">
        <f t="shared" si="1"/>
        <v>1</v>
      </c>
      <c r="R20" s="23">
        <f t="shared" si="1"/>
        <v>0.39615564932020619</v>
      </c>
      <c r="S20" s="23">
        <f t="shared" si="4"/>
        <v>0.39981833098921699</v>
      </c>
      <c r="T20" s="23">
        <f t="shared" si="4"/>
        <v>0.39615564932020619</v>
      </c>
    </row>
    <row r="21" spans="2:20" x14ac:dyDescent="0.25">
      <c r="B21" s="24"/>
      <c r="C21" s="24" t="s">
        <v>5</v>
      </c>
      <c r="D21" s="24">
        <v>1729.84</v>
      </c>
      <c r="E21" s="24">
        <v>1000</v>
      </c>
      <c r="F21" s="24">
        <v>66.03</v>
      </c>
      <c r="G21" s="24">
        <f t="shared" si="2"/>
        <v>1002.5</v>
      </c>
      <c r="H21" s="23">
        <f t="shared" si="3"/>
        <v>1000</v>
      </c>
      <c r="I21" s="23">
        <f t="shared" si="0"/>
        <v>1729.84</v>
      </c>
      <c r="J21" s="23">
        <v>1729.84</v>
      </c>
      <c r="K21" s="23">
        <v>1729.84</v>
      </c>
      <c r="L21" s="23">
        <v>1729.84</v>
      </c>
      <c r="P21" s="23" t="s">
        <v>5</v>
      </c>
      <c r="Q21" s="23">
        <f t="shared" si="1"/>
        <v>1</v>
      </c>
      <c r="R21" s="23">
        <f t="shared" si="1"/>
        <v>0.57808814688063637</v>
      </c>
      <c r="S21" s="23">
        <f t="shared" si="4"/>
        <v>0.57953336724783799</v>
      </c>
      <c r="T21" s="23">
        <f t="shared" si="4"/>
        <v>0.57808814688063637</v>
      </c>
    </row>
    <row r="22" spans="2:20" x14ac:dyDescent="0.25">
      <c r="B22" s="24"/>
      <c r="C22" s="24" t="s">
        <v>30</v>
      </c>
      <c r="D22" s="24">
        <v>33141.410000000003</v>
      </c>
      <c r="E22" s="24">
        <v>6984</v>
      </c>
      <c r="F22" s="24">
        <v>791.45</v>
      </c>
      <c r="G22" s="24">
        <f t="shared" si="2"/>
        <v>6986.5</v>
      </c>
      <c r="H22" s="23">
        <f t="shared" si="3"/>
        <v>6984</v>
      </c>
      <c r="I22" s="23">
        <f t="shared" si="0"/>
        <v>33141.410000000003</v>
      </c>
      <c r="J22" s="23">
        <v>33141.410000000003</v>
      </c>
      <c r="K22" s="23">
        <v>33141.410000000003</v>
      </c>
      <c r="L22" s="23">
        <v>33141.410000000003</v>
      </c>
      <c r="P22" s="23" t="s">
        <v>30</v>
      </c>
      <c r="Q22" s="23">
        <f t="shared" si="1"/>
        <v>1</v>
      </c>
      <c r="R22" s="23">
        <f t="shared" si="1"/>
        <v>0.21073333934796376</v>
      </c>
      <c r="S22" s="23">
        <f t="shared" si="4"/>
        <v>0.21080877367619541</v>
      </c>
      <c r="T22" s="23">
        <f t="shared" si="4"/>
        <v>0.21073333934796376</v>
      </c>
    </row>
    <row r="23" spans="2:20" x14ac:dyDescent="0.25">
      <c r="C23" s="23" t="s">
        <v>31</v>
      </c>
      <c r="D23" s="23">
        <v>51148.13</v>
      </c>
      <c r="E23" s="23">
        <v>14621</v>
      </c>
      <c r="F23" s="23">
        <v>1989.21</v>
      </c>
      <c r="G23" s="24">
        <f t="shared" si="2"/>
        <v>14623.5</v>
      </c>
      <c r="H23" s="23">
        <f t="shared" si="3"/>
        <v>14621</v>
      </c>
      <c r="I23" s="23">
        <f t="shared" si="0"/>
        <v>51148.13</v>
      </c>
      <c r="J23" s="23">
        <v>51148.13</v>
      </c>
      <c r="K23" s="23">
        <v>51148.13</v>
      </c>
      <c r="L23" s="23">
        <v>51148.13</v>
      </c>
      <c r="P23" s="23" t="s">
        <v>31</v>
      </c>
      <c r="Q23" s="23">
        <f t="shared" si="1"/>
        <v>1</v>
      </c>
      <c r="R23" s="23">
        <f t="shared" si="1"/>
        <v>0.2858560029467353</v>
      </c>
      <c r="S23" s="23">
        <f t="shared" si="4"/>
        <v>0.28590488058898733</v>
      </c>
      <c r="T23" s="23">
        <f t="shared" si="4"/>
        <v>0.2858560029467353</v>
      </c>
    </row>
    <row r="24" spans="2:20" x14ac:dyDescent="0.25">
      <c r="B24" s="24" t="s">
        <v>8</v>
      </c>
      <c r="C24" s="24" t="s">
        <v>1</v>
      </c>
      <c r="D24" s="24">
        <v>161.04000000000002</v>
      </c>
      <c r="E24" s="24">
        <v>877.3</v>
      </c>
      <c r="F24" s="24">
        <v>278.10000000000002</v>
      </c>
      <c r="G24" s="24">
        <f t="shared" si="2"/>
        <v>163.54000000000002</v>
      </c>
      <c r="H24" s="23">
        <f t="shared" si="3"/>
        <v>161.04000000000002</v>
      </c>
      <c r="I24" s="23">
        <f t="shared" si="0"/>
        <v>877.3</v>
      </c>
      <c r="J24" s="23">
        <v>877.3</v>
      </c>
      <c r="K24" s="23">
        <v>877.3</v>
      </c>
      <c r="L24" s="23">
        <v>877.3</v>
      </c>
      <c r="O24" s="23" t="s">
        <v>8</v>
      </c>
      <c r="P24" s="23" t="s">
        <v>1</v>
      </c>
      <c r="Q24" s="23">
        <f t="shared" si="1"/>
        <v>0.18356320528895478</v>
      </c>
      <c r="R24" s="23">
        <f t="shared" si="1"/>
        <v>1</v>
      </c>
      <c r="S24" s="23">
        <f t="shared" si="4"/>
        <v>0.186412857631369</v>
      </c>
      <c r="T24" s="23">
        <f t="shared" si="4"/>
        <v>0.18356320528895478</v>
      </c>
    </row>
    <row r="25" spans="2:20" x14ac:dyDescent="0.25">
      <c r="B25" s="24"/>
      <c r="C25" s="24" t="s">
        <v>2</v>
      </c>
      <c r="D25" s="24">
        <v>203.28</v>
      </c>
      <c r="E25" s="24">
        <v>1198</v>
      </c>
      <c r="F25" s="24">
        <v>268.39999999999998</v>
      </c>
      <c r="G25" s="24">
        <f t="shared" si="2"/>
        <v>205.78</v>
      </c>
      <c r="H25" s="23">
        <f t="shared" si="3"/>
        <v>203.28</v>
      </c>
      <c r="I25" s="23">
        <f t="shared" si="0"/>
        <v>1198</v>
      </c>
      <c r="J25" s="23">
        <v>1198</v>
      </c>
      <c r="K25" s="23">
        <v>1198</v>
      </c>
      <c r="L25" s="23">
        <v>1198</v>
      </c>
      <c r="P25" s="23" t="s">
        <v>2</v>
      </c>
      <c r="Q25" s="23">
        <f t="shared" si="1"/>
        <v>0.16968280467445743</v>
      </c>
      <c r="R25" s="23">
        <f t="shared" si="1"/>
        <v>1</v>
      </c>
      <c r="S25" s="23">
        <f t="shared" si="4"/>
        <v>0.17176961602671117</v>
      </c>
      <c r="T25" s="23">
        <f t="shared" si="4"/>
        <v>0.16968280467445743</v>
      </c>
    </row>
    <row r="26" spans="2:20" x14ac:dyDescent="0.25">
      <c r="B26" s="24"/>
      <c r="C26" s="24" t="s">
        <v>3</v>
      </c>
      <c r="D26" s="24">
        <v>78.56</v>
      </c>
      <c r="E26" s="24">
        <v>498.1</v>
      </c>
      <c r="F26" s="24">
        <v>251.3</v>
      </c>
      <c r="G26" s="24">
        <f t="shared" si="2"/>
        <v>81.06</v>
      </c>
      <c r="H26" s="23">
        <f t="shared" si="3"/>
        <v>78.56</v>
      </c>
      <c r="I26" s="23">
        <f t="shared" si="0"/>
        <v>498.1</v>
      </c>
      <c r="J26" s="23">
        <v>498.1</v>
      </c>
      <c r="K26" s="23">
        <v>498.1</v>
      </c>
      <c r="L26" s="23">
        <v>498.1</v>
      </c>
      <c r="P26" s="23" t="s">
        <v>3</v>
      </c>
      <c r="Q26" s="23">
        <f t="shared" si="1"/>
        <v>0.15771933346717526</v>
      </c>
      <c r="R26" s="23">
        <f t="shared" si="1"/>
        <v>1</v>
      </c>
      <c r="S26" s="23">
        <f t="shared" si="4"/>
        <v>0.16273840594258182</v>
      </c>
      <c r="T26" s="23">
        <f t="shared" si="4"/>
        <v>0.15771933346717526</v>
      </c>
    </row>
    <row r="27" spans="2:20" x14ac:dyDescent="0.25">
      <c r="B27" s="24"/>
      <c r="C27" s="24" t="s">
        <v>4</v>
      </c>
      <c r="D27" s="24">
        <v>254.32</v>
      </c>
      <c r="E27" s="24">
        <v>1787</v>
      </c>
      <c r="F27" s="24">
        <v>253.4</v>
      </c>
      <c r="G27" s="24">
        <f t="shared" si="2"/>
        <v>256.82</v>
      </c>
      <c r="H27" s="23">
        <f t="shared" si="3"/>
        <v>254.32</v>
      </c>
      <c r="I27" s="23">
        <f t="shared" si="0"/>
        <v>1787</v>
      </c>
      <c r="J27" s="23">
        <v>1787</v>
      </c>
      <c r="K27" s="23">
        <v>1787</v>
      </c>
      <c r="L27" s="23">
        <v>1787</v>
      </c>
      <c r="P27" s="23" t="s">
        <v>4</v>
      </c>
      <c r="Q27" s="23">
        <f t="shared" si="1"/>
        <v>0.14231673195299385</v>
      </c>
      <c r="R27" s="23">
        <f t="shared" si="1"/>
        <v>1</v>
      </c>
      <c r="S27" s="23">
        <f t="shared" si="4"/>
        <v>0.14371572467823168</v>
      </c>
      <c r="T27" s="23">
        <f t="shared" si="4"/>
        <v>0.14231673195299385</v>
      </c>
    </row>
    <row r="28" spans="2:20" x14ac:dyDescent="0.25">
      <c r="B28" s="24"/>
      <c r="C28" s="24" t="s">
        <v>5</v>
      </c>
      <c r="D28" s="24">
        <v>519.44000000000005</v>
      </c>
      <c r="E28" s="24">
        <v>1513</v>
      </c>
      <c r="F28" s="24">
        <v>674.1</v>
      </c>
      <c r="G28" s="24">
        <f t="shared" si="2"/>
        <v>521.94000000000005</v>
      </c>
      <c r="H28" s="23">
        <f t="shared" si="3"/>
        <v>519.44000000000005</v>
      </c>
      <c r="I28" s="23">
        <f t="shared" si="0"/>
        <v>1513</v>
      </c>
      <c r="J28" s="23">
        <v>1513</v>
      </c>
      <c r="K28" s="23">
        <v>1513</v>
      </c>
      <c r="L28" s="23">
        <v>1513</v>
      </c>
      <c r="P28" s="23" t="s">
        <v>5</v>
      </c>
      <c r="Q28" s="23">
        <f t="shared" si="1"/>
        <v>0.34331791143423668</v>
      </c>
      <c r="R28" s="23">
        <f t="shared" si="1"/>
        <v>1</v>
      </c>
      <c r="S28" s="23">
        <f t="shared" si="4"/>
        <v>0.3449702577660278</v>
      </c>
      <c r="T28" s="23">
        <f t="shared" si="4"/>
        <v>0.34331791143423668</v>
      </c>
    </row>
    <row r="29" spans="2:20" x14ac:dyDescent="0.25">
      <c r="B29" s="24"/>
      <c r="C29" s="24" t="s">
        <v>30</v>
      </c>
      <c r="D29" s="24">
        <v>881.4</v>
      </c>
      <c r="E29" s="24">
        <v>741.4</v>
      </c>
      <c r="F29" s="24">
        <v>903.4</v>
      </c>
      <c r="G29" s="24">
        <f t="shared" si="2"/>
        <v>743.9</v>
      </c>
      <c r="H29" s="23">
        <f t="shared" si="3"/>
        <v>741.4</v>
      </c>
      <c r="I29" s="23">
        <f t="shared" si="0"/>
        <v>881.4</v>
      </c>
      <c r="J29" s="23">
        <v>881.4</v>
      </c>
      <c r="K29" s="23">
        <v>881.4</v>
      </c>
      <c r="L29" s="23">
        <v>881.4</v>
      </c>
      <c r="P29" s="23" t="s">
        <v>30</v>
      </c>
      <c r="Q29" s="23">
        <f t="shared" si="1"/>
        <v>1</v>
      </c>
      <c r="R29" s="23">
        <f t="shared" si="1"/>
        <v>0.84116178806444297</v>
      </c>
      <c r="S29" s="23">
        <f t="shared" si="4"/>
        <v>0.84399818470614929</v>
      </c>
      <c r="T29" s="23">
        <f t="shared" si="4"/>
        <v>0.84116178806444297</v>
      </c>
    </row>
    <row r="30" spans="2:20" x14ac:dyDescent="0.25">
      <c r="B30" s="24"/>
      <c r="C30" s="24" t="s">
        <v>31</v>
      </c>
      <c r="D30" s="24">
        <v>1699.4</v>
      </c>
      <c r="E30" s="24">
        <v>2141</v>
      </c>
      <c r="F30" s="24">
        <v>1878.4</v>
      </c>
      <c r="G30" s="24">
        <f t="shared" si="2"/>
        <v>1701.9</v>
      </c>
      <c r="H30" s="23">
        <f t="shared" si="3"/>
        <v>1699.4</v>
      </c>
      <c r="I30" s="23">
        <f t="shared" si="0"/>
        <v>2141</v>
      </c>
      <c r="J30" s="23">
        <v>2141</v>
      </c>
      <c r="K30" s="23">
        <v>2141</v>
      </c>
      <c r="L30" s="23">
        <v>2141</v>
      </c>
      <c r="P30" s="23" t="s">
        <v>31</v>
      </c>
      <c r="Q30" s="23">
        <f t="shared" si="1"/>
        <v>0.79374124241008881</v>
      </c>
      <c r="R30" s="23">
        <f t="shared" si="1"/>
        <v>1</v>
      </c>
      <c r="S30" s="23">
        <f t="shared" si="4"/>
        <v>0.79490892106492295</v>
      </c>
      <c r="T30" s="23">
        <f t="shared" si="4"/>
        <v>0.79374124241008881</v>
      </c>
    </row>
    <row r="31" spans="2:20" x14ac:dyDescent="0.25">
      <c r="B31" s="24" t="s">
        <v>9</v>
      </c>
      <c r="C31" s="24" t="s">
        <v>1</v>
      </c>
      <c r="D31" s="24">
        <v>162.24</v>
      </c>
      <c r="E31" s="24">
        <v>113.1</v>
      </c>
      <c r="F31" s="24">
        <v>85.76</v>
      </c>
      <c r="G31" s="24">
        <f t="shared" si="2"/>
        <v>115.6</v>
      </c>
      <c r="H31" s="23">
        <f t="shared" si="3"/>
        <v>113.1</v>
      </c>
      <c r="I31" s="23">
        <f t="shared" si="0"/>
        <v>162.24</v>
      </c>
      <c r="J31" s="23">
        <v>162.24</v>
      </c>
      <c r="K31" s="23">
        <v>162.24</v>
      </c>
      <c r="L31" s="23">
        <v>162.24</v>
      </c>
      <c r="O31" s="23" t="s">
        <v>9</v>
      </c>
      <c r="P31" s="23" t="s">
        <v>1</v>
      </c>
      <c r="Q31" s="23">
        <f t="shared" si="1"/>
        <v>1</v>
      </c>
      <c r="R31" s="23">
        <f t="shared" si="1"/>
        <v>0.69711538461538458</v>
      </c>
      <c r="S31" s="23">
        <f t="shared" si="4"/>
        <v>0.71252465483234706</v>
      </c>
      <c r="T31" s="23">
        <f t="shared" si="4"/>
        <v>0.69711538461538458</v>
      </c>
    </row>
    <row r="32" spans="2:20" x14ac:dyDescent="0.25">
      <c r="B32" s="24"/>
      <c r="C32" s="24" t="s">
        <v>2</v>
      </c>
      <c r="D32" s="24">
        <v>167.28</v>
      </c>
      <c r="E32" s="24">
        <v>181.13</v>
      </c>
      <c r="F32" s="24">
        <v>98.4</v>
      </c>
      <c r="G32" s="24">
        <f t="shared" si="2"/>
        <v>169.78</v>
      </c>
      <c r="H32" s="23">
        <f t="shared" si="3"/>
        <v>167.28</v>
      </c>
      <c r="I32" s="23">
        <f t="shared" si="0"/>
        <v>181.13</v>
      </c>
      <c r="J32" s="23">
        <v>181.13</v>
      </c>
      <c r="K32" s="23">
        <v>181.13</v>
      </c>
      <c r="L32" s="23">
        <v>181.13</v>
      </c>
      <c r="P32" s="23" t="s">
        <v>2</v>
      </c>
      <c r="Q32" s="23">
        <f t="shared" si="1"/>
        <v>0.92353558217854581</v>
      </c>
      <c r="R32" s="23">
        <f t="shared" si="1"/>
        <v>1</v>
      </c>
      <c r="S32" s="23">
        <f t="shared" si="4"/>
        <v>0.9373378236625628</v>
      </c>
      <c r="T32" s="23">
        <f t="shared" si="4"/>
        <v>0.92353558217854581</v>
      </c>
    </row>
    <row r="33" spans="2:20" x14ac:dyDescent="0.25">
      <c r="B33" s="24"/>
      <c r="C33" s="24" t="s">
        <v>3</v>
      </c>
      <c r="D33" s="24">
        <v>39.14</v>
      </c>
      <c r="E33" s="24">
        <v>64.5</v>
      </c>
      <c r="F33" s="24">
        <v>37.909999999999997</v>
      </c>
      <c r="G33" s="24">
        <f t="shared" si="2"/>
        <v>41.64</v>
      </c>
      <c r="H33" s="23">
        <f t="shared" si="3"/>
        <v>39.14</v>
      </c>
      <c r="I33" s="23">
        <f t="shared" si="0"/>
        <v>64.5</v>
      </c>
      <c r="J33" s="23">
        <v>64.5</v>
      </c>
      <c r="K33" s="23">
        <v>64.5</v>
      </c>
      <c r="L33" s="23">
        <v>64.5</v>
      </c>
      <c r="P33" s="23" t="s">
        <v>3</v>
      </c>
      <c r="Q33" s="23">
        <f t="shared" si="1"/>
        <v>0.60682170542635661</v>
      </c>
      <c r="R33" s="23">
        <f t="shared" si="1"/>
        <v>1</v>
      </c>
      <c r="S33" s="23">
        <f t="shared" si="4"/>
        <v>0.64558139534883718</v>
      </c>
      <c r="T33" s="23">
        <f t="shared" si="4"/>
        <v>0.60682170542635661</v>
      </c>
    </row>
    <row r="34" spans="2:20" x14ac:dyDescent="0.25">
      <c r="B34" s="24"/>
      <c r="C34" s="24" t="s">
        <v>4</v>
      </c>
      <c r="D34" s="24">
        <v>302.64</v>
      </c>
      <c r="E34" s="24">
        <v>292.95</v>
      </c>
      <c r="F34" s="24">
        <v>144.13999999999999</v>
      </c>
      <c r="G34" s="24">
        <f t="shared" si="2"/>
        <v>295.45</v>
      </c>
      <c r="H34" s="23">
        <f t="shared" si="3"/>
        <v>292.95</v>
      </c>
      <c r="I34" s="23">
        <f t="shared" si="0"/>
        <v>302.64</v>
      </c>
      <c r="J34" s="23">
        <v>302.64</v>
      </c>
      <c r="K34" s="23">
        <v>302.64</v>
      </c>
      <c r="L34" s="23">
        <v>302.64</v>
      </c>
      <c r="P34" s="23" t="s">
        <v>4</v>
      </c>
      <c r="Q34" s="23">
        <f t="shared" si="1"/>
        <v>1</v>
      </c>
      <c r="R34" s="23">
        <f t="shared" si="1"/>
        <v>0.96798176050753371</v>
      </c>
      <c r="S34" s="23">
        <f t="shared" si="4"/>
        <v>0.97624240021147235</v>
      </c>
      <c r="T34" s="23">
        <f t="shared" si="4"/>
        <v>0.96798176050753371</v>
      </c>
    </row>
    <row r="35" spans="2:20" x14ac:dyDescent="0.25">
      <c r="B35" s="24"/>
      <c r="C35" s="24" t="s">
        <v>5</v>
      </c>
      <c r="D35" s="24">
        <v>705.68</v>
      </c>
      <c r="E35" s="24">
        <v>841.4</v>
      </c>
      <c r="F35" s="24">
        <v>472.1</v>
      </c>
      <c r="G35" s="24">
        <f t="shared" si="2"/>
        <v>708.18</v>
      </c>
      <c r="H35" s="23">
        <f t="shared" si="3"/>
        <v>705.68</v>
      </c>
      <c r="I35" s="23">
        <f t="shared" si="0"/>
        <v>841.4</v>
      </c>
      <c r="J35" s="23">
        <v>841.4</v>
      </c>
      <c r="K35" s="23">
        <v>841.4</v>
      </c>
      <c r="L35" s="23">
        <v>841.4</v>
      </c>
      <c r="P35" s="23" t="s">
        <v>5</v>
      </c>
      <c r="Q35" s="23">
        <f t="shared" ref="Q35:R58" si="5">D35/I35</f>
        <v>0.83869740908010459</v>
      </c>
      <c r="R35" s="23">
        <f t="shared" si="5"/>
        <v>1</v>
      </c>
      <c r="S35" s="23">
        <f t="shared" si="4"/>
        <v>0.84166864749227477</v>
      </c>
      <c r="T35" s="23">
        <f t="shared" si="4"/>
        <v>0.83869740908010459</v>
      </c>
    </row>
    <row r="36" spans="2:20" x14ac:dyDescent="0.25">
      <c r="B36" s="24"/>
      <c r="C36" s="24" t="s">
        <v>30</v>
      </c>
      <c r="D36" s="24">
        <v>820.5</v>
      </c>
      <c r="E36" s="24">
        <v>925.1</v>
      </c>
      <c r="F36" s="24">
        <v>755.3</v>
      </c>
      <c r="G36" s="24">
        <f t="shared" si="2"/>
        <v>823</v>
      </c>
      <c r="H36" s="23">
        <f t="shared" si="3"/>
        <v>820.5</v>
      </c>
      <c r="I36" s="23">
        <f t="shared" si="0"/>
        <v>925.1</v>
      </c>
      <c r="J36" s="23">
        <v>925.1</v>
      </c>
      <c r="K36" s="23">
        <v>925.1</v>
      </c>
      <c r="L36" s="23">
        <v>925.1</v>
      </c>
      <c r="P36" s="23" t="s">
        <v>30</v>
      </c>
      <c r="Q36" s="23">
        <f t="shared" si="5"/>
        <v>0.8869311425791806</v>
      </c>
      <c r="R36" s="23">
        <f t="shared" si="5"/>
        <v>1</v>
      </c>
      <c r="S36" s="23">
        <f t="shared" ref="S36:T58" si="6">G36/K36</f>
        <v>0.88963355312939141</v>
      </c>
      <c r="T36" s="23">
        <f t="shared" si="6"/>
        <v>0.8869311425791806</v>
      </c>
    </row>
    <row r="37" spans="2:20" x14ac:dyDescent="0.25">
      <c r="B37" s="24"/>
      <c r="C37" s="24" t="s">
        <v>31</v>
      </c>
      <c r="D37" s="24">
        <v>1344.3</v>
      </c>
      <c r="E37" s="24">
        <v>1435.3</v>
      </c>
      <c r="F37" s="24">
        <v>1153.3499999999999</v>
      </c>
      <c r="G37" s="24">
        <f t="shared" si="2"/>
        <v>1346.8</v>
      </c>
      <c r="H37" s="23">
        <f t="shared" si="3"/>
        <v>1344.3</v>
      </c>
      <c r="I37" s="23">
        <f t="shared" si="0"/>
        <v>1435.3</v>
      </c>
      <c r="J37" s="23">
        <v>1435.3</v>
      </c>
      <c r="K37" s="23">
        <v>1435.3</v>
      </c>
      <c r="L37" s="23">
        <v>1435.3</v>
      </c>
      <c r="P37" s="23" t="s">
        <v>31</v>
      </c>
      <c r="Q37" s="23">
        <f t="shared" si="5"/>
        <v>0.93659862049745701</v>
      </c>
      <c r="R37" s="23">
        <f t="shared" si="5"/>
        <v>1</v>
      </c>
      <c r="S37" s="23">
        <f t="shared" si="6"/>
        <v>0.93834041663763668</v>
      </c>
      <c r="T37" s="23">
        <f t="shared" si="6"/>
        <v>0.93659862049745701</v>
      </c>
    </row>
    <row r="38" spans="2:20" x14ac:dyDescent="0.25">
      <c r="B38" s="24" t="s">
        <v>10</v>
      </c>
      <c r="C38" s="24" t="s">
        <v>1</v>
      </c>
      <c r="D38" s="24">
        <v>122.72000000000001</v>
      </c>
      <c r="E38" s="24">
        <v>133.5</v>
      </c>
      <c r="F38" s="24">
        <v>67.13</v>
      </c>
      <c r="G38" s="24">
        <f t="shared" si="2"/>
        <v>125.22000000000001</v>
      </c>
      <c r="H38" s="23">
        <f t="shared" si="3"/>
        <v>122.72000000000001</v>
      </c>
      <c r="I38" s="23">
        <f t="shared" si="0"/>
        <v>133.5</v>
      </c>
      <c r="J38" s="23">
        <v>133.5</v>
      </c>
      <c r="K38" s="23">
        <v>133.5</v>
      </c>
      <c r="L38" s="23">
        <v>133.5</v>
      </c>
      <c r="O38" s="23" t="s">
        <v>10</v>
      </c>
      <c r="P38" s="23" t="s">
        <v>1</v>
      </c>
      <c r="Q38" s="23">
        <f t="shared" si="5"/>
        <v>0.9192509363295881</v>
      </c>
      <c r="R38" s="23">
        <f t="shared" si="5"/>
        <v>1</v>
      </c>
      <c r="S38" s="23">
        <f t="shared" si="6"/>
        <v>0.93797752808988777</v>
      </c>
      <c r="T38" s="23">
        <f t="shared" si="6"/>
        <v>0.9192509363295881</v>
      </c>
    </row>
    <row r="39" spans="2:20" x14ac:dyDescent="0.25">
      <c r="B39" s="24"/>
      <c r="C39" s="24" t="s">
        <v>2</v>
      </c>
      <c r="D39" s="24">
        <v>158</v>
      </c>
      <c r="E39" s="24">
        <v>224.3</v>
      </c>
      <c r="F39" s="24">
        <v>73.34</v>
      </c>
      <c r="G39" s="24">
        <f t="shared" si="2"/>
        <v>160.5</v>
      </c>
      <c r="H39" s="23">
        <f t="shared" si="3"/>
        <v>158</v>
      </c>
      <c r="I39" s="23">
        <f t="shared" si="0"/>
        <v>224.3</v>
      </c>
      <c r="J39" s="23">
        <v>224.3</v>
      </c>
      <c r="K39" s="23">
        <v>224.3</v>
      </c>
      <c r="L39" s="23">
        <v>224.3</v>
      </c>
      <c r="P39" s="23" t="s">
        <v>2</v>
      </c>
      <c r="Q39" s="23">
        <f t="shared" si="5"/>
        <v>0.70441373160945164</v>
      </c>
      <c r="R39" s="23">
        <f t="shared" si="5"/>
        <v>1</v>
      </c>
      <c r="S39" s="23">
        <f t="shared" si="6"/>
        <v>0.71555951850200616</v>
      </c>
      <c r="T39" s="23">
        <f t="shared" si="6"/>
        <v>0.70441373160945164</v>
      </c>
    </row>
    <row r="40" spans="2:20" x14ac:dyDescent="0.25">
      <c r="B40" s="24"/>
      <c r="C40" s="24" t="s">
        <v>3</v>
      </c>
      <c r="D40" s="24">
        <v>89.4</v>
      </c>
      <c r="E40" s="24">
        <v>249.1</v>
      </c>
      <c r="F40" s="24">
        <v>49.13</v>
      </c>
      <c r="G40" s="24">
        <f t="shared" si="2"/>
        <v>91.9</v>
      </c>
      <c r="H40" s="23">
        <f t="shared" si="3"/>
        <v>89.4</v>
      </c>
      <c r="I40" s="23">
        <f t="shared" si="0"/>
        <v>249.1</v>
      </c>
      <c r="J40" s="23">
        <v>249.1</v>
      </c>
      <c r="K40" s="23">
        <v>249.1</v>
      </c>
      <c r="L40" s="23">
        <v>249.1</v>
      </c>
      <c r="P40" s="23" t="s">
        <v>3</v>
      </c>
      <c r="Q40" s="23">
        <f t="shared" si="5"/>
        <v>0.35889201124046571</v>
      </c>
      <c r="R40" s="23">
        <f t="shared" si="5"/>
        <v>1</v>
      </c>
      <c r="S40" s="23">
        <f t="shared" si="6"/>
        <v>0.36892814130871138</v>
      </c>
      <c r="T40" s="23">
        <f t="shared" si="6"/>
        <v>0.35889201124046571</v>
      </c>
    </row>
    <row r="41" spans="2:20" x14ac:dyDescent="0.25">
      <c r="B41" s="24"/>
      <c r="C41" s="24" t="s">
        <v>4</v>
      </c>
      <c r="D41" s="24">
        <v>302.48</v>
      </c>
      <c r="E41" s="24">
        <v>367.1</v>
      </c>
      <c r="F41" s="24">
        <v>70.13</v>
      </c>
      <c r="G41" s="24">
        <f t="shared" si="2"/>
        <v>304.98</v>
      </c>
      <c r="H41" s="23">
        <f t="shared" si="3"/>
        <v>302.48</v>
      </c>
      <c r="I41" s="23">
        <f t="shared" si="0"/>
        <v>367.1</v>
      </c>
      <c r="J41" s="23">
        <v>367.1</v>
      </c>
      <c r="K41" s="23">
        <v>367.1</v>
      </c>
      <c r="L41" s="23">
        <v>367.1</v>
      </c>
      <c r="P41" s="23" t="s">
        <v>4</v>
      </c>
      <c r="Q41" s="23">
        <f t="shared" si="5"/>
        <v>0.82397166984472892</v>
      </c>
      <c r="R41" s="23">
        <f t="shared" si="5"/>
        <v>1</v>
      </c>
      <c r="S41" s="23">
        <f t="shared" si="6"/>
        <v>0.83078180332334517</v>
      </c>
      <c r="T41" s="23">
        <f t="shared" si="6"/>
        <v>0.82397166984472892</v>
      </c>
    </row>
    <row r="42" spans="2:20" x14ac:dyDescent="0.25">
      <c r="B42" s="24"/>
      <c r="C42" s="24" t="s">
        <v>5</v>
      </c>
      <c r="D42" s="24">
        <v>491.52</v>
      </c>
      <c r="E42" s="24">
        <v>773.4</v>
      </c>
      <c r="F42" s="24">
        <v>613</v>
      </c>
      <c r="G42" s="24">
        <f t="shared" si="2"/>
        <v>494.02</v>
      </c>
      <c r="H42" s="23">
        <f t="shared" si="3"/>
        <v>491.52</v>
      </c>
      <c r="I42" s="23">
        <f t="shared" si="0"/>
        <v>773.4</v>
      </c>
      <c r="J42" s="23">
        <v>773.4</v>
      </c>
      <c r="K42" s="23">
        <v>773.4</v>
      </c>
      <c r="L42" s="23">
        <v>773.4</v>
      </c>
      <c r="P42" s="23" t="s">
        <v>5</v>
      </c>
      <c r="Q42" s="23">
        <f t="shared" si="5"/>
        <v>0.63553141970519778</v>
      </c>
      <c r="R42" s="23">
        <f t="shared" si="5"/>
        <v>1</v>
      </c>
      <c r="S42" s="23">
        <f t="shared" si="6"/>
        <v>0.63876389966382208</v>
      </c>
      <c r="T42" s="23">
        <f t="shared" si="6"/>
        <v>0.63553141970519778</v>
      </c>
    </row>
    <row r="43" spans="2:20" x14ac:dyDescent="0.25">
      <c r="B43" s="24"/>
      <c r="C43" s="24" t="s">
        <v>30</v>
      </c>
      <c r="D43" s="24">
        <v>101.45</v>
      </c>
      <c r="E43" s="24">
        <v>236.70000000000002</v>
      </c>
      <c r="F43" s="24">
        <v>133.5</v>
      </c>
      <c r="G43" s="24">
        <f t="shared" si="2"/>
        <v>103.95</v>
      </c>
      <c r="H43" s="23">
        <f t="shared" si="3"/>
        <v>101.45</v>
      </c>
      <c r="I43" s="23">
        <f t="shared" si="0"/>
        <v>236.70000000000002</v>
      </c>
      <c r="J43" s="23">
        <v>236.70000000000002</v>
      </c>
      <c r="K43" s="23">
        <v>236.70000000000002</v>
      </c>
      <c r="L43" s="23">
        <v>236.70000000000002</v>
      </c>
      <c r="P43" s="23" t="s">
        <v>30</v>
      </c>
      <c r="Q43" s="23">
        <f t="shared" si="5"/>
        <v>0.42860160540768905</v>
      </c>
      <c r="R43" s="23">
        <f t="shared" si="5"/>
        <v>1</v>
      </c>
      <c r="S43" s="23">
        <f t="shared" si="6"/>
        <v>0.4391634980988593</v>
      </c>
      <c r="T43" s="23">
        <f t="shared" si="6"/>
        <v>0.42860160540768905</v>
      </c>
    </row>
    <row r="44" spans="2:20" x14ac:dyDescent="0.25">
      <c r="B44" s="24"/>
      <c r="C44" s="24" t="s">
        <v>31</v>
      </c>
      <c r="D44" s="24">
        <v>166.13</v>
      </c>
      <c r="E44" s="24">
        <v>233.1</v>
      </c>
      <c r="F44" s="24">
        <v>101.4</v>
      </c>
      <c r="G44" s="24">
        <f t="shared" si="2"/>
        <v>168.63</v>
      </c>
      <c r="H44" s="23">
        <f t="shared" si="3"/>
        <v>166.13</v>
      </c>
      <c r="I44" s="23">
        <f t="shared" si="0"/>
        <v>233.1</v>
      </c>
      <c r="J44" s="23">
        <v>233.1</v>
      </c>
      <c r="K44" s="23">
        <v>233.1</v>
      </c>
      <c r="L44" s="23">
        <v>233.1</v>
      </c>
      <c r="P44" s="23" t="s">
        <v>31</v>
      </c>
      <c r="Q44" s="23">
        <f t="shared" si="5"/>
        <v>0.71269841269841272</v>
      </c>
      <c r="R44" s="23">
        <f t="shared" si="5"/>
        <v>1</v>
      </c>
      <c r="S44" s="23">
        <f t="shared" si="6"/>
        <v>0.72342342342342347</v>
      </c>
      <c r="T44" s="23">
        <f t="shared" si="6"/>
        <v>0.71269841269841272</v>
      </c>
    </row>
    <row r="45" spans="2:20" x14ac:dyDescent="0.25">
      <c r="B45" s="24" t="s">
        <v>11</v>
      </c>
      <c r="C45" s="24" t="s">
        <v>1</v>
      </c>
      <c r="D45" s="24">
        <v>132.16</v>
      </c>
      <c r="E45" s="24">
        <v>324.3</v>
      </c>
      <c r="F45" s="24">
        <v>65.56</v>
      </c>
      <c r="G45" s="24">
        <f t="shared" si="2"/>
        <v>134.66</v>
      </c>
      <c r="H45" s="23">
        <f t="shared" si="3"/>
        <v>132.16</v>
      </c>
      <c r="I45" s="23">
        <f t="shared" si="0"/>
        <v>324.3</v>
      </c>
      <c r="J45" s="23">
        <v>324.3</v>
      </c>
      <c r="K45" s="23">
        <v>324.3</v>
      </c>
      <c r="L45" s="23">
        <v>324.3</v>
      </c>
      <c r="O45" s="23" t="s">
        <v>11</v>
      </c>
      <c r="P45" s="23" t="s">
        <v>1</v>
      </c>
      <c r="Q45" s="23">
        <f t="shared" si="5"/>
        <v>0.40752389762565522</v>
      </c>
      <c r="R45" s="23">
        <f t="shared" si="5"/>
        <v>1</v>
      </c>
      <c r="S45" s="23">
        <f t="shared" si="6"/>
        <v>0.41523280912735117</v>
      </c>
      <c r="T45" s="23">
        <f t="shared" si="6"/>
        <v>0.40752389762565522</v>
      </c>
    </row>
    <row r="46" spans="2:20" x14ac:dyDescent="0.25">
      <c r="B46" s="24"/>
      <c r="C46" s="24" t="s">
        <v>2</v>
      </c>
      <c r="D46" s="24">
        <v>49.04</v>
      </c>
      <c r="E46" s="24">
        <v>53.43</v>
      </c>
      <c r="F46" s="24">
        <v>21.45</v>
      </c>
      <c r="G46" s="24">
        <f t="shared" si="2"/>
        <v>51.54</v>
      </c>
      <c r="H46" s="23">
        <f t="shared" si="3"/>
        <v>49.04</v>
      </c>
      <c r="I46" s="23">
        <f t="shared" si="0"/>
        <v>53.43</v>
      </c>
      <c r="J46" s="23">
        <v>53.43</v>
      </c>
      <c r="K46" s="23">
        <v>53.43</v>
      </c>
      <c r="L46" s="23">
        <v>53.43</v>
      </c>
      <c r="P46" s="23" t="s">
        <v>2</v>
      </c>
      <c r="Q46" s="23">
        <f t="shared" si="5"/>
        <v>0.91783642148605649</v>
      </c>
      <c r="R46" s="23">
        <f t="shared" si="5"/>
        <v>1</v>
      </c>
      <c r="S46" s="23">
        <f t="shared" si="6"/>
        <v>0.96462661426165075</v>
      </c>
      <c r="T46" s="23">
        <f t="shared" si="6"/>
        <v>0.91783642148605649</v>
      </c>
    </row>
    <row r="47" spans="2:20" x14ac:dyDescent="0.25">
      <c r="B47" s="24"/>
      <c r="C47" s="24" t="s">
        <v>3</v>
      </c>
      <c r="D47" s="24">
        <v>48.42</v>
      </c>
      <c r="E47" s="24">
        <v>104.5</v>
      </c>
      <c r="F47" s="24">
        <v>102.3</v>
      </c>
      <c r="G47" s="24">
        <f t="shared" si="2"/>
        <v>50.92</v>
      </c>
      <c r="H47" s="23">
        <f t="shared" si="3"/>
        <v>48.42</v>
      </c>
      <c r="I47" s="23">
        <f t="shared" si="0"/>
        <v>104.5</v>
      </c>
      <c r="J47" s="23">
        <v>104.5</v>
      </c>
      <c r="K47" s="23">
        <v>104.5</v>
      </c>
      <c r="L47" s="23">
        <v>104.5</v>
      </c>
      <c r="P47" s="23" t="s">
        <v>3</v>
      </c>
      <c r="Q47" s="23">
        <f t="shared" si="5"/>
        <v>0.46334928229665073</v>
      </c>
      <c r="R47" s="23">
        <f t="shared" si="5"/>
        <v>1</v>
      </c>
      <c r="S47" s="23">
        <f t="shared" si="6"/>
        <v>0.4872727272727273</v>
      </c>
      <c r="T47" s="23">
        <f t="shared" si="6"/>
        <v>0.46334928229665073</v>
      </c>
    </row>
    <row r="48" spans="2:20" x14ac:dyDescent="0.25">
      <c r="B48" s="24"/>
      <c r="C48" s="24" t="s">
        <v>4</v>
      </c>
      <c r="D48" s="24">
        <v>64.88</v>
      </c>
      <c r="E48" s="24">
        <v>134.5</v>
      </c>
      <c r="F48" s="24">
        <v>71.44</v>
      </c>
      <c r="G48" s="24">
        <f t="shared" si="2"/>
        <v>67.38</v>
      </c>
      <c r="H48" s="23">
        <f t="shared" si="3"/>
        <v>64.88</v>
      </c>
      <c r="I48" s="23">
        <f t="shared" si="0"/>
        <v>134.5</v>
      </c>
      <c r="J48" s="23">
        <v>134.5</v>
      </c>
      <c r="K48" s="23">
        <v>134.5</v>
      </c>
      <c r="L48" s="23">
        <v>134.5</v>
      </c>
      <c r="P48" s="23" t="s">
        <v>4</v>
      </c>
      <c r="Q48" s="23">
        <f t="shared" si="5"/>
        <v>0.48237918215613379</v>
      </c>
      <c r="R48" s="23">
        <f t="shared" si="5"/>
        <v>1</v>
      </c>
      <c r="S48" s="23">
        <f t="shared" si="6"/>
        <v>0.50096654275092933</v>
      </c>
      <c r="T48" s="23">
        <f t="shared" si="6"/>
        <v>0.48237918215613379</v>
      </c>
    </row>
    <row r="49" spans="1:31" x14ac:dyDescent="0.25">
      <c r="B49" s="24"/>
      <c r="C49" s="24" t="s">
        <v>5</v>
      </c>
      <c r="D49" s="24">
        <v>481.04</v>
      </c>
      <c r="E49" s="24">
        <v>712.2</v>
      </c>
      <c r="F49" s="24">
        <v>510.4</v>
      </c>
      <c r="G49" s="24">
        <f t="shared" si="2"/>
        <v>483.54</v>
      </c>
      <c r="H49" s="23">
        <f t="shared" si="3"/>
        <v>481.04</v>
      </c>
      <c r="I49" s="23">
        <f t="shared" si="0"/>
        <v>712.2</v>
      </c>
      <c r="J49" s="23">
        <v>712.2</v>
      </c>
      <c r="K49" s="23">
        <v>712.2</v>
      </c>
      <c r="L49" s="23">
        <v>712.2</v>
      </c>
      <c r="P49" s="23" t="s">
        <v>5</v>
      </c>
      <c r="Q49" s="23">
        <f t="shared" si="5"/>
        <v>0.67542825049143496</v>
      </c>
      <c r="R49" s="23">
        <f t="shared" si="5"/>
        <v>1</v>
      </c>
      <c r="S49" s="23">
        <f t="shared" si="6"/>
        <v>0.67893850042122994</v>
      </c>
      <c r="T49" s="23">
        <f t="shared" si="6"/>
        <v>0.67542825049143496</v>
      </c>
    </row>
    <row r="50" spans="1:31" x14ac:dyDescent="0.25">
      <c r="B50" s="24"/>
      <c r="C50" s="24" t="s">
        <v>30</v>
      </c>
      <c r="D50" s="24">
        <v>993.13</v>
      </c>
      <c r="E50" s="24">
        <v>1231.31</v>
      </c>
      <c r="F50" s="24">
        <v>1098.46</v>
      </c>
      <c r="G50" s="24">
        <f t="shared" si="2"/>
        <v>995.63</v>
      </c>
      <c r="H50" s="23">
        <f t="shared" si="3"/>
        <v>993.13</v>
      </c>
      <c r="I50" s="23">
        <f t="shared" si="0"/>
        <v>1231.31</v>
      </c>
      <c r="J50" s="23">
        <v>1231.31</v>
      </c>
      <c r="K50" s="23">
        <v>1231.31</v>
      </c>
      <c r="L50" s="23">
        <v>1231.31</v>
      </c>
      <c r="P50" s="23" t="s">
        <v>30</v>
      </c>
      <c r="Q50" s="23">
        <f t="shared" si="5"/>
        <v>0.80656374105627349</v>
      </c>
      <c r="R50" s="23">
        <f t="shared" si="5"/>
        <v>1</v>
      </c>
      <c r="S50" s="23">
        <f t="shared" si="6"/>
        <v>0.80859409896776602</v>
      </c>
      <c r="T50" s="23">
        <f t="shared" si="6"/>
        <v>0.80656374105627349</v>
      </c>
    </row>
    <row r="51" spans="1:31" x14ac:dyDescent="0.25">
      <c r="B51" s="24"/>
      <c r="C51" s="24" t="s">
        <v>31</v>
      </c>
      <c r="D51" s="24">
        <v>3384.1</v>
      </c>
      <c r="E51" s="24">
        <v>9341.41</v>
      </c>
      <c r="F51" s="24">
        <v>4531.3100000000004</v>
      </c>
      <c r="G51" s="24">
        <f t="shared" si="2"/>
        <v>3386.6</v>
      </c>
      <c r="H51" s="23">
        <f t="shared" si="3"/>
        <v>3384.1</v>
      </c>
      <c r="I51" s="23">
        <f t="shared" si="0"/>
        <v>9341.41</v>
      </c>
      <c r="J51" s="23">
        <v>9341.41</v>
      </c>
      <c r="K51" s="23">
        <v>9341.41</v>
      </c>
      <c r="L51" s="23">
        <v>9341.41</v>
      </c>
      <c r="P51" s="23" t="s">
        <v>31</v>
      </c>
      <c r="Q51" s="23">
        <f t="shared" si="5"/>
        <v>0.3622686510922869</v>
      </c>
      <c r="R51" s="23">
        <f t="shared" si="5"/>
        <v>1</v>
      </c>
      <c r="S51" s="23">
        <f t="shared" si="6"/>
        <v>0.36253627664346172</v>
      </c>
      <c r="T51" s="23">
        <f t="shared" si="6"/>
        <v>0.3622686510922869</v>
      </c>
    </row>
    <row r="52" spans="1:31" x14ac:dyDescent="0.25">
      <c r="B52" s="24" t="s">
        <v>12</v>
      </c>
      <c r="C52" s="24" t="s">
        <v>1</v>
      </c>
      <c r="D52" s="24">
        <v>46.480000000000004</v>
      </c>
      <c r="E52" s="24">
        <v>80.14</v>
      </c>
      <c r="F52" s="24">
        <v>20.03</v>
      </c>
      <c r="G52" s="24">
        <f t="shared" si="2"/>
        <v>48.980000000000004</v>
      </c>
      <c r="H52" s="23">
        <f t="shared" si="3"/>
        <v>46.480000000000004</v>
      </c>
      <c r="I52" s="23">
        <f t="shared" si="0"/>
        <v>80.14</v>
      </c>
      <c r="J52" s="23">
        <v>80.14</v>
      </c>
      <c r="K52" s="23">
        <v>80.14</v>
      </c>
      <c r="L52" s="23">
        <v>80.14</v>
      </c>
      <c r="O52" s="23" t="s">
        <v>12</v>
      </c>
      <c r="P52" s="23" t="s">
        <v>1</v>
      </c>
      <c r="Q52" s="23">
        <f t="shared" si="5"/>
        <v>0.57998502620414283</v>
      </c>
      <c r="R52" s="23">
        <f t="shared" si="5"/>
        <v>1</v>
      </c>
      <c r="S52" s="23">
        <f t="shared" si="6"/>
        <v>0.61118043424007995</v>
      </c>
      <c r="T52" s="23">
        <f t="shared" si="6"/>
        <v>0.57998502620414283</v>
      </c>
    </row>
    <row r="53" spans="1:31" x14ac:dyDescent="0.25">
      <c r="B53" s="24"/>
      <c r="C53" s="24" t="s">
        <v>2</v>
      </c>
      <c r="D53" s="24">
        <v>78.720000000000013</v>
      </c>
      <c r="E53" s="24">
        <v>91.45</v>
      </c>
      <c r="F53" s="24">
        <v>28.73</v>
      </c>
      <c r="G53" s="24">
        <f t="shared" si="2"/>
        <v>81.220000000000013</v>
      </c>
      <c r="H53" s="23">
        <f t="shared" si="3"/>
        <v>78.720000000000013</v>
      </c>
      <c r="I53" s="23">
        <f t="shared" si="0"/>
        <v>91.45</v>
      </c>
      <c r="J53" s="23">
        <v>91.45</v>
      </c>
      <c r="K53" s="23">
        <v>91.45</v>
      </c>
      <c r="L53" s="23">
        <v>91.45</v>
      </c>
      <c r="P53" s="23" t="s">
        <v>2</v>
      </c>
      <c r="Q53" s="23">
        <f t="shared" si="5"/>
        <v>0.86079825041006031</v>
      </c>
      <c r="R53" s="23">
        <f t="shared" si="5"/>
        <v>1</v>
      </c>
      <c r="S53" s="23">
        <f t="shared" si="6"/>
        <v>0.88813559322033908</v>
      </c>
      <c r="T53" s="23">
        <f t="shared" si="6"/>
        <v>0.86079825041006031</v>
      </c>
    </row>
    <row r="54" spans="1:31" x14ac:dyDescent="0.25">
      <c r="B54" s="24"/>
      <c r="C54" s="24" t="s">
        <v>3</v>
      </c>
      <c r="D54" s="24">
        <v>28.74</v>
      </c>
      <c r="E54" s="24">
        <v>54.14</v>
      </c>
      <c r="F54" s="24">
        <v>13.34</v>
      </c>
      <c r="G54" s="24">
        <f t="shared" si="2"/>
        <v>31.24</v>
      </c>
      <c r="H54" s="23">
        <f t="shared" si="3"/>
        <v>28.74</v>
      </c>
      <c r="I54" s="23">
        <f t="shared" si="0"/>
        <v>54.14</v>
      </c>
      <c r="J54" s="23">
        <v>54.14</v>
      </c>
      <c r="K54" s="23">
        <v>54.14</v>
      </c>
      <c r="L54" s="23">
        <v>54.14</v>
      </c>
      <c r="P54" s="23" t="s">
        <v>3</v>
      </c>
      <c r="Q54" s="23">
        <f t="shared" si="5"/>
        <v>0.53084595493165865</v>
      </c>
      <c r="R54" s="23">
        <f t="shared" si="5"/>
        <v>1</v>
      </c>
      <c r="S54" s="23">
        <f t="shared" si="6"/>
        <v>0.57702253417066862</v>
      </c>
      <c r="T54" s="23">
        <f t="shared" si="6"/>
        <v>0.53084595493165865</v>
      </c>
    </row>
    <row r="55" spans="1:31" x14ac:dyDescent="0.25">
      <c r="B55" s="24"/>
      <c r="C55" s="24" t="s">
        <v>4</v>
      </c>
      <c r="D55" s="24">
        <v>187.44000000000003</v>
      </c>
      <c r="E55" s="24">
        <v>300.3</v>
      </c>
      <c r="F55" s="24">
        <v>28.34</v>
      </c>
      <c r="G55" s="24">
        <f t="shared" si="2"/>
        <v>189.94000000000003</v>
      </c>
      <c r="H55" s="23">
        <f t="shared" si="3"/>
        <v>187.44000000000003</v>
      </c>
      <c r="I55" s="23">
        <f t="shared" si="0"/>
        <v>300.3</v>
      </c>
      <c r="J55" s="23">
        <v>300.3</v>
      </c>
      <c r="K55" s="23">
        <v>300.3</v>
      </c>
      <c r="L55" s="23">
        <v>300.3</v>
      </c>
      <c r="P55" s="23" t="s">
        <v>4</v>
      </c>
      <c r="Q55" s="23">
        <f t="shared" si="5"/>
        <v>0.62417582417582429</v>
      </c>
      <c r="R55" s="23">
        <f t="shared" si="5"/>
        <v>1</v>
      </c>
      <c r="S55" s="23">
        <f t="shared" si="6"/>
        <v>0.63250083250083255</v>
      </c>
      <c r="T55" s="23">
        <f t="shared" si="6"/>
        <v>0.62417582417582429</v>
      </c>
    </row>
    <row r="56" spans="1:31" x14ac:dyDescent="0.25">
      <c r="B56" s="24"/>
      <c r="C56" s="24" t="s">
        <v>5</v>
      </c>
      <c r="D56" s="24">
        <v>425.84</v>
      </c>
      <c r="E56" s="24">
        <v>1145</v>
      </c>
      <c r="F56" s="24">
        <v>68.44</v>
      </c>
      <c r="G56" s="24">
        <f t="shared" si="2"/>
        <v>428.34</v>
      </c>
      <c r="H56" s="23">
        <f t="shared" si="3"/>
        <v>425.84</v>
      </c>
      <c r="I56" s="23">
        <f t="shared" si="0"/>
        <v>1145</v>
      </c>
      <c r="J56" s="23">
        <v>1145</v>
      </c>
      <c r="K56" s="23">
        <v>1145</v>
      </c>
      <c r="L56" s="23">
        <v>1145</v>
      </c>
      <c r="P56" s="23" t="s">
        <v>5</v>
      </c>
      <c r="Q56" s="23">
        <f t="shared" si="5"/>
        <v>0.37191266375545851</v>
      </c>
      <c r="R56" s="23">
        <f t="shared" si="5"/>
        <v>1</v>
      </c>
      <c r="S56" s="23">
        <f t="shared" si="6"/>
        <v>0.37409606986899563</v>
      </c>
      <c r="T56" s="23">
        <f t="shared" si="6"/>
        <v>0.37191266375545851</v>
      </c>
    </row>
    <row r="57" spans="1:31" x14ac:dyDescent="0.25">
      <c r="B57" s="24"/>
      <c r="C57" s="24" t="s">
        <v>30</v>
      </c>
      <c r="D57" s="24">
        <v>2841.33</v>
      </c>
      <c r="E57" s="24">
        <v>9799.1</v>
      </c>
      <c r="F57" s="24">
        <v>981.13</v>
      </c>
      <c r="G57" s="24">
        <f t="shared" si="2"/>
        <v>2843.83</v>
      </c>
      <c r="H57" s="23">
        <f t="shared" si="3"/>
        <v>2841.33</v>
      </c>
      <c r="I57" s="23">
        <f t="shared" si="0"/>
        <v>9799.1</v>
      </c>
      <c r="J57" s="23">
        <v>9799.1</v>
      </c>
      <c r="K57" s="23">
        <v>9799.1</v>
      </c>
      <c r="L57" s="23">
        <v>9799.1</v>
      </c>
      <c r="P57" s="23" t="s">
        <v>30</v>
      </c>
      <c r="Q57" s="23">
        <f t="shared" si="5"/>
        <v>0.28995826147299242</v>
      </c>
      <c r="R57" s="23">
        <f t="shared" si="5"/>
        <v>1</v>
      </c>
      <c r="S57" s="23">
        <f t="shared" si="6"/>
        <v>0.29021338694369891</v>
      </c>
      <c r="T57" s="23">
        <f t="shared" si="6"/>
        <v>0.28995826147299242</v>
      </c>
    </row>
    <row r="58" spans="1:31" x14ac:dyDescent="0.25">
      <c r="B58" s="24"/>
      <c r="C58" s="24" t="s">
        <v>31</v>
      </c>
      <c r="D58" s="24">
        <v>4236.13</v>
      </c>
      <c r="E58" s="24">
        <v>22441.41</v>
      </c>
      <c r="F58" s="24">
        <v>2713.42</v>
      </c>
      <c r="G58" s="24">
        <f t="shared" si="2"/>
        <v>4238.63</v>
      </c>
      <c r="H58" s="23">
        <f t="shared" si="3"/>
        <v>4236.13</v>
      </c>
      <c r="I58" s="23">
        <f t="shared" si="0"/>
        <v>22441.41</v>
      </c>
      <c r="J58" s="23">
        <v>22441.41</v>
      </c>
      <c r="K58" s="23">
        <v>22441.41</v>
      </c>
      <c r="L58" s="23">
        <v>22441.41</v>
      </c>
      <c r="P58" s="23" t="s">
        <v>31</v>
      </c>
      <c r="Q58" s="23">
        <f t="shared" si="5"/>
        <v>0.18876398586363335</v>
      </c>
      <c r="R58" s="23">
        <f t="shared" si="5"/>
        <v>1</v>
      </c>
      <c r="S58" s="23">
        <f t="shared" si="6"/>
        <v>0.18887538706346885</v>
      </c>
      <c r="T58" s="23">
        <f t="shared" si="6"/>
        <v>0.18876398586363335</v>
      </c>
    </row>
    <row r="59" spans="1:31" x14ac:dyDescent="0.25">
      <c r="B59" s="23" t="s">
        <v>13</v>
      </c>
      <c r="D59" s="23">
        <f>GEOMEAN(D3:D58)</f>
        <v>1353.002945676267</v>
      </c>
      <c r="E59" s="23">
        <f t="shared" ref="E59:F59" si="7">GEOMEAN(E3:E58)</f>
        <v>832.16614456539389</v>
      </c>
      <c r="F59" s="23">
        <f t="shared" si="7"/>
        <v>236.9813350750037</v>
      </c>
      <c r="G59" s="23">
        <f>GEOMEAN(G3:G58)</f>
        <v>563.69737168365225</v>
      </c>
      <c r="H59" s="23">
        <f>GEOMEAN(H3:H58)</f>
        <v>555.07384611681994</v>
      </c>
      <c r="P59" s="23" t="s">
        <v>13</v>
      </c>
      <c r="Q59" s="23">
        <f>GEOMEAN(Q3:Q58)</f>
        <v>0.66702286525572629</v>
      </c>
      <c r="R59" s="23">
        <f>GEOMEAN(R3:R58)</f>
        <v>0.4102532428999105</v>
      </c>
      <c r="S59" s="23">
        <f>GEOMEAN(S3:S58)</f>
        <v>0.27789964330758898</v>
      </c>
      <c r="T59" s="23" t="e">
        <f t="shared" ref="T59" si="8">H59/L59</f>
        <v>#DIV/0!</v>
      </c>
    </row>
    <row r="60" spans="1:31" x14ac:dyDescent="0.25">
      <c r="P60" s="23" t="s">
        <v>25</v>
      </c>
      <c r="S60" s="23">
        <v>0.21776525821596199</v>
      </c>
    </row>
    <row r="62" spans="1:31" x14ac:dyDescent="0.25">
      <c r="A62" s="23" t="s">
        <v>39</v>
      </c>
      <c r="D62" s="24" t="s">
        <v>35</v>
      </c>
      <c r="E62" s="24" t="s">
        <v>36</v>
      </c>
      <c r="F62" s="24" t="s">
        <v>37</v>
      </c>
      <c r="G62" s="24" t="s">
        <v>84</v>
      </c>
      <c r="L62" s="23" t="s">
        <v>17</v>
      </c>
      <c r="O62" s="24" t="s">
        <v>35</v>
      </c>
      <c r="P62" s="24" t="s">
        <v>36</v>
      </c>
      <c r="Q62" s="24" t="s">
        <v>37</v>
      </c>
      <c r="R62" s="24" t="s">
        <v>84</v>
      </c>
      <c r="T62" s="24" t="s">
        <v>56</v>
      </c>
      <c r="U62" s="24" t="s">
        <v>36</v>
      </c>
      <c r="AA62" s="24" t="s">
        <v>35</v>
      </c>
      <c r="AB62" s="24" t="s">
        <v>36</v>
      </c>
      <c r="AC62" s="24" t="s">
        <v>37</v>
      </c>
      <c r="AD62" s="24" t="s">
        <v>97</v>
      </c>
      <c r="AE62" s="24" t="s">
        <v>98</v>
      </c>
    </row>
    <row r="63" spans="1:31" x14ac:dyDescent="0.25">
      <c r="B63" s="23" t="s">
        <v>0</v>
      </c>
      <c r="C63" s="23" t="s">
        <v>1</v>
      </c>
      <c r="D63" s="23">
        <v>42932.025600000001</v>
      </c>
      <c r="E63" s="23">
        <v>174.61439999999999</v>
      </c>
      <c r="F63" s="23">
        <v>47.34</v>
      </c>
      <c r="G63" s="23">
        <f>MIN(D63:E63)+2.4</f>
        <v>177.01439999999999</v>
      </c>
      <c r="H63" s="23">
        <f>MAX(D63:E63)</f>
        <v>42932.025600000001</v>
      </c>
      <c r="I63" s="23">
        <v>42932.025600000001</v>
      </c>
      <c r="J63" s="23">
        <v>42932.025600000001</v>
      </c>
      <c r="K63" s="23">
        <v>42932.025600000001</v>
      </c>
      <c r="L63" s="23">
        <f t="shared" ref="L63:L70" si="9">D63/E63</f>
        <v>245.86761229314422</v>
      </c>
      <c r="M63" s="23" t="s">
        <v>0</v>
      </c>
      <c r="N63" s="23" t="s">
        <v>1</v>
      </c>
      <c r="O63" s="23">
        <f>D63/H63</f>
        <v>1</v>
      </c>
      <c r="P63" s="23">
        <f>E63/I63</f>
        <v>4.0672294763562239E-3</v>
      </c>
      <c r="Q63" s="23">
        <f>F63/J63</f>
        <v>1.1026733385717537E-3</v>
      </c>
      <c r="R63" s="23">
        <f>G63/J63</f>
        <v>4.1231318002381886E-3</v>
      </c>
      <c r="T63" s="23">
        <v>1.032</v>
      </c>
      <c r="U63" s="23">
        <v>1.032</v>
      </c>
      <c r="V63" s="23">
        <f>D63*T63</f>
        <v>44305.850419200004</v>
      </c>
      <c r="W63" s="23">
        <f>E63*U63</f>
        <v>180.2020608</v>
      </c>
      <c r="Z63" s="23" t="s">
        <v>0</v>
      </c>
      <c r="AA63" s="23">
        <f>GEOMEAN(Q3:Q9)</f>
        <v>1</v>
      </c>
      <c r="AB63" s="23">
        <f>GEOMEAN(P63:P69)</f>
        <v>5.3434939267877575E-2</v>
      </c>
      <c r="AC63" s="23">
        <f>GEOMEAN(Q63:Q69)</f>
        <v>1.1810911819866869E-2</v>
      </c>
      <c r="AD63" s="23">
        <v>0.13352639999999999</v>
      </c>
      <c r="AE63" s="23">
        <f>GEOMEAN(R63:R69)</f>
        <v>3.3393192914708172E-2</v>
      </c>
    </row>
    <row r="64" spans="1:31" x14ac:dyDescent="0.25">
      <c r="C64" s="23" t="s">
        <v>2</v>
      </c>
      <c r="D64" s="23">
        <v>61069.056000000004</v>
      </c>
      <c r="E64" s="23">
        <v>1058.48</v>
      </c>
      <c r="F64" s="23">
        <v>362.5</v>
      </c>
      <c r="G64" s="23">
        <f t="shared" ref="G64:G118" si="10">MIN(D64:E64)+2.4</f>
        <v>1060.8800000000001</v>
      </c>
      <c r="H64" s="23">
        <f t="shared" ref="H64:H118" si="11">MAX(D64:E64)</f>
        <v>61069.056000000004</v>
      </c>
      <c r="I64" s="23">
        <v>61069.056000000004</v>
      </c>
      <c r="J64" s="23">
        <v>61069.056000000004</v>
      </c>
      <c r="K64" s="23">
        <v>61069.056000000004</v>
      </c>
      <c r="L64" s="23">
        <f t="shared" si="9"/>
        <v>57.695049504950497</v>
      </c>
      <c r="N64" s="23" t="s">
        <v>2</v>
      </c>
      <c r="O64" s="23">
        <f t="shared" ref="O64:Q95" si="12">D64/H64</f>
        <v>1</v>
      </c>
      <c r="P64" s="23">
        <f t="shared" si="12"/>
        <v>1.7332509610104338E-2</v>
      </c>
      <c r="Q64" s="23">
        <f t="shared" si="12"/>
        <v>5.9359031192491333E-3</v>
      </c>
      <c r="R64" s="23">
        <f t="shared" ref="R64:R118" si="13">G64/J64</f>
        <v>1.7371809382480057E-2</v>
      </c>
      <c r="T64" s="23">
        <v>1.048</v>
      </c>
      <c r="U64" s="23">
        <v>1.048</v>
      </c>
      <c r="V64" s="23">
        <f t="shared" ref="V64:W118" si="14">D64*T64</f>
        <v>64000.37068800001</v>
      </c>
      <c r="W64" s="23">
        <f t="shared" si="14"/>
        <v>1109.2870400000002</v>
      </c>
      <c r="Z64" s="23" t="s">
        <v>6</v>
      </c>
      <c r="AA64" s="23">
        <f>GEOMEAN(Q10:Q16)</f>
        <v>1</v>
      </c>
      <c r="AB64" s="23">
        <f>GEOMEAN(P70:P76)</f>
        <v>0.12371718572561674</v>
      </c>
      <c r="AC64" s="23">
        <f>GEOMEAN(Q70:Q76)</f>
        <v>2.7552643289358563E-3</v>
      </c>
      <c r="AD64" s="23">
        <v>0.11035</v>
      </c>
      <c r="AE64" s="23">
        <f>GEOMEAN(R70:R76)</f>
        <v>8.3322194385466467E-2</v>
      </c>
    </row>
    <row r="65" spans="2:31" x14ac:dyDescent="0.25">
      <c r="C65" s="23" t="s">
        <v>3</v>
      </c>
      <c r="D65" s="23">
        <v>5031.2071999999998</v>
      </c>
      <c r="E65" s="23">
        <v>45.903780000000005</v>
      </c>
      <c r="F65" s="23">
        <v>17.14</v>
      </c>
      <c r="G65" s="23">
        <f t="shared" si="10"/>
        <v>48.303780000000003</v>
      </c>
      <c r="H65" s="23">
        <f t="shared" si="11"/>
        <v>5031.2071999999998</v>
      </c>
      <c r="I65" s="23">
        <v>5031.2071999999998</v>
      </c>
      <c r="J65" s="23">
        <v>5031.2071999999998</v>
      </c>
      <c r="K65" s="23">
        <v>5031.2071999999998</v>
      </c>
      <c r="L65" s="23">
        <f t="shared" si="9"/>
        <v>109.60333114179267</v>
      </c>
      <c r="N65" s="23" t="s">
        <v>3</v>
      </c>
      <c r="O65" s="23">
        <f t="shared" si="12"/>
        <v>1</v>
      </c>
      <c r="P65" s="23">
        <f t="shared" si="12"/>
        <v>9.123810285531473E-3</v>
      </c>
      <c r="Q65" s="23">
        <f t="shared" si="12"/>
        <v>3.4067370550749732E-3</v>
      </c>
      <c r="R65" s="23">
        <f t="shared" si="13"/>
        <v>9.6008329770238855E-3</v>
      </c>
      <c r="T65" s="23">
        <v>1.006</v>
      </c>
      <c r="U65" s="23">
        <v>1.006</v>
      </c>
      <c r="V65" s="23">
        <f t="shared" si="14"/>
        <v>5061.3944431999998</v>
      </c>
      <c r="W65" s="23">
        <f t="shared" si="14"/>
        <v>46.179202680000003</v>
      </c>
      <c r="Z65" s="23" t="s">
        <v>7</v>
      </c>
      <c r="AA65" s="23">
        <v>1</v>
      </c>
      <c r="AB65" s="23">
        <f>GEOMEAN(P77:P83)</f>
        <v>0.63402396046849185</v>
      </c>
      <c r="AC65" s="23">
        <f>GEOMEAN(Q77:Q83)</f>
        <v>5.0202344068435469E-2</v>
      </c>
      <c r="AD65" s="23">
        <v>0.33030999999999999</v>
      </c>
      <c r="AE65" s="23">
        <f>GEOMEAN(R77:R83)</f>
        <v>0.27721232355924263</v>
      </c>
    </row>
    <row r="66" spans="2:31" x14ac:dyDescent="0.25">
      <c r="C66" s="23" t="s">
        <v>4</v>
      </c>
      <c r="D66" s="23">
        <v>114314.97600000002</v>
      </c>
      <c r="E66" s="23">
        <v>780.84</v>
      </c>
      <c r="F66" s="23">
        <v>409.4</v>
      </c>
      <c r="G66" s="23">
        <f t="shared" si="10"/>
        <v>783.24</v>
      </c>
      <c r="H66" s="23">
        <f t="shared" si="11"/>
        <v>114314.97600000002</v>
      </c>
      <c r="I66" s="23">
        <v>114314.97600000002</v>
      </c>
      <c r="J66" s="23">
        <v>114314.97600000002</v>
      </c>
      <c r="K66" s="23">
        <v>114314.97600000002</v>
      </c>
      <c r="L66" s="23">
        <f t="shared" si="9"/>
        <v>146.40000000000003</v>
      </c>
      <c r="N66" s="23" t="s">
        <v>4</v>
      </c>
      <c r="O66" s="23">
        <f t="shared" si="12"/>
        <v>1</v>
      </c>
      <c r="P66" s="23">
        <f t="shared" si="12"/>
        <v>6.8306010928961738E-3</v>
      </c>
      <c r="Q66" s="23">
        <f t="shared" si="12"/>
        <v>3.5813330354895921E-3</v>
      </c>
      <c r="R66" s="23">
        <f t="shared" si="13"/>
        <v>6.8515957174325069E-3</v>
      </c>
      <c r="T66" s="23">
        <v>1.08</v>
      </c>
      <c r="U66" s="23">
        <v>1.08</v>
      </c>
      <c r="V66" s="23">
        <f t="shared" si="14"/>
        <v>123460.17408000004</v>
      </c>
      <c r="W66" s="23">
        <f t="shared" si="14"/>
        <v>843.30720000000008</v>
      </c>
      <c r="Z66" s="23" t="s">
        <v>8</v>
      </c>
      <c r="AA66" s="23">
        <f>GEOMEAN(Q24:Q30)</f>
        <v>0.29414591697577019</v>
      </c>
      <c r="AB66" s="23">
        <f>GEOMEAN(P84:P90)</f>
        <v>1</v>
      </c>
      <c r="AC66" s="23">
        <f>GEOMEAN(Q84:Q90)</f>
        <v>0.15300190862546581</v>
      </c>
      <c r="AD66" s="23">
        <v>0.37835000000000002</v>
      </c>
      <c r="AE66" s="23">
        <f>GEOMEAN(R84:R90)</f>
        <v>0.15419318497112394</v>
      </c>
    </row>
    <row r="67" spans="2:31" x14ac:dyDescent="0.25">
      <c r="C67" s="23" t="s">
        <v>5</v>
      </c>
      <c r="D67" s="23">
        <v>1559961.2920000001</v>
      </c>
      <c r="E67" s="23">
        <v>441667.83</v>
      </c>
      <c r="F67" s="23">
        <v>82454</v>
      </c>
      <c r="G67" s="23">
        <f t="shared" si="10"/>
        <v>441670.23000000004</v>
      </c>
      <c r="H67" s="23">
        <f t="shared" si="11"/>
        <v>1559961.2920000001</v>
      </c>
      <c r="I67" s="23">
        <v>1559961.2920000001</v>
      </c>
      <c r="J67" s="23">
        <v>1559961.2920000001</v>
      </c>
      <c r="K67" s="23">
        <v>1559961.2920000001</v>
      </c>
      <c r="L67" s="23">
        <f t="shared" si="9"/>
        <v>3.5319785278452365</v>
      </c>
      <c r="N67" s="23" t="s">
        <v>5</v>
      </c>
      <c r="O67" s="23">
        <f t="shared" si="12"/>
        <v>1</v>
      </c>
      <c r="P67" s="23">
        <f t="shared" si="12"/>
        <v>0.28312742903623278</v>
      </c>
      <c r="Q67" s="23">
        <f t="shared" si="12"/>
        <v>5.2856439722479984E-2</v>
      </c>
      <c r="R67" s="23">
        <f t="shared" si="13"/>
        <v>0.28312896753594574</v>
      </c>
      <c r="T67" s="23">
        <v>1.147</v>
      </c>
      <c r="U67" s="23">
        <v>1.347</v>
      </c>
      <c r="V67" s="23">
        <f t="shared" si="14"/>
        <v>1789275.6019240001</v>
      </c>
      <c r="W67" s="23">
        <f t="shared" si="14"/>
        <v>594926.56701</v>
      </c>
      <c r="Z67" s="23" t="s">
        <v>9</v>
      </c>
      <c r="AA67" s="23">
        <v>1</v>
      </c>
      <c r="AB67" s="23">
        <f>GEOMEAN(P91:P97)</f>
        <v>0.69278818439759671</v>
      </c>
      <c r="AC67" s="23">
        <f>GEOMEAN(Q91:Q97)</f>
        <v>0.16362451497681407</v>
      </c>
      <c r="AD67" s="23">
        <v>0.43524000000000002</v>
      </c>
      <c r="AE67" s="23">
        <f>GEOMEAN(R91:R97)</f>
        <v>0.29853869227105095</v>
      </c>
    </row>
    <row r="68" spans="2:31" x14ac:dyDescent="0.25">
      <c r="C68" s="23" t="s">
        <v>30</v>
      </c>
      <c r="D68" s="5">
        <v>6849141.2959999992</v>
      </c>
      <c r="E68" s="23">
        <v>20312936.841999993</v>
      </c>
      <c r="F68" s="23">
        <v>1414516</v>
      </c>
      <c r="G68" s="23">
        <f t="shared" si="10"/>
        <v>6849143.6959999995</v>
      </c>
      <c r="H68" s="23">
        <f t="shared" si="11"/>
        <v>20312936.841999993</v>
      </c>
      <c r="I68" s="23">
        <v>20312936.841999993</v>
      </c>
      <c r="J68" s="23">
        <v>20312936.841999993</v>
      </c>
      <c r="K68" s="23">
        <v>20312936.841999993</v>
      </c>
      <c r="L68" s="23">
        <f t="shared" si="9"/>
        <v>0.33718124312966846</v>
      </c>
      <c r="N68" s="23" t="s">
        <v>30</v>
      </c>
      <c r="O68" s="23">
        <f t="shared" si="12"/>
        <v>0.33718124312966846</v>
      </c>
      <c r="P68" s="23">
        <f t="shared" si="12"/>
        <v>1</v>
      </c>
      <c r="Q68" s="23">
        <f t="shared" si="12"/>
        <v>6.9636213168116565E-2</v>
      </c>
      <c r="R68" s="23">
        <f t="shared" si="13"/>
        <v>0.33718136128097365</v>
      </c>
      <c r="T68" s="23">
        <v>1.2589999999999999</v>
      </c>
      <c r="U68" s="23">
        <v>2.0589999999999993</v>
      </c>
      <c r="V68" s="23">
        <f t="shared" si="14"/>
        <v>8623068.8916639984</v>
      </c>
      <c r="W68" s="23">
        <f t="shared" si="14"/>
        <v>41824336.957677968</v>
      </c>
      <c r="Z68" s="23" t="s">
        <v>10</v>
      </c>
      <c r="AA68" s="23">
        <f>GEOMEAN(Q38:Q44)</f>
        <v>0.62480974810941703</v>
      </c>
      <c r="AB68" s="23">
        <f>GEOMEAN(P98:P104)</f>
        <v>1</v>
      </c>
      <c r="AC68" s="23">
        <f>GEOMEAN(Q98:Q104)</f>
        <v>0.2595488481315491</v>
      </c>
      <c r="AD68" s="23">
        <v>0.44256400000000001</v>
      </c>
      <c r="AE68" s="23">
        <f>GEOMEAN(R98:R104)</f>
        <v>0.36272219681702289</v>
      </c>
    </row>
    <row r="69" spans="2:31" x14ac:dyDescent="0.25">
      <c r="C69" s="23" t="s">
        <v>31</v>
      </c>
      <c r="D69" s="5">
        <v>12679343.620800002</v>
      </c>
      <c r="E69" s="23">
        <v>123172004.89400001</v>
      </c>
      <c r="F69" s="23">
        <v>13435256</v>
      </c>
      <c r="G69" s="23">
        <f t="shared" si="10"/>
        <v>12679346.020800002</v>
      </c>
      <c r="H69" s="23">
        <f t="shared" si="11"/>
        <v>123172004.89400001</v>
      </c>
      <c r="I69" s="23">
        <v>123172004.89400001</v>
      </c>
      <c r="J69" s="23">
        <v>123172004.89400001</v>
      </c>
      <c r="K69" s="23">
        <v>123172004.89400001</v>
      </c>
      <c r="L69" s="23">
        <f t="shared" si="9"/>
        <v>0.10294014156635395</v>
      </c>
      <c r="N69" s="23" t="s">
        <v>31</v>
      </c>
      <c r="O69" s="23">
        <f t="shared" si="12"/>
        <v>0.10294014156635395</v>
      </c>
      <c r="P69" s="23">
        <f t="shared" si="12"/>
        <v>1</v>
      </c>
      <c r="Q69" s="23">
        <f t="shared" si="12"/>
        <v>0.109077188534539</v>
      </c>
      <c r="R69" s="23">
        <f t="shared" si="13"/>
        <v>0.10294016105130105</v>
      </c>
      <c r="T69" s="23">
        <v>1.371</v>
      </c>
      <c r="U69" s="23">
        <v>3.3710000000000004</v>
      </c>
      <c r="V69" s="23">
        <f t="shared" si="14"/>
        <v>17383380.104116801</v>
      </c>
      <c r="W69" s="23">
        <f t="shared" si="14"/>
        <v>415212828.49767411</v>
      </c>
      <c r="Z69" s="23" t="s">
        <v>11</v>
      </c>
      <c r="AA69" s="23">
        <f>GEOMEAN(Q45:Q51)</f>
        <v>0.5563550223405892</v>
      </c>
      <c r="AB69" s="23">
        <v>1</v>
      </c>
      <c r="AC69" s="23">
        <f>GEOMEAN(Q105:Q111)</f>
        <v>0.18676891449513372</v>
      </c>
      <c r="AD69" s="23">
        <v>0.52164999999999995</v>
      </c>
      <c r="AE69" s="23">
        <f>GEOMEAN(R105:R111)</f>
        <v>0.3232174584305022</v>
      </c>
    </row>
    <row r="70" spans="2:31" x14ac:dyDescent="0.25">
      <c r="B70" s="23" t="s">
        <v>6</v>
      </c>
      <c r="C70" s="23" t="s">
        <v>1</v>
      </c>
      <c r="D70" s="4">
        <v>16796.832000000002</v>
      </c>
      <c r="E70" s="23">
        <v>153.14880000000002</v>
      </c>
      <c r="F70" s="23">
        <v>19.739999999999998</v>
      </c>
      <c r="G70" s="23">
        <f t="shared" si="10"/>
        <v>155.54880000000003</v>
      </c>
      <c r="H70" s="23">
        <f t="shared" si="11"/>
        <v>16796.832000000002</v>
      </c>
      <c r="I70" s="23">
        <v>16796.832000000002</v>
      </c>
      <c r="J70" s="23">
        <v>16796.832000000002</v>
      </c>
      <c r="K70" s="23">
        <v>16796.832000000002</v>
      </c>
      <c r="L70" s="23">
        <f t="shared" si="9"/>
        <v>109.67654986522911</v>
      </c>
      <c r="M70" s="23" t="s">
        <v>6</v>
      </c>
      <c r="N70" s="23" t="s">
        <v>1</v>
      </c>
      <c r="O70" s="23">
        <f t="shared" si="12"/>
        <v>1</v>
      </c>
      <c r="P70" s="23">
        <f t="shared" si="12"/>
        <v>9.1177193413615135E-3</v>
      </c>
      <c r="Q70" s="23">
        <f t="shared" si="12"/>
        <v>1.1752216132184924E-3</v>
      </c>
      <c r="R70" s="23">
        <f t="shared" si="13"/>
        <v>9.2606034280750087E-3</v>
      </c>
      <c r="T70" s="23">
        <v>1.032</v>
      </c>
      <c r="U70" s="23">
        <v>1.032</v>
      </c>
      <c r="V70" s="23">
        <f t="shared" si="14"/>
        <v>17334.330624000002</v>
      </c>
      <c r="W70" s="23">
        <f t="shared" si="14"/>
        <v>158.04956160000003</v>
      </c>
      <c r="Z70" s="23" t="s">
        <v>12</v>
      </c>
      <c r="AA70" s="23">
        <f>GEOMEAN(Q52:Q58)</f>
        <v>0.44335907339400704</v>
      </c>
      <c r="AB70" s="23">
        <f>GEOMEAN(P112:P118)</f>
        <v>1</v>
      </c>
      <c r="AC70" s="23">
        <f>GEOMEAN(Q112:Q118)</f>
        <v>0.10745442928177835</v>
      </c>
      <c r="AD70" s="23">
        <v>0.44663999999999998</v>
      </c>
      <c r="AE70" s="23">
        <f>GEOMEAN(R112:R118)</f>
        <v>0.29183779376331626</v>
      </c>
    </row>
    <row r="71" spans="2:31" x14ac:dyDescent="0.25">
      <c r="C71" s="23" t="s">
        <v>2</v>
      </c>
      <c r="D71" s="4">
        <v>27964.832000000002</v>
      </c>
      <c r="E71" s="23">
        <v>381.99600000000004</v>
      </c>
      <c r="F71" s="23">
        <v>22.77</v>
      </c>
      <c r="G71" s="23">
        <f t="shared" si="10"/>
        <v>384.39600000000002</v>
      </c>
      <c r="H71" s="23">
        <f t="shared" si="11"/>
        <v>27964.832000000002</v>
      </c>
      <c r="I71" s="23">
        <v>27964.832000000002</v>
      </c>
      <c r="J71" s="23">
        <v>27964.832000000002</v>
      </c>
      <c r="K71" s="23">
        <v>27964.832000000002</v>
      </c>
      <c r="N71" s="23" t="s">
        <v>2</v>
      </c>
      <c r="O71" s="23">
        <f t="shared" si="12"/>
        <v>1</v>
      </c>
      <c r="P71" s="23">
        <f t="shared" si="12"/>
        <v>1.3659871083795534E-2</v>
      </c>
      <c r="Q71" s="23">
        <f t="shared" si="12"/>
        <v>8.1423696734527135E-4</v>
      </c>
      <c r="R71" s="23">
        <f t="shared" si="13"/>
        <v>1.3745693162040093E-2</v>
      </c>
      <c r="T71" s="23">
        <v>1.048</v>
      </c>
      <c r="U71" s="23">
        <v>1.048</v>
      </c>
      <c r="V71" s="23">
        <f t="shared" si="14"/>
        <v>29307.143936000004</v>
      </c>
      <c r="W71" s="23">
        <f t="shared" si="14"/>
        <v>400.33180800000008</v>
      </c>
      <c r="Z71" s="23" t="s">
        <v>13</v>
      </c>
      <c r="AA71" s="23">
        <f>GEOMEAN(AA63:AA70)</f>
        <v>0.67928539845034019</v>
      </c>
      <c r="AB71" s="23">
        <f t="shared" ref="AB71:AC71" si="15">GEOMEAN(AB63:AB70)</f>
        <v>0.48180376220057652</v>
      </c>
      <c r="AC71" s="23">
        <f t="shared" si="15"/>
        <v>6.1809893024912556E-2</v>
      </c>
      <c r="AD71" s="23">
        <v>0.22550000000000001</v>
      </c>
      <c r="AE71" s="23">
        <f>GEOMEAN(AE63:AE70)</f>
        <v>0.18220631825938771</v>
      </c>
    </row>
    <row r="72" spans="2:31" x14ac:dyDescent="0.25">
      <c r="C72" s="23" t="s">
        <v>3</v>
      </c>
      <c r="D72" s="4">
        <v>431.87580000000003</v>
      </c>
      <c r="E72" s="23">
        <v>109.05040000000001</v>
      </c>
      <c r="F72" s="23">
        <v>22.14</v>
      </c>
      <c r="G72" s="23">
        <f t="shared" si="10"/>
        <v>111.45040000000002</v>
      </c>
      <c r="H72" s="23">
        <f t="shared" si="11"/>
        <v>431.87580000000003</v>
      </c>
      <c r="I72" s="23">
        <v>431.87580000000003</v>
      </c>
      <c r="J72" s="23">
        <v>431.87580000000003</v>
      </c>
      <c r="K72" s="23">
        <v>431.87580000000003</v>
      </c>
      <c r="N72" s="23" t="s">
        <v>3</v>
      </c>
      <c r="O72" s="23">
        <f t="shared" si="12"/>
        <v>1</v>
      </c>
      <c r="P72" s="23">
        <f t="shared" si="12"/>
        <v>0.25250407640344746</v>
      </c>
      <c r="Q72" s="23">
        <f t="shared" si="12"/>
        <v>5.1264738612351049E-2</v>
      </c>
      <c r="R72" s="23">
        <f t="shared" si="13"/>
        <v>0.25806122964055872</v>
      </c>
      <c r="T72" s="23">
        <v>1.006</v>
      </c>
      <c r="U72" s="23">
        <v>1.006</v>
      </c>
      <c r="V72" s="23">
        <f t="shared" si="14"/>
        <v>434.46705480000003</v>
      </c>
      <c r="W72" s="23">
        <f t="shared" si="14"/>
        <v>109.70470240000002</v>
      </c>
      <c r="Z72" s="23" t="s">
        <v>25</v>
      </c>
      <c r="AC72" s="23">
        <v>5.56666666666666E-2</v>
      </c>
    </row>
    <row r="73" spans="2:31" x14ac:dyDescent="0.25">
      <c r="C73" s="23" t="s">
        <v>4</v>
      </c>
      <c r="D73" s="4">
        <v>34675.776000000005</v>
      </c>
      <c r="E73" s="23">
        <v>634.28399999999999</v>
      </c>
      <c r="F73" s="23">
        <v>39.5</v>
      </c>
      <c r="G73" s="23">
        <f t="shared" si="10"/>
        <v>636.68399999999997</v>
      </c>
      <c r="H73" s="23">
        <f t="shared" si="11"/>
        <v>34675.776000000005</v>
      </c>
      <c r="I73" s="23">
        <v>34675.776000000005</v>
      </c>
      <c r="J73" s="23">
        <v>34675.776000000005</v>
      </c>
      <c r="K73" s="23">
        <v>34675.776000000005</v>
      </c>
      <c r="N73" s="23" t="s">
        <v>4</v>
      </c>
      <c r="O73" s="23">
        <f t="shared" si="12"/>
        <v>1</v>
      </c>
      <c r="P73" s="23">
        <f t="shared" si="12"/>
        <v>1.8291847311506449E-2</v>
      </c>
      <c r="Q73" s="23">
        <f t="shared" si="12"/>
        <v>1.1391237502514722E-3</v>
      </c>
      <c r="R73" s="23">
        <f t="shared" si="13"/>
        <v>1.836105989380021E-2</v>
      </c>
      <c r="T73" s="23">
        <v>1.08</v>
      </c>
      <c r="U73" s="23">
        <v>1.08</v>
      </c>
      <c r="V73" s="23">
        <f t="shared" si="14"/>
        <v>37449.838080000009</v>
      </c>
      <c r="W73" s="23">
        <f t="shared" si="14"/>
        <v>685.02672000000007</v>
      </c>
    </row>
    <row r="74" spans="2:31" x14ac:dyDescent="0.25">
      <c r="C74" s="23" t="s">
        <v>5</v>
      </c>
      <c r="D74" s="4">
        <v>310271.75839999999</v>
      </c>
      <c r="E74" s="23">
        <v>239272.99799999999</v>
      </c>
      <c r="F74" s="23">
        <v>124</v>
      </c>
      <c r="G74" s="23">
        <f t="shared" si="10"/>
        <v>239275.39799999999</v>
      </c>
      <c r="H74" s="23">
        <f t="shared" si="11"/>
        <v>310271.75839999999</v>
      </c>
      <c r="I74" s="23">
        <v>310271.75839999999</v>
      </c>
      <c r="J74" s="23">
        <v>310271.75839999999</v>
      </c>
      <c r="K74" s="23">
        <v>310271.75839999999</v>
      </c>
      <c r="N74" s="23" t="s">
        <v>5</v>
      </c>
      <c r="O74" s="23">
        <f t="shared" si="12"/>
        <v>1</v>
      </c>
      <c r="P74" s="23">
        <f t="shared" si="12"/>
        <v>0.7711723401249142</v>
      </c>
      <c r="Q74" s="23">
        <f t="shared" si="12"/>
        <v>3.9964965112983356E-4</v>
      </c>
      <c r="R74" s="23">
        <f t="shared" si="13"/>
        <v>0.7711800752794522</v>
      </c>
      <c r="T74" s="23">
        <v>1.147</v>
      </c>
      <c r="U74" s="23">
        <v>1.5789999999999988</v>
      </c>
      <c r="V74" s="23">
        <f t="shared" si="14"/>
        <v>355881.70688479999</v>
      </c>
      <c r="W74" s="23">
        <f t="shared" si="14"/>
        <v>377812.06384199974</v>
      </c>
    </row>
    <row r="75" spans="2:31" x14ac:dyDescent="0.25">
      <c r="C75" s="23" t="s">
        <v>30</v>
      </c>
      <c r="D75" s="5">
        <v>1428137.4592999998</v>
      </c>
      <c r="E75" s="23">
        <v>4189119.9189999984</v>
      </c>
      <c r="F75" s="23">
        <v>43545.13</v>
      </c>
      <c r="G75" s="23">
        <f t="shared" si="10"/>
        <v>1428139.8592999997</v>
      </c>
      <c r="H75" s="23">
        <f t="shared" si="11"/>
        <v>4189119.9189999984</v>
      </c>
      <c r="I75" s="23">
        <v>4189119.9189999984</v>
      </c>
      <c r="J75" s="23">
        <v>4189119.9189999984</v>
      </c>
      <c r="K75" s="23">
        <v>4189119.9189999984</v>
      </c>
      <c r="N75" s="23" t="s">
        <v>30</v>
      </c>
      <c r="O75" s="23">
        <f t="shared" si="12"/>
        <v>0.34091586942226187</v>
      </c>
      <c r="P75" s="23">
        <f t="shared" si="12"/>
        <v>1</v>
      </c>
      <c r="Q75" s="23">
        <f t="shared" si="12"/>
        <v>1.0394815818591994E-2</v>
      </c>
      <c r="R75" s="23">
        <f t="shared" si="13"/>
        <v>0.34091644233496105</v>
      </c>
      <c r="T75" s="23">
        <v>1.2589999999999999</v>
      </c>
      <c r="U75" s="23">
        <v>2.0589999999999993</v>
      </c>
      <c r="V75" s="23">
        <f t="shared" si="14"/>
        <v>1798025.0612586995</v>
      </c>
      <c r="W75" s="23">
        <f t="shared" si="14"/>
        <v>8625397.9132209942</v>
      </c>
    </row>
    <row r="76" spans="2:31" x14ac:dyDescent="0.25">
      <c r="C76" s="23" t="s">
        <v>31</v>
      </c>
      <c r="D76" s="5">
        <v>5598414.2001</v>
      </c>
      <c r="E76" s="23">
        <v>31839813.023000006</v>
      </c>
      <c r="F76" s="23">
        <v>165332</v>
      </c>
      <c r="G76" s="23">
        <f t="shared" si="10"/>
        <v>5598416.6001000004</v>
      </c>
      <c r="H76" s="23">
        <f t="shared" si="11"/>
        <v>31839813.023000006</v>
      </c>
      <c r="I76" s="23">
        <v>31839813.023000006</v>
      </c>
      <c r="J76" s="23">
        <v>31839813.023000006</v>
      </c>
      <c r="K76" s="23">
        <v>31839813.023000006</v>
      </c>
      <c r="N76" s="23" t="s">
        <v>31</v>
      </c>
      <c r="O76" s="23">
        <f t="shared" si="12"/>
        <v>0.17583062425824847</v>
      </c>
      <c r="P76" s="23">
        <f t="shared" si="12"/>
        <v>1</v>
      </c>
      <c r="Q76" s="23">
        <f t="shared" si="12"/>
        <v>5.1926184327957502E-3</v>
      </c>
      <c r="R76" s="23">
        <f t="shared" si="13"/>
        <v>0.17583069963557554</v>
      </c>
      <c r="T76" s="23">
        <v>1.371</v>
      </c>
      <c r="U76" s="23">
        <v>3.3710000000000004</v>
      </c>
      <c r="V76" s="23">
        <f t="shared" si="14"/>
        <v>7675425.8683371004</v>
      </c>
      <c r="W76" s="23">
        <f t="shared" si="14"/>
        <v>107332009.70053303</v>
      </c>
    </row>
    <row r="77" spans="2:31" x14ac:dyDescent="0.25">
      <c r="B77" s="23" t="s">
        <v>7</v>
      </c>
      <c r="C77" s="23" t="s">
        <v>1</v>
      </c>
      <c r="D77" s="23">
        <v>241.18800000000002</v>
      </c>
      <c r="E77" s="23">
        <v>88.072000000000003</v>
      </c>
      <c r="F77" s="23">
        <v>14.03</v>
      </c>
      <c r="G77" s="23">
        <f t="shared" si="10"/>
        <v>90.472000000000008</v>
      </c>
      <c r="H77" s="23">
        <f t="shared" si="11"/>
        <v>241.18800000000002</v>
      </c>
      <c r="I77" s="23">
        <v>241.18800000000002</v>
      </c>
      <c r="J77" s="23">
        <v>241.18800000000002</v>
      </c>
      <c r="K77" s="23">
        <v>241.18800000000002</v>
      </c>
      <c r="M77" s="23" t="s">
        <v>7</v>
      </c>
      <c r="N77" s="23" t="s">
        <v>1</v>
      </c>
      <c r="O77" s="23">
        <f t="shared" si="12"/>
        <v>1</v>
      </c>
      <c r="P77" s="23">
        <f t="shared" si="12"/>
        <v>0.36515912897822445</v>
      </c>
      <c r="Q77" s="23">
        <f t="shared" si="12"/>
        <v>5.8170389903311935E-2</v>
      </c>
      <c r="R77" s="23">
        <f t="shared" si="13"/>
        <v>0.37510987279632485</v>
      </c>
      <c r="T77" s="23">
        <v>1.01</v>
      </c>
      <c r="U77" s="23">
        <v>1.01</v>
      </c>
      <c r="V77" s="23">
        <f t="shared" si="14"/>
        <v>243.59988000000001</v>
      </c>
      <c r="W77" s="23">
        <f t="shared" si="14"/>
        <v>88.952719999999999</v>
      </c>
    </row>
    <row r="78" spans="2:31" x14ac:dyDescent="0.25">
      <c r="C78" s="23" t="s">
        <v>2</v>
      </c>
      <c r="D78" s="23">
        <v>412.16080000000005</v>
      </c>
      <c r="E78" s="23">
        <v>173.821</v>
      </c>
      <c r="F78" s="23">
        <v>19.309999999999999</v>
      </c>
      <c r="G78" s="23">
        <f t="shared" si="10"/>
        <v>176.221</v>
      </c>
      <c r="H78" s="23">
        <f t="shared" si="11"/>
        <v>412.16080000000005</v>
      </c>
      <c r="I78" s="23">
        <v>412.16080000000005</v>
      </c>
      <c r="J78" s="23">
        <v>412.16080000000005</v>
      </c>
      <c r="K78" s="23">
        <v>412.16080000000005</v>
      </c>
      <c r="N78" s="23" t="s">
        <v>2</v>
      </c>
      <c r="O78" s="23">
        <f t="shared" si="12"/>
        <v>1</v>
      </c>
      <c r="P78" s="23">
        <f t="shared" si="12"/>
        <v>0.4217310331307586</v>
      </c>
      <c r="Q78" s="23">
        <f t="shared" si="12"/>
        <v>4.6850646640825611E-2</v>
      </c>
      <c r="R78" s="23">
        <f t="shared" si="13"/>
        <v>0.42755400319486953</v>
      </c>
      <c r="T78" s="23">
        <v>1.01</v>
      </c>
      <c r="U78" s="23">
        <v>1.01</v>
      </c>
      <c r="V78" s="23">
        <f t="shared" si="14"/>
        <v>416.28240800000003</v>
      </c>
      <c r="W78" s="23">
        <f t="shared" si="14"/>
        <v>175.55921000000001</v>
      </c>
    </row>
    <row r="79" spans="2:31" x14ac:dyDescent="0.25">
      <c r="C79" s="23" t="s">
        <v>3</v>
      </c>
      <c r="D79" s="23">
        <v>179.19878</v>
      </c>
      <c r="E79" s="23">
        <v>117.8026</v>
      </c>
      <c r="F79" s="23">
        <v>22.51</v>
      </c>
      <c r="G79" s="23">
        <f t="shared" si="10"/>
        <v>120.2026</v>
      </c>
      <c r="H79" s="23">
        <f t="shared" si="11"/>
        <v>179.19878</v>
      </c>
      <c r="I79" s="23">
        <v>179.19878</v>
      </c>
      <c r="J79" s="23">
        <v>179.19878</v>
      </c>
      <c r="K79" s="23">
        <v>179.19878</v>
      </c>
      <c r="N79" s="23" t="s">
        <v>3</v>
      </c>
      <c r="O79" s="23">
        <f t="shared" si="12"/>
        <v>1</v>
      </c>
      <c r="P79" s="23">
        <f t="shared" si="12"/>
        <v>0.65738505585808116</v>
      </c>
      <c r="Q79" s="23">
        <f t="shared" si="12"/>
        <v>0.12561469447504053</v>
      </c>
      <c r="R79" s="23">
        <f t="shared" si="13"/>
        <v>0.67077800418060884</v>
      </c>
      <c r="T79" s="23">
        <v>1.006</v>
      </c>
      <c r="U79" s="23">
        <v>1.006</v>
      </c>
      <c r="V79" s="23">
        <f t="shared" si="14"/>
        <v>180.27397268000001</v>
      </c>
      <c r="W79" s="23">
        <f t="shared" si="14"/>
        <v>118.5094156</v>
      </c>
    </row>
    <row r="80" spans="2:31" x14ac:dyDescent="0.25">
      <c r="C80" s="23" t="s">
        <v>4</v>
      </c>
      <c r="D80" s="23">
        <v>684.60767999999996</v>
      </c>
      <c r="E80" s="23">
        <v>278.512</v>
      </c>
      <c r="F80" s="23">
        <v>22.87</v>
      </c>
      <c r="G80" s="23">
        <f t="shared" si="10"/>
        <v>280.91199999999998</v>
      </c>
      <c r="H80" s="23">
        <f t="shared" si="11"/>
        <v>684.60767999999996</v>
      </c>
      <c r="I80" s="23">
        <v>684.60767999999996</v>
      </c>
      <c r="J80" s="23">
        <v>684.60767999999996</v>
      </c>
      <c r="K80" s="23">
        <v>684.60767999999996</v>
      </c>
      <c r="N80" s="23" t="s">
        <v>4</v>
      </c>
      <c r="O80" s="23">
        <f t="shared" si="12"/>
        <v>1</v>
      </c>
      <c r="P80" s="23">
        <f t="shared" si="12"/>
        <v>0.40681985922214603</v>
      </c>
      <c r="Q80" s="23">
        <f t="shared" si="12"/>
        <v>3.3405993926331652E-2</v>
      </c>
      <c r="R80" s="23">
        <f t="shared" si="13"/>
        <v>0.41032551665210648</v>
      </c>
      <c r="T80" s="23">
        <v>1.0029999999999999</v>
      </c>
      <c r="U80" s="23">
        <v>1.03</v>
      </c>
      <c r="V80" s="23">
        <f t="shared" si="14"/>
        <v>686.66150303999984</v>
      </c>
      <c r="W80" s="23">
        <f t="shared" si="14"/>
        <v>286.86736000000002</v>
      </c>
    </row>
    <row r="81" spans="2:23" x14ac:dyDescent="0.25">
      <c r="C81" s="23" t="s">
        <v>5</v>
      </c>
      <c r="D81" s="5">
        <v>742.02832799999999</v>
      </c>
      <c r="E81" s="23">
        <v>1166.9999999999998</v>
      </c>
      <c r="F81" s="23">
        <v>66.03</v>
      </c>
      <c r="G81" s="23">
        <f t="shared" si="10"/>
        <v>744.42832799999996</v>
      </c>
      <c r="H81" s="23">
        <f t="shared" si="11"/>
        <v>1166.9999999999998</v>
      </c>
      <c r="I81" s="23">
        <v>1166.9999999999998</v>
      </c>
      <c r="J81" s="23">
        <v>1166.9999999999998</v>
      </c>
      <c r="K81" s="23">
        <v>1166.9999999999998</v>
      </c>
      <c r="N81" s="23" t="s">
        <v>5</v>
      </c>
      <c r="O81" s="23">
        <f t="shared" si="12"/>
        <v>0.63584261182519286</v>
      </c>
      <c r="P81" s="23">
        <f t="shared" si="12"/>
        <v>1</v>
      </c>
      <c r="Q81" s="23">
        <f t="shared" si="12"/>
        <v>5.6580976863753227E-2</v>
      </c>
      <c r="R81" s="23">
        <f t="shared" si="13"/>
        <v>0.63789916709511574</v>
      </c>
      <c r="T81" s="23">
        <v>1.0166999999999999</v>
      </c>
      <c r="U81" s="23">
        <v>1.1669999999999998</v>
      </c>
      <c r="V81" s="23">
        <f t="shared" si="14"/>
        <v>754.42020107759993</v>
      </c>
      <c r="W81" s="23">
        <f t="shared" si="14"/>
        <v>1361.8889999999994</v>
      </c>
    </row>
    <row r="82" spans="2:23" x14ac:dyDescent="0.25">
      <c r="C82" s="23" t="s">
        <v>30</v>
      </c>
      <c r="D82" s="5">
        <v>3217.5076389999999</v>
      </c>
      <c r="E82" s="23">
        <v>18922.735999999986</v>
      </c>
      <c r="F82" s="23">
        <v>791.45</v>
      </c>
      <c r="G82" s="23">
        <f t="shared" si="10"/>
        <v>3219.907639</v>
      </c>
      <c r="H82" s="23">
        <f t="shared" si="11"/>
        <v>18922.735999999986</v>
      </c>
      <c r="I82" s="23">
        <v>18922.735999999986</v>
      </c>
      <c r="J82" s="23">
        <v>18922.735999999986</v>
      </c>
      <c r="K82" s="23">
        <v>18922.735999999986</v>
      </c>
      <c r="N82" s="23" t="s">
        <v>30</v>
      </c>
      <c r="O82" s="23">
        <f t="shared" si="12"/>
        <v>0.1700339548678374</v>
      </c>
      <c r="P82" s="23">
        <f t="shared" si="12"/>
        <v>1</v>
      </c>
      <c r="Q82" s="23">
        <f t="shared" si="12"/>
        <v>4.182534703226852E-2</v>
      </c>
      <c r="R82" s="23">
        <f t="shared" si="13"/>
        <v>0.17016078642116036</v>
      </c>
      <c r="T82" s="23">
        <v>1.0579000000000001</v>
      </c>
      <c r="U82" s="23">
        <v>1.5789999999999988</v>
      </c>
      <c r="V82" s="23">
        <f t="shared" si="14"/>
        <v>3403.8013312981002</v>
      </c>
      <c r="W82" s="23">
        <f t="shared" si="14"/>
        <v>29879.000143999958</v>
      </c>
    </row>
    <row r="83" spans="2:23" x14ac:dyDescent="0.25">
      <c r="C83" s="23" t="s">
        <v>31</v>
      </c>
      <c r="D83" s="5">
        <v>5204.7594299999992</v>
      </c>
      <c r="E83" s="23">
        <v>198326.83099999992</v>
      </c>
      <c r="F83" s="23">
        <v>5889.21</v>
      </c>
      <c r="G83" s="23">
        <f t="shared" si="10"/>
        <v>5207.1594299999988</v>
      </c>
      <c r="H83" s="23">
        <f t="shared" si="11"/>
        <v>198326.83099999992</v>
      </c>
      <c r="I83" s="23">
        <v>198326.83099999992</v>
      </c>
      <c r="J83" s="23">
        <v>198326.83099999992</v>
      </c>
      <c r="K83" s="23">
        <v>198326.83099999992</v>
      </c>
      <c r="N83" s="23" t="s">
        <v>31</v>
      </c>
      <c r="O83" s="23">
        <f t="shared" si="12"/>
        <v>2.6243344905763161E-2</v>
      </c>
      <c r="P83" s="23">
        <f t="shared" si="12"/>
        <v>1</v>
      </c>
      <c r="Q83" s="23">
        <f t="shared" si="12"/>
        <v>2.9694469327753249E-2</v>
      </c>
      <c r="R83" s="23">
        <f t="shared" si="13"/>
        <v>2.6255446142836824E-2</v>
      </c>
      <c r="T83" s="23">
        <v>1.0109999999999999</v>
      </c>
      <c r="U83" s="23">
        <v>2.0109999999999992</v>
      </c>
      <c r="V83" s="23">
        <f t="shared" si="14"/>
        <v>5262.0117837299986</v>
      </c>
      <c r="W83" s="23">
        <f t="shared" si="14"/>
        <v>398835.25714099966</v>
      </c>
    </row>
    <row r="84" spans="2:23" x14ac:dyDescent="0.25">
      <c r="B84" s="23" t="s">
        <v>8</v>
      </c>
      <c r="C84" s="23" t="s">
        <v>1</v>
      </c>
      <c r="D84" s="5">
        <v>162.65040000000002</v>
      </c>
      <c r="E84" s="23">
        <v>886.07299999999998</v>
      </c>
      <c r="F84" s="23">
        <v>278.10000000000002</v>
      </c>
      <c r="G84" s="23">
        <f t="shared" si="10"/>
        <v>165.05040000000002</v>
      </c>
      <c r="H84" s="23">
        <f t="shared" si="11"/>
        <v>886.07299999999998</v>
      </c>
      <c r="I84" s="23">
        <v>886.07299999999998</v>
      </c>
      <c r="J84" s="23">
        <v>886.07299999999998</v>
      </c>
      <c r="K84" s="23">
        <v>886.07299999999998</v>
      </c>
      <c r="M84" s="23" t="s">
        <v>8</v>
      </c>
      <c r="N84" s="23" t="s">
        <v>1</v>
      </c>
      <c r="O84" s="23">
        <f t="shared" si="12"/>
        <v>0.18356320528895478</v>
      </c>
      <c r="P84" s="23">
        <f t="shared" si="12"/>
        <v>1</v>
      </c>
      <c r="Q84" s="23">
        <f t="shared" si="12"/>
        <v>0.31385675898035492</v>
      </c>
      <c r="R84" s="23">
        <f t="shared" si="13"/>
        <v>0.18627178573322969</v>
      </c>
      <c r="T84" s="23">
        <v>1.01</v>
      </c>
      <c r="U84" s="23">
        <v>1.01</v>
      </c>
      <c r="V84" s="23">
        <f t="shared" si="14"/>
        <v>164.27690400000003</v>
      </c>
      <c r="W84" s="23">
        <f t="shared" si="14"/>
        <v>894.93372999999997</v>
      </c>
    </row>
    <row r="85" spans="2:23" x14ac:dyDescent="0.25">
      <c r="C85" s="23" t="s">
        <v>2</v>
      </c>
      <c r="D85" s="5">
        <v>205.31280000000001</v>
      </c>
      <c r="E85" s="23">
        <v>1209.98</v>
      </c>
      <c r="F85" s="23">
        <v>268.39999999999998</v>
      </c>
      <c r="G85" s="23">
        <f t="shared" si="10"/>
        <v>207.71280000000002</v>
      </c>
      <c r="H85" s="23">
        <f t="shared" si="11"/>
        <v>1209.98</v>
      </c>
      <c r="I85" s="23">
        <v>1209.98</v>
      </c>
      <c r="J85" s="23">
        <v>1209.98</v>
      </c>
      <c r="K85" s="23">
        <v>1209.98</v>
      </c>
      <c r="N85" s="23" t="s">
        <v>2</v>
      </c>
      <c r="O85" s="23">
        <f t="shared" si="12"/>
        <v>0.16968280467445743</v>
      </c>
      <c r="P85" s="23">
        <f t="shared" si="12"/>
        <v>1</v>
      </c>
      <c r="Q85" s="23">
        <f t="shared" si="12"/>
        <v>0.22182184829501311</v>
      </c>
      <c r="R85" s="23">
        <f t="shared" si="13"/>
        <v>0.17166630853402537</v>
      </c>
      <c r="T85" s="23">
        <v>1.01</v>
      </c>
      <c r="U85" s="23">
        <v>1.01</v>
      </c>
      <c r="V85" s="23">
        <f t="shared" si="14"/>
        <v>207.36592800000003</v>
      </c>
      <c r="W85" s="23">
        <f t="shared" si="14"/>
        <v>1222.0798</v>
      </c>
    </row>
    <row r="86" spans="2:23" x14ac:dyDescent="0.25">
      <c r="C86" s="23" t="s">
        <v>3</v>
      </c>
      <c r="D86" s="5">
        <v>189.69136</v>
      </c>
      <c r="E86" s="23">
        <v>501.08860000000004</v>
      </c>
      <c r="F86" s="23">
        <v>251.3</v>
      </c>
      <c r="G86" s="23">
        <f t="shared" si="10"/>
        <v>192.09136000000001</v>
      </c>
      <c r="H86" s="23">
        <f t="shared" si="11"/>
        <v>501.08860000000004</v>
      </c>
      <c r="I86" s="23">
        <v>501.08860000000004</v>
      </c>
      <c r="J86" s="23">
        <v>501.08860000000004</v>
      </c>
      <c r="K86" s="23">
        <v>501.08860000000004</v>
      </c>
      <c r="N86" s="23" t="s">
        <v>3</v>
      </c>
      <c r="O86" s="23">
        <f t="shared" si="12"/>
        <v>0.37855852238506321</v>
      </c>
      <c r="P86" s="23">
        <f t="shared" si="12"/>
        <v>1</v>
      </c>
      <c r="Q86" s="23">
        <f t="shared" si="12"/>
        <v>0.50150811652869376</v>
      </c>
      <c r="R86" s="23">
        <f t="shared" si="13"/>
        <v>0.38334809452859231</v>
      </c>
      <c r="T86" s="23">
        <v>1.006</v>
      </c>
      <c r="U86" s="23">
        <v>1.006</v>
      </c>
      <c r="V86" s="23">
        <f t="shared" si="14"/>
        <v>190.82950816000002</v>
      </c>
      <c r="W86" s="23">
        <f t="shared" si="14"/>
        <v>504.09513160000006</v>
      </c>
    </row>
    <row r="87" spans="2:23" x14ac:dyDescent="0.25">
      <c r="C87" s="23" t="s">
        <v>4</v>
      </c>
      <c r="D87" s="5">
        <v>427.59895999999992</v>
      </c>
      <c r="E87" s="23">
        <v>1840.6100000000001</v>
      </c>
      <c r="F87" s="23">
        <v>253.4</v>
      </c>
      <c r="G87" s="23">
        <f t="shared" si="10"/>
        <v>429.9989599999999</v>
      </c>
      <c r="H87" s="23">
        <f t="shared" si="11"/>
        <v>1840.6100000000001</v>
      </c>
      <c r="I87" s="23">
        <v>1840.6100000000001</v>
      </c>
      <c r="J87" s="23">
        <v>1840.6100000000001</v>
      </c>
      <c r="K87" s="23">
        <v>1840.6100000000001</v>
      </c>
      <c r="N87" s="23" t="s">
        <v>4</v>
      </c>
      <c r="O87" s="23">
        <f t="shared" si="12"/>
        <v>0.23231372208126647</v>
      </c>
      <c r="P87" s="23">
        <f t="shared" si="12"/>
        <v>1</v>
      </c>
      <c r="Q87" s="23">
        <f t="shared" si="12"/>
        <v>0.1376717501263168</v>
      </c>
      <c r="R87" s="23">
        <f t="shared" si="13"/>
        <v>0.23361763763100268</v>
      </c>
      <c r="T87" s="23">
        <v>1.0029999999999999</v>
      </c>
      <c r="U87" s="23">
        <v>1.03</v>
      </c>
      <c r="V87" s="23">
        <f t="shared" si="14"/>
        <v>428.8817568799999</v>
      </c>
      <c r="W87" s="23">
        <f t="shared" si="14"/>
        <v>1895.8283000000001</v>
      </c>
    </row>
    <row r="88" spans="2:23" x14ac:dyDescent="0.25">
      <c r="C88" s="23" t="s">
        <v>5</v>
      </c>
      <c r="D88" s="5">
        <v>609.45064799999989</v>
      </c>
      <c r="E88" s="23">
        <v>4916.570999999999</v>
      </c>
      <c r="F88" s="23">
        <v>374.1</v>
      </c>
      <c r="G88" s="23">
        <f t="shared" si="10"/>
        <v>611.85064799999986</v>
      </c>
      <c r="H88" s="23">
        <f t="shared" si="11"/>
        <v>4916.570999999999</v>
      </c>
      <c r="I88" s="23">
        <v>4916.570999999999</v>
      </c>
      <c r="J88" s="23">
        <v>4916.570999999999</v>
      </c>
      <c r="K88" s="23">
        <v>4916.570999999999</v>
      </c>
      <c r="N88" s="23" t="s">
        <v>5</v>
      </c>
      <c r="O88" s="23">
        <f t="shared" si="12"/>
        <v>0.123958475937803</v>
      </c>
      <c r="P88" s="23">
        <f t="shared" si="12"/>
        <v>1</v>
      </c>
      <c r="Q88" s="23">
        <f t="shared" si="12"/>
        <v>7.6089616116598355E-2</v>
      </c>
      <c r="R88" s="23">
        <f t="shared" si="13"/>
        <v>0.12444662102916849</v>
      </c>
      <c r="T88" s="23">
        <v>1.0166999999999999</v>
      </c>
      <c r="U88" s="23">
        <v>1.1669999999999998</v>
      </c>
      <c r="V88" s="23">
        <f t="shared" si="14"/>
        <v>619.62847382159987</v>
      </c>
      <c r="W88" s="23">
        <f t="shared" si="14"/>
        <v>5737.638356999998</v>
      </c>
    </row>
    <row r="89" spans="2:23" x14ac:dyDescent="0.25">
      <c r="C89" s="23" t="s">
        <v>30</v>
      </c>
      <c r="D89" s="5">
        <v>5499.2180960000005</v>
      </c>
      <c r="E89" s="23">
        <v>52265.057899999956</v>
      </c>
      <c r="F89" s="23">
        <v>3813.41</v>
      </c>
      <c r="G89" s="23">
        <f t="shared" si="10"/>
        <v>5501.6180960000002</v>
      </c>
      <c r="H89" s="23">
        <f t="shared" si="11"/>
        <v>52265.057899999956</v>
      </c>
      <c r="I89" s="23">
        <v>52265.057899999956</v>
      </c>
      <c r="J89" s="23">
        <v>52265.057899999956</v>
      </c>
      <c r="K89" s="23">
        <v>52265.057899999956</v>
      </c>
      <c r="N89" s="23" t="s">
        <v>30</v>
      </c>
      <c r="O89" s="23">
        <f t="shared" si="12"/>
        <v>0.10521787054214676</v>
      </c>
      <c r="P89" s="23">
        <f t="shared" si="12"/>
        <v>1</v>
      </c>
      <c r="Q89" s="23">
        <f t="shared" si="12"/>
        <v>7.2962896306291145E-2</v>
      </c>
      <c r="R89" s="23">
        <f t="shared" si="13"/>
        <v>0.10526379032290338</v>
      </c>
      <c r="T89" s="23">
        <v>1.0579000000000001</v>
      </c>
      <c r="U89" s="23">
        <v>1.5789999999999988</v>
      </c>
      <c r="V89" s="23">
        <f t="shared" si="14"/>
        <v>5817.622823758401</v>
      </c>
      <c r="W89" s="23">
        <f t="shared" si="14"/>
        <v>82526.526424099866</v>
      </c>
    </row>
    <row r="90" spans="2:23" x14ac:dyDescent="0.25">
      <c r="C90" s="23" t="s">
        <v>31</v>
      </c>
      <c r="D90" s="5">
        <v>14300.898299999997</v>
      </c>
      <c r="E90" s="23">
        <v>258924.49509999991</v>
      </c>
      <c r="F90" s="23">
        <v>19044.3</v>
      </c>
      <c r="G90" s="23">
        <f t="shared" si="10"/>
        <v>14303.298299999997</v>
      </c>
      <c r="H90" s="23">
        <f t="shared" si="11"/>
        <v>258924.49509999991</v>
      </c>
      <c r="I90" s="23">
        <v>258924.49509999991</v>
      </c>
      <c r="J90" s="23">
        <v>258924.49509999991</v>
      </c>
      <c r="K90" s="23">
        <v>258924.49509999991</v>
      </c>
      <c r="N90" s="23" t="s">
        <v>31</v>
      </c>
      <c r="O90" s="23">
        <f t="shared" si="12"/>
        <v>5.5231925023072108E-2</v>
      </c>
      <c r="P90" s="23">
        <f t="shared" si="12"/>
        <v>1</v>
      </c>
      <c r="Q90" s="23">
        <f t="shared" si="12"/>
        <v>7.3551557926741729E-2</v>
      </c>
      <c r="R90" s="23">
        <f t="shared" si="13"/>
        <v>5.5241194134513547E-2</v>
      </c>
      <c r="T90" s="23">
        <v>1.0109999999999999</v>
      </c>
      <c r="U90" s="23">
        <v>2.0109999999999992</v>
      </c>
      <c r="V90" s="23">
        <f t="shared" si="14"/>
        <v>14458.208181299995</v>
      </c>
      <c r="W90" s="23">
        <f t="shared" si="14"/>
        <v>520697.15964609961</v>
      </c>
    </row>
    <row r="91" spans="2:23" x14ac:dyDescent="0.25">
      <c r="B91" s="23" t="s">
        <v>9</v>
      </c>
      <c r="C91" s="23" t="s">
        <v>1</v>
      </c>
      <c r="D91" s="23">
        <v>163.86240000000001</v>
      </c>
      <c r="E91" s="23">
        <v>114.23099999999999</v>
      </c>
      <c r="F91" s="23">
        <v>35.76</v>
      </c>
      <c r="G91" s="23">
        <f t="shared" si="10"/>
        <v>116.631</v>
      </c>
      <c r="H91" s="23">
        <f t="shared" si="11"/>
        <v>163.86240000000001</v>
      </c>
      <c r="I91" s="23">
        <v>163.86240000000001</v>
      </c>
      <c r="J91" s="23">
        <v>163.86240000000001</v>
      </c>
      <c r="K91" s="23">
        <v>163.86240000000001</v>
      </c>
      <c r="M91" s="23" t="s">
        <v>9</v>
      </c>
      <c r="N91" s="23" t="s">
        <v>1</v>
      </c>
      <c r="O91" s="23">
        <f t="shared" si="12"/>
        <v>1</v>
      </c>
      <c r="P91" s="23">
        <f t="shared" si="12"/>
        <v>0.69711538461538458</v>
      </c>
      <c r="Q91" s="23">
        <f t="shared" si="12"/>
        <v>0.2182318823598336</v>
      </c>
      <c r="R91" s="23">
        <f t="shared" si="13"/>
        <v>0.71176181967309149</v>
      </c>
      <c r="T91" s="23">
        <v>1.01</v>
      </c>
      <c r="U91" s="23">
        <v>1.01</v>
      </c>
      <c r="V91" s="23">
        <f t="shared" si="14"/>
        <v>165.501024</v>
      </c>
      <c r="W91" s="23">
        <f t="shared" si="14"/>
        <v>115.37330999999999</v>
      </c>
    </row>
    <row r="92" spans="2:23" x14ac:dyDescent="0.25">
      <c r="C92" s="23" t="s">
        <v>2</v>
      </c>
      <c r="D92" s="23">
        <v>209.35280000000003</v>
      </c>
      <c r="E92" s="23">
        <v>92.041299999999993</v>
      </c>
      <c r="F92" s="23">
        <v>34.4</v>
      </c>
      <c r="G92" s="23">
        <f t="shared" si="10"/>
        <v>94.441299999999998</v>
      </c>
      <c r="H92" s="23">
        <f t="shared" si="11"/>
        <v>209.35280000000003</v>
      </c>
      <c r="I92" s="23">
        <v>209.35280000000003</v>
      </c>
      <c r="J92" s="23">
        <v>209.35280000000003</v>
      </c>
      <c r="K92" s="23">
        <v>209.35280000000003</v>
      </c>
      <c r="N92" s="23" t="s">
        <v>2</v>
      </c>
      <c r="O92" s="23">
        <f t="shared" si="12"/>
        <v>1</v>
      </c>
      <c r="P92" s="23">
        <f t="shared" si="12"/>
        <v>0.43964685449633334</v>
      </c>
      <c r="Q92" s="23">
        <f t="shared" si="12"/>
        <v>0.16431592985620441</v>
      </c>
      <c r="R92" s="23">
        <f t="shared" si="13"/>
        <v>0.45111075657932442</v>
      </c>
      <c r="T92" s="23">
        <v>1.01</v>
      </c>
      <c r="U92" s="23">
        <v>1.01</v>
      </c>
      <c r="V92" s="23">
        <f t="shared" si="14"/>
        <v>211.44632800000002</v>
      </c>
      <c r="W92" s="23">
        <f t="shared" si="14"/>
        <v>92.961712999999989</v>
      </c>
    </row>
    <row r="93" spans="2:23" x14ac:dyDescent="0.25">
      <c r="C93" s="23" t="s">
        <v>3</v>
      </c>
      <c r="D93" s="23">
        <v>81.888400000000004</v>
      </c>
      <c r="E93" s="23">
        <v>64.887</v>
      </c>
      <c r="F93" s="23">
        <v>37.909999999999997</v>
      </c>
      <c r="G93" s="23">
        <f t="shared" si="10"/>
        <v>67.287000000000006</v>
      </c>
      <c r="H93" s="23">
        <f t="shared" si="11"/>
        <v>81.888400000000004</v>
      </c>
      <c r="I93" s="23">
        <v>81.888400000000004</v>
      </c>
      <c r="J93" s="23">
        <v>81.888400000000004</v>
      </c>
      <c r="K93" s="23">
        <v>81.888400000000004</v>
      </c>
      <c r="N93" s="23" t="s">
        <v>3</v>
      </c>
      <c r="O93" s="23">
        <f t="shared" si="12"/>
        <v>1</v>
      </c>
      <c r="P93" s="23">
        <f t="shared" si="12"/>
        <v>0.7923832923832923</v>
      </c>
      <c r="Q93" s="23">
        <f t="shared" si="12"/>
        <v>0.46294713292725215</v>
      </c>
      <c r="R93" s="23">
        <f t="shared" si="13"/>
        <v>0.82169147278491217</v>
      </c>
      <c r="T93" s="23">
        <v>1.006</v>
      </c>
      <c r="U93" s="23">
        <v>1.006</v>
      </c>
      <c r="V93" s="23">
        <f t="shared" si="14"/>
        <v>82.3797304</v>
      </c>
      <c r="W93" s="23">
        <f t="shared" si="14"/>
        <v>65.276322000000008</v>
      </c>
    </row>
    <row r="94" spans="2:23" x14ac:dyDescent="0.25">
      <c r="C94" s="23" t="s">
        <v>4</v>
      </c>
      <c r="D94" s="23">
        <v>303.54792000000003</v>
      </c>
      <c r="E94" s="23">
        <v>95.738500000000002</v>
      </c>
      <c r="F94" s="23">
        <v>64.14</v>
      </c>
      <c r="G94" s="23">
        <f t="shared" si="10"/>
        <v>98.138500000000008</v>
      </c>
      <c r="H94" s="23">
        <f t="shared" si="11"/>
        <v>303.54792000000003</v>
      </c>
      <c r="I94" s="23">
        <v>303.54792000000003</v>
      </c>
      <c r="J94" s="23">
        <v>303.54792000000003</v>
      </c>
      <c r="K94" s="23">
        <v>303.54792000000003</v>
      </c>
      <c r="N94" s="23" t="s">
        <v>4</v>
      </c>
      <c r="O94" s="23">
        <f t="shared" si="12"/>
        <v>1</v>
      </c>
      <c r="P94" s="23">
        <f t="shared" si="12"/>
        <v>0.31539830679781955</v>
      </c>
      <c r="Q94" s="23">
        <f t="shared" si="12"/>
        <v>0.21130106903713916</v>
      </c>
      <c r="R94" s="23">
        <f t="shared" si="13"/>
        <v>0.32330480142970508</v>
      </c>
      <c r="T94" s="23">
        <v>1.0029999999999999</v>
      </c>
      <c r="U94" s="23">
        <v>1.03</v>
      </c>
      <c r="V94" s="23">
        <f t="shared" si="14"/>
        <v>304.45856376</v>
      </c>
      <c r="W94" s="23">
        <f t="shared" si="14"/>
        <v>98.610655000000008</v>
      </c>
    </row>
    <row r="95" spans="2:23" x14ac:dyDescent="0.25">
      <c r="C95" s="23" t="s">
        <v>5</v>
      </c>
      <c r="D95" s="5">
        <v>514.12485600000002</v>
      </c>
      <c r="E95" s="23">
        <v>1908.0449999999996</v>
      </c>
      <c r="F95" s="23">
        <v>272.10000000000002</v>
      </c>
      <c r="G95" s="23">
        <f t="shared" si="10"/>
        <v>516.524856</v>
      </c>
      <c r="H95" s="23">
        <f t="shared" si="11"/>
        <v>1908.0449999999996</v>
      </c>
      <c r="I95" s="23">
        <v>1908.0449999999996</v>
      </c>
      <c r="J95" s="23">
        <v>1908.0449999999996</v>
      </c>
      <c r="K95" s="23">
        <v>1908.0449999999996</v>
      </c>
      <c r="N95" s="23" t="s">
        <v>5</v>
      </c>
      <c r="O95" s="23">
        <f t="shared" si="12"/>
        <v>0.26945111671894539</v>
      </c>
      <c r="P95" s="23">
        <f t="shared" si="12"/>
        <v>1</v>
      </c>
      <c r="Q95" s="23">
        <f t="shared" si="12"/>
        <v>0.14260669952752691</v>
      </c>
      <c r="R95" s="23">
        <f t="shared" si="13"/>
        <v>0.27070894868831713</v>
      </c>
      <c r="T95" s="23">
        <v>1.0166999999999999</v>
      </c>
      <c r="U95" s="23">
        <v>1.1669999999999998</v>
      </c>
      <c r="V95" s="23">
        <f t="shared" si="14"/>
        <v>522.71074109519998</v>
      </c>
      <c r="W95" s="23">
        <f t="shared" si="14"/>
        <v>2226.6885149999994</v>
      </c>
    </row>
    <row r="96" spans="2:23" x14ac:dyDescent="0.25">
      <c r="C96" s="23" t="s">
        <v>30</v>
      </c>
      <c r="D96" s="5">
        <v>3614.3978662000004</v>
      </c>
      <c r="E96" s="23">
        <v>20740.164999999986</v>
      </c>
      <c r="F96" s="23">
        <v>2114.13</v>
      </c>
      <c r="G96" s="23">
        <f t="shared" si="10"/>
        <v>3616.7978662000005</v>
      </c>
      <c r="H96" s="23">
        <f t="shared" si="11"/>
        <v>20740.164999999986</v>
      </c>
      <c r="I96" s="23">
        <v>20740.164999999986</v>
      </c>
      <c r="J96" s="23">
        <v>20740.164999999986</v>
      </c>
      <c r="K96" s="23">
        <v>20740.164999999986</v>
      </c>
      <c r="N96" s="23" t="s">
        <v>30</v>
      </c>
      <c r="O96" s="23">
        <f t="shared" ref="O96:Q118" si="16">D96/H96</f>
        <v>0.17427044896701654</v>
      </c>
      <c r="P96" s="23">
        <f t="shared" si="16"/>
        <v>1</v>
      </c>
      <c r="Q96" s="23">
        <f t="shared" si="16"/>
        <v>0.10193409743847272</v>
      </c>
      <c r="R96" s="23">
        <f t="shared" si="13"/>
        <v>0.17438616646492461</v>
      </c>
      <c r="T96" s="23">
        <v>1.0579000000000001</v>
      </c>
      <c r="U96" s="23">
        <v>1.5789999999999988</v>
      </c>
      <c r="V96" s="23">
        <f t="shared" si="14"/>
        <v>3823.6715026529805</v>
      </c>
      <c r="W96" s="23">
        <f t="shared" si="14"/>
        <v>32748.720534999953</v>
      </c>
    </row>
    <row r="97" spans="2:23" x14ac:dyDescent="0.25">
      <c r="C97" s="23" t="s">
        <v>31</v>
      </c>
      <c r="D97" s="5">
        <v>4867.202706</v>
      </c>
      <c r="E97" s="23">
        <v>92777.484999999971</v>
      </c>
      <c r="F97" s="23">
        <v>5713.35</v>
      </c>
      <c r="G97" s="23">
        <f t="shared" si="10"/>
        <v>4869.6027059999997</v>
      </c>
      <c r="H97" s="23">
        <f t="shared" si="11"/>
        <v>92777.484999999971</v>
      </c>
      <c r="I97" s="23">
        <v>92777.484999999971</v>
      </c>
      <c r="J97" s="23">
        <v>92777.484999999971</v>
      </c>
      <c r="K97" s="23">
        <v>92777.484999999971</v>
      </c>
      <c r="N97" s="23" t="s">
        <v>31</v>
      </c>
      <c r="O97" s="23">
        <f t="shared" si="16"/>
        <v>5.2461033040505478E-2</v>
      </c>
      <c r="P97" s="23">
        <f t="shared" si="16"/>
        <v>1</v>
      </c>
      <c r="Q97" s="23">
        <f t="shared" si="16"/>
        <v>6.1581212295202893E-2</v>
      </c>
      <c r="R97" s="23">
        <f t="shared" si="13"/>
        <v>5.2486901385610969E-2</v>
      </c>
      <c r="T97" s="23">
        <v>1.0109999999999999</v>
      </c>
      <c r="U97" s="23">
        <v>2.0109999999999992</v>
      </c>
      <c r="V97" s="23">
        <f t="shared" si="14"/>
        <v>4920.7419357659992</v>
      </c>
      <c r="W97" s="23">
        <f t="shared" si="14"/>
        <v>186575.52233499987</v>
      </c>
    </row>
    <row r="98" spans="2:23" x14ac:dyDescent="0.25">
      <c r="B98" s="23" t="s">
        <v>10</v>
      </c>
      <c r="C98" s="23" t="s">
        <v>1</v>
      </c>
      <c r="D98" s="5">
        <v>123.94720000000001</v>
      </c>
      <c r="E98" s="23">
        <v>134.83500000000001</v>
      </c>
      <c r="F98" s="23">
        <v>67.13</v>
      </c>
      <c r="G98" s="23">
        <f t="shared" si="10"/>
        <v>126.34720000000002</v>
      </c>
      <c r="H98" s="23">
        <f t="shared" si="11"/>
        <v>134.83500000000001</v>
      </c>
      <c r="I98" s="23">
        <v>134.83500000000001</v>
      </c>
      <c r="J98" s="23">
        <v>134.83500000000001</v>
      </c>
      <c r="K98" s="23">
        <v>134.83500000000001</v>
      </c>
      <c r="M98" s="23" t="s">
        <v>10</v>
      </c>
      <c r="N98" s="23" t="s">
        <v>1</v>
      </c>
      <c r="O98" s="23">
        <f t="shared" si="16"/>
        <v>0.91925093632958799</v>
      </c>
      <c r="P98" s="23">
        <f t="shared" si="16"/>
        <v>1</v>
      </c>
      <c r="Q98" s="23">
        <f t="shared" si="16"/>
        <v>0.49786776430452029</v>
      </c>
      <c r="R98" s="23">
        <f t="shared" si="13"/>
        <v>0.93705046909185308</v>
      </c>
      <c r="T98" s="23">
        <v>1.01</v>
      </c>
      <c r="U98" s="23">
        <v>1.01</v>
      </c>
      <c r="V98" s="23">
        <f t="shared" si="14"/>
        <v>125.18667200000002</v>
      </c>
      <c r="W98" s="23">
        <f t="shared" si="14"/>
        <v>136.18335000000002</v>
      </c>
    </row>
    <row r="99" spans="2:23" x14ac:dyDescent="0.25">
      <c r="C99" s="23" t="s">
        <v>2</v>
      </c>
      <c r="D99" s="5">
        <v>159.58000000000001</v>
      </c>
      <c r="E99" s="23">
        <v>226.54300000000001</v>
      </c>
      <c r="F99" s="23">
        <v>73.34</v>
      </c>
      <c r="G99" s="23">
        <f t="shared" si="10"/>
        <v>161.98000000000002</v>
      </c>
      <c r="H99" s="23">
        <f t="shared" si="11"/>
        <v>226.54300000000001</v>
      </c>
      <c r="I99" s="23">
        <v>226.54300000000001</v>
      </c>
      <c r="J99" s="23">
        <v>226.54300000000001</v>
      </c>
      <c r="K99" s="23">
        <v>226.54300000000001</v>
      </c>
      <c r="N99" s="23" t="s">
        <v>2</v>
      </c>
      <c r="O99" s="23">
        <f t="shared" si="16"/>
        <v>0.70441373160945164</v>
      </c>
      <c r="P99" s="23">
        <f t="shared" si="16"/>
        <v>1</v>
      </c>
      <c r="Q99" s="23">
        <f t="shared" si="16"/>
        <v>0.32373544978216057</v>
      </c>
      <c r="R99" s="23">
        <f t="shared" si="13"/>
        <v>0.71500774687366198</v>
      </c>
      <c r="T99" s="23">
        <v>1.01</v>
      </c>
      <c r="U99" s="23">
        <v>1.01</v>
      </c>
      <c r="V99" s="23">
        <f t="shared" si="14"/>
        <v>161.17580000000001</v>
      </c>
      <c r="W99" s="23">
        <f t="shared" si="14"/>
        <v>228.80843000000002</v>
      </c>
    </row>
    <row r="100" spans="2:23" x14ac:dyDescent="0.25">
      <c r="C100" s="23" t="s">
        <v>3</v>
      </c>
      <c r="D100" s="5">
        <v>89.936400000000006</v>
      </c>
      <c r="E100" s="23">
        <v>250.59459999999999</v>
      </c>
      <c r="F100" s="23">
        <v>49.13</v>
      </c>
      <c r="G100" s="23">
        <f t="shared" si="10"/>
        <v>92.336400000000012</v>
      </c>
      <c r="H100" s="23">
        <f t="shared" si="11"/>
        <v>250.59459999999999</v>
      </c>
      <c r="I100" s="23">
        <v>250.59459999999999</v>
      </c>
      <c r="J100" s="23">
        <v>250.59459999999999</v>
      </c>
      <c r="K100" s="23">
        <v>250.59459999999999</v>
      </c>
      <c r="N100" s="23" t="s">
        <v>3</v>
      </c>
      <c r="O100" s="23">
        <f t="shared" si="16"/>
        <v>0.35889201124046571</v>
      </c>
      <c r="P100" s="23">
        <f t="shared" si="16"/>
        <v>1</v>
      </c>
      <c r="Q100" s="23">
        <f t="shared" si="16"/>
        <v>0.1960537058659684</v>
      </c>
      <c r="R100" s="23">
        <f t="shared" si="13"/>
        <v>0.3684692327767638</v>
      </c>
      <c r="T100" s="23">
        <v>1.006</v>
      </c>
      <c r="U100" s="23">
        <v>1.006</v>
      </c>
      <c r="V100" s="23">
        <f t="shared" si="14"/>
        <v>90.476018400000001</v>
      </c>
      <c r="W100" s="23">
        <f t="shared" si="14"/>
        <v>252.09816759999998</v>
      </c>
    </row>
    <row r="101" spans="2:23" x14ac:dyDescent="0.25">
      <c r="C101" s="23" t="s">
        <v>4</v>
      </c>
      <c r="D101" s="5">
        <v>303.38743999999997</v>
      </c>
      <c r="E101" s="23">
        <v>378.11300000000006</v>
      </c>
      <c r="F101" s="23">
        <v>70.13</v>
      </c>
      <c r="G101" s="23">
        <f t="shared" si="10"/>
        <v>305.78743999999995</v>
      </c>
      <c r="H101" s="23">
        <f t="shared" si="11"/>
        <v>378.11300000000006</v>
      </c>
      <c r="I101" s="23">
        <v>378.11300000000006</v>
      </c>
      <c r="J101" s="23">
        <v>378.11300000000006</v>
      </c>
      <c r="K101" s="23">
        <v>378.11300000000006</v>
      </c>
      <c r="N101" s="23" t="s">
        <v>4</v>
      </c>
      <c r="O101" s="23">
        <f t="shared" si="16"/>
        <v>0.8023724124798669</v>
      </c>
      <c r="P101" s="23">
        <f t="shared" si="16"/>
        <v>1</v>
      </c>
      <c r="Q101" s="23">
        <f t="shared" si="16"/>
        <v>0.18547365470110783</v>
      </c>
      <c r="R101" s="23">
        <f t="shared" si="13"/>
        <v>0.80871972135314019</v>
      </c>
      <c r="T101" s="23">
        <v>1.0029999999999999</v>
      </c>
      <c r="U101" s="23">
        <v>1.03</v>
      </c>
      <c r="V101" s="23">
        <f t="shared" si="14"/>
        <v>304.29760231999995</v>
      </c>
      <c r="W101" s="23">
        <f t="shared" si="14"/>
        <v>389.45639000000006</v>
      </c>
    </row>
    <row r="102" spans="2:23" x14ac:dyDescent="0.25">
      <c r="C102" s="23" t="s">
        <v>5</v>
      </c>
      <c r="D102" s="5">
        <v>499.72838399999995</v>
      </c>
      <c r="E102" s="23">
        <v>1288.3679999999997</v>
      </c>
      <c r="F102" s="23">
        <v>613</v>
      </c>
      <c r="G102" s="23">
        <f t="shared" si="10"/>
        <v>502.12838399999993</v>
      </c>
      <c r="H102" s="23">
        <f t="shared" si="11"/>
        <v>1288.3679999999997</v>
      </c>
      <c r="I102" s="23">
        <v>1288.3679999999997</v>
      </c>
      <c r="J102" s="23">
        <v>1288.3679999999997</v>
      </c>
      <c r="K102" s="23">
        <v>1288.3679999999997</v>
      </c>
      <c r="N102" s="23" t="s">
        <v>5</v>
      </c>
      <c r="O102" s="23">
        <f t="shared" si="16"/>
        <v>0.38787705376103726</v>
      </c>
      <c r="P102" s="23">
        <f t="shared" si="16"/>
        <v>1</v>
      </c>
      <c r="Q102" s="23">
        <f t="shared" si="16"/>
        <v>0.47579573537995368</v>
      </c>
      <c r="R102" s="23">
        <f t="shared" si="13"/>
        <v>0.38973987556350365</v>
      </c>
      <c r="T102" s="23">
        <v>1.0166999999999999</v>
      </c>
      <c r="U102" s="23">
        <v>1.1669999999999998</v>
      </c>
      <c r="V102" s="23">
        <f t="shared" si="14"/>
        <v>508.07384801279994</v>
      </c>
      <c r="W102" s="23">
        <f t="shared" si="14"/>
        <v>1503.5254559999994</v>
      </c>
    </row>
    <row r="103" spans="2:23" x14ac:dyDescent="0.25">
      <c r="C103" s="23" t="s">
        <v>30</v>
      </c>
      <c r="D103" s="5">
        <v>1308.7598270000001</v>
      </c>
      <c r="E103" s="23">
        <v>9207.3068999999941</v>
      </c>
      <c r="F103" s="23">
        <v>1991.4</v>
      </c>
      <c r="G103" s="23">
        <f t="shared" si="10"/>
        <v>1311.1598270000002</v>
      </c>
      <c r="H103" s="23">
        <f t="shared" si="11"/>
        <v>9207.3068999999941</v>
      </c>
      <c r="I103" s="23">
        <v>9207.3068999999941</v>
      </c>
      <c r="J103" s="23">
        <v>9207.3068999999941</v>
      </c>
      <c r="K103" s="23">
        <v>9207.3068999999941</v>
      </c>
      <c r="N103" s="23" t="s">
        <v>30</v>
      </c>
      <c r="O103" s="23">
        <f t="shared" si="16"/>
        <v>0.14214360846383875</v>
      </c>
      <c r="P103" s="23">
        <f t="shared" si="16"/>
        <v>1</v>
      </c>
      <c r="Q103" s="23">
        <f t="shared" si="16"/>
        <v>0.21628474228441341</v>
      </c>
      <c r="R103" s="23">
        <f t="shared" si="13"/>
        <v>0.14240427100350062</v>
      </c>
      <c r="T103" s="23">
        <v>1.0579000000000001</v>
      </c>
      <c r="U103" s="23">
        <v>1.5789999999999988</v>
      </c>
      <c r="V103" s="23">
        <f t="shared" si="14"/>
        <v>1384.5370209833002</v>
      </c>
      <c r="W103" s="23">
        <f t="shared" si="14"/>
        <v>14538.33759509998</v>
      </c>
    </row>
    <row r="104" spans="2:23" x14ac:dyDescent="0.25">
      <c r="C104" s="23" t="s">
        <v>31</v>
      </c>
      <c r="D104" s="5">
        <v>3915.7344299999995</v>
      </c>
      <c r="E104" s="23">
        <v>52557.082799999982</v>
      </c>
      <c r="F104" s="23">
        <v>6914.44</v>
      </c>
      <c r="G104" s="23">
        <f t="shared" si="10"/>
        <v>3918.1344299999996</v>
      </c>
      <c r="H104" s="23">
        <f t="shared" si="11"/>
        <v>52557.082799999982</v>
      </c>
      <c r="I104" s="23">
        <v>52557.082799999982</v>
      </c>
      <c r="J104" s="23">
        <v>52557.082799999982</v>
      </c>
      <c r="K104" s="23">
        <v>52557.082799999982</v>
      </c>
      <c r="N104" s="23" t="s">
        <v>31</v>
      </c>
      <c r="O104" s="23">
        <f t="shared" si="16"/>
        <v>7.4504409708219213E-2</v>
      </c>
      <c r="P104" s="23">
        <f t="shared" si="16"/>
        <v>1</v>
      </c>
      <c r="Q104" s="23">
        <f t="shared" si="16"/>
        <v>0.13156057436277652</v>
      </c>
      <c r="R104" s="23">
        <f t="shared" si="13"/>
        <v>7.4550074343167336E-2</v>
      </c>
      <c r="T104" s="23">
        <v>1.0109999999999999</v>
      </c>
      <c r="U104" s="23">
        <v>2.0109999999999992</v>
      </c>
      <c r="V104" s="23">
        <f t="shared" si="14"/>
        <v>3958.807508729999</v>
      </c>
      <c r="W104" s="23">
        <f t="shared" si="14"/>
        <v>105692.29351079992</v>
      </c>
    </row>
    <row r="105" spans="2:23" x14ac:dyDescent="0.25">
      <c r="B105" s="23" t="s">
        <v>11</v>
      </c>
      <c r="C105" s="23" t="s">
        <v>1</v>
      </c>
      <c r="D105" s="5">
        <v>136.32304000000002</v>
      </c>
      <c r="E105" s="23">
        <v>334.51545000000004</v>
      </c>
      <c r="F105" s="23">
        <v>65.56</v>
      </c>
      <c r="G105" s="23">
        <f t="shared" si="10"/>
        <v>138.72304000000003</v>
      </c>
      <c r="H105" s="23">
        <f t="shared" si="11"/>
        <v>334.51545000000004</v>
      </c>
      <c r="I105" s="23">
        <v>334.51545000000004</v>
      </c>
      <c r="J105" s="23">
        <v>334.51545000000004</v>
      </c>
      <c r="K105" s="23">
        <v>334.51545000000004</v>
      </c>
      <c r="M105" s="23" t="s">
        <v>11</v>
      </c>
      <c r="N105" s="23" t="s">
        <v>1</v>
      </c>
      <c r="O105" s="23">
        <f t="shared" si="16"/>
        <v>0.40752389762565527</v>
      </c>
      <c r="P105" s="23">
        <f t="shared" si="16"/>
        <v>1</v>
      </c>
      <c r="Q105" s="23">
        <f t="shared" si="16"/>
        <v>0.19598496870622864</v>
      </c>
      <c r="R105" s="23">
        <f t="shared" si="13"/>
        <v>0.41469845413717066</v>
      </c>
      <c r="T105" s="23">
        <v>1.0315000000000001</v>
      </c>
      <c r="U105" s="23">
        <v>1.0315000000000001</v>
      </c>
      <c r="V105" s="23">
        <f t="shared" si="14"/>
        <v>140.61721576000002</v>
      </c>
      <c r="W105" s="23">
        <f t="shared" si="14"/>
        <v>345.05268667500007</v>
      </c>
    </row>
    <row r="106" spans="2:23" x14ac:dyDescent="0.25">
      <c r="C106" s="23" t="s">
        <v>2</v>
      </c>
      <c r="D106" s="23">
        <v>257.03971200000001</v>
      </c>
      <c r="E106" s="23">
        <v>57.453278999999995</v>
      </c>
      <c r="F106" s="23">
        <v>21.45</v>
      </c>
      <c r="G106" s="23">
        <f t="shared" si="10"/>
        <v>59.853278999999993</v>
      </c>
      <c r="H106" s="23">
        <f t="shared" si="11"/>
        <v>257.03971200000001</v>
      </c>
      <c r="I106" s="23">
        <v>257.03971200000001</v>
      </c>
      <c r="J106" s="23">
        <v>257.03971200000001</v>
      </c>
      <c r="K106" s="23">
        <v>257.03971200000001</v>
      </c>
      <c r="N106" s="23" t="s">
        <v>2</v>
      </c>
      <c r="O106" s="23">
        <f t="shared" si="16"/>
        <v>1</v>
      </c>
      <c r="P106" s="23">
        <f t="shared" si="16"/>
        <v>0.22351907630522086</v>
      </c>
      <c r="Q106" s="23">
        <f t="shared" si="16"/>
        <v>8.3450140186898433E-2</v>
      </c>
      <c r="R106" s="23">
        <f t="shared" si="13"/>
        <v>0.23285615492753117</v>
      </c>
      <c r="T106" s="23">
        <v>1.0752999999999999</v>
      </c>
      <c r="U106" s="23">
        <v>1.0752999999999999</v>
      </c>
      <c r="V106" s="23">
        <f t="shared" si="14"/>
        <v>276.3948023136</v>
      </c>
      <c r="W106" s="23">
        <f t="shared" si="14"/>
        <v>61.77951090869999</v>
      </c>
    </row>
    <row r="107" spans="2:23" x14ac:dyDescent="0.25">
      <c r="C107" s="23" t="s">
        <v>3</v>
      </c>
      <c r="D107" s="5">
        <v>48.860622000000006</v>
      </c>
      <c r="E107" s="23">
        <v>105.45095000000001</v>
      </c>
      <c r="F107" s="23">
        <v>102.3</v>
      </c>
      <c r="G107" s="23">
        <f t="shared" si="10"/>
        <v>51.260622000000005</v>
      </c>
      <c r="H107" s="23">
        <f t="shared" si="11"/>
        <v>105.45095000000001</v>
      </c>
      <c r="I107" s="23">
        <v>105.45095000000001</v>
      </c>
      <c r="J107" s="23">
        <v>105.45095000000001</v>
      </c>
      <c r="K107" s="23">
        <v>105.45095000000001</v>
      </c>
      <c r="N107" s="23" t="s">
        <v>3</v>
      </c>
      <c r="O107" s="23">
        <f t="shared" si="16"/>
        <v>0.46334928229665073</v>
      </c>
      <c r="P107" s="23">
        <f t="shared" si="16"/>
        <v>1</v>
      </c>
      <c r="Q107" s="23">
        <f t="shared" si="16"/>
        <v>0.97011928294624172</v>
      </c>
      <c r="R107" s="23">
        <f t="shared" si="13"/>
        <v>0.48610867896401128</v>
      </c>
      <c r="T107" s="23">
        <v>1.0091000000000001</v>
      </c>
      <c r="U107" s="23">
        <v>1.0091000000000001</v>
      </c>
      <c r="V107" s="23">
        <f t="shared" si="14"/>
        <v>49.305253660200009</v>
      </c>
      <c r="W107" s="23">
        <f t="shared" si="14"/>
        <v>106.41055364500002</v>
      </c>
    </row>
    <row r="108" spans="2:23" x14ac:dyDescent="0.25">
      <c r="C108" s="23" t="s">
        <v>4</v>
      </c>
      <c r="D108" s="23">
        <v>372.28706400000004</v>
      </c>
      <c r="E108" s="23">
        <v>148.3535</v>
      </c>
      <c r="F108" s="23">
        <v>71.44</v>
      </c>
      <c r="G108" s="23">
        <f t="shared" si="10"/>
        <v>150.7535</v>
      </c>
      <c r="H108" s="23">
        <f t="shared" si="11"/>
        <v>372.28706400000004</v>
      </c>
      <c r="I108" s="23">
        <v>372.28706400000004</v>
      </c>
      <c r="J108" s="23">
        <v>372.28706400000004</v>
      </c>
      <c r="K108" s="23">
        <v>372.28706400000004</v>
      </c>
      <c r="N108" s="23" t="s">
        <v>4</v>
      </c>
      <c r="O108" s="23">
        <f t="shared" si="16"/>
        <v>1</v>
      </c>
      <c r="P108" s="23">
        <f t="shared" si="16"/>
        <v>0.3984922237319532</v>
      </c>
      <c r="Q108" s="23">
        <f t="shared" si="16"/>
        <v>0.19189492976849712</v>
      </c>
      <c r="R108" s="23">
        <f t="shared" si="13"/>
        <v>0.40493886191006623</v>
      </c>
      <c r="T108" s="23">
        <v>1.0203</v>
      </c>
      <c r="U108" s="23">
        <v>1.103</v>
      </c>
      <c r="V108" s="23">
        <f t="shared" si="14"/>
        <v>379.84449139920002</v>
      </c>
      <c r="W108" s="23">
        <f t="shared" si="14"/>
        <v>163.63391049999998</v>
      </c>
    </row>
    <row r="109" spans="2:23" x14ac:dyDescent="0.25">
      <c r="C109" s="23" t="s">
        <v>5</v>
      </c>
      <c r="D109" s="5">
        <v>687.441776</v>
      </c>
      <c r="E109" s="23">
        <v>862.83467999999993</v>
      </c>
      <c r="F109" s="23">
        <v>210.4</v>
      </c>
      <c r="G109" s="23">
        <f t="shared" si="10"/>
        <v>689.84177599999998</v>
      </c>
      <c r="H109" s="23">
        <f t="shared" si="11"/>
        <v>862.83467999999993</v>
      </c>
      <c r="I109" s="23">
        <v>862.83467999999993</v>
      </c>
      <c r="J109" s="23">
        <v>862.83467999999993</v>
      </c>
      <c r="K109" s="23">
        <v>862.83467999999993</v>
      </c>
      <c r="N109" s="23" t="s">
        <v>5</v>
      </c>
      <c r="O109" s="23">
        <f t="shared" si="16"/>
        <v>0.79672478625917087</v>
      </c>
      <c r="P109" s="23">
        <f t="shared" si="16"/>
        <v>1</v>
      </c>
      <c r="Q109" s="23">
        <f t="shared" si="16"/>
        <v>0.24384740770966695</v>
      </c>
      <c r="R109" s="23">
        <f t="shared" si="13"/>
        <v>0.79950631562468033</v>
      </c>
      <c r="T109" s="23">
        <v>1.0094000000000001</v>
      </c>
      <c r="U109" s="23">
        <v>1.4093999999999998</v>
      </c>
      <c r="V109" s="23">
        <f t="shared" si="14"/>
        <v>693.9037286944</v>
      </c>
      <c r="W109" s="23">
        <f t="shared" si="14"/>
        <v>1216.0791979919998</v>
      </c>
    </row>
    <row r="110" spans="2:23" x14ac:dyDescent="0.25">
      <c r="C110" s="23" t="s">
        <v>30</v>
      </c>
      <c r="D110" s="5">
        <v>1154.0170599999999</v>
      </c>
      <c r="E110" s="23">
        <v>4878.4502199999997</v>
      </c>
      <c r="F110" s="23">
        <v>598.46</v>
      </c>
      <c r="G110" s="23">
        <f t="shared" si="10"/>
        <v>1156.41706</v>
      </c>
      <c r="H110" s="23">
        <f t="shared" si="11"/>
        <v>4878.4502199999997</v>
      </c>
      <c r="I110" s="23">
        <v>4878.4502199999997</v>
      </c>
      <c r="J110" s="23">
        <v>4878.4502199999997</v>
      </c>
      <c r="K110" s="23">
        <v>4878.4502199999997</v>
      </c>
      <c r="N110" s="23" t="s">
        <v>30</v>
      </c>
      <c r="O110" s="23">
        <f t="shared" si="16"/>
        <v>0.23655403006244061</v>
      </c>
      <c r="P110" s="23">
        <f t="shared" si="16"/>
        <v>1</v>
      </c>
      <c r="Q110" s="23">
        <f t="shared" si="16"/>
        <v>0.12267420451407211</v>
      </c>
      <c r="R110" s="23">
        <f t="shared" si="13"/>
        <v>0.23704598957658321</v>
      </c>
      <c r="T110" s="23">
        <v>1.1619999999999999</v>
      </c>
      <c r="U110" s="23">
        <v>3.9619999999999997</v>
      </c>
      <c r="V110" s="23">
        <f t="shared" si="14"/>
        <v>1340.9678237199998</v>
      </c>
      <c r="W110" s="23">
        <f t="shared" si="14"/>
        <v>19328.419771639998</v>
      </c>
    </row>
    <row r="111" spans="2:23" x14ac:dyDescent="0.25">
      <c r="C111" s="23" t="s">
        <v>31</v>
      </c>
      <c r="D111" s="5">
        <v>5323.1893</v>
      </c>
      <c r="E111" s="23">
        <v>52059.677929999983</v>
      </c>
      <c r="F111" s="23">
        <v>4531.3100000000004</v>
      </c>
      <c r="G111" s="23">
        <f t="shared" si="10"/>
        <v>5325.5892999999996</v>
      </c>
      <c r="H111" s="23">
        <f t="shared" si="11"/>
        <v>52059.677929999983</v>
      </c>
      <c r="I111" s="23">
        <v>52059.677929999983</v>
      </c>
      <c r="J111" s="23">
        <v>52059.677929999983</v>
      </c>
      <c r="K111" s="23">
        <v>52059.677929999983</v>
      </c>
      <c r="N111" s="23" t="s">
        <v>31</v>
      </c>
      <c r="O111" s="23">
        <f t="shared" si="16"/>
        <v>0.10225167560885834</v>
      </c>
      <c r="P111" s="23">
        <f t="shared" si="16"/>
        <v>1</v>
      </c>
      <c r="Q111" s="23">
        <f t="shared" si="16"/>
        <v>8.7040684463950191E-2</v>
      </c>
      <c r="R111" s="23">
        <f t="shared" si="13"/>
        <v>0.10229777654715509</v>
      </c>
      <c r="T111" s="23">
        <v>1.573</v>
      </c>
      <c r="U111" s="23">
        <v>5.5729999999999986</v>
      </c>
      <c r="V111" s="23">
        <f t="shared" si="14"/>
        <v>8373.3767688999997</v>
      </c>
      <c r="W111" s="23">
        <f t="shared" si="14"/>
        <v>290128.58510388981</v>
      </c>
    </row>
    <row r="112" spans="2:23" x14ac:dyDescent="0.25">
      <c r="B112" s="23" t="s">
        <v>12</v>
      </c>
      <c r="C112" s="23" t="s">
        <v>1</v>
      </c>
      <c r="D112" s="5">
        <v>46.944800000000008</v>
      </c>
      <c r="E112" s="23">
        <v>80.941400000000002</v>
      </c>
      <c r="F112" s="23">
        <v>20.03</v>
      </c>
      <c r="G112" s="23">
        <f t="shared" si="10"/>
        <v>49.344800000000006</v>
      </c>
      <c r="H112" s="23">
        <f t="shared" si="11"/>
        <v>80.941400000000002</v>
      </c>
      <c r="I112" s="23">
        <v>80.941400000000002</v>
      </c>
      <c r="J112" s="23">
        <v>80.941400000000002</v>
      </c>
      <c r="K112" s="23">
        <v>80.941400000000002</v>
      </c>
      <c r="M112" s="23" t="s">
        <v>12</v>
      </c>
      <c r="N112" s="23" t="s">
        <v>1</v>
      </c>
      <c r="O112" s="23">
        <f t="shared" si="16"/>
        <v>0.57998502620414283</v>
      </c>
      <c r="P112" s="23">
        <f t="shared" si="16"/>
        <v>1</v>
      </c>
      <c r="Q112" s="23">
        <f t="shared" si="16"/>
        <v>0.24746297939002784</v>
      </c>
      <c r="R112" s="23">
        <f t="shared" si="13"/>
        <v>0.60963610710958804</v>
      </c>
      <c r="T112" s="23">
        <v>1.01</v>
      </c>
      <c r="U112" s="23">
        <v>1.01</v>
      </c>
      <c r="V112" s="23">
        <f t="shared" si="14"/>
        <v>47.414248000000008</v>
      </c>
      <c r="W112" s="23">
        <f t="shared" si="14"/>
        <v>81.750814000000005</v>
      </c>
    </row>
    <row r="113" spans="2:26" x14ac:dyDescent="0.25">
      <c r="C113" s="23" t="s">
        <v>2</v>
      </c>
      <c r="D113" s="5">
        <v>79.507200000000012</v>
      </c>
      <c r="E113" s="23">
        <v>92.364500000000007</v>
      </c>
      <c r="F113" s="23">
        <v>28.73</v>
      </c>
      <c r="G113" s="23">
        <f t="shared" si="10"/>
        <v>81.907200000000017</v>
      </c>
      <c r="H113" s="23">
        <f t="shared" si="11"/>
        <v>92.364500000000007</v>
      </c>
      <c r="I113" s="23">
        <v>92.364500000000007</v>
      </c>
      <c r="J113" s="23">
        <v>92.364500000000007</v>
      </c>
      <c r="K113" s="23">
        <v>92.364500000000007</v>
      </c>
      <c r="N113" s="23" t="s">
        <v>2</v>
      </c>
      <c r="O113" s="23">
        <f t="shared" si="16"/>
        <v>0.8607982504100602</v>
      </c>
      <c r="P113" s="23">
        <f t="shared" si="16"/>
        <v>1</v>
      </c>
      <c r="Q113" s="23">
        <f t="shared" si="16"/>
        <v>0.31105024116408359</v>
      </c>
      <c r="R113" s="23">
        <f t="shared" si="13"/>
        <v>0.88678225941785005</v>
      </c>
      <c r="T113" s="23">
        <v>1.01</v>
      </c>
      <c r="U113" s="23">
        <v>1.01</v>
      </c>
      <c r="V113" s="23">
        <f t="shared" si="14"/>
        <v>80.302272000000016</v>
      </c>
      <c r="W113" s="23">
        <f t="shared" si="14"/>
        <v>93.288145000000014</v>
      </c>
    </row>
    <row r="114" spans="2:26" x14ac:dyDescent="0.25">
      <c r="C114" s="23" t="s">
        <v>3</v>
      </c>
      <c r="D114" s="5">
        <v>28.91244</v>
      </c>
      <c r="E114" s="23">
        <v>54.464840000000002</v>
      </c>
      <c r="F114" s="23">
        <v>13.34</v>
      </c>
      <c r="G114" s="23">
        <f t="shared" si="10"/>
        <v>31.312439999999999</v>
      </c>
      <c r="H114" s="23">
        <f t="shared" si="11"/>
        <v>54.464840000000002</v>
      </c>
      <c r="I114" s="23">
        <v>54.464840000000002</v>
      </c>
      <c r="J114" s="23">
        <v>54.464840000000002</v>
      </c>
      <c r="K114" s="23">
        <v>54.464840000000002</v>
      </c>
      <c r="N114" s="23" t="s">
        <v>3</v>
      </c>
      <c r="O114" s="23">
        <f t="shared" si="16"/>
        <v>0.53084595493165865</v>
      </c>
      <c r="P114" s="23">
        <f t="shared" si="16"/>
        <v>1</v>
      </c>
      <c r="Q114" s="23">
        <f t="shared" si="16"/>
        <v>0.24492865489001711</v>
      </c>
      <c r="R114" s="23">
        <f t="shared" si="13"/>
        <v>0.5749110802492029</v>
      </c>
      <c r="T114" s="23">
        <v>1.006</v>
      </c>
      <c r="U114" s="23">
        <v>1.006</v>
      </c>
      <c r="V114" s="23">
        <f t="shared" si="14"/>
        <v>29.085914639999999</v>
      </c>
      <c r="W114" s="23">
        <f t="shared" si="14"/>
        <v>54.791629040000004</v>
      </c>
    </row>
    <row r="115" spans="2:26" x14ac:dyDescent="0.25">
      <c r="C115" s="23" t="s">
        <v>4</v>
      </c>
      <c r="D115" s="5">
        <v>188.00232</v>
      </c>
      <c r="E115" s="23">
        <v>309.30900000000003</v>
      </c>
      <c r="F115" s="23">
        <v>28.34</v>
      </c>
      <c r="G115" s="23">
        <f t="shared" si="10"/>
        <v>190.40232</v>
      </c>
      <c r="H115" s="23">
        <f t="shared" si="11"/>
        <v>309.30900000000003</v>
      </c>
      <c r="I115" s="23">
        <v>309.30900000000003</v>
      </c>
      <c r="J115" s="23">
        <v>309.30900000000003</v>
      </c>
      <c r="K115" s="23">
        <v>309.30900000000003</v>
      </c>
      <c r="N115" s="23" t="s">
        <v>4</v>
      </c>
      <c r="O115" s="23">
        <f t="shared" si="16"/>
        <v>0.60781393363917635</v>
      </c>
      <c r="P115" s="23">
        <f t="shared" si="16"/>
        <v>1</v>
      </c>
      <c r="Q115" s="23">
        <f t="shared" si="16"/>
        <v>9.1623586769217835E-2</v>
      </c>
      <c r="R115" s="23">
        <f t="shared" si="13"/>
        <v>0.61557316469937828</v>
      </c>
      <c r="T115" s="23">
        <v>1.0029999999999999</v>
      </c>
      <c r="U115" s="23">
        <v>1.03</v>
      </c>
      <c r="V115" s="23">
        <f t="shared" si="14"/>
        <v>188.56632695999997</v>
      </c>
      <c r="W115" s="23">
        <f t="shared" si="14"/>
        <v>318.58827000000002</v>
      </c>
    </row>
    <row r="116" spans="2:26" x14ac:dyDescent="0.25">
      <c r="C116" s="23" t="s">
        <v>5</v>
      </c>
      <c r="D116" s="5">
        <v>432.95152799999994</v>
      </c>
      <c r="E116" s="23">
        <v>1336.2149999999997</v>
      </c>
      <c r="F116" s="23">
        <v>68.44</v>
      </c>
      <c r="G116" s="23">
        <f t="shared" si="10"/>
        <v>435.35152799999992</v>
      </c>
      <c r="H116" s="23">
        <f t="shared" si="11"/>
        <v>1336.2149999999997</v>
      </c>
      <c r="I116" s="23">
        <v>1336.2149999999997</v>
      </c>
      <c r="J116" s="23">
        <v>1336.2149999999997</v>
      </c>
      <c r="K116" s="23">
        <v>1336.2149999999997</v>
      </c>
      <c r="N116" s="23" t="s">
        <v>5</v>
      </c>
      <c r="O116" s="23">
        <f t="shared" si="16"/>
        <v>0.32401337209954989</v>
      </c>
      <c r="P116" s="23">
        <f t="shared" si="16"/>
        <v>1</v>
      </c>
      <c r="Q116" s="23">
        <f t="shared" si="16"/>
        <v>5.1219302282941005E-2</v>
      </c>
      <c r="R116" s="23">
        <f t="shared" si="13"/>
        <v>0.32580949023922051</v>
      </c>
      <c r="T116" s="23">
        <v>1.0166999999999999</v>
      </c>
      <c r="U116" s="23">
        <v>1.1669999999999998</v>
      </c>
      <c r="V116" s="23">
        <f t="shared" si="14"/>
        <v>440.18181851759994</v>
      </c>
      <c r="W116" s="23">
        <f t="shared" si="14"/>
        <v>1559.3629049999995</v>
      </c>
    </row>
    <row r="117" spans="2:26" x14ac:dyDescent="0.25">
      <c r="C117" s="23" t="s">
        <v>30</v>
      </c>
      <c r="D117" s="5">
        <v>890.0430070000001</v>
      </c>
      <c r="E117" s="23">
        <v>15472.778899999988</v>
      </c>
      <c r="F117" s="23">
        <v>481.13</v>
      </c>
      <c r="G117" s="23">
        <f t="shared" si="10"/>
        <v>892.44300700000008</v>
      </c>
      <c r="H117" s="23">
        <f t="shared" si="11"/>
        <v>15472.778899999988</v>
      </c>
      <c r="I117" s="23">
        <v>15472.778899999988</v>
      </c>
      <c r="J117" s="23">
        <v>15472.778899999988</v>
      </c>
      <c r="K117" s="23">
        <v>15472.778899999988</v>
      </c>
      <c r="N117" s="23" t="s">
        <v>30</v>
      </c>
      <c r="O117" s="23">
        <f t="shared" si="16"/>
        <v>5.7523151642786076E-2</v>
      </c>
      <c r="P117" s="23">
        <f t="shared" si="16"/>
        <v>1</v>
      </c>
      <c r="Q117" s="23">
        <f t="shared" si="16"/>
        <v>3.1095254647502291E-2</v>
      </c>
      <c r="R117" s="23">
        <f t="shared" si="13"/>
        <v>5.7678262758605096E-2</v>
      </c>
      <c r="T117" s="23">
        <v>1.0579000000000001</v>
      </c>
      <c r="U117" s="23">
        <v>1.5789999999999988</v>
      </c>
      <c r="V117" s="23">
        <f t="shared" si="14"/>
        <v>941.57649710530018</v>
      </c>
      <c r="W117" s="23">
        <f t="shared" si="14"/>
        <v>24431.517883099965</v>
      </c>
    </row>
    <row r="118" spans="2:26" x14ac:dyDescent="0.25">
      <c r="C118" s="23" t="s">
        <v>31</v>
      </c>
      <c r="D118" s="5">
        <v>2260.7274299999999</v>
      </c>
      <c r="E118" s="23">
        <v>45129.675509999979</v>
      </c>
      <c r="F118" s="23">
        <v>2713.42</v>
      </c>
      <c r="G118" s="23">
        <f t="shared" si="10"/>
        <v>2263.12743</v>
      </c>
      <c r="H118" s="23">
        <f t="shared" si="11"/>
        <v>45129.675509999979</v>
      </c>
      <c r="I118" s="23">
        <v>45129.675509999979</v>
      </c>
      <c r="J118" s="23">
        <v>45129.675509999979</v>
      </c>
      <c r="K118" s="23">
        <v>45129.675509999979</v>
      </c>
      <c r="N118" s="23" t="s">
        <v>31</v>
      </c>
      <c r="O118" s="23">
        <f t="shared" si="16"/>
        <v>5.0094032462056161E-2</v>
      </c>
      <c r="P118" s="23">
        <f t="shared" si="16"/>
        <v>1</v>
      </c>
      <c r="Q118" s="23">
        <f t="shared" si="16"/>
        <v>6.0124961443579442E-2</v>
      </c>
      <c r="R118" s="23">
        <f t="shared" si="13"/>
        <v>5.0147212547507217E-2</v>
      </c>
      <c r="T118" s="23">
        <v>1.0109999999999999</v>
      </c>
      <c r="U118" s="23">
        <v>2.0109999999999992</v>
      </c>
      <c r="V118" s="23">
        <f t="shared" si="14"/>
        <v>2285.5954317299997</v>
      </c>
      <c r="W118" s="23">
        <f t="shared" si="14"/>
        <v>90755.777450609923</v>
      </c>
    </row>
    <row r="119" spans="2:26" x14ac:dyDescent="0.25">
      <c r="B119" s="23" t="s">
        <v>13</v>
      </c>
      <c r="D119" s="23">
        <f>GEOMEAN(D63:D118)</f>
        <v>1974.9416235218423</v>
      </c>
      <c r="E119" s="23">
        <f t="shared" ref="E119" si="17">GEOMEAN(E63:E118)</f>
        <v>2338.5734401681207</v>
      </c>
      <c r="F119" s="23">
        <v>313.2517890913208</v>
      </c>
      <c r="G119" s="23">
        <f>GEOMEAN(G63:G118)</f>
        <v>923.41941370924314</v>
      </c>
      <c r="N119" s="23" t="s">
        <v>13</v>
      </c>
      <c r="O119" s="23">
        <f>GEOMEAN(O63:O118)</f>
        <v>0.38968949174858647</v>
      </c>
      <c r="P119" s="23">
        <f t="shared" ref="P119:R119" si="18">GEOMEAN(P63:P118)</f>
        <v>0.46144021902315197</v>
      </c>
      <c r="Q119" s="23">
        <f t="shared" si="18"/>
        <v>6.1809893024912556E-2</v>
      </c>
      <c r="R119" s="23">
        <f t="shared" si="18"/>
        <v>0.18220631825938771</v>
      </c>
    </row>
    <row r="124" spans="2:26" x14ac:dyDescent="0.25">
      <c r="M124" s="23">
        <v>16</v>
      </c>
      <c r="N124" s="23">
        <v>32</v>
      </c>
      <c r="O124" s="23">
        <v>64</v>
      </c>
      <c r="P124" s="23">
        <v>128</v>
      </c>
      <c r="Q124" s="23">
        <v>256</v>
      </c>
      <c r="R124" s="23">
        <v>512</v>
      </c>
      <c r="S124" s="23">
        <v>1024</v>
      </c>
    </row>
    <row r="125" spans="2:26" x14ac:dyDescent="0.25">
      <c r="M125" s="23">
        <v>223.32499999999999</v>
      </c>
      <c r="N125" s="23">
        <v>60.54</v>
      </c>
      <c r="O125" s="23">
        <v>39.14</v>
      </c>
      <c r="P125" s="23">
        <v>67.254000000000005</v>
      </c>
      <c r="Q125" s="23">
        <v>150.53100000000001</v>
      </c>
      <c r="R125" s="23">
        <v>331.32420000000002</v>
      </c>
      <c r="S125" s="23">
        <v>563.13099999999997</v>
      </c>
    </row>
    <row r="127" spans="2:26" x14ac:dyDescent="0.25">
      <c r="B127" s="23" t="s">
        <v>16</v>
      </c>
      <c r="D127" s="23">
        <v>512</v>
      </c>
      <c r="G127" s="23">
        <v>16384</v>
      </c>
      <c r="J127" s="23">
        <v>32768</v>
      </c>
      <c r="M127" s="23">
        <v>65536</v>
      </c>
      <c r="P127" s="23">
        <v>131072</v>
      </c>
      <c r="S127" s="23">
        <v>262144</v>
      </c>
      <c r="V127" s="23">
        <v>524288</v>
      </c>
      <c r="Y127" s="23">
        <v>1048576</v>
      </c>
    </row>
    <row r="128" spans="2:26" x14ac:dyDescent="0.25">
      <c r="C128" s="23">
        <v>64</v>
      </c>
      <c r="D128" s="23">
        <v>256</v>
      </c>
      <c r="E128" s="23">
        <v>1024</v>
      </c>
      <c r="F128" s="23">
        <v>64</v>
      </c>
      <c r="G128" s="23">
        <v>256</v>
      </c>
      <c r="H128" s="23">
        <v>1024</v>
      </c>
      <c r="I128" s="23">
        <v>64</v>
      </c>
      <c r="J128" s="23">
        <v>256</v>
      </c>
      <c r="K128" s="23">
        <v>1024</v>
      </c>
      <c r="L128" s="23">
        <v>64</v>
      </c>
      <c r="M128" s="23">
        <v>256</v>
      </c>
      <c r="N128" s="23">
        <v>1024</v>
      </c>
      <c r="O128" s="23">
        <v>64</v>
      </c>
      <c r="P128" s="23">
        <v>256</v>
      </c>
      <c r="Q128" s="23">
        <v>1024</v>
      </c>
      <c r="R128" s="23">
        <v>64</v>
      </c>
      <c r="S128" s="23">
        <v>256</v>
      </c>
      <c r="T128" s="23">
        <v>1024</v>
      </c>
      <c r="U128" s="23">
        <v>64</v>
      </c>
      <c r="V128" s="23">
        <v>256</v>
      </c>
      <c r="W128" s="23">
        <v>1024</v>
      </c>
      <c r="X128" s="23">
        <v>64</v>
      </c>
      <c r="Y128" s="23">
        <v>256</v>
      </c>
      <c r="Z128" s="23">
        <v>1024</v>
      </c>
    </row>
    <row r="129" spans="2:32" x14ac:dyDescent="0.25">
      <c r="B129" s="23" t="s">
        <v>62</v>
      </c>
      <c r="C129" s="22">
        <v>499.32130000000001</v>
      </c>
      <c r="D129" s="22">
        <v>412.21300000000002</v>
      </c>
      <c r="E129" s="22">
        <v>460.31231000000002</v>
      </c>
      <c r="F129" s="22">
        <v>287.31</v>
      </c>
      <c r="G129" s="22">
        <v>277.541</v>
      </c>
      <c r="H129" s="22">
        <v>287.20999999999998</v>
      </c>
      <c r="I129" s="22">
        <v>195.23429999999999</v>
      </c>
      <c r="J129" s="22">
        <v>188.12200000000001</v>
      </c>
      <c r="K129" s="22">
        <v>194.351</v>
      </c>
      <c r="L129" s="22">
        <v>193.351</v>
      </c>
      <c r="M129" s="22">
        <v>190.11199999999999</v>
      </c>
      <c r="N129" s="22">
        <v>197.541</v>
      </c>
      <c r="O129" s="22">
        <v>184.13560000000001</v>
      </c>
      <c r="P129" s="24">
        <v>181.2</v>
      </c>
      <c r="Q129" s="22">
        <v>183.12</v>
      </c>
      <c r="R129" s="22">
        <v>196.13409999999999</v>
      </c>
      <c r="S129" s="22">
        <v>189.13409999999999</v>
      </c>
      <c r="T129" s="22">
        <v>199.32300000000001</v>
      </c>
      <c r="U129" s="22">
        <v>211.31413000000001</v>
      </c>
      <c r="V129" s="22">
        <v>197.53</v>
      </c>
      <c r="W129" s="22">
        <v>227.41300000000001</v>
      </c>
      <c r="X129" s="22">
        <v>258.13409999999999</v>
      </c>
      <c r="Y129" s="22">
        <v>231.2132</v>
      </c>
      <c r="Z129" s="22">
        <v>249.13511</v>
      </c>
    </row>
    <row r="130" spans="2:32" x14ac:dyDescent="0.25">
      <c r="B130" s="23" t="s">
        <v>35</v>
      </c>
      <c r="C130" s="22">
        <v>2341.41</v>
      </c>
      <c r="D130" s="22">
        <v>1641.41</v>
      </c>
      <c r="E130" s="22">
        <v>1831.24</v>
      </c>
      <c r="F130" s="22">
        <v>1134.1300000000001</v>
      </c>
      <c r="G130" s="22">
        <v>991.41</v>
      </c>
      <c r="H130" s="22">
        <v>1003.2</v>
      </c>
      <c r="I130" s="22">
        <v>713.31</v>
      </c>
      <c r="J130" s="22">
        <v>674.41</v>
      </c>
      <c r="K130" s="22">
        <v>698.31299999999999</v>
      </c>
      <c r="L130" s="22">
        <v>623.24</v>
      </c>
      <c r="M130" s="23">
        <v>563.13099999999997</v>
      </c>
      <c r="N130" s="22">
        <v>583.41999999999996</v>
      </c>
      <c r="O130" s="22">
        <v>498.41</v>
      </c>
      <c r="P130" s="22">
        <v>441.13</v>
      </c>
      <c r="Q130" s="22">
        <v>454.14</v>
      </c>
      <c r="R130" s="22">
        <v>389.13</v>
      </c>
      <c r="S130" s="23">
        <v>331.32420000000002</v>
      </c>
      <c r="T130" s="22">
        <v>341.14100000000002</v>
      </c>
      <c r="U130" s="22">
        <v>301.13</v>
      </c>
      <c r="V130" s="22">
        <v>254.13</v>
      </c>
      <c r="W130" s="22">
        <v>277.10000000000002</v>
      </c>
      <c r="X130" s="22">
        <v>203.24199999999999</v>
      </c>
      <c r="Y130" s="24">
        <v>167.28</v>
      </c>
      <c r="Z130" s="22">
        <v>189.41</v>
      </c>
    </row>
    <row r="132" spans="2:32" x14ac:dyDescent="0.25">
      <c r="D132" s="23">
        <v>512</v>
      </c>
      <c r="G132" s="23">
        <v>16384</v>
      </c>
      <c r="J132" s="23">
        <v>32768</v>
      </c>
      <c r="M132" s="23">
        <v>65536</v>
      </c>
      <c r="P132" s="23">
        <v>131072</v>
      </c>
      <c r="S132" s="23">
        <v>262144</v>
      </c>
      <c r="V132" s="23">
        <v>524288</v>
      </c>
      <c r="Y132" s="23">
        <v>1048576</v>
      </c>
    </row>
    <row r="133" spans="2:32" x14ac:dyDescent="0.25">
      <c r="C133" s="23">
        <v>1</v>
      </c>
      <c r="D133" s="23">
        <v>2</v>
      </c>
      <c r="E133" s="23">
        <v>3</v>
      </c>
      <c r="F133" s="23">
        <v>4</v>
      </c>
      <c r="G133" s="23">
        <v>5</v>
      </c>
      <c r="H133" s="23">
        <v>6</v>
      </c>
      <c r="I133" s="23">
        <v>7</v>
      </c>
      <c r="J133" s="23">
        <v>8</v>
      </c>
      <c r="K133" s="23">
        <v>9</v>
      </c>
      <c r="L133" s="23">
        <v>10</v>
      </c>
      <c r="M133" s="23">
        <v>11</v>
      </c>
      <c r="N133" s="23">
        <v>12</v>
      </c>
      <c r="O133" s="23">
        <v>13</v>
      </c>
      <c r="P133" s="23">
        <v>14</v>
      </c>
      <c r="Q133" s="23">
        <v>15</v>
      </c>
      <c r="R133" s="23">
        <v>16</v>
      </c>
      <c r="S133" s="23">
        <v>17</v>
      </c>
      <c r="T133" s="23">
        <v>18</v>
      </c>
      <c r="U133" s="23">
        <v>19</v>
      </c>
      <c r="V133" s="23">
        <v>20</v>
      </c>
      <c r="W133" s="23">
        <v>21</v>
      </c>
      <c r="X133" s="23">
        <v>22</v>
      </c>
      <c r="Y133" s="23">
        <v>23</v>
      </c>
      <c r="Z133" s="23">
        <v>24</v>
      </c>
    </row>
    <row r="134" spans="2:32" x14ac:dyDescent="0.25">
      <c r="B134" s="23" t="s">
        <v>1</v>
      </c>
      <c r="C134" s="22">
        <v>1630.213</v>
      </c>
      <c r="D134" s="22">
        <v>1571.135</v>
      </c>
      <c r="E134" s="22">
        <v>1519.1341</v>
      </c>
      <c r="F134" s="23">
        <v>871.13</v>
      </c>
      <c r="G134" s="22">
        <v>851.13</v>
      </c>
      <c r="H134" s="22">
        <v>839.23109999999997</v>
      </c>
      <c r="I134" s="22">
        <v>379.13400000000001</v>
      </c>
      <c r="J134" s="22">
        <v>351.13400000000001</v>
      </c>
      <c r="K134" s="22">
        <v>327.12299999999999</v>
      </c>
      <c r="L134" s="22">
        <v>325.14300000000003</v>
      </c>
      <c r="M134" s="22">
        <v>210.13</v>
      </c>
      <c r="N134" s="22">
        <v>205.23099999999999</v>
      </c>
      <c r="O134" s="22">
        <v>207.13400000000001</v>
      </c>
      <c r="P134" s="22">
        <v>204.1431</v>
      </c>
      <c r="Q134" s="22">
        <v>199.24119999999999</v>
      </c>
      <c r="R134" s="22">
        <v>203.13</v>
      </c>
      <c r="S134" s="24">
        <v>169.87</v>
      </c>
      <c r="T134" s="22">
        <v>196.20999999999998</v>
      </c>
      <c r="U134" s="22">
        <v>307.14</v>
      </c>
      <c r="V134" s="22">
        <v>304.13</v>
      </c>
      <c r="W134" s="22">
        <v>408.12310000000002</v>
      </c>
      <c r="X134" s="23">
        <v>817.13499999999999</v>
      </c>
      <c r="Y134" s="22">
        <v>716.31</v>
      </c>
      <c r="Z134" s="22">
        <v>822.12310000000002</v>
      </c>
    </row>
    <row r="135" spans="2:32" x14ac:dyDescent="0.25">
      <c r="B135" s="23" t="s">
        <v>2</v>
      </c>
      <c r="C135" s="22">
        <v>5413</v>
      </c>
      <c r="D135" s="22">
        <v>4834</v>
      </c>
      <c r="E135" s="22">
        <v>5513</v>
      </c>
      <c r="F135" s="22">
        <v>3041</v>
      </c>
      <c r="G135" s="22">
        <v>2743</v>
      </c>
      <c r="H135" s="22">
        <v>3231</v>
      </c>
      <c r="I135" s="22">
        <v>1898</v>
      </c>
      <c r="J135" s="22">
        <v>1613</v>
      </c>
      <c r="K135" s="22">
        <v>1913</v>
      </c>
      <c r="L135" s="22">
        <v>1387</v>
      </c>
      <c r="M135" s="22">
        <v>1232</v>
      </c>
      <c r="N135" s="22">
        <v>1341</v>
      </c>
      <c r="O135" s="22">
        <v>1242</v>
      </c>
      <c r="P135" s="24">
        <v>1010</v>
      </c>
      <c r="Q135" s="22">
        <v>1194</v>
      </c>
      <c r="R135" s="22">
        <v>1313</v>
      </c>
      <c r="S135" s="22">
        <v>1132</v>
      </c>
      <c r="T135" s="22">
        <v>1301</v>
      </c>
      <c r="U135" s="22">
        <v>1387</v>
      </c>
      <c r="V135" s="22">
        <v>1231</v>
      </c>
      <c r="W135" s="22">
        <v>1414</v>
      </c>
      <c r="X135" s="22">
        <v>1794</v>
      </c>
      <c r="Y135" s="22">
        <v>1513</v>
      </c>
      <c r="Z135" s="22">
        <v>1813</v>
      </c>
    </row>
    <row r="136" spans="2:32" x14ac:dyDescent="0.25">
      <c r="B136" s="23" t="s">
        <v>4</v>
      </c>
      <c r="C136" s="22">
        <v>5913</v>
      </c>
      <c r="D136" s="22">
        <v>5314</v>
      </c>
      <c r="E136" s="22">
        <v>6341</v>
      </c>
      <c r="F136" s="23">
        <v>3897</v>
      </c>
      <c r="G136" s="22">
        <v>3413</v>
      </c>
      <c r="H136" s="22">
        <v>3931</v>
      </c>
      <c r="I136" s="22">
        <v>2945</v>
      </c>
      <c r="J136" s="22">
        <v>2834</v>
      </c>
      <c r="K136" s="22">
        <v>3031</v>
      </c>
      <c r="L136" s="22">
        <v>2513</v>
      </c>
      <c r="M136" s="22">
        <v>2313</v>
      </c>
      <c r="N136" s="22">
        <v>2513</v>
      </c>
      <c r="O136" s="22">
        <v>2134</v>
      </c>
      <c r="P136" s="22">
        <v>1934</v>
      </c>
      <c r="Q136" s="22">
        <v>2034</v>
      </c>
      <c r="R136" s="22">
        <v>1942</v>
      </c>
      <c r="S136" s="24">
        <v>1814</v>
      </c>
      <c r="T136" s="24">
        <v>1723</v>
      </c>
      <c r="U136" s="22">
        <v>2141</v>
      </c>
      <c r="V136" s="22">
        <v>1931</v>
      </c>
      <c r="W136" s="22">
        <v>2134</v>
      </c>
      <c r="X136" s="22">
        <v>2234</v>
      </c>
      <c r="Y136" s="22">
        <v>2134</v>
      </c>
      <c r="Z136" s="22">
        <v>2345</v>
      </c>
    </row>
    <row r="137" spans="2:32" x14ac:dyDescent="0.25">
      <c r="AC137" s="23" t="s">
        <v>65</v>
      </c>
    </row>
    <row r="138" spans="2:32" x14ac:dyDescent="0.25">
      <c r="B138" s="23" t="s">
        <v>0</v>
      </c>
      <c r="D138" s="23" t="s">
        <v>1</v>
      </c>
      <c r="E138" s="23" t="s">
        <v>2</v>
      </c>
      <c r="F138" s="23" t="s">
        <v>4</v>
      </c>
      <c r="J138" s="23" t="s">
        <v>1</v>
      </c>
      <c r="K138" s="23" t="s">
        <v>2</v>
      </c>
      <c r="L138" s="23" t="s">
        <v>4</v>
      </c>
      <c r="P138" s="23" t="s">
        <v>1</v>
      </c>
      <c r="Q138" s="23" t="s">
        <v>3</v>
      </c>
      <c r="S138" s="23" t="s">
        <v>63</v>
      </c>
      <c r="U138" s="23" t="s">
        <v>1</v>
      </c>
      <c r="V138" s="23" t="s">
        <v>4</v>
      </c>
      <c r="X138" s="23" t="s">
        <v>64</v>
      </c>
      <c r="Z138" s="23" t="s">
        <v>62</v>
      </c>
      <c r="AA138" s="23" t="s">
        <v>35</v>
      </c>
      <c r="AE138" s="23" t="s">
        <v>62</v>
      </c>
      <c r="AF138" s="23" t="s">
        <v>35</v>
      </c>
    </row>
    <row r="139" spans="2:32" x14ac:dyDescent="0.25">
      <c r="B139" s="23">
        <v>512</v>
      </c>
      <c r="C139" s="23">
        <v>64</v>
      </c>
      <c r="D139" s="22">
        <v>1630.213</v>
      </c>
      <c r="E139" s="22">
        <v>5413</v>
      </c>
      <c r="F139" s="22">
        <v>5913</v>
      </c>
      <c r="H139" s="23">
        <v>512</v>
      </c>
      <c r="I139" s="23">
        <v>64</v>
      </c>
      <c r="J139" s="22">
        <v>419.32130000000001</v>
      </c>
      <c r="K139" s="22">
        <v>499.32130000000001</v>
      </c>
      <c r="L139" s="22">
        <v>642.21299999999997</v>
      </c>
      <c r="N139" s="23">
        <v>2</v>
      </c>
      <c r="O139" s="23">
        <v>1</v>
      </c>
      <c r="P139" s="23">
        <v>901.34</v>
      </c>
      <c r="Q139" s="23">
        <v>401.34</v>
      </c>
      <c r="S139" s="23">
        <v>2</v>
      </c>
      <c r="T139" s="23">
        <v>1</v>
      </c>
      <c r="U139" s="23">
        <v>331901.34000000003</v>
      </c>
      <c r="V139" s="23">
        <v>1045401.34</v>
      </c>
      <c r="X139" s="23">
        <v>512</v>
      </c>
      <c r="Y139" s="23">
        <v>64</v>
      </c>
      <c r="Z139" s="22">
        <v>1901.3400000000001</v>
      </c>
      <c r="AA139" s="22">
        <v>1931</v>
      </c>
      <c r="AC139" s="23">
        <v>512</v>
      </c>
      <c r="AD139" s="23">
        <v>64</v>
      </c>
      <c r="AE139" s="22">
        <v>40134</v>
      </c>
      <c r="AF139" s="22">
        <v>901423</v>
      </c>
    </row>
    <row r="140" spans="2:32" x14ac:dyDescent="0.25">
      <c r="C140" s="23">
        <v>256</v>
      </c>
      <c r="D140" s="22">
        <v>1571.135</v>
      </c>
      <c r="E140" s="22">
        <v>4834</v>
      </c>
      <c r="F140" s="22">
        <v>5314</v>
      </c>
      <c r="I140" s="23">
        <v>256</v>
      </c>
      <c r="J140" s="22">
        <v>362.21300000000002</v>
      </c>
      <c r="K140" s="22">
        <v>412.21300000000002</v>
      </c>
      <c r="L140" s="22">
        <v>583.13499999999999</v>
      </c>
      <c r="M140" s="22"/>
      <c r="O140" s="23">
        <v>4</v>
      </c>
      <c r="P140" s="23">
        <v>1331.42</v>
      </c>
      <c r="Q140" s="23">
        <v>331.42</v>
      </c>
      <c r="T140" s="23">
        <v>4</v>
      </c>
      <c r="U140" s="23">
        <v>381331.42</v>
      </c>
      <c r="V140" s="23">
        <v>1144331.42</v>
      </c>
      <c r="Y140" s="23">
        <v>256</v>
      </c>
      <c r="Z140" s="22">
        <v>2331.42</v>
      </c>
      <c r="AA140" s="22">
        <v>2134</v>
      </c>
      <c r="AD140" s="23">
        <v>256</v>
      </c>
      <c r="AE140" s="22">
        <v>39014</v>
      </c>
      <c r="AF140" s="22">
        <v>913413</v>
      </c>
    </row>
    <row r="141" spans="2:32" x14ac:dyDescent="0.25">
      <c r="C141" s="23">
        <v>1024</v>
      </c>
      <c r="D141" s="22">
        <v>1519.1341</v>
      </c>
      <c r="E141" s="22">
        <v>5513</v>
      </c>
      <c r="F141" s="22">
        <v>6341</v>
      </c>
      <c r="I141" s="23">
        <v>1024</v>
      </c>
      <c r="J141" s="22">
        <v>380.31231000000002</v>
      </c>
      <c r="K141" s="22">
        <v>460.31231000000002</v>
      </c>
      <c r="L141" s="22">
        <v>531.13409999999999</v>
      </c>
      <c r="M141" s="22"/>
      <c r="O141" s="23">
        <v>16</v>
      </c>
      <c r="P141" s="23">
        <v>1823.325</v>
      </c>
      <c r="Q141" s="23">
        <v>223.32499999999999</v>
      </c>
      <c r="T141" s="23">
        <v>16</v>
      </c>
      <c r="U141" s="23">
        <v>411823.32500000001</v>
      </c>
      <c r="V141" s="23">
        <v>1342230.325</v>
      </c>
      <c r="Y141" s="23">
        <v>1024</v>
      </c>
      <c r="Z141" s="22">
        <v>2823.3249999999998</v>
      </c>
      <c r="AA141" s="22">
        <v>2541</v>
      </c>
      <c r="AD141" s="23">
        <v>1024</v>
      </c>
      <c r="AE141" s="22">
        <v>38134</v>
      </c>
      <c r="AF141" s="22">
        <v>944134</v>
      </c>
    </row>
    <row r="142" spans="2:32" x14ac:dyDescent="0.25">
      <c r="B142" s="23">
        <v>16384</v>
      </c>
      <c r="C142" s="23">
        <v>64</v>
      </c>
      <c r="D142" s="23">
        <v>871.13</v>
      </c>
      <c r="E142" s="22">
        <v>3041</v>
      </c>
      <c r="F142" s="23">
        <v>3897</v>
      </c>
      <c r="H142" s="23">
        <v>16384</v>
      </c>
      <c r="I142" s="23">
        <v>64</v>
      </c>
      <c r="J142" s="22">
        <v>237.31</v>
      </c>
      <c r="K142" s="22">
        <v>287.31</v>
      </c>
      <c r="L142" s="23">
        <v>483.13</v>
      </c>
      <c r="M142" s="22"/>
      <c r="N142" s="23">
        <v>4</v>
      </c>
      <c r="O142" s="23">
        <v>1</v>
      </c>
      <c r="P142" s="23">
        <v>672.34</v>
      </c>
      <c r="Q142" s="23">
        <v>132.31</v>
      </c>
      <c r="R142" s="22"/>
      <c r="S142" s="23">
        <v>4</v>
      </c>
      <c r="T142" s="23">
        <v>1</v>
      </c>
      <c r="U142" s="23">
        <v>200672.34</v>
      </c>
      <c r="V142" s="23">
        <v>793132.31</v>
      </c>
      <c r="W142" s="22"/>
      <c r="X142" s="23">
        <v>16384</v>
      </c>
      <c r="Y142" s="23">
        <v>64</v>
      </c>
      <c r="Z142" s="22">
        <v>1672.3400000000001</v>
      </c>
      <c r="AA142" s="22">
        <v>1231</v>
      </c>
      <c r="AB142" s="22"/>
      <c r="AC142" s="23">
        <v>16384</v>
      </c>
      <c r="AD142" s="23">
        <v>64</v>
      </c>
      <c r="AE142" s="22">
        <v>8941</v>
      </c>
      <c r="AF142" s="22">
        <v>602352</v>
      </c>
    </row>
    <row r="143" spans="2:32" x14ac:dyDescent="0.25">
      <c r="C143" s="23">
        <v>256</v>
      </c>
      <c r="D143" s="22">
        <v>851.13</v>
      </c>
      <c r="E143" s="22">
        <v>2743</v>
      </c>
      <c r="F143" s="22">
        <v>3413</v>
      </c>
      <c r="I143" s="23">
        <v>256</v>
      </c>
      <c r="J143" s="22">
        <v>227.541</v>
      </c>
      <c r="K143" s="22">
        <v>277.541</v>
      </c>
      <c r="L143" s="22">
        <v>463.13</v>
      </c>
      <c r="O143" s="23">
        <v>4</v>
      </c>
      <c r="P143" s="23">
        <v>896.13</v>
      </c>
      <c r="Q143" s="23">
        <v>89.13</v>
      </c>
      <c r="T143" s="23">
        <v>4</v>
      </c>
      <c r="U143" s="23">
        <v>234896.13</v>
      </c>
      <c r="V143" s="23">
        <v>842589.13</v>
      </c>
      <c r="Y143" s="23">
        <v>256</v>
      </c>
      <c r="Z143" s="22">
        <v>1896.13</v>
      </c>
      <c r="AA143" s="22">
        <v>1341</v>
      </c>
      <c r="AD143" s="23">
        <v>256</v>
      </c>
      <c r="AE143" s="22">
        <v>8831</v>
      </c>
      <c r="AF143" s="22">
        <v>613233</v>
      </c>
    </row>
    <row r="144" spans="2:32" x14ac:dyDescent="0.25">
      <c r="C144" s="23">
        <v>1024</v>
      </c>
      <c r="D144" s="22">
        <v>839.23109999999997</v>
      </c>
      <c r="E144" s="22">
        <v>3231</v>
      </c>
      <c r="F144" s="22">
        <v>3931</v>
      </c>
      <c r="I144" s="23">
        <v>1024</v>
      </c>
      <c r="J144" s="22">
        <v>237.20999999999998</v>
      </c>
      <c r="K144" s="22">
        <v>287.20999999999998</v>
      </c>
      <c r="L144" s="22">
        <v>451.23109999999997</v>
      </c>
      <c r="O144" s="23">
        <v>16</v>
      </c>
      <c r="P144" s="23">
        <v>1040.54</v>
      </c>
      <c r="Q144" s="23">
        <v>60.54</v>
      </c>
      <c r="T144" s="23">
        <v>16</v>
      </c>
      <c r="U144" s="23">
        <v>271040.53999999998</v>
      </c>
      <c r="V144" s="23">
        <v>945360.54</v>
      </c>
      <c r="Y144" s="23">
        <v>1024</v>
      </c>
      <c r="Z144" s="22">
        <v>2040.54</v>
      </c>
      <c r="AA144" s="22">
        <v>1561</v>
      </c>
      <c r="AD144" s="23">
        <v>1024</v>
      </c>
      <c r="AE144" s="22">
        <v>8714</v>
      </c>
      <c r="AF144" s="22">
        <v>631331</v>
      </c>
    </row>
    <row r="145" spans="2:32" x14ac:dyDescent="0.25">
      <c r="B145" s="23">
        <v>32768</v>
      </c>
      <c r="C145" s="23">
        <v>64</v>
      </c>
      <c r="D145" s="22">
        <v>379.13400000000001</v>
      </c>
      <c r="E145" s="22">
        <v>1898</v>
      </c>
      <c r="F145" s="22">
        <v>2945</v>
      </c>
      <c r="H145" s="23">
        <v>32768</v>
      </c>
      <c r="I145" s="23">
        <v>64</v>
      </c>
      <c r="J145" s="22">
        <v>145.23429999999999</v>
      </c>
      <c r="K145" s="22">
        <v>195.23429999999999</v>
      </c>
      <c r="L145" s="22">
        <v>391.13400000000001</v>
      </c>
      <c r="N145" s="23">
        <v>8</v>
      </c>
      <c r="O145" s="23">
        <v>1</v>
      </c>
      <c r="P145" s="23">
        <v>488.13</v>
      </c>
      <c r="Q145" s="23">
        <v>88.13</v>
      </c>
      <c r="S145" s="23">
        <v>8</v>
      </c>
      <c r="T145" s="23">
        <v>1</v>
      </c>
      <c r="U145" s="23">
        <v>144488.13</v>
      </c>
      <c r="V145" s="23">
        <v>515188.13</v>
      </c>
      <c r="X145" s="23">
        <v>32768</v>
      </c>
      <c r="Y145" s="23">
        <v>64</v>
      </c>
      <c r="Z145" s="22">
        <v>1488.13</v>
      </c>
      <c r="AA145" s="22">
        <v>804</v>
      </c>
      <c r="AC145" s="23">
        <v>32768</v>
      </c>
      <c r="AD145" s="23">
        <v>64</v>
      </c>
      <c r="AE145" s="22">
        <v>3577</v>
      </c>
      <c r="AF145" s="22">
        <v>391424</v>
      </c>
    </row>
    <row r="146" spans="2:32" x14ac:dyDescent="0.25">
      <c r="C146" s="23">
        <v>256</v>
      </c>
      <c r="D146" s="22">
        <v>351.13400000000001</v>
      </c>
      <c r="E146" s="22">
        <v>1613</v>
      </c>
      <c r="F146" s="22">
        <v>2834</v>
      </c>
      <c r="I146" s="23">
        <v>256</v>
      </c>
      <c r="J146" s="22">
        <v>138.12200000000001</v>
      </c>
      <c r="K146" s="22">
        <v>188.12200000000001</v>
      </c>
      <c r="L146" s="22">
        <v>363.13400000000001</v>
      </c>
      <c r="O146" s="23">
        <v>4</v>
      </c>
      <c r="P146" s="23">
        <v>541.32000000000005</v>
      </c>
      <c r="Q146" s="23">
        <v>51.92</v>
      </c>
      <c r="T146" s="23">
        <v>4</v>
      </c>
      <c r="U146" s="23">
        <v>166541.32</v>
      </c>
      <c r="V146" s="23">
        <v>543151.92000000004</v>
      </c>
      <c r="Y146" s="23">
        <v>256</v>
      </c>
      <c r="Z146" s="22">
        <v>1541.3200000000002</v>
      </c>
      <c r="AA146" s="22">
        <v>871</v>
      </c>
      <c r="AD146" s="23">
        <v>256</v>
      </c>
      <c r="AE146" s="22">
        <v>3441</v>
      </c>
      <c r="AF146" s="22">
        <v>414241</v>
      </c>
    </row>
    <row r="147" spans="2:32" x14ac:dyDescent="0.25">
      <c r="C147" s="23">
        <v>1024</v>
      </c>
      <c r="D147" s="22">
        <v>327.12299999999999</v>
      </c>
      <c r="E147" s="22">
        <v>1913</v>
      </c>
      <c r="F147" s="22">
        <v>3031</v>
      </c>
      <c r="I147" s="23">
        <v>1024</v>
      </c>
      <c r="J147" s="22">
        <v>144.351</v>
      </c>
      <c r="K147" s="22">
        <v>194.351</v>
      </c>
      <c r="L147" s="22">
        <v>339.12299999999999</v>
      </c>
      <c r="O147" s="23">
        <v>16</v>
      </c>
      <c r="P147" s="23">
        <v>738.64</v>
      </c>
      <c r="Q147" s="23">
        <v>39.14</v>
      </c>
      <c r="T147" s="23">
        <v>16</v>
      </c>
      <c r="U147" s="23">
        <v>180738.64</v>
      </c>
      <c r="V147" s="23">
        <v>594239.14</v>
      </c>
      <c r="Y147" s="23">
        <v>1024</v>
      </c>
      <c r="Z147" s="22">
        <v>1738.6399999999999</v>
      </c>
      <c r="AA147" s="22">
        <v>983</v>
      </c>
      <c r="AD147" s="23">
        <v>1024</v>
      </c>
      <c r="AE147" s="22">
        <v>3361</v>
      </c>
      <c r="AF147" s="22">
        <v>423543</v>
      </c>
    </row>
    <row r="148" spans="2:32" x14ac:dyDescent="0.25">
      <c r="B148" s="23">
        <v>65536</v>
      </c>
      <c r="C148" s="23">
        <v>64</v>
      </c>
      <c r="D148" s="22">
        <v>325.14300000000003</v>
      </c>
      <c r="E148" s="22">
        <v>1387</v>
      </c>
      <c r="F148" s="22">
        <v>2513</v>
      </c>
      <c r="H148" s="23">
        <v>65536</v>
      </c>
      <c r="I148" s="23">
        <v>64</v>
      </c>
      <c r="J148" s="22">
        <v>139.351</v>
      </c>
      <c r="K148" s="22">
        <v>193.351</v>
      </c>
      <c r="L148" s="22">
        <v>337.14300000000003</v>
      </c>
      <c r="N148" s="23">
        <v>16</v>
      </c>
      <c r="O148" s="23">
        <v>1</v>
      </c>
      <c r="P148" s="23">
        <v>301.31</v>
      </c>
      <c r="Q148" s="23">
        <v>101.31</v>
      </c>
      <c r="S148" s="23">
        <v>16</v>
      </c>
      <c r="T148" s="23">
        <v>1</v>
      </c>
      <c r="U148" s="23">
        <v>103001.31</v>
      </c>
      <c r="V148" s="23">
        <v>384101.31</v>
      </c>
      <c r="X148" s="23">
        <v>65536</v>
      </c>
      <c r="Y148" s="23">
        <v>64</v>
      </c>
      <c r="Z148" s="24">
        <v>1198</v>
      </c>
      <c r="AA148" s="22">
        <v>651</v>
      </c>
      <c r="AC148" s="23">
        <v>65536</v>
      </c>
      <c r="AD148" s="23">
        <v>64</v>
      </c>
      <c r="AE148" s="22">
        <v>1941</v>
      </c>
      <c r="AF148" s="22">
        <v>204413</v>
      </c>
    </row>
    <row r="149" spans="2:32" x14ac:dyDescent="0.25">
      <c r="C149" s="23">
        <v>256</v>
      </c>
      <c r="D149" s="22">
        <v>210.13</v>
      </c>
      <c r="E149" s="22">
        <v>1232</v>
      </c>
      <c r="F149" s="22">
        <v>2313</v>
      </c>
      <c r="I149" s="23">
        <v>256</v>
      </c>
      <c r="J149" s="22">
        <v>140.11199999999999</v>
      </c>
      <c r="K149" s="22">
        <v>190.11199999999999</v>
      </c>
      <c r="L149" s="22">
        <v>331.13</v>
      </c>
      <c r="O149" s="23">
        <v>4</v>
      </c>
      <c r="P149" s="23">
        <v>483.23</v>
      </c>
      <c r="Q149" s="23">
        <v>83.23</v>
      </c>
      <c r="T149" s="23">
        <v>4</v>
      </c>
      <c r="U149" s="23">
        <v>121483.23</v>
      </c>
      <c r="V149" s="23">
        <v>453483.23</v>
      </c>
      <c r="Y149" s="23">
        <v>256</v>
      </c>
      <c r="Z149" s="23">
        <v>1232</v>
      </c>
      <c r="AA149" s="23">
        <v>688</v>
      </c>
      <c r="AD149" s="23">
        <v>256</v>
      </c>
      <c r="AE149" s="23">
        <v>1853</v>
      </c>
      <c r="AF149" s="23">
        <v>214414</v>
      </c>
    </row>
    <row r="150" spans="2:32" x14ac:dyDescent="0.25">
      <c r="C150" s="23">
        <v>1024</v>
      </c>
      <c r="D150" s="22">
        <v>205.23099999999999</v>
      </c>
      <c r="E150" s="22">
        <v>1341</v>
      </c>
      <c r="F150" s="22">
        <v>2513</v>
      </c>
      <c r="I150" s="23">
        <v>1024</v>
      </c>
      <c r="J150" s="22">
        <v>147.541</v>
      </c>
      <c r="K150" s="22">
        <v>197.541</v>
      </c>
      <c r="L150" s="22">
        <v>326.23099999999999</v>
      </c>
      <c r="O150" s="23">
        <v>16</v>
      </c>
      <c r="P150" s="23">
        <v>567.25400000000002</v>
      </c>
      <c r="Q150" s="23">
        <v>67.254000000000005</v>
      </c>
      <c r="T150" s="23">
        <v>16</v>
      </c>
      <c r="U150" s="23">
        <v>134567.25399999999</v>
      </c>
      <c r="V150" s="23">
        <v>503467.25400000002</v>
      </c>
      <c r="Y150" s="23">
        <v>1024</v>
      </c>
      <c r="Z150" s="22">
        <v>1434</v>
      </c>
      <c r="AA150" s="22">
        <v>713</v>
      </c>
      <c r="AD150" s="23">
        <v>1024</v>
      </c>
      <c r="AE150" s="22">
        <v>1714</v>
      </c>
      <c r="AF150" s="22">
        <v>243542</v>
      </c>
    </row>
    <row r="151" spans="2:32" x14ac:dyDescent="0.25">
      <c r="B151" s="23">
        <v>131072</v>
      </c>
      <c r="C151" s="23">
        <v>64</v>
      </c>
      <c r="D151" s="22">
        <v>207.13400000000001</v>
      </c>
      <c r="E151" s="22">
        <v>1242</v>
      </c>
      <c r="F151" s="22">
        <v>2134</v>
      </c>
      <c r="H151" s="23">
        <v>131072</v>
      </c>
      <c r="I151" s="23">
        <v>64</v>
      </c>
      <c r="J151" s="24">
        <v>113.1</v>
      </c>
      <c r="K151" s="22">
        <v>184.13560000000001</v>
      </c>
      <c r="L151" s="22">
        <v>328.13400000000001</v>
      </c>
      <c r="N151" s="23">
        <v>32</v>
      </c>
      <c r="O151" s="23">
        <v>1</v>
      </c>
      <c r="P151" s="23">
        <v>234.13</v>
      </c>
      <c r="Q151" s="23">
        <v>334.13</v>
      </c>
      <c r="S151" s="23">
        <v>32</v>
      </c>
      <c r="T151" s="23">
        <v>1</v>
      </c>
      <c r="U151" s="23">
        <v>88234.13</v>
      </c>
      <c r="V151" s="23">
        <v>231334.13</v>
      </c>
      <c r="X151" s="23">
        <v>131072</v>
      </c>
      <c r="Y151" s="23">
        <v>64</v>
      </c>
      <c r="Z151" s="22">
        <v>1214</v>
      </c>
      <c r="AA151" s="22">
        <v>441</v>
      </c>
      <c r="AC151" s="23">
        <v>131072</v>
      </c>
      <c r="AD151" s="23">
        <v>64</v>
      </c>
      <c r="AE151" s="23">
        <v>1245</v>
      </c>
      <c r="AF151" s="22">
        <v>134143</v>
      </c>
    </row>
    <row r="152" spans="2:32" x14ac:dyDescent="0.25">
      <c r="C152" s="23">
        <v>256</v>
      </c>
      <c r="D152" s="22">
        <v>204.1431</v>
      </c>
      <c r="E152" s="24">
        <v>1010</v>
      </c>
      <c r="F152" s="22">
        <v>1934</v>
      </c>
      <c r="I152" s="23">
        <v>256</v>
      </c>
      <c r="J152" s="22">
        <v>121.31</v>
      </c>
      <c r="K152" s="24">
        <v>181.2</v>
      </c>
      <c r="L152" s="22">
        <v>325.1431</v>
      </c>
      <c r="O152" s="23">
        <v>4</v>
      </c>
      <c r="P152" s="23">
        <v>301.31</v>
      </c>
      <c r="Q152" s="23">
        <v>201.31</v>
      </c>
      <c r="T152" s="23">
        <v>4</v>
      </c>
      <c r="U152" s="23">
        <v>90301.31</v>
      </c>
      <c r="V152" s="23">
        <v>256201.31</v>
      </c>
      <c r="Y152" s="23">
        <v>256</v>
      </c>
      <c r="Z152" s="22">
        <v>1383</v>
      </c>
      <c r="AA152" s="22">
        <v>490</v>
      </c>
      <c r="AD152" s="23">
        <v>256</v>
      </c>
      <c r="AE152" s="23">
        <v>1141</v>
      </c>
      <c r="AF152" s="22">
        <v>145531</v>
      </c>
    </row>
    <row r="153" spans="2:32" x14ac:dyDescent="0.25">
      <c r="C153" s="23">
        <v>1024</v>
      </c>
      <c r="D153" s="22">
        <v>199.24119999999999</v>
      </c>
      <c r="E153" s="22">
        <v>1194</v>
      </c>
      <c r="F153" s="22">
        <v>2034</v>
      </c>
      <c r="I153" s="23">
        <v>1024</v>
      </c>
      <c r="J153" s="22">
        <v>133.12</v>
      </c>
      <c r="K153" s="22">
        <v>183.12</v>
      </c>
      <c r="L153" s="22">
        <v>320.24119999999999</v>
      </c>
      <c r="O153" s="23">
        <v>16</v>
      </c>
      <c r="P153" s="23">
        <v>350.53100000000001</v>
      </c>
      <c r="Q153" s="23">
        <v>150.53100000000001</v>
      </c>
      <c r="T153" s="23">
        <v>16</v>
      </c>
      <c r="U153" s="23">
        <v>103350.531</v>
      </c>
      <c r="V153" s="23">
        <v>280150.53100000002</v>
      </c>
      <c r="Y153" s="23">
        <v>1024</v>
      </c>
      <c r="Z153" s="22">
        <v>1693</v>
      </c>
      <c r="AA153" s="22">
        <v>531</v>
      </c>
      <c r="AD153" s="23">
        <v>1024</v>
      </c>
      <c r="AE153" s="24">
        <v>1010</v>
      </c>
      <c r="AF153" s="23">
        <v>154134</v>
      </c>
    </row>
    <row r="154" spans="2:32" x14ac:dyDescent="0.25">
      <c r="B154" s="23">
        <v>262144</v>
      </c>
      <c r="C154" s="23">
        <v>64</v>
      </c>
      <c r="D154" s="22">
        <v>203.13</v>
      </c>
      <c r="E154" s="22">
        <v>1313</v>
      </c>
      <c r="F154" s="22">
        <v>1942</v>
      </c>
      <c r="H154" s="23">
        <v>262144</v>
      </c>
      <c r="I154" s="23">
        <v>64</v>
      </c>
      <c r="J154" s="22">
        <v>136.13409999999999</v>
      </c>
      <c r="K154" s="22">
        <v>196.13409999999999</v>
      </c>
      <c r="L154" s="22">
        <v>324.13</v>
      </c>
      <c r="N154" s="23">
        <v>64</v>
      </c>
      <c r="O154" s="23">
        <v>1</v>
      </c>
      <c r="P154" s="24">
        <v>162.24</v>
      </c>
      <c r="Q154" s="23">
        <v>671.4</v>
      </c>
      <c r="S154" s="23">
        <v>64</v>
      </c>
      <c r="T154" s="23">
        <v>1</v>
      </c>
      <c r="U154" s="24">
        <v>67162.240000000005</v>
      </c>
      <c r="V154" s="23">
        <v>166371.4</v>
      </c>
      <c r="X154" s="23">
        <v>262144</v>
      </c>
      <c r="Y154" s="23">
        <v>64</v>
      </c>
      <c r="Z154" s="22">
        <v>1374</v>
      </c>
      <c r="AA154" s="22">
        <v>291</v>
      </c>
      <c r="AC154" s="23">
        <v>262144</v>
      </c>
      <c r="AD154" s="23">
        <v>64</v>
      </c>
      <c r="AE154" s="22">
        <v>1267</v>
      </c>
      <c r="AF154" s="22">
        <v>80162.240000000005</v>
      </c>
    </row>
    <row r="155" spans="2:32" x14ac:dyDescent="0.25">
      <c r="C155" s="23">
        <v>256</v>
      </c>
      <c r="D155" s="24">
        <v>169.87</v>
      </c>
      <c r="E155" s="22">
        <v>1132</v>
      </c>
      <c r="F155" s="24">
        <v>1814</v>
      </c>
      <c r="I155" s="23">
        <v>256</v>
      </c>
      <c r="J155" s="22">
        <v>159.13409999999999</v>
      </c>
      <c r="K155" s="22">
        <v>189.13409999999999</v>
      </c>
      <c r="L155" s="24">
        <v>290.87</v>
      </c>
      <c r="O155" s="23">
        <v>4</v>
      </c>
      <c r="P155" s="23">
        <v>181.3</v>
      </c>
      <c r="Q155" s="23">
        <v>401.3</v>
      </c>
      <c r="T155" s="23">
        <v>4</v>
      </c>
      <c r="U155" s="23">
        <v>71181.3</v>
      </c>
      <c r="V155" s="23">
        <v>184501.3</v>
      </c>
      <c r="Y155" s="23">
        <v>256</v>
      </c>
      <c r="Z155" s="22">
        <v>1563</v>
      </c>
      <c r="AA155" s="22">
        <v>367</v>
      </c>
      <c r="AD155" s="23">
        <v>256</v>
      </c>
      <c r="AE155" s="22">
        <v>1109</v>
      </c>
      <c r="AF155" s="22">
        <v>81181.3</v>
      </c>
    </row>
    <row r="156" spans="2:32" x14ac:dyDescent="0.25">
      <c r="C156" s="23">
        <v>1024</v>
      </c>
      <c r="D156" s="22">
        <v>196.20999999999998</v>
      </c>
      <c r="E156" s="22">
        <v>1301</v>
      </c>
      <c r="F156" s="24">
        <v>1723</v>
      </c>
      <c r="I156" s="23">
        <v>1024</v>
      </c>
      <c r="J156" s="22">
        <v>199.32300000000001</v>
      </c>
      <c r="K156" s="22">
        <v>199.32300000000001</v>
      </c>
      <c r="L156" s="22">
        <v>317.20999999999998</v>
      </c>
      <c r="O156" s="23">
        <v>16</v>
      </c>
      <c r="P156" s="23">
        <v>303.32420000000002</v>
      </c>
      <c r="Q156" s="23">
        <v>331.32420000000002</v>
      </c>
      <c r="T156" s="23">
        <v>16</v>
      </c>
      <c r="U156" s="23">
        <v>75303.324200000003</v>
      </c>
      <c r="V156" s="23">
        <v>193331.3242</v>
      </c>
      <c r="Y156" s="23">
        <v>1024</v>
      </c>
      <c r="Z156" s="22">
        <v>1842</v>
      </c>
      <c r="AA156" s="22">
        <v>387</v>
      </c>
      <c r="AD156" s="23">
        <v>1024</v>
      </c>
      <c r="AE156" s="22">
        <v>1073</v>
      </c>
      <c r="AF156" s="22">
        <v>82303.324200000003</v>
      </c>
    </row>
    <row r="157" spans="2:32" x14ac:dyDescent="0.25">
      <c r="B157" s="23">
        <v>524288</v>
      </c>
      <c r="C157" s="23">
        <v>64</v>
      </c>
      <c r="D157" s="22">
        <v>307.14</v>
      </c>
      <c r="E157" s="22">
        <v>1387</v>
      </c>
      <c r="F157" s="22">
        <v>2141</v>
      </c>
      <c r="H157" s="23">
        <v>524288</v>
      </c>
      <c r="I157" s="23">
        <v>64</v>
      </c>
      <c r="J157" s="22">
        <v>261.31412999999998</v>
      </c>
      <c r="K157" s="22">
        <v>211.31413000000001</v>
      </c>
      <c r="L157" s="22">
        <v>328.14</v>
      </c>
      <c r="N157" s="23">
        <v>128</v>
      </c>
      <c r="O157" s="23">
        <v>1</v>
      </c>
      <c r="P157" s="23">
        <v>233.31299999999999</v>
      </c>
      <c r="Q157" s="23">
        <v>1233.3130000000001</v>
      </c>
      <c r="S157" s="23">
        <v>128</v>
      </c>
      <c r="T157" s="23">
        <v>1</v>
      </c>
      <c r="U157" s="24">
        <v>41600.800000000003</v>
      </c>
      <c r="V157" s="23">
        <v>124393.31299999999</v>
      </c>
      <c r="X157" s="23">
        <v>524288</v>
      </c>
      <c r="Y157" s="23">
        <v>64</v>
      </c>
      <c r="Z157" s="22">
        <v>1531</v>
      </c>
      <c r="AA157" s="22">
        <v>231</v>
      </c>
      <c r="AC157" s="23">
        <v>524288</v>
      </c>
      <c r="AD157" s="23">
        <v>64</v>
      </c>
      <c r="AE157" s="22">
        <v>1414</v>
      </c>
      <c r="AF157" s="22">
        <v>71314</v>
      </c>
    </row>
    <row r="158" spans="2:32" x14ac:dyDescent="0.25">
      <c r="C158" s="23">
        <v>256</v>
      </c>
      <c r="D158" s="22">
        <v>304.13</v>
      </c>
      <c r="E158" s="22">
        <v>1231</v>
      </c>
      <c r="F158" s="22">
        <v>1931</v>
      </c>
      <c r="I158" s="23">
        <v>256</v>
      </c>
      <c r="J158" s="22">
        <v>207.53</v>
      </c>
      <c r="K158" s="22">
        <v>197.53</v>
      </c>
      <c r="L158" s="22">
        <v>325.13</v>
      </c>
      <c r="O158" s="23">
        <v>4</v>
      </c>
      <c r="P158" s="23">
        <v>291.31</v>
      </c>
      <c r="Q158" s="23">
        <v>881.31</v>
      </c>
      <c r="T158" s="23">
        <v>4</v>
      </c>
      <c r="U158" s="23">
        <v>56291.31</v>
      </c>
      <c r="V158" s="23">
        <v>154881.31</v>
      </c>
      <c r="Y158" s="23">
        <v>256</v>
      </c>
      <c r="Z158" s="22">
        <v>1731</v>
      </c>
      <c r="AA158" s="24">
        <v>203.28</v>
      </c>
      <c r="AD158" s="23">
        <v>256</v>
      </c>
      <c r="AE158" s="22">
        <v>1344</v>
      </c>
      <c r="AF158" s="22">
        <v>72344</v>
      </c>
    </row>
    <row r="159" spans="2:32" x14ac:dyDescent="0.25">
      <c r="C159" s="23">
        <v>1024</v>
      </c>
      <c r="D159" s="22">
        <v>408.12310000000002</v>
      </c>
      <c r="E159" s="22">
        <v>1414</v>
      </c>
      <c r="F159" s="22">
        <v>2134</v>
      </c>
      <c r="I159" s="23">
        <v>1024</v>
      </c>
      <c r="J159" s="22">
        <v>257.41300000000001</v>
      </c>
      <c r="K159" s="22">
        <v>227.41300000000001</v>
      </c>
      <c r="L159" s="22">
        <v>320.12310000000002</v>
      </c>
      <c r="O159" s="23">
        <v>16</v>
      </c>
      <c r="P159" s="23">
        <v>463.13099999999997</v>
      </c>
      <c r="Q159" s="23">
        <v>563.13099999999997</v>
      </c>
      <c r="T159" s="23">
        <v>16</v>
      </c>
      <c r="U159" s="23">
        <v>65463.131000000001</v>
      </c>
      <c r="V159" s="23">
        <v>177563.13099999999</v>
      </c>
      <c r="Y159" s="23">
        <v>1024</v>
      </c>
      <c r="Z159" s="22">
        <v>1984</v>
      </c>
      <c r="AA159" s="22">
        <v>241</v>
      </c>
      <c r="AD159" s="23">
        <v>1024</v>
      </c>
      <c r="AE159" s="22">
        <v>1245</v>
      </c>
      <c r="AF159" s="22">
        <v>73414</v>
      </c>
    </row>
    <row r="160" spans="2:32" x14ac:dyDescent="0.25">
      <c r="B160" s="23">
        <v>1048576</v>
      </c>
      <c r="C160" s="23">
        <v>64</v>
      </c>
      <c r="D160" s="23">
        <v>817.13499999999999</v>
      </c>
      <c r="E160" s="22">
        <v>1794</v>
      </c>
      <c r="F160" s="22">
        <v>2234</v>
      </c>
      <c r="H160" s="23">
        <v>1048576</v>
      </c>
      <c r="I160" s="23">
        <v>64</v>
      </c>
      <c r="J160" s="22">
        <v>308.13409999999999</v>
      </c>
      <c r="K160" s="22">
        <v>258.13409999999999</v>
      </c>
      <c r="L160" s="23">
        <v>329.13499999999999</v>
      </c>
      <c r="N160" s="23">
        <v>256</v>
      </c>
      <c r="O160" s="23">
        <v>1</v>
      </c>
      <c r="P160" s="23">
        <v>441</v>
      </c>
      <c r="Q160" s="23">
        <v>1832</v>
      </c>
      <c r="S160" s="23">
        <v>256</v>
      </c>
      <c r="T160" s="23">
        <v>1</v>
      </c>
      <c r="U160" s="23">
        <v>56441</v>
      </c>
      <c r="V160" s="24">
        <v>105847.20000000001</v>
      </c>
      <c r="X160" s="23">
        <v>1048576</v>
      </c>
      <c r="Y160" s="23">
        <v>64</v>
      </c>
      <c r="Z160" s="22">
        <v>1713</v>
      </c>
      <c r="AA160" s="22">
        <v>235</v>
      </c>
      <c r="AC160" s="23">
        <v>1048576</v>
      </c>
      <c r="AD160" s="23">
        <v>64</v>
      </c>
      <c r="AE160" s="22">
        <v>1842</v>
      </c>
      <c r="AF160" s="24">
        <v>58272</v>
      </c>
    </row>
    <row r="161" spans="3:32" x14ac:dyDescent="0.25">
      <c r="C161" s="23">
        <v>256</v>
      </c>
      <c r="D161" s="22">
        <v>716.31</v>
      </c>
      <c r="E161" s="22">
        <v>1513</v>
      </c>
      <c r="F161" s="22">
        <v>2134</v>
      </c>
      <c r="I161" s="23">
        <v>256</v>
      </c>
      <c r="J161" s="22">
        <v>281.21319999999997</v>
      </c>
      <c r="K161" s="22">
        <v>231.2132</v>
      </c>
      <c r="L161" s="22">
        <v>328.31</v>
      </c>
      <c r="O161" s="23">
        <v>4</v>
      </c>
      <c r="P161" s="23">
        <v>651</v>
      </c>
      <c r="Q161" s="23">
        <v>1403</v>
      </c>
      <c r="T161" s="23">
        <v>4</v>
      </c>
      <c r="U161" s="23">
        <v>62651</v>
      </c>
      <c r="V161" s="23">
        <v>111403</v>
      </c>
      <c r="Y161" s="23">
        <v>256</v>
      </c>
      <c r="Z161" s="22">
        <v>1994</v>
      </c>
      <c r="AA161" s="22">
        <v>267</v>
      </c>
      <c r="AD161" s="23">
        <v>256</v>
      </c>
      <c r="AE161" s="22">
        <v>1745</v>
      </c>
      <c r="AF161" s="22">
        <v>59313</v>
      </c>
    </row>
    <row r="162" spans="3:32" x14ac:dyDescent="0.25">
      <c r="C162" s="23">
        <v>1024</v>
      </c>
      <c r="D162" s="22">
        <v>822.12310000000002</v>
      </c>
      <c r="E162" s="22">
        <v>1813</v>
      </c>
      <c r="F162" s="22">
        <v>2345</v>
      </c>
      <c r="I162" s="23">
        <v>1024</v>
      </c>
      <c r="J162" s="22">
        <v>299.13511</v>
      </c>
      <c r="K162" s="22">
        <v>249.13511</v>
      </c>
      <c r="L162" s="22">
        <v>334.12310000000002</v>
      </c>
      <c r="O162" s="23">
        <v>16</v>
      </c>
      <c r="P162" s="23">
        <v>834</v>
      </c>
      <c r="Q162" s="23">
        <v>1133</v>
      </c>
      <c r="T162" s="23">
        <v>16</v>
      </c>
      <c r="U162" s="23">
        <v>78834</v>
      </c>
      <c r="V162" s="23">
        <v>161133</v>
      </c>
      <c r="Y162" s="23">
        <v>1024</v>
      </c>
      <c r="Z162" s="22">
        <v>2245</v>
      </c>
      <c r="AA162" s="22">
        <v>309</v>
      </c>
      <c r="AD162" s="23">
        <v>1024</v>
      </c>
      <c r="AE162" s="22">
        <v>1643</v>
      </c>
      <c r="AF162" s="22">
        <v>60832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9"/>
  <sheetViews>
    <sheetView topLeftCell="A119" zoomScale="75" zoomScaleNormal="75" workbookViewId="0">
      <selection activeCell="AE63" sqref="AE63"/>
    </sheetView>
  </sheetViews>
  <sheetFormatPr defaultRowHeight="15" x14ac:dyDescent="0.25"/>
  <cols>
    <col min="1" max="16384" width="9.140625" style="3"/>
  </cols>
  <sheetData>
    <row r="1" spans="1:27" x14ac:dyDescent="0.25">
      <c r="W1" s="3" t="s">
        <v>44</v>
      </c>
      <c r="X1" s="3" t="s">
        <v>45</v>
      </c>
    </row>
    <row r="2" spans="1:27" x14ac:dyDescent="0.25">
      <c r="A2" s="1" t="s">
        <v>38</v>
      </c>
      <c r="D2" s="1" t="s">
        <v>35</v>
      </c>
      <c r="E2" s="1" t="s">
        <v>36</v>
      </c>
      <c r="F2" s="1" t="s">
        <v>28</v>
      </c>
      <c r="G2" s="1" t="s">
        <v>84</v>
      </c>
      <c r="H2" s="21" t="s">
        <v>25</v>
      </c>
      <c r="Q2" s="1" t="s">
        <v>35</v>
      </c>
      <c r="R2" s="1" t="s">
        <v>36</v>
      </c>
      <c r="S2" s="24" t="s">
        <v>84</v>
      </c>
      <c r="T2" s="21" t="s">
        <v>25</v>
      </c>
      <c r="V2" s="3" t="s">
        <v>34</v>
      </c>
      <c r="W2" s="3" t="s">
        <v>40</v>
      </c>
      <c r="X2" s="3" t="s">
        <v>42</v>
      </c>
    </row>
    <row r="3" spans="1:27" x14ac:dyDescent="0.25">
      <c r="B3" s="1" t="s">
        <v>0</v>
      </c>
      <c r="C3" s="1" t="s">
        <v>1</v>
      </c>
      <c r="D3" s="1">
        <v>41600.800000000003</v>
      </c>
      <c r="E3" s="1">
        <v>169.2</v>
      </c>
      <c r="F3" s="1">
        <v>47.34</v>
      </c>
      <c r="G3" s="1">
        <f>MIN(D3:E3)+2.5</f>
        <v>171.7</v>
      </c>
      <c r="H3" s="3">
        <f>MIN(D3:E3)</f>
        <v>169.2</v>
      </c>
      <c r="I3" s="3">
        <f t="shared" ref="I3:I34" si="0">MAX(D3:E3)</f>
        <v>41600.800000000003</v>
      </c>
      <c r="J3" s="3">
        <v>41600.800000000003</v>
      </c>
      <c r="K3" s="3">
        <v>41600.800000000003</v>
      </c>
      <c r="L3" s="20">
        <v>41600.800000000003</v>
      </c>
      <c r="O3" s="3" t="s">
        <v>0</v>
      </c>
      <c r="P3" s="3" t="s">
        <v>1</v>
      </c>
      <c r="Q3" s="3">
        <f t="shared" ref="Q3:Q34" si="1">D3/I3</f>
        <v>1</v>
      </c>
      <c r="R3" s="3">
        <f>E3/J3</f>
        <v>4.067229476356223E-3</v>
      </c>
      <c r="S3" s="3">
        <f>G3/K3</f>
        <v>4.127324474529335E-3</v>
      </c>
      <c r="T3" s="20">
        <f>H3/L3</f>
        <v>4.067229476356223E-3</v>
      </c>
      <c r="V3" s="3" t="s">
        <v>32</v>
      </c>
      <c r="W3" s="3" t="s">
        <v>41</v>
      </c>
      <c r="X3" s="3" t="s">
        <v>46</v>
      </c>
    </row>
    <row r="4" spans="1:27" x14ac:dyDescent="0.25">
      <c r="B4" s="1"/>
      <c r="C4" s="1" t="s">
        <v>2</v>
      </c>
      <c r="D4" s="1">
        <v>58272</v>
      </c>
      <c r="E4" s="1">
        <v>1010</v>
      </c>
      <c r="F4" s="1">
        <v>362.5</v>
      </c>
      <c r="G4" s="21">
        <f t="shared" ref="G4:G58" si="2">MIN(D4:E4)+2.5</f>
        <v>1012.5</v>
      </c>
      <c r="H4" s="20">
        <f t="shared" ref="H4:H58" si="3">MIN(D4:E4)</f>
        <v>1010</v>
      </c>
      <c r="I4" s="3">
        <f t="shared" si="0"/>
        <v>58272</v>
      </c>
      <c r="J4" s="3">
        <v>58272</v>
      </c>
      <c r="K4" s="3">
        <v>58272</v>
      </c>
      <c r="L4" s="20">
        <v>58272</v>
      </c>
      <c r="P4" s="3" t="s">
        <v>2</v>
      </c>
      <c r="Q4" s="3">
        <f t="shared" si="1"/>
        <v>1</v>
      </c>
      <c r="R4" s="3">
        <f t="shared" ref="R4:R34" si="4">E4/J4</f>
        <v>1.7332509610104338E-2</v>
      </c>
      <c r="S4" s="3">
        <f t="shared" ref="S4:S35" si="5">G4/K4</f>
        <v>1.7375411861614499E-2</v>
      </c>
      <c r="T4" s="20">
        <f t="shared" ref="T4:T59" si="6">H4/L4</f>
        <v>1.7332509610104338E-2</v>
      </c>
      <c r="V4" s="3" t="s">
        <v>33</v>
      </c>
      <c r="W4" s="3" t="s">
        <v>43</v>
      </c>
      <c r="X4" s="3" t="s">
        <v>47</v>
      </c>
    </row>
    <row r="5" spans="1:27" x14ac:dyDescent="0.25">
      <c r="B5" s="1"/>
      <c r="C5" s="1" t="s">
        <v>3</v>
      </c>
      <c r="D5" s="1">
        <v>5001.2</v>
      </c>
      <c r="E5" s="1">
        <v>45.63</v>
      </c>
      <c r="F5" s="1">
        <v>17.14</v>
      </c>
      <c r="G5" s="21">
        <f t="shared" si="2"/>
        <v>48.13</v>
      </c>
      <c r="H5" s="20">
        <f t="shared" si="3"/>
        <v>45.63</v>
      </c>
      <c r="I5" s="3">
        <f t="shared" si="0"/>
        <v>5001.2</v>
      </c>
      <c r="J5" s="3">
        <v>5001.2</v>
      </c>
      <c r="K5" s="3">
        <v>5001.2</v>
      </c>
      <c r="L5" s="20">
        <v>5001.2</v>
      </c>
      <c r="P5" s="3" t="s">
        <v>3</v>
      </c>
      <c r="Q5" s="3">
        <f t="shared" si="1"/>
        <v>1</v>
      </c>
      <c r="R5" s="3">
        <f t="shared" si="4"/>
        <v>9.123810285531473E-3</v>
      </c>
      <c r="S5" s="3">
        <f t="shared" si="5"/>
        <v>9.6236903143245636E-3</v>
      </c>
      <c r="T5" s="20">
        <f t="shared" si="6"/>
        <v>9.123810285531473E-3</v>
      </c>
    </row>
    <row r="6" spans="1:27" x14ac:dyDescent="0.25">
      <c r="B6" s="1"/>
      <c r="C6" s="1" t="s">
        <v>4</v>
      </c>
      <c r="D6" s="1">
        <v>105847.20000000001</v>
      </c>
      <c r="E6" s="1">
        <v>1723</v>
      </c>
      <c r="F6" s="1">
        <v>409.4</v>
      </c>
      <c r="G6" s="21">
        <f t="shared" si="2"/>
        <v>1725.5</v>
      </c>
      <c r="H6" s="20">
        <f t="shared" si="3"/>
        <v>1723</v>
      </c>
      <c r="I6" s="3">
        <f t="shared" si="0"/>
        <v>105847.20000000001</v>
      </c>
      <c r="J6" s="3">
        <v>105847.20000000001</v>
      </c>
      <c r="K6" s="3">
        <v>105847.20000000001</v>
      </c>
      <c r="L6" s="20">
        <v>105847.20000000001</v>
      </c>
      <c r="P6" s="3" t="s">
        <v>4</v>
      </c>
      <c r="Q6" s="3">
        <f t="shared" si="1"/>
        <v>1</v>
      </c>
      <c r="R6" s="3">
        <f t="shared" si="4"/>
        <v>1.6278182134246345E-2</v>
      </c>
      <c r="S6" s="3">
        <f t="shared" si="5"/>
        <v>1.630180108684972E-2</v>
      </c>
      <c r="T6" s="20">
        <f t="shared" si="6"/>
        <v>1.6278182134246345E-2</v>
      </c>
      <c r="V6" s="20"/>
      <c r="W6" s="21" t="s">
        <v>35</v>
      </c>
      <c r="X6" s="21" t="s">
        <v>36</v>
      </c>
      <c r="Y6" s="21" t="s">
        <v>66</v>
      </c>
      <c r="Z6" s="21" t="s">
        <v>14</v>
      </c>
      <c r="AA6" s="21" t="s">
        <v>25</v>
      </c>
    </row>
    <row r="7" spans="1:27" x14ac:dyDescent="0.25">
      <c r="B7" s="1"/>
      <c r="C7" s="1" t="s">
        <v>5</v>
      </c>
      <c r="D7" s="1">
        <v>441234</v>
      </c>
      <c r="E7" s="1">
        <v>66352</v>
      </c>
      <c r="F7" s="1">
        <v>38245.4</v>
      </c>
      <c r="G7" s="21">
        <f t="shared" si="2"/>
        <v>66354.5</v>
      </c>
      <c r="H7" s="20">
        <f t="shared" si="3"/>
        <v>66352</v>
      </c>
      <c r="I7" s="3">
        <f t="shared" si="0"/>
        <v>441234</v>
      </c>
      <c r="J7" s="3">
        <v>441234</v>
      </c>
      <c r="K7" s="3">
        <v>441234</v>
      </c>
      <c r="L7" s="20">
        <v>441234</v>
      </c>
      <c r="P7" s="3" t="s">
        <v>5</v>
      </c>
      <c r="Q7" s="3">
        <f t="shared" si="1"/>
        <v>1</v>
      </c>
      <c r="R7" s="3">
        <f t="shared" si="4"/>
        <v>0.15037825734190929</v>
      </c>
      <c r="S7" s="3">
        <f t="shared" si="5"/>
        <v>0.15038392326973896</v>
      </c>
      <c r="T7" s="20">
        <f t="shared" si="6"/>
        <v>0.15037825734190929</v>
      </c>
      <c r="V7" s="20" t="s">
        <v>0</v>
      </c>
      <c r="W7" s="20">
        <f>GEOMEAN(Q3:Q9)</f>
        <v>1</v>
      </c>
      <c r="X7" s="20">
        <f>GEOMEAN(R3:R9)</f>
        <v>4.1633349446715789E-2</v>
      </c>
      <c r="Y7" s="3">
        <v>0.11353000000000001</v>
      </c>
      <c r="Z7" s="20">
        <f>GEOMEAN(S3:S9)</f>
        <v>4.2063646437489985E-2</v>
      </c>
      <c r="AA7" s="20">
        <f>GEOMEAN(T3:T9)</f>
        <v>4.1633349446715789E-2</v>
      </c>
    </row>
    <row r="8" spans="1:27" x14ac:dyDescent="0.25">
      <c r="B8" s="1"/>
      <c r="C8" s="1" t="s">
        <v>30</v>
      </c>
      <c r="D8" s="1">
        <v>1410144</v>
      </c>
      <c r="E8" s="1">
        <v>386538</v>
      </c>
      <c r="F8" s="1">
        <v>212325.1</v>
      </c>
      <c r="G8" s="21">
        <f t="shared" si="2"/>
        <v>386540.5</v>
      </c>
      <c r="H8" s="20">
        <f t="shared" si="3"/>
        <v>386538</v>
      </c>
      <c r="I8" s="3">
        <f t="shared" si="0"/>
        <v>1410144</v>
      </c>
      <c r="J8" s="3">
        <v>1410144</v>
      </c>
      <c r="K8" s="3">
        <v>1410144</v>
      </c>
      <c r="L8" s="20">
        <v>1410144</v>
      </c>
      <c r="P8" s="3" t="s">
        <v>30</v>
      </c>
      <c r="Q8" s="3">
        <f t="shared" si="1"/>
        <v>1</v>
      </c>
      <c r="R8" s="3">
        <f t="shared" si="4"/>
        <v>0.27411243107086936</v>
      </c>
      <c r="S8" s="3">
        <f t="shared" si="5"/>
        <v>0.27411420393945585</v>
      </c>
      <c r="T8" s="20">
        <f t="shared" si="6"/>
        <v>0.27411243107086936</v>
      </c>
      <c r="V8" s="20" t="s">
        <v>6</v>
      </c>
      <c r="W8" s="20">
        <f>GEOMEAN(Q10:Q16)</f>
        <v>1</v>
      </c>
      <c r="X8" s="20">
        <f>GEOMEAN(R10:R16)</f>
        <v>5.034201601542998E-2</v>
      </c>
      <c r="Y8" s="3">
        <v>0.195352</v>
      </c>
      <c r="Z8" s="20">
        <f>GEOMEAN(S10:S16)</f>
        <v>5.0709596872555454E-2</v>
      </c>
      <c r="AA8" s="20">
        <f>GEOMEAN(T10:T16)</f>
        <v>5.034201601542998E-2</v>
      </c>
    </row>
    <row r="9" spans="1:27" x14ac:dyDescent="0.25">
      <c r="B9" s="1"/>
      <c r="C9" s="1" t="s">
        <v>31</v>
      </c>
      <c r="D9" s="1">
        <v>1928244.8</v>
      </c>
      <c r="E9" s="1">
        <v>968714</v>
      </c>
      <c r="F9" s="1">
        <v>324353</v>
      </c>
      <c r="G9" s="21">
        <f t="shared" si="2"/>
        <v>968716.5</v>
      </c>
      <c r="H9" s="20">
        <f t="shared" si="3"/>
        <v>968714</v>
      </c>
      <c r="I9" s="3">
        <f t="shared" si="0"/>
        <v>1928244.8</v>
      </c>
      <c r="J9" s="3">
        <v>1928244.8</v>
      </c>
      <c r="K9" s="3">
        <v>1928244.8</v>
      </c>
      <c r="L9" s="20">
        <v>1928244.8</v>
      </c>
      <c r="P9" s="3" t="s">
        <v>31</v>
      </c>
      <c r="Q9" s="3">
        <f t="shared" si="1"/>
        <v>1</v>
      </c>
      <c r="R9" s="3">
        <f t="shared" si="4"/>
        <v>0.50238123292229286</v>
      </c>
      <c r="S9" s="3">
        <f t="shared" si="5"/>
        <v>0.50238252943817086</v>
      </c>
      <c r="T9" s="20">
        <f t="shared" si="6"/>
        <v>0.50238123292229286</v>
      </c>
      <c r="V9" s="20" t="s">
        <v>7</v>
      </c>
      <c r="W9" s="20">
        <f>GEOMEAN(Q17:Q23)</f>
        <v>0.98867969611092155</v>
      </c>
      <c r="X9" s="20">
        <f>GEOMEAN(R17:R23)</f>
        <v>0.41512581742443067</v>
      </c>
      <c r="Y9" s="3">
        <v>0.45374999999999999</v>
      </c>
      <c r="Z9" s="20">
        <f>GEOMEAN(S17:S23)</f>
        <v>0.41501198423630614</v>
      </c>
      <c r="AA9" s="20">
        <f>GEOMEAN(T17:T23)</f>
        <v>0.41042646701898394</v>
      </c>
    </row>
    <row r="10" spans="1:27" x14ac:dyDescent="0.25">
      <c r="B10" s="1" t="s">
        <v>6</v>
      </c>
      <c r="C10" s="1" t="s">
        <v>1</v>
      </c>
      <c r="D10" s="8">
        <v>11276</v>
      </c>
      <c r="E10" s="1">
        <v>148.4</v>
      </c>
      <c r="F10" s="1">
        <v>19.739999999999998</v>
      </c>
      <c r="G10" s="21">
        <f t="shared" si="2"/>
        <v>150.9</v>
      </c>
      <c r="H10" s="20">
        <f t="shared" si="3"/>
        <v>148.4</v>
      </c>
      <c r="I10" s="3">
        <f t="shared" si="0"/>
        <v>11276</v>
      </c>
      <c r="J10" s="3">
        <v>11276</v>
      </c>
      <c r="K10" s="3">
        <v>11276</v>
      </c>
      <c r="L10" s="20">
        <v>11276</v>
      </c>
      <c r="O10" s="3" t="s">
        <v>6</v>
      </c>
      <c r="P10" s="3" t="s">
        <v>1</v>
      </c>
      <c r="Q10" s="3">
        <f t="shared" si="1"/>
        <v>1</v>
      </c>
      <c r="R10" s="3">
        <f t="shared" si="4"/>
        <v>1.3160695282014899E-2</v>
      </c>
      <c r="S10" s="3">
        <f t="shared" si="5"/>
        <v>1.3382405108194396E-2</v>
      </c>
      <c r="T10" s="20">
        <f t="shared" si="6"/>
        <v>1.3160695282014899E-2</v>
      </c>
      <c r="V10" s="20" t="s">
        <v>8</v>
      </c>
      <c r="W10" s="20">
        <f>GEOMEAN(Q24:Q30)</f>
        <v>0.29414591697577019</v>
      </c>
      <c r="X10" s="20">
        <f>GEOMEAN(R24:R30)</f>
        <v>0.97559261707616973</v>
      </c>
      <c r="Y10" s="3">
        <v>0.44145000000000001</v>
      </c>
      <c r="Z10" s="20">
        <f>GEOMEAN(S24:S30)</f>
        <v>0.29019763604541321</v>
      </c>
      <c r="AA10" s="20">
        <f>GEOMEAN(T24:T30)</f>
        <v>0.28696658494466137</v>
      </c>
    </row>
    <row r="11" spans="1:27" x14ac:dyDescent="0.25">
      <c r="B11" s="1"/>
      <c r="C11" s="1" t="s">
        <v>2</v>
      </c>
      <c r="D11" s="8">
        <v>21684</v>
      </c>
      <c r="E11" s="1">
        <v>364.5</v>
      </c>
      <c r="F11" s="1">
        <v>22.77</v>
      </c>
      <c r="G11" s="21">
        <f t="shared" si="2"/>
        <v>367</v>
      </c>
      <c r="H11" s="20">
        <f t="shared" si="3"/>
        <v>364.5</v>
      </c>
      <c r="I11" s="3">
        <f t="shared" si="0"/>
        <v>21684</v>
      </c>
      <c r="J11" s="3">
        <v>21684</v>
      </c>
      <c r="K11" s="3">
        <v>21684</v>
      </c>
      <c r="L11" s="20">
        <v>21684</v>
      </c>
      <c r="P11" s="3" t="s">
        <v>2</v>
      </c>
      <c r="Q11" s="3">
        <f t="shared" si="1"/>
        <v>1</v>
      </c>
      <c r="R11" s="3">
        <f t="shared" si="4"/>
        <v>1.6809629219701163E-2</v>
      </c>
      <c r="S11" s="3">
        <f t="shared" si="5"/>
        <v>1.6924921601180594E-2</v>
      </c>
      <c r="T11" s="20">
        <f t="shared" si="6"/>
        <v>1.6809629219701163E-2</v>
      </c>
      <c r="V11" s="20" t="s">
        <v>9</v>
      </c>
      <c r="W11" s="20">
        <f>GEOMEAN(Q31:Q37)</f>
        <v>0.87428277630710693</v>
      </c>
      <c r="X11" s="20">
        <f>GEOMEAN(R31:R37)</f>
        <v>0.94535728951427545</v>
      </c>
      <c r="Y11" s="3">
        <v>0.92242500000000005</v>
      </c>
      <c r="Z11" s="20">
        <f>GEOMEAN(S31:S37)</f>
        <v>0.84026597280170912</v>
      </c>
      <c r="AA11" s="20">
        <f>GEOMEAN(T31:T37)</f>
        <v>0.82650959567870219</v>
      </c>
    </row>
    <row r="12" spans="1:27" x14ac:dyDescent="0.25">
      <c r="B12" s="1"/>
      <c r="C12" s="1" t="s">
        <v>3</v>
      </c>
      <c r="D12" s="8">
        <v>229.3</v>
      </c>
      <c r="E12" s="1">
        <v>108.4</v>
      </c>
      <c r="F12" s="1">
        <v>22.14</v>
      </c>
      <c r="G12" s="21">
        <f t="shared" si="2"/>
        <v>110.9</v>
      </c>
      <c r="H12" s="20">
        <f t="shared" si="3"/>
        <v>108.4</v>
      </c>
      <c r="I12" s="3">
        <f t="shared" si="0"/>
        <v>229.3</v>
      </c>
      <c r="J12" s="3">
        <v>229.3</v>
      </c>
      <c r="K12" s="3">
        <v>229.3</v>
      </c>
      <c r="L12" s="20">
        <v>229.3</v>
      </c>
      <c r="P12" s="3" t="s">
        <v>3</v>
      </c>
      <c r="Q12" s="3">
        <f t="shared" si="1"/>
        <v>1</v>
      </c>
      <c r="R12" s="3">
        <f t="shared" si="4"/>
        <v>0.4727431312690798</v>
      </c>
      <c r="S12" s="3">
        <f t="shared" si="5"/>
        <v>0.48364587876144788</v>
      </c>
      <c r="T12" s="20">
        <f t="shared" si="6"/>
        <v>0.4727431312690798</v>
      </c>
      <c r="V12" s="20" t="s">
        <v>10</v>
      </c>
      <c r="W12" s="20">
        <f>GEOMEAN(Q38:Q44)</f>
        <v>0.62480974810941703</v>
      </c>
      <c r="X12" s="20">
        <f>GEOMEAN(R38:R44)</f>
        <v>1</v>
      </c>
      <c r="Y12" s="3">
        <v>0.77314499999999997</v>
      </c>
      <c r="Z12" s="20">
        <f>GEOMEAN(S38:S44)</f>
        <v>0.6352528013426092</v>
      </c>
      <c r="AA12" s="20">
        <f>GEOMEAN(T38:T44)</f>
        <v>0.62480974810941703</v>
      </c>
    </row>
    <row r="13" spans="1:27" x14ac:dyDescent="0.25">
      <c r="B13" s="1"/>
      <c r="C13" s="1" t="s">
        <v>4</v>
      </c>
      <c r="D13" s="8">
        <v>32107.200000000001</v>
      </c>
      <c r="E13" s="1">
        <v>587.29999999999995</v>
      </c>
      <c r="F13" s="1">
        <v>39.5</v>
      </c>
      <c r="G13" s="21">
        <f t="shared" si="2"/>
        <v>589.79999999999995</v>
      </c>
      <c r="H13" s="20">
        <f t="shared" si="3"/>
        <v>587.29999999999995</v>
      </c>
      <c r="I13" s="3">
        <f t="shared" si="0"/>
        <v>32107.200000000001</v>
      </c>
      <c r="J13" s="3">
        <v>32107.200000000001</v>
      </c>
      <c r="K13" s="3">
        <v>32107.200000000001</v>
      </c>
      <c r="L13" s="20">
        <v>32107.200000000001</v>
      </c>
      <c r="P13" s="3" t="s">
        <v>4</v>
      </c>
      <c r="Q13" s="3">
        <f t="shared" si="1"/>
        <v>1</v>
      </c>
      <c r="R13" s="3">
        <f t="shared" si="4"/>
        <v>1.8291847311506453E-2</v>
      </c>
      <c r="S13" s="3">
        <f t="shared" si="5"/>
        <v>1.8369711466586933E-2</v>
      </c>
      <c r="T13" s="20">
        <f t="shared" si="6"/>
        <v>1.8291847311506453E-2</v>
      </c>
      <c r="V13" s="20" t="s">
        <v>11</v>
      </c>
      <c r="W13" s="20">
        <f>GEOMEAN(Q45:Q51)</f>
        <v>0.5563550223405892</v>
      </c>
      <c r="X13" s="20">
        <f>GEOMEAN(R45:R51)</f>
        <v>1</v>
      </c>
      <c r="Y13" s="3">
        <v>0.81243500000000002</v>
      </c>
      <c r="Z13" s="20">
        <f>GEOMEAN(S45:S51)</f>
        <v>0.56962891829710094</v>
      </c>
      <c r="AA13" s="20">
        <f>GEOMEAN(T45:T51)</f>
        <v>0.5563550223405892</v>
      </c>
    </row>
    <row r="14" spans="1:27" x14ac:dyDescent="0.25">
      <c r="B14" s="1"/>
      <c r="C14" s="1" t="s">
        <v>5</v>
      </c>
      <c r="D14" s="8">
        <v>170507.2</v>
      </c>
      <c r="E14" s="1">
        <v>9134</v>
      </c>
      <c r="F14" s="1">
        <v>124</v>
      </c>
      <c r="G14" s="21">
        <f t="shared" si="2"/>
        <v>9136.5</v>
      </c>
      <c r="H14" s="20">
        <f t="shared" si="3"/>
        <v>9134</v>
      </c>
      <c r="I14" s="3">
        <f t="shared" si="0"/>
        <v>170507.2</v>
      </c>
      <c r="J14" s="3">
        <v>170507.2</v>
      </c>
      <c r="K14" s="3">
        <v>170507.2</v>
      </c>
      <c r="L14" s="20">
        <v>170507.2</v>
      </c>
      <c r="P14" s="3" t="s">
        <v>5</v>
      </c>
      <c r="Q14" s="3">
        <f t="shared" si="1"/>
        <v>1</v>
      </c>
      <c r="R14" s="3">
        <f t="shared" si="4"/>
        <v>5.3569585331293926E-2</v>
      </c>
      <c r="S14" s="3">
        <f t="shared" si="5"/>
        <v>5.3584247468728592E-2</v>
      </c>
      <c r="T14" s="20">
        <f t="shared" si="6"/>
        <v>5.3569585331293926E-2</v>
      </c>
      <c r="V14" s="20" t="s">
        <v>12</v>
      </c>
      <c r="W14" s="20">
        <f>GEOMEAN(Q52:Q58)</f>
        <v>0.44335907339400704</v>
      </c>
      <c r="X14" s="20">
        <f>GEOMEAN(R52:R58)</f>
        <v>1</v>
      </c>
      <c r="Y14" s="3">
        <v>0.68243200000000004</v>
      </c>
      <c r="Z14" s="20">
        <f>GEOMEAN(S52:S58)</f>
        <v>0.45540409913588653</v>
      </c>
      <c r="AA14" s="20">
        <f>GEOMEAN(T52:T58)</f>
        <v>0.44335907339400704</v>
      </c>
    </row>
    <row r="15" spans="1:27" x14ac:dyDescent="0.25">
      <c r="B15" s="1"/>
      <c r="C15" s="1" t="s">
        <v>30</v>
      </c>
      <c r="D15" s="8">
        <v>1134342.7</v>
      </c>
      <c r="E15" s="1">
        <v>50341</v>
      </c>
      <c r="F15" s="1">
        <v>33545.129999999997</v>
      </c>
      <c r="G15" s="21">
        <f t="shared" si="2"/>
        <v>50343.5</v>
      </c>
      <c r="H15" s="20">
        <f t="shared" si="3"/>
        <v>50341</v>
      </c>
      <c r="I15" s="3">
        <f t="shared" si="0"/>
        <v>1134342.7</v>
      </c>
      <c r="J15" s="3">
        <v>1134342.7</v>
      </c>
      <c r="K15" s="3">
        <v>1134342.7</v>
      </c>
      <c r="L15" s="20">
        <v>1134342.7</v>
      </c>
      <c r="P15" s="3" t="s">
        <v>30</v>
      </c>
      <c r="Q15" s="3">
        <f t="shared" si="1"/>
        <v>1</v>
      </c>
      <c r="R15" s="3">
        <f t="shared" si="4"/>
        <v>4.4379004687031529E-2</v>
      </c>
      <c r="S15" s="3">
        <f t="shared" si="5"/>
        <v>4.4381208606534869E-2</v>
      </c>
      <c r="T15" s="20">
        <f t="shared" si="6"/>
        <v>4.4379004687031529E-2</v>
      </c>
      <c r="V15" s="20" t="s">
        <v>13</v>
      </c>
      <c r="W15" s="20">
        <f>GEOMEAN(W7:W14)</f>
        <v>0.66702286525572629</v>
      </c>
      <c r="X15" s="20">
        <f>GEOMEAN(X7:X14)</f>
        <v>0.4102532428999105</v>
      </c>
      <c r="Y15" s="20">
        <f>GEOMEAN(Y7:Y14)</f>
        <v>0.45246327577086698</v>
      </c>
      <c r="Z15" s="20">
        <f>GEOMEAN(Z7:Z14)</f>
        <v>0.27789964330758898</v>
      </c>
      <c r="AA15" s="20">
        <f>GEOMEAN(AA7:AA14)</f>
        <v>0.27364829355955173</v>
      </c>
    </row>
    <row r="16" spans="1:27" x14ac:dyDescent="0.25">
      <c r="B16" s="1"/>
      <c r="C16" s="1" t="s">
        <v>31</v>
      </c>
      <c r="D16" s="8">
        <v>1083453.1000000001</v>
      </c>
      <c r="E16" s="1">
        <v>195213</v>
      </c>
      <c r="F16" s="1">
        <v>85332</v>
      </c>
      <c r="G16" s="21">
        <f t="shared" si="2"/>
        <v>195215.5</v>
      </c>
      <c r="H16" s="20">
        <f t="shared" si="3"/>
        <v>195213</v>
      </c>
      <c r="I16" s="3">
        <f t="shared" si="0"/>
        <v>1083453.1000000001</v>
      </c>
      <c r="J16" s="3">
        <v>1083453.1000000001</v>
      </c>
      <c r="K16" s="3">
        <v>1083453.1000000001</v>
      </c>
      <c r="L16" s="20">
        <v>1083453.1000000001</v>
      </c>
      <c r="P16" s="3" t="s">
        <v>31</v>
      </c>
      <c r="Q16" s="3">
        <f t="shared" si="1"/>
        <v>1</v>
      </c>
      <c r="R16" s="3">
        <f t="shared" si="4"/>
        <v>0.18017669615786783</v>
      </c>
      <c r="S16" s="3">
        <f t="shared" si="5"/>
        <v>0.18017900359507946</v>
      </c>
      <c r="T16" s="20">
        <f t="shared" si="6"/>
        <v>0.18017669615786783</v>
      </c>
      <c r="V16" s="20" t="s">
        <v>25</v>
      </c>
      <c r="W16" s="20"/>
      <c r="X16" s="20"/>
      <c r="Y16" s="20"/>
    </row>
    <row r="17" spans="2:20" x14ac:dyDescent="0.25">
      <c r="B17" s="10" t="s">
        <v>7</v>
      </c>
      <c r="C17" s="10" t="s">
        <v>1</v>
      </c>
      <c r="D17" s="10">
        <v>238.8</v>
      </c>
      <c r="E17" s="10">
        <v>87.2</v>
      </c>
      <c r="F17" s="10">
        <v>14.03</v>
      </c>
      <c r="G17" s="21">
        <f t="shared" si="2"/>
        <v>89.7</v>
      </c>
      <c r="H17" s="20">
        <f t="shared" si="3"/>
        <v>87.2</v>
      </c>
      <c r="I17" s="3">
        <f t="shared" si="0"/>
        <v>238.8</v>
      </c>
      <c r="J17" s="3">
        <v>238.8</v>
      </c>
      <c r="K17" s="3">
        <v>238.8</v>
      </c>
      <c r="L17" s="20">
        <v>238.8</v>
      </c>
      <c r="O17" s="3" t="s">
        <v>7</v>
      </c>
      <c r="P17" s="3" t="s">
        <v>1</v>
      </c>
      <c r="Q17" s="3">
        <f t="shared" si="1"/>
        <v>1</v>
      </c>
      <c r="R17" s="3">
        <f t="shared" si="4"/>
        <v>0.36515912897822445</v>
      </c>
      <c r="S17" s="3">
        <f t="shared" si="5"/>
        <v>0.37562814070351758</v>
      </c>
      <c r="T17" s="20">
        <f t="shared" si="6"/>
        <v>0.36515912897822445</v>
      </c>
    </row>
    <row r="18" spans="2:20" x14ac:dyDescent="0.25">
      <c r="B18" s="10"/>
      <c r="C18" s="10" t="s">
        <v>2</v>
      </c>
      <c r="D18" s="10">
        <v>408.08000000000004</v>
      </c>
      <c r="E18" s="10">
        <v>172.1</v>
      </c>
      <c r="F18" s="10">
        <v>19.309999999999999</v>
      </c>
      <c r="G18" s="21">
        <f t="shared" si="2"/>
        <v>174.6</v>
      </c>
      <c r="H18" s="20">
        <f t="shared" si="3"/>
        <v>172.1</v>
      </c>
      <c r="I18" s="3">
        <f t="shared" si="0"/>
        <v>408.08000000000004</v>
      </c>
      <c r="J18" s="3">
        <v>408.08000000000004</v>
      </c>
      <c r="K18" s="3">
        <v>408.08000000000004</v>
      </c>
      <c r="L18" s="20">
        <v>408.08000000000004</v>
      </c>
      <c r="P18" s="3" t="s">
        <v>2</v>
      </c>
      <c r="Q18" s="3">
        <f t="shared" si="1"/>
        <v>1</v>
      </c>
      <c r="R18" s="3">
        <f t="shared" si="4"/>
        <v>0.4217310331307586</v>
      </c>
      <c r="S18" s="3">
        <f t="shared" si="5"/>
        <v>0.42785728288570862</v>
      </c>
      <c r="T18" s="20">
        <f t="shared" si="6"/>
        <v>0.4217310331307586</v>
      </c>
    </row>
    <row r="19" spans="2:20" x14ac:dyDescent="0.25">
      <c r="B19" s="10"/>
      <c r="C19" s="10" t="s">
        <v>3</v>
      </c>
      <c r="D19" s="10">
        <v>108.13</v>
      </c>
      <c r="E19" s="10">
        <v>117.1</v>
      </c>
      <c r="F19" s="10">
        <v>22.51</v>
      </c>
      <c r="G19" s="21">
        <f t="shared" si="2"/>
        <v>110.63</v>
      </c>
      <c r="H19" s="20">
        <f t="shared" si="3"/>
        <v>108.13</v>
      </c>
      <c r="I19" s="3">
        <f t="shared" si="0"/>
        <v>117.1</v>
      </c>
      <c r="J19" s="3">
        <v>117.1</v>
      </c>
      <c r="K19" s="3">
        <v>117.1</v>
      </c>
      <c r="L19" s="20">
        <v>117.1</v>
      </c>
      <c r="P19" s="3" t="s">
        <v>3</v>
      </c>
      <c r="Q19" s="3">
        <f t="shared" si="1"/>
        <v>0.92339880444064903</v>
      </c>
      <c r="R19" s="3">
        <f t="shared" si="4"/>
        <v>1</v>
      </c>
      <c r="S19" s="3">
        <f t="shared" si="5"/>
        <v>0.94474807856532883</v>
      </c>
      <c r="T19" s="20">
        <f t="shared" si="6"/>
        <v>0.92339880444064903</v>
      </c>
    </row>
    <row r="20" spans="2:20" x14ac:dyDescent="0.25">
      <c r="B20" s="10"/>
      <c r="C20" s="10" t="s">
        <v>4</v>
      </c>
      <c r="D20" s="10">
        <v>682.56000000000006</v>
      </c>
      <c r="E20" s="10">
        <v>270.39999999999998</v>
      </c>
      <c r="F20" s="10">
        <v>22.87</v>
      </c>
      <c r="G20" s="21">
        <f t="shared" si="2"/>
        <v>272.89999999999998</v>
      </c>
      <c r="H20" s="20">
        <f t="shared" si="3"/>
        <v>270.39999999999998</v>
      </c>
      <c r="I20" s="3">
        <f t="shared" si="0"/>
        <v>682.56000000000006</v>
      </c>
      <c r="J20" s="3">
        <v>682.56000000000006</v>
      </c>
      <c r="K20" s="3">
        <v>682.56000000000006</v>
      </c>
      <c r="L20" s="20">
        <v>682.56000000000006</v>
      </c>
      <c r="P20" s="3" t="s">
        <v>4</v>
      </c>
      <c r="Q20" s="3">
        <f t="shared" si="1"/>
        <v>1</v>
      </c>
      <c r="R20" s="3">
        <f t="shared" si="4"/>
        <v>0.39615564932020619</v>
      </c>
      <c r="S20" s="3">
        <f t="shared" si="5"/>
        <v>0.39981833098921699</v>
      </c>
      <c r="T20" s="20">
        <f t="shared" si="6"/>
        <v>0.39615564932020619</v>
      </c>
    </row>
    <row r="21" spans="2:20" x14ac:dyDescent="0.25">
      <c r="B21" s="10"/>
      <c r="C21" s="10" t="s">
        <v>5</v>
      </c>
      <c r="D21" s="10">
        <v>1729.84</v>
      </c>
      <c r="E21" s="10">
        <v>1000</v>
      </c>
      <c r="F21" s="10">
        <v>66.03</v>
      </c>
      <c r="G21" s="21">
        <f t="shared" si="2"/>
        <v>1002.5</v>
      </c>
      <c r="H21" s="20">
        <f t="shared" si="3"/>
        <v>1000</v>
      </c>
      <c r="I21" s="3">
        <f t="shared" si="0"/>
        <v>1729.84</v>
      </c>
      <c r="J21" s="3">
        <v>1729.84</v>
      </c>
      <c r="K21" s="3">
        <v>1729.84</v>
      </c>
      <c r="L21" s="20">
        <v>1729.84</v>
      </c>
      <c r="P21" s="3" t="s">
        <v>5</v>
      </c>
      <c r="Q21" s="3">
        <f t="shared" si="1"/>
        <v>1</v>
      </c>
      <c r="R21" s="3">
        <f t="shared" si="4"/>
        <v>0.57808814688063637</v>
      </c>
      <c r="S21" s="3">
        <f t="shared" si="5"/>
        <v>0.57953336724783799</v>
      </c>
      <c r="T21" s="20">
        <f t="shared" si="6"/>
        <v>0.57808814688063637</v>
      </c>
    </row>
    <row r="22" spans="2:20" x14ac:dyDescent="0.25">
      <c r="B22" s="10"/>
      <c r="C22" s="10" t="s">
        <v>30</v>
      </c>
      <c r="D22" s="10">
        <v>33141.410000000003</v>
      </c>
      <c r="E22" s="10">
        <v>6984</v>
      </c>
      <c r="F22" s="10">
        <v>791.45</v>
      </c>
      <c r="G22" s="21">
        <f t="shared" si="2"/>
        <v>6986.5</v>
      </c>
      <c r="H22" s="20">
        <f t="shared" si="3"/>
        <v>6984</v>
      </c>
      <c r="I22" s="3">
        <f t="shared" si="0"/>
        <v>33141.410000000003</v>
      </c>
      <c r="J22" s="3">
        <v>33141.410000000003</v>
      </c>
      <c r="K22" s="3">
        <v>33141.410000000003</v>
      </c>
      <c r="L22" s="20">
        <v>33141.410000000003</v>
      </c>
      <c r="P22" s="3" t="s">
        <v>30</v>
      </c>
      <c r="Q22" s="3">
        <f t="shared" si="1"/>
        <v>1</v>
      </c>
      <c r="R22" s="3">
        <f t="shared" si="4"/>
        <v>0.21073333934796376</v>
      </c>
      <c r="S22" s="3">
        <f t="shared" si="5"/>
        <v>0.21080877367619541</v>
      </c>
      <c r="T22" s="20">
        <f t="shared" si="6"/>
        <v>0.21073333934796376</v>
      </c>
    </row>
    <row r="23" spans="2:20" x14ac:dyDescent="0.25">
      <c r="C23" s="3" t="s">
        <v>31</v>
      </c>
      <c r="D23" s="3">
        <v>51148.13</v>
      </c>
      <c r="E23" s="3">
        <v>14621</v>
      </c>
      <c r="F23" s="3">
        <v>1989.21</v>
      </c>
      <c r="G23" s="21">
        <f t="shared" si="2"/>
        <v>14623.5</v>
      </c>
      <c r="H23" s="20">
        <f t="shared" si="3"/>
        <v>14621</v>
      </c>
      <c r="I23" s="3">
        <f t="shared" si="0"/>
        <v>51148.13</v>
      </c>
      <c r="J23" s="3">
        <v>51148.13</v>
      </c>
      <c r="K23" s="3">
        <v>51148.13</v>
      </c>
      <c r="L23" s="20">
        <v>51148.13</v>
      </c>
      <c r="P23" s="3" t="s">
        <v>31</v>
      </c>
      <c r="Q23" s="3">
        <f t="shared" si="1"/>
        <v>1</v>
      </c>
      <c r="R23" s="3">
        <f t="shared" si="4"/>
        <v>0.2858560029467353</v>
      </c>
      <c r="S23" s="3">
        <f t="shared" si="5"/>
        <v>0.28590488058898733</v>
      </c>
      <c r="T23" s="20">
        <f t="shared" si="6"/>
        <v>0.2858560029467353</v>
      </c>
    </row>
    <row r="24" spans="2:20" x14ac:dyDescent="0.25">
      <c r="B24" s="1" t="s">
        <v>8</v>
      </c>
      <c r="C24" s="1" t="s">
        <v>1</v>
      </c>
      <c r="D24" s="1">
        <v>161.04000000000002</v>
      </c>
      <c r="E24" s="1">
        <v>877.3</v>
      </c>
      <c r="F24" s="1">
        <v>278.10000000000002</v>
      </c>
      <c r="G24" s="21">
        <f t="shared" si="2"/>
        <v>163.54000000000002</v>
      </c>
      <c r="H24" s="20">
        <f t="shared" si="3"/>
        <v>161.04000000000002</v>
      </c>
      <c r="I24" s="3">
        <f t="shared" si="0"/>
        <v>877.3</v>
      </c>
      <c r="J24" s="3">
        <v>877.3</v>
      </c>
      <c r="K24" s="3">
        <v>877.3</v>
      </c>
      <c r="L24" s="20">
        <v>877.3</v>
      </c>
      <c r="O24" s="3" t="s">
        <v>8</v>
      </c>
      <c r="P24" s="3" t="s">
        <v>1</v>
      </c>
      <c r="Q24" s="3">
        <f t="shared" si="1"/>
        <v>0.18356320528895478</v>
      </c>
      <c r="R24" s="3">
        <f t="shared" si="4"/>
        <v>1</v>
      </c>
      <c r="S24" s="3">
        <f t="shared" si="5"/>
        <v>0.186412857631369</v>
      </c>
      <c r="T24" s="20">
        <f t="shared" si="6"/>
        <v>0.18356320528895478</v>
      </c>
    </row>
    <row r="25" spans="2:20" x14ac:dyDescent="0.25">
      <c r="B25" s="1"/>
      <c r="C25" s="1" t="s">
        <v>2</v>
      </c>
      <c r="D25" s="1">
        <v>203.28</v>
      </c>
      <c r="E25" s="1">
        <v>1198</v>
      </c>
      <c r="F25" s="1">
        <v>268.39999999999998</v>
      </c>
      <c r="G25" s="21">
        <f t="shared" si="2"/>
        <v>205.78</v>
      </c>
      <c r="H25" s="20">
        <f t="shared" si="3"/>
        <v>203.28</v>
      </c>
      <c r="I25" s="3">
        <f t="shared" si="0"/>
        <v>1198</v>
      </c>
      <c r="J25" s="3">
        <v>1198</v>
      </c>
      <c r="K25" s="3">
        <v>1198</v>
      </c>
      <c r="L25" s="20">
        <v>1198</v>
      </c>
      <c r="P25" s="3" t="s">
        <v>2</v>
      </c>
      <c r="Q25" s="3">
        <f t="shared" si="1"/>
        <v>0.16968280467445743</v>
      </c>
      <c r="R25" s="3">
        <f t="shared" si="4"/>
        <v>1</v>
      </c>
      <c r="S25" s="3">
        <f t="shared" si="5"/>
        <v>0.17176961602671117</v>
      </c>
      <c r="T25" s="20">
        <f t="shared" si="6"/>
        <v>0.16968280467445743</v>
      </c>
    </row>
    <row r="26" spans="2:20" x14ac:dyDescent="0.25">
      <c r="B26" s="1"/>
      <c r="C26" s="1" t="s">
        <v>3</v>
      </c>
      <c r="D26" s="1">
        <v>78.56</v>
      </c>
      <c r="E26" s="1">
        <v>498.1</v>
      </c>
      <c r="F26" s="1">
        <v>251.3</v>
      </c>
      <c r="G26" s="21">
        <f t="shared" si="2"/>
        <v>81.06</v>
      </c>
      <c r="H26" s="20">
        <f t="shared" si="3"/>
        <v>78.56</v>
      </c>
      <c r="I26" s="3">
        <f t="shared" si="0"/>
        <v>498.1</v>
      </c>
      <c r="J26" s="3">
        <v>498.1</v>
      </c>
      <c r="K26" s="3">
        <v>498.1</v>
      </c>
      <c r="L26" s="20">
        <v>498.1</v>
      </c>
      <c r="P26" s="3" t="s">
        <v>3</v>
      </c>
      <c r="Q26" s="3">
        <f t="shared" si="1"/>
        <v>0.15771933346717526</v>
      </c>
      <c r="R26" s="3">
        <f t="shared" si="4"/>
        <v>1</v>
      </c>
      <c r="S26" s="3">
        <f t="shared" si="5"/>
        <v>0.16273840594258182</v>
      </c>
      <c r="T26" s="20">
        <f t="shared" si="6"/>
        <v>0.15771933346717526</v>
      </c>
    </row>
    <row r="27" spans="2:20" x14ac:dyDescent="0.25">
      <c r="B27" s="1"/>
      <c r="C27" s="1" t="s">
        <v>4</v>
      </c>
      <c r="D27" s="1">
        <v>254.32</v>
      </c>
      <c r="E27" s="1">
        <v>1787</v>
      </c>
      <c r="F27" s="1">
        <v>253.4</v>
      </c>
      <c r="G27" s="21">
        <f t="shared" si="2"/>
        <v>256.82</v>
      </c>
      <c r="H27" s="20">
        <f t="shared" si="3"/>
        <v>254.32</v>
      </c>
      <c r="I27" s="3">
        <f t="shared" si="0"/>
        <v>1787</v>
      </c>
      <c r="J27" s="3">
        <v>1787</v>
      </c>
      <c r="K27" s="3">
        <v>1787</v>
      </c>
      <c r="L27" s="20">
        <v>1787</v>
      </c>
      <c r="P27" s="3" t="s">
        <v>4</v>
      </c>
      <c r="Q27" s="3">
        <f t="shared" si="1"/>
        <v>0.14231673195299385</v>
      </c>
      <c r="R27" s="3">
        <f t="shared" si="4"/>
        <v>1</v>
      </c>
      <c r="S27" s="3">
        <f t="shared" si="5"/>
        <v>0.14371572467823168</v>
      </c>
      <c r="T27" s="20">
        <f t="shared" si="6"/>
        <v>0.14231673195299385</v>
      </c>
    </row>
    <row r="28" spans="2:20" x14ac:dyDescent="0.25">
      <c r="B28" s="1"/>
      <c r="C28" s="1" t="s">
        <v>5</v>
      </c>
      <c r="D28" s="1">
        <v>519.44000000000005</v>
      </c>
      <c r="E28" s="1">
        <v>1513</v>
      </c>
      <c r="F28" s="1">
        <v>674.1</v>
      </c>
      <c r="G28" s="21">
        <f t="shared" si="2"/>
        <v>521.94000000000005</v>
      </c>
      <c r="H28" s="20">
        <f t="shared" si="3"/>
        <v>519.44000000000005</v>
      </c>
      <c r="I28" s="3">
        <f t="shared" si="0"/>
        <v>1513</v>
      </c>
      <c r="J28" s="3">
        <v>1513</v>
      </c>
      <c r="K28" s="3">
        <v>1513</v>
      </c>
      <c r="L28" s="20">
        <v>1513</v>
      </c>
      <c r="P28" s="3" t="s">
        <v>5</v>
      </c>
      <c r="Q28" s="3">
        <f t="shared" si="1"/>
        <v>0.34331791143423668</v>
      </c>
      <c r="R28" s="3">
        <f t="shared" si="4"/>
        <v>1</v>
      </c>
      <c r="S28" s="3">
        <f t="shared" si="5"/>
        <v>0.3449702577660278</v>
      </c>
      <c r="T28" s="20">
        <f t="shared" si="6"/>
        <v>0.34331791143423668</v>
      </c>
    </row>
    <row r="29" spans="2:20" x14ac:dyDescent="0.25">
      <c r="B29" s="1"/>
      <c r="C29" s="1" t="s">
        <v>30</v>
      </c>
      <c r="D29" s="1">
        <v>881.4</v>
      </c>
      <c r="E29" s="1">
        <v>741.4</v>
      </c>
      <c r="F29" s="1">
        <v>903.4</v>
      </c>
      <c r="G29" s="21">
        <f t="shared" si="2"/>
        <v>743.9</v>
      </c>
      <c r="H29" s="20">
        <f t="shared" si="3"/>
        <v>741.4</v>
      </c>
      <c r="I29" s="3">
        <f t="shared" si="0"/>
        <v>881.4</v>
      </c>
      <c r="J29" s="3">
        <v>881.4</v>
      </c>
      <c r="K29" s="3">
        <v>881.4</v>
      </c>
      <c r="L29" s="20">
        <v>881.4</v>
      </c>
      <c r="P29" s="3" t="s">
        <v>30</v>
      </c>
      <c r="Q29" s="3">
        <f t="shared" si="1"/>
        <v>1</v>
      </c>
      <c r="R29" s="3">
        <f t="shared" si="4"/>
        <v>0.84116178806444297</v>
      </c>
      <c r="S29" s="3">
        <f t="shared" si="5"/>
        <v>0.84399818470614929</v>
      </c>
      <c r="T29" s="20">
        <f t="shared" si="6"/>
        <v>0.84116178806444297</v>
      </c>
    </row>
    <row r="30" spans="2:20" x14ac:dyDescent="0.25">
      <c r="B30" s="1"/>
      <c r="C30" s="1" t="s">
        <v>31</v>
      </c>
      <c r="D30" s="1">
        <v>1699.4</v>
      </c>
      <c r="E30" s="1">
        <v>2141</v>
      </c>
      <c r="F30" s="1">
        <v>1878.4</v>
      </c>
      <c r="G30" s="21">
        <f t="shared" si="2"/>
        <v>1701.9</v>
      </c>
      <c r="H30" s="20">
        <f t="shared" si="3"/>
        <v>1699.4</v>
      </c>
      <c r="I30" s="3">
        <f t="shared" si="0"/>
        <v>2141</v>
      </c>
      <c r="J30" s="3">
        <v>2141</v>
      </c>
      <c r="K30" s="3">
        <v>2141</v>
      </c>
      <c r="L30" s="20">
        <v>2141</v>
      </c>
      <c r="P30" s="3" t="s">
        <v>31</v>
      </c>
      <c r="Q30" s="3">
        <f t="shared" si="1"/>
        <v>0.79374124241008881</v>
      </c>
      <c r="R30" s="3">
        <f t="shared" si="4"/>
        <v>1</v>
      </c>
      <c r="S30" s="3">
        <f t="shared" si="5"/>
        <v>0.79490892106492295</v>
      </c>
      <c r="T30" s="20">
        <f t="shared" si="6"/>
        <v>0.79374124241008881</v>
      </c>
    </row>
    <row r="31" spans="2:20" x14ac:dyDescent="0.25">
      <c r="B31" s="1" t="s">
        <v>9</v>
      </c>
      <c r="C31" s="1" t="s">
        <v>1</v>
      </c>
      <c r="D31" s="1">
        <v>162.24</v>
      </c>
      <c r="E31" s="1">
        <v>113.1</v>
      </c>
      <c r="F31" s="1">
        <v>85.76</v>
      </c>
      <c r="G31" s="21">
        <f t="shared" si="2"/>
        <v>115.6</v>
      </c>
      <c r="H31" s="20">
        <f t="shared" si="3"/>
        <v>113.1</v>
      </c>
      <c r="I31" s="3">
        <f t="shared" si="0"/>
        <v>162.24</v>
      </c>
      <c r="J31" s="3">
        <v>162.24</v>
      </c>
      <c r="K31" s="3">
        <v>162.24</v>
      </c>
      <c r="L31" s="20">
        <v>162.24</v>
      </c>
      <c r="O31" s="3" t="s">
        <v>9</v>
      </c>
      <c r="P31" s="3" t="s">
        <v>1</v>
      </c>
      <c r="Q31" s="3">
        <f t="shared" si="1"/>
        <v>1</v>
      </c>
      <c r="R31" s="3">
        <f t="shared" si="4"/>
        <v>0.69711538461538458</v>
      </c>
      <c r="S31" s="3">
        <f t="shared" si="5"/>
        <v>0.71252465483234706</v>
      </c>
      <c r="T31" s="20">
        <f t="shared" si="6"/>
        <v>0.69711538461538458</v>
      </c>
    </row>
    <row r="32" spans="2:20" x14ac:dyDescent="0.25">
      <c r="B32" s="1"/>
      <c r="C32" s="1" t="s">
        <v>2</v>
      </c>
      <c r="D32" s="1">
        <v>167.28</v>
      </c>
      <c r="E32" s="1">
        <v>181.13</v>
      </c>
      <c r="F32" s="1">
        <v>98.4</v>
      </c>
      <c r="G32" s="21">
        <f t="shared" si="2"/>
        <v>169.78</v>
      </c>
      <c r="H32" s="20">
        <f t="shared" si="3"/>
        <v>167.28</v>
      </c>
      <c r="I32" s="3">
        <f t="shared" si="0"/>
        <v>181.13</v>
      </c>
      <c r="J32" s="3">
        <v>181.13</v>
      </c>
      <c r="K32" s="3">
        <v>181.13</v>
      </c>
      <c r="L32" s="20">
        <v>181.13</v>
      </c>
      <c r="P32" s="3" t="s">
        <v>2</v>
      </c>
      <c r="Q32" s="3">
        <f t="shared" si="1"/>
        <v>0.92353558217854581</v>
      </c>
      <c r="R32" s="3">
        <f t="shared" si="4"/>
        <v>1</v>
      </c>
      <c r="S32" s="3">
        <f t="shared" si="5"/>
        <v>0.9373378236625628</v>
      </c>
      <c r="T32" s="20">
        <f t="shared" si="6"/>
        <v>0.92353558217854581</v>
      </c>
    </row>
    <row r="33" spans="2:20" x14ac:dyDescent="0.25">
      <c r="B33" s="1"/>
      <c r="C33" s="1" t="s">
        <v>3</v>
      </c>
      <c r="D33" s="1">
        <v>39.14</v>
      </c>
      <c r="E33" s="1">
        <v>64.5</v>
      </c>
      <c r="F33" s="1">
        <v>37.909999999999997</v>
      </c>
      <c r="G33" s="21">
        <f t="shared" si="2"/>
        <v>41.64</v>
      </c>
      <c r="H33" s="20">
        <f t="shared" si="3"/>
        <v>39.14</v>
      </c>
      <c r="I33" s="3">
        <f t="shared" si="0"/>
        <v>64.5</v>
      </c>
      <c r="J33" s="3">
        <v>64.5</v>
      </c>
      <c r="K33" s="3">
        <v>64.5</v>
      </c>
      <c r="L33" s="20">
        <v>64.5</v>
      </c>
      <c r="P33" s="3" t="s">
        <v>3</v>
      </c>
      <c r="Q33" s="3">
        <f t="shared" si="1"/>
        <v>0.60682170542635661</v>
      </c>
      <c r="R33" s="3">
        <f t="shared" si="4"/>
        <v>1</v>
      </c>
      <c r="S33" s="3">
        <f t="shared" si="5"/>
        <v>0.64558139534883718</v>
      </c>
      <c r="T33" s="20">
        <f t="shared" si="6"/>
        <v>0.60682170542635661</v>
      </c>
    </row>
    <row r="34" spans="2:20" x14ac:dyDescent="0.25">
      <c r="B34" s="1"/>
      <c r="C34" s="1" t="s">
        <v>4</v>
      </c>
      <c r="D34" s="1">
        <v>302.64</v>
      </c>
      <c r="E34" s="1">
        <v>292.95</v>
      </c>
      <c r="F34" s="1">
        <v>144.13999999999999</v>
      </c>
      <c r="G34" s="21">
        <f t="shared" si="2"/>
        <v>295.45</v>
      </c>
      <c r="H34" s="20">
        <f t="shared" si="3"/>
        <v>292.95</v>
      </c>
      <c r="I34" s="3">
        <f t="shared" si="0"/>
        <v>302.64</v>
      </c>
      <c r="J34" s="3">
        <v>302.64</v>
      </c>
      <c r="K34" s="3">
        <v>302.64</v>
      </c>
      <c r="L34" s="20">
        <v>302.64</v>
      </c>
      <c r="P34" s="3" t="s">
        <v>4</v>
      </c>
      <c r="Q34" s="3">
        <f t="shared" si="1"/>
        <v>1</v>
      </c>
      <c r="R34" s="3">
        <f t="shared" si="4"/>
        <v>0.96798176050753371</v>
      </c>
      <c r="S34" s="3">
        <f t="shared" si="5"/>
        <v>0.97624240021147235</v>
      </c>
      <c r="T34" s="20">
        <f t="shared" si="6"/>
        <v>0.96798176050753371</v>
      </c>
    </row>
    <row r="35" spans="2:20" x14ac:dyDescent="0.25">
      <c r="B35" s="1"/>
      <c r="C35" s="1" t="s">
        <v>5</v>
      </c>
      <c r="D35" s="1">
        <v>705.68</v>
      </c>
      <c r="E35" s="1">
        <v>841.4</v>
      </c>
      <c r="F35" s="1">
        <v>472.1</v>
      </c>
      <c r="G35" s="21">
        <f t="shared" si="2"/>
        <v>708.18</v>
      </c>
      <c r="H35" s="20">
        <f t="shared" si="3"/>
        <v>705.68</v>
      </c>
      <c r="I35" s="3">
        <f t="shared" ref="I35:I58" si="7">MAX(D35:E35)</f>
        <v>841.4</v>
      </c>
      <c r="J35" s="3">
        <v>841.4</v>
      </c>
      <c r="K35" s="3">
        <v>841.4</v>
      </c>
      <c r="L35" s="20">
        <v>841.4</v>
      </c>
      <c r="P35" s="3" t="s">
        <v>5</v>
      </c>
      <c r="Q35" s="3">
        <f t="shared" ref="Q35:Q58" si="8">D35/I35</f>
        <v>0.83869740908010459</v>
      </c>
      <c r="R35" s="3">
        <f t="shared" ref="R35:R58" si="9">E35/J35</f>
        <v>1</v>
      </c>
      <c r="S35" s="3">
        <f t="shared" si="5"/>
        <v>0.84166864749227477</v>
      </c>
      <c r="T35" s="20">
        <f t="shared" si="6"/>
        <v>0.83869740908010459</v>
      </c>
    </row>
    <row r="36" spans="2:20" x14ac:dyDescent="0.25">
      <c r="B36" s="1"/>
      <c r="C36" s="1" t="s">
        <v>30</v>
      </c>
      <c r="D36" s="1">
        <v>820.5</v>
      </c>
      <c r="E36" s="1">
        <v>925.1</v>
      </c>
      <c r="F36" s="1">
        <v>755.3</v>
      </c>
      <c r="G36" s="21">
        <f t="shared" si="2"/>
        <v>823</v>
      </c>
      <c r="H36" s="20">
        <f t="shared" si="3"/>
        <v>820.5</v>
      </c>
      <c r="I36" s="3">
        <f t="shared" si="7"/>
        <v>925.1</v>
      </c>
      <c r="J36" s="3">
        <v>925.1</v>
      </c>
      <c r="K36" s="3">
        <v>925.1</v>
      </c>
      <c r="L36" s="20">
        <v>925.1</v>
      </c>
      <c r="P36" s="3" t="s">
        <v>30</v>
      </c>
      <c r="Q36" s="3">
        <f t="shared" si="8"/>
        <v>0.8869311425791806</v>
      </c>
      <c r="R36" s="3">
        <f t="shared" si="9"/>
        <v>1</v>
      </c>
      <c r="S36" s="3">
        <f t="shared" ref="S36:S58" si="10">G36/K36</f>
        <v>0.88963355312939141</v>
      </c>
      <c r="T36" s="20">
        <f t="shared" si="6"/>
        <v>0.8869311425791806</v>
      </c>
    </row>
    <row r="37" spans="2:20" x14ac:dyDescent="0.25">
      <c r="B37" s="1"/>
      <c r="C37" s="1" t="s">
        <v>31</v>
      </c>
      <c r="D37" s="1">
        <v>1344.3</v>
      </c>
      <c r="E37" s="1">
        <v>1435.3</v>
      </c>
      <c r="F37" s="1">
        <v>1153.3499999999999</v>
      </c>
      <c r="G37" s="21">
        <f t="shared" si="2"/>
        <v>1346.8</v>
      </c>
      <c r="H37" s="20">
        <f t="shared" si="3"/>
        <v>1344.3</v>
      </c>
      <c r="I37" s="3">
        <f t="shared" si="7"/>
        <v>1435.3</v>
      </c>
      <c r="J37" s="3">
        <v>1435.3</v>
      </c>
      <c r="K37" s="3">
        <v>1435.3</v>
      </c>
      <c r="L37" s="20">
        <v>1435.3</v>
      </c>
      <c r="P37" s="3" t="s">
        <v>31</v>
      </c>
      <c r="Q37" s="3">
        <f t="shared" si="8"/>
        <v>0.93659862049745701</v>
      </c>
      <c r="R37" s="3">
        <f t="shared" si="9"/>
        <v>1</v>
      </c>
      <c r="S37" s="3">
        <f t="shared" si="10"/>
        <v>0.93834041663763668</v>
      </c>
      <c r="T37" s="20">
        <f t="shared" si="6"/>
        <v>0.93659862049745701</v>
      </c>
    </row>
    <row r="38" spans="2:20" x14ac:dyDescent="0.25">
      <c r="B38" s="1" t="s">
        <v>10</v>
      </c>
      <c r="C38" s="1" t="s">
        <v>1</v>
      </c>
      <c r="D38" s="1">
        <v>122.72000000000001</v>
      </c>
      <c r="E38" s="1">
        <v>133.5</v>
      </c>
      <c r="F38" s="1">
        <v>67.13</v>
      </c>
      <c r="G38" s="21">
        <f t="shared" si="2"/>
        <v>125.22000000000001</v>
      </c>
      <c r="H38" s="20">
        <f t="shared" si="3"/>
        <v>122.72000000000001</v>
      </c>
      <c r="I38" s="3">
        <f t="shared" si="7"/>
        <v>133.5</v>
      </c>
      <c r="J38" s="3">
        <v>133.5</v>
      </c>
      <c r="K38" s="3">
        <v>133.5</v>
      </c>
      <c r="L38" s="20">
        <v>133.5</v>
      </c>
      <c r="O38" s="3" t="s">
        <v>10</v>
      </c>
      <c r="P38" s="3" t="s">
        <v>1</v>
      </c>
      <c r="Q38" s="3">
        <f t="shared" si="8"/>
        <v>0.9192509363295881</v>
      </c>
      <c r="R38" s="3">
        <f t="shared" si="9"/>
        <v>1</v>
      </c>
      <c r="S38" s="3">
        <f t="shared" si="10"/>
        <v>0.93797752808988777</v>
      </c>
      <c r="T38" s="20">
        <f t="shared" si="6"/>
        <v>0.9192509363295881</v>
      </c>
    </row>
    <row r="39" spans="2:20" x14ac:dyDescent="0.25">
      <c r="B39" s="1"/>
      <c r="C39" s="1" t="s">
        <v>2</v>
      </c>
      <c r="D39" s="1">
        <v>158</v>
      </c>
      <c r="E39" s="1">
        <v>224.3</v>
      </c>
      <c r="F39" s="1">
        <v>73.34</v>
      </c>
      <c r="G39" s="21">
        <f t="shared" si="2"/>
        <v>160.5</v>
      </c>
      <c r="H39" s="20">
        <f t="shared" si="3"/>
        <v>158</v>
      </c>
      <c r="I39" s="3">
        <f t="shared" si="7"/>
        <v>224.3</v>
      </c>
      <c r="J39" s="3">
        <v>224.3</v>
      </c>
      <c r="K39" s="3">
        <v>224.3</v>
      </c>
      <c r="L39" s="20">
        <v>224.3</v>
      </c>
      <c r="P39" s="3" t="s">
        <v>2</v>
      </c>
      <c r="Q39" s="3">
        <f t="shared" si="8"/>
        <v>0.70441373160945164</v>
      </c>
      <c r="R39" s="3">
        <f t="shared" si="9"/>
        <v>1</v>
      </c>
      <c r="S39" s="3">
        <f t="shared" si="10"/>
        <v>0.71555951850200616</v>
      </c>
      <c r="T39" s="20">
        <f t="shared" si="6"/>
        <v>0.70441373160945164</v>
      </c>
    </row>
    <row r="40" spans="2:20" x14ac:dyDescent="0.25">
      <c r="B40" s="1"/>
      <c r="C40" s="1" t="s">
        <v>3</v>
      </c>
      <c r="D40" s="1">
        <v>89.4</v>
      </c>
      <c r="E40" s="1">
        <v>249.1</v>
      </c>
      <c r="F40" s="1">
        <v>49.13</v>
      </c>
      <c r="G40" s="21">
        <f t="shared" si="2"/>
        <v>91.9</v>
      </c>
      <c r="H40" s="20">
        <f t="shared" si="3"/>
        <v>89.4</v>
      </c>
      <c r="I40" s="3">
        <f t="shared" si="7"/>
        <v>249.1</v>
      </c>
      <c r="J40" s="3">
        <v>249.1</v>
      </c>
      <c r="K40" s="3">
        <v>249.1</v>
      </c>
      <c r="L40" s="20">
        <v>249.1</v>
      </c>
      <c r="P40" s="3" t="s">
        <v>3</v>
      </c>
      <c r="Q40" s="3">
        <f t="shared" si="8"/>
        <v>0.35889201124046571</v>
      </c>
      <c r="R40" s="3">
        <f t="shared" si="9"/>
        <v>1</v>
      </c>
      <c r="S40" s="3">
        <f t="shared" si="10"/>
        <v>0.36892814130871138</v>
      </c>
      <c r="T40" s="20">
        <f t="shared" si="6"/>
        <v>0.35889201124046571</v>
      </c>
    </row>
    <row r="41" spans="2:20" x14ac:dyDescent="0.25">
      <c r="B41" s="1"/>
      <c r="C41" s="1" t="s">
        <v>4</v>
      </c>
      <c r="D41" s="1">
        <v>302.48</v>
      </c>
      <c r="E41" s="1">
        <v>367.1</v>
      </c>
      <c r="F41" s="1">
        <v>70.13</v>
      </c>
      <c r="G41" s="21">
        <f t="shared" si="2"/>
        <v>304.98</v>
      </c>
      <c r="H41" s="20">
        <f t="shared" si="3"/>
        <v>302.48</v>
      </c>
      <c r="I41" s="3">
        <f t="shared" si="7"/>
        <v>367.1</v>
      </c>
      <c r="J41" s="3">
        <v>367.1</v>
      </c>
      <c r="K41" s="3">
        <v>367.1</v>
      </c>
      <c r="L41" s="20">
        <v>367.1</v>
      </c>
      <c r="P41" s="3" t="s">
        <v>4</v>
      </c>
      <c r="Q41" s="3">
        <f t="shared" si="8"/>
        <v>0.82397166984472892</v>
      </c>
      <c r="R41" s="3">
        <f t="shared" si="9"/>
        <v>1</v>
      </c>
      <c r="S41" s="3">
        <f t="shared" si="10"/>
        <v>0.83078180332334517</v>
      </c>
      <c r="T41" s="20">
        <f t="shared" si="6"/>
        <v>0.82397166984472892</v>
      </c>
    </row>
    <row r="42" spans="2:20" x14ac:dyDescent="0.25">
      <c r="B42" s="1"/>
      <c r="C42" s="1" t="s">
        <v>5</v>
      </c>
      <c r="D42" s="1">
        <v>491.52</v>
      </c>
      <c r="E42" s="1">
        <v>773.4</v>
      </c>
      <c r="F42" s="1">
        <v>613</v>
      </c>
      <c r="G42" s="21">
        <f t="shared" si="2"/>
        <v>494.02</v>
      </c>
      <c r="H42" s="20">
        <f t="shared" si="3"/>
        <v>491.52</v>
      </c>
      <c r="I42" s="3">
        <f t="shared" si="7"/>
        <v>773.4</v>
      </c>
      <c r="J42" s="3">
        <v>773.4</v>
      </c>
      <c r="K42" s="3">
        <v>773.4</v>
      </c>
      <c r="L42" s="20">
        <v>773.4</v>
      </c>
      <c r="P42" s="3" t="s">
        <v>5</v>
      </c>
      <c r="Q42" s="3">
        <f t="shared" si="8"/>
        <v>0.63553141970519778</v>
      </c>
      <c r="R42" s="3">
        <f t="shared" si="9"/>
        <v>1</v>
      </c>
      <c r="S42" s="3">
        <f t="shared" si="10"/>
        <v>0.63876389966382208</v>
      </c>
      <c r="T42" s="20">
        <f t="shared" si="6"/>
        <v>0.63553141970519778</v>
      </c>
    </row>
    <row r="43" spans="2:20" x14ac:dyDescent="0.25">
      <c r="B43" s="1"/>
      <c r="C43" s="1" t="s">
        <v>30</v>
      </c>
      <c r="D43" s="1">
        <v>101.45</v>
      </c>
      <c r="E43" s="1">
        <v>236.70000000000002</v>
      </c>
      <c r="F43" s="1">
        <v>133.5</v>
      </c>
      <c r="G43" s="21">
        <f t="shared" si="2"/>
        <v>103.95</v>
      </c>
      <c r="H43" s="20">
        <f t="shared" si="3"/>
        <v>101.45</v>
      </c>
      <c r="I43" s="3">
        <f t="shared" si="7"/>
        <v>236.70000000000002</v>
      </c>
      <c r="J43" s="3">
        <v>236.70000000000002</v>
      </c>
      <c r="K43" s="3">
        <v>236.70000000000002</v>
      </c>
      <c r="L43" s="20">
        <v>236.70000000000002</v>
      </c>
      <c r="P43" s="3" t="s">
        <v>30</v>
      </c>
      <c r="Q43" s="3">
        <f t="shared" si="8"/>
        <v>0.42860160540768905</v>
      </c>
      <c r="R43" s="3">
        <f t="shared" si="9"/>
        <v>1</v>
      </c>
      <c r="S43" s="3">
        <f t="shared" si="10"/>
        <v>0.4391634980988593</v>
      </c>
      <c r="T43" s="20">
        <f t="shared" si="6"/>
        <v>0.42860160540768905</v>
      </c>
    </row>
    <row r="44" spans="2:20" x14ac:dyDescent="0.25">
      <c r="B44" s="1"/>
      <c r="C44" s="1" t="s">
        <v>31</v>
      </c>
      <c r="D44" s="1">
        <v>166.13</v>
      </c>
      <c r="E44" s="1">
        <v>233.1</v>
      </c>
      <c r="F44" s="1">
        <v>101.4</v>
      </c>
      <c r="G44" s="21">
        <f t="shared" si="2"/>
        <v>168.63</v>
      </c>
      <c r="H44" s="20">
        <f t="shared" si="3"/>
        <v>166.13</v>
      </c>
      <c r="I44" s="3">
        <f t="shared" si="7"/>
        <v>233.1</v>
      </c>
      <c r="J44" s="3">
        <v>233.1</v>
      </c>
      <c r="K44" s="3">
        <v>233.1</v>
      </c>
      <c r="L44" s="20">
        <v>233.1</v>
      </c>
      <c r="P44" s="3" t="s">
        <v>31</v>
      </c>
      <c r="Q44" s="3">
        <f t="shared" si="8"/>
        <v>0.71269841269841272</v>
      </c>
      <c r="R44" s="3">
        <f t="shared" si="9"/>
        <v>1</v>
      </c>
      <c r="S44" s="3">
        <f t="shared" si="10"/>
        <v>0.72342342342342347</v>
      </c>
      <c r="T44" s="20">
        <f t="shared" si="6"/>
        <v>0.71269841269841272</v>
      </c>
    </row>
    <row r="45" spans="2:20" x14ac:dyDescent="0.25">
      <c r="B45" s="10" t="s">
        <v>11</v>
      </c>
      <c r="C45" s="10" t="s">
        <v>1</v>
      </c>
      <c r="D45" s="10">
        <v>132.16</v>
      </c>
      <c r="E45" s="10">
        <v>324.3</v>
      </c>
      <c r="F45" s="10">
        <v>65.56</v>
      </c>
      <c r="G45" s="21">
        <f t="shared" si="2"/>
        <v>134.66</v>
      </c>
      <c r="H45" s="20">
        <f t="shared" si="3"/>
        <v>132.16</v>
      </c>
      <c r="I45" s="3">
        <f t="shared" si="7"/>
        <v>324.3</v>
      </c>
      <c r="J45" s="3">
        <v>324.3</v>
      </c>
      <c r="K45" s="3">
        <v>324.3</v>
      </c>
      <c r="L45" s="20">
        <v>324.3</v>
      </c>
      <c r="O45" s="3" t="s">
        <v>11</v>
      </c>
      <c r="P45" s="3" t="s">
        <v>1</v>
      </c>
      <c r="Q45" s="3">
        <f t="shared" si="8"/>
        <v>0.40752389762565522</v>
      </c>
      <c r="R45" s="3">
        <f t="shared" si="9"/>
        <v>1</v>
      </c>
      <c r="S45" s="3">
        <f t="shared" si="10"/>
        <v>0.41523280912735117</v>
      </c>
      <c r="T45" s="20">
        <f t="shared" si="6"/>
        <v>0.40752389762565522</v>
      </c>
    </row>
    <row r="46" spans="2:20" x14ac:dyDescent="0.25">
      <c r="B46" s="10"/>
      <c r="C46" s="10" t="s">
        <v>2</v>
      </c>
      <c r="D46" s="10">
        <v>49.04</v>
      </c>
      <c r="E46" s="10">
        <v>53.43</v>
      </c>
      <c r="F46" s="10">
        <v>21.45</v>
      </c>
      <c r="G46" s="21">
        <f t="shared" si="2"/>
        <v>51.54</v>
      </c>
      <c r="H46" s="20">
        <f t="shared" si="3"/>
        <v>49.04</v>
      </c>
      <c r="I46" s="3">
        <f t="shared" si="7"/>
        <v>53.43</v>
      </c>
      <c r="J46" s="3">
        <v>53.43</v>
      </c>
      <c r="K46" s="3">
        <v>53.43</v>
      </c>
      <c r="L46" s="20">
        <v>53.43</v>
      </c>
      <c r="P46" s="3" t="s">
        <v>2</v>
      </c>
      <c r="Q46" s="3">
        <f t="shared" si="8"/>
        <v>0.91783642148605649</v>
      </c>
      <c r="R46" s="3">
        <f t="shared" si="9"/>
        <v>1</v>
      </c>
      <c r="S46" s="3">
        <f t="shared" si="10"/>
        <v>0.96462661426165075</v>
      </c>
      <c r="T46" s="20">
        <f t="shared" si="6"/>
        <v>0.91783642148605649</v>
      </c>
    </row>
    <row r="47" spans="2:20" x14ac:dyDescent="0.25">
      <c r="B47" s="10"/>
      <c r="C47" s="10" t="s">
        <v>3</v>
      </c>
      <c r="D47" s="10">
        <v>48.42</v>
      </c>
      <c r="E47" s="10">
        <v>104.5</v>
      </c>
      <c r="F47" s="10">
        <v>102.3</v>
      </c>
      <c r="G47" s="21">
        <f t="shared" si="2"/>
        <v>50.92</v>
      </c>
      <c r="H47" s="20">
        <f t="shared" si="3"/>
        <v>48.42</v>
      </c>
      <c r="I47" s="3">
        <f t="shared" si="7"/>
        <v>104.5</v>
      </c>
      <c r="J47" s="3">
        <v>104.5</v>
      </c>
      <c r="K47" s="3">
        <v>104.5</v>
      </c>
      <c r="L47" s="20">
        <v>104.5</v>
      </c>
      <c r="P47" s="3" t="s">
        <v>3</v>
      </c>
      <c r="Q47" s="3">
        <f t="shared" si="8"/>
        <v>0.46334928229665073</v>
      </c>
      <c r="R47" s="3">
        <f t="shared" si="9"/>
        <v>1</v>
      </c>
      <c r="S47" s="3">
        <f t="shared" si="10"/>
        <v>0.4872727272727273</v>
      </c>
      <c r="T47" s="20">
        <f t="shared" si="6"/>
        <v>0.46334928229665073</v>
      </c>
    </row>
    <row r="48" spans="2:20" x14ac:dyDescent="0.25">
      <c r="B48" s="10"/>
      <c r="C48" s="10" t="s">
        <v>4</v>
      </c>
      <c r="D48" s="10">
        <v>64.88</v>
      </c>
      <c r="E48" s="10">
        <v>134.5</v>
      </c>
      <c r="F48" s="10">
        <v>71.44</v>
      </c>
      <c r="G48" s="21">
        <f t="shared" si="2"/>
        <v>67.38</v>
      </c>
      <c r="H48" s="20">
        <f t="shared" si="3"/>
        <v>64.88</v>
      </c>
      <c r="I48" s="3">
        <f t="shared" si="7"/>
        <v>134.5</v>
      </c>
      <c r="J48" s="3">
        <v>134.5</v>
      </c>
      <c r="K48" s="3">
        <v>134.5</v>
      </c>
      <c r="L48" s="20">
        <v>134.5</v>
      </c>
      <c r="P48" s="3" t="s">
        <v>4</v>
      </c>
      <c r="Q48" s="3">
        <f t="shared" si="8"/>
        <v>0.48237918215613379</v>
      </c>
      <c r="R48" s="3">
        <f t="shared" si="9"/>
        <v>1</v>
      </c>
      <c r="S48" s="3">
        <f t="shared" si="10"/>
        <v>0.50096654275092933</v>
      </c>
      <c r="T48" s="20">
        <f t="shared" si="6"/>
        <v>0.48237918215613379</v>
      </c>
    </row>
    <row r="49" spans="1:31" x14ac:dyDescent="0.25">
      <c r="B49" s="10"/>
      <c r="C49" s="10" t="s">
        <v>5</v>
      </c>
      <c r="D49" s="10">
        <v>481.04</v>
      </c>
      <c r="E49" s="10">
        <v>712.2</v>
      </c>
      <c r="F49" s="10">
        <v>510.4</v>
      </c>
      <c r="G49" s="21">
        <f t="shared" si="2"/>
        <v>483.54</v>
      </c>
      <c r="H49" s="20">
        <f t="shared" si="3"/>
        <v>481.04</v>
      </c>
      <c r="I49" s="3">
        <f t="shared" si="7"/>
        <v>712.2</v>
      </c>
      <c r="J49" s="3">
        <v>712.2</v>
      </c>
      <c r="K49" s="3">
        <v>712.2</v>
      </c>
      <c r="L49" s="20">
        <v>712.2</v>
      </c>
      <c r="P49" s="3" t="s">
        <v>5</v>
      </c>
      <c r="Q49" s="3">
        <f t="shared" si="8"/>
        <v>0.67542825049143496</v>
      </c>
      <c r="R49" s="3">
        <f t="shared" si="9"/>
        <v>1</v>
      </c>
      <c r="S49" s="3">
        <f t="shared" si="10"/>
        <v>0.67893850042122994</v>
      </c>
      <c r="T49" s="20">
        <f t="shared" si="6"/>
        <v>0.67542825049143496</v>
      </c>
    </row>
    <row r="50" spans="1:31" x14ac:dyDescent="0.25">
      <c r="B50" s="10"/>
      <c r="C50" s="10" t="s">
        <v>30</v>
      </c>
      <c r="D50" s="10">
        <v>993.13</v>
      </c>
      <c r="E50" s="10">
        <v>1231.31</v>
      </c>
      <c r="F50" s="10">
        <v>1098.46</v>
      </c>
      <c r="G50" s="21">
        <f t="shared" si="2"/>
        <v>995.63</v>
      </c>
      <c r="H50" s="20">
        <f t="shared" si="3"/>
        <v>993.13</v>
      </c>
      <c r="I50" s="3">
        <f t="shared" si="7"/>
        <v>1231.31</v>
      </c>
      <c r="J50" s="3">
        <v>1231.31</v>
      </c>
      <c r="K50" s="3">
        <v>1231.31</v>
      </c>
      <c r="L50" s="20">
        <v>1231.31</v>
      </c>
      <c r="P50" s="3" t="s">
        <v>30</v>
      </c>
      <c r="Q50" s="3">
        <f t="shared" si="8"/>
        <v>0.80656374105627349</v>
      </c>
      <c r="R50" s="3">
        <f t="shared" si="9"/>
        <v>1</v>
      </c>
      <c r="S50" s="3">
        <f t="shared" si="10"/>
        <v>0.80859409896776602</v>
      </c>
      <c r="T50" s="20">
        <f t="shared" si="6"/>
        <v>0.80656374105627349</v>
      </c>
    </row>
    <row r="51" spans="1:31" x14ac:dyDescent="0.25">
      <c r="B51" s="10"/>
      <c r="C51" s="10" t="s">
        <v>31</v>
      </c>
      <c r="D51" s="10">
        <v>3384.1</v>
      </c>
      <c r="E51" s="10">
        <v>9341.41</v>
      </c>
      <c r="F51" s="10">
        <v>4531.3100000000004</v>
      </c>
      <c r="G51" s="21">
        <f t="shared" si="2"/>
        <v>3386.6</v>
      </c>
      <c r="H51" s="20">
        <f t="shared" si="3"/>
        <v>3384.1</v>
      </c>
      <c r="I51" s="3">
        <f t="shared" si="7"/>
        <v>9341.41</v>
      </c>
      <c r="J51" s="3">
        <v>9341.41</v>
      </c>
      <c r="K51" s="3">
        <v>9341.41</v>
      </c>
      <c r="L51" s="20">
        <v>9341.41</v>
      </c>
      <c r="P51" s="3" t="s">
        <v>31</v>
      </c>
      <c r="Q51" s="3">
        <f t="shared" si="8"/>
        <v>0.3622686510922869</v>
      </c>
      <c r="R51" s="3">
        <f t="shared" si="9"/>
        <v>1</v>
      </c>
      <c r="S51" s="3">
        <f t="shared" si="10"/>
        <v>0.36253627664346172</v>
      </c>
      <c r="T51" s="20">
        <f t="shared" si="6"/>
        <v>0.3622686510922869</v>
      </c>
    </row>
    <row r="52" spans="1:31" x14ac:dyDescent="0.25">
      <c r="B52" s="10" t="s">
        <v>12</v>
      </c>
      <c r="C52" s="10" t="s">
        <v>1</v>
      </c>
      <c r="D52" s="10">
        <v>46.480000000000004</v>
      </c>
      <c r="E52" s="10">
        <v>80.14</v>
      </c>
      <c r="F52" s="10">
        <v>20.03</v>
      </c>
      <c r="G52" s="21">
        <f t="shared" si="2"/>
        <v>48.980000000000004</v>
      </c>
      <c r="H52" s="20">
        <f t="shared" si="3"/>
        <v>46.480000000000004</v>
      </c>
      <c r="I52" s="3">
        <f t="shared" si="7"/>
        <v>80.14</v>
      </c>
      <c r="J52" s="3">
        <v>80.14</v>
      </c>
      <c r="K52" s="3">
        <v>80.14</v>
      </c>
      <c r="L52" s="20">
        <v>80.14</v>
      </c>
      <c r="O52" s="3" t="s">
        <v>12</v>
      </c>
      <c r="P52" s="3" t="s">
        <v>1</v>
      </c>
      <c r="Q52" s="3">
        <f t="shared" si="8"/>
        <v>0.57998502620414283</v>
      </c>
      <c r="R52" s="3">
        <f t="shared" si="9"/>
        <v>1</v>
      </c>
      <c r="S52" s="3">
        <f t="shared" si="10"/>
        <v>0.61118043424007995</v>
      </c>
      <c r="T52" s="20">
        <f t="shared" si="6"/>
        <v>0.57998502620414283</v>
      </c>
    </row>
    <row r="53" spans="1:31" x14ac:dyDescent="0.25">
      <c r="B53" s="10"/>
      <c r="C53" s="10" t="s">
        <v>2</v>
      </c>
      <c r="D53" s="10">
        <v>78.720000000000013</v>
      </c>
      <c r="E53" s="10">
        <v>91.45</v>
      </c>
      <c r="F53" s="10">
        <v>28.73</v>
      </c>
      <c r="G53" s="21">
        <f t="shared" si="2"/>
        <v>81.220000000000013</v>
      </c>
      <c r="H53" s="20">
        <f t="shared" si="3"/>
        <v>78.720000000000013</v>
      </c>
      <c r="I53" s="3">
        <f t="shared" si="7"/>
        <v>91.45</v>
      </c>
      <c r="J53" s="3">
        <v>91.45</v>
      </c>
      <c r="K53" s="3">
        <v>91.45</v>
      </c>
      <c r="L53" s="20">
        <v>91.45</v>
      </c>
      <c r="P53" s="3" t="s">
        <v>2</v>
      </c>
      <c r="Q53" s="3">
        <f t="shared" si="8"/>
        <v>0.86079825041006031</v>
      </c>
      <c r="R53" s="3">
        <f t="shared" si="9"/>
        <v>1</v>
      </c>
      <c r="S53" s="3">
        <f t="shared" si="10"/>
        <v>0.88813559322033908</v>
      </c>
      <c r="T53" s="20">
        <f t="shared" si="6"/>
        <v>0.86079825041006031</v>
      </c>
    </row>
    <row r="54" spans="1:31" x14ac:dyDescent="0.25">
      <c r="B54" s="10"/>
      <c r="C54" s="10" t="s">
        <v>3</v>
      </c>
      <c r="D54" s="10">
        <v>28.74</v>
      </c>
      <c r="E54" s="10">
        <v>54.14</v>
      </c>
      <c r="F54" s="10">
        <v>13.34</v>
      </c>
      <c r="G54" s="21">
        <f t="shared" si="2"/>
        <v>31.24</v>
      </c>
      <c r="H54" s="20">
        <f t="shared" si="3"/>
        <v>28.74</v>
      </c>
      <c r="I54" s="3">
        <f t="shared" si="7"/>
        <v>54.14</v>
      </c>
      <c r="J54" s="3">
        <v>54.14</v>
      </c>
      <c r="K54" s="3">
        <v>54.14</v>
      </c>
      <c r="L54" s="20">
        <v>54.14</v>
      </c>
      <c r="P54" s="3" t="s">
        <v>3</v>
      </c>
      <c r="Q54" s="3">
        <f t="shared" si="8"/>
        <v>0.53084595493165865</v>
      </c>
      <c r="R54" s="3">
        <f t="shared" si="9"/>
        <v>1</v>
      </c>
      <c r="S54" s="3">
        <f t="shared" si="10"/>
        <v>0.57702253417066862</v>
      </c>
      <c r="T54" s="20">
        <f t="shared" si="6"/>
        <v>0.53084595493165865</v>
      </c>
    </row>
    <row r="55" spans="1:31" x14ac:dyDescent="0.25">
      <c r="B55" s="10"/>
      <c r="C55" s="10" t="s">
        <v>4</v>
      </c>
      <c r="D55" s="10">
        <v>187.44000000000003</v>
      </c>
      <c r="E55" s="10">
        <v>300.3</v>
      </c>
      <c r="F55" s="10">
        <v>28.34</v>
      </c>
      <c r="G55" s="21">
        <f t="shared" si="2"/>
        <v>189.94000000000003</v>
      </c>
      <c r="H55" s="20">
        <f t="shared" si="3"/>
        <v>187.44000000000003</v>
      </c>
      <c r="I55" s="3">
        <f t="shared" si="7"/>
        <v>300.3</v>
      </c>
      <c r="J55" s="3">
        <v>300.3</v>
      </c>
      <c r="K55" s="3">
        <v>300.3</v>
      </c>
      <c r="L55" s="20">
        <v>300.3</v>
      </c>
      <c r="P55" s="3" t="s">
        <v>4</v>
      </c>
      <c r="Q55" s="3">
        <f t="shared" si="8"/>
        <v>0.62417582417582429</v>
      </c>
      <c r="R55" s="3">
        <f t="shared" si="9"/>
        <v>1</v>
      </c>
      <c r="S55" s="3">
        <f t="shared" si="10"/>
        <v>0.63250083250083255</v>
      </c>
      <c r="T55" s="20">
        <f t="shared" si="6"/>
        <v>0.62417582417582429</v>
      </c>
    </row>
    <row r="56" spans="1:31" x14ac:dyDescent="0.25">
      <c r="B56" s="10"/>
      <c r="C56" s="10" t="s">
        <v>5</v>
      </c>
      <c r="D56" s="10">
        <v>425.84</v>
      </c>
      <c r="E56" s="10">
        <v>1145</v>
      </c>
      <c r="F56" s="10">
        <v>68.44</v>
      </c>
      <c r="G56" s="21">
        <f t="shared" si="2"/>
        <v>428.34</v>
      </c>
      <c r="H56" s="20">
        <f t="shared" si="3"/>
        <v>425.84</v>
      </c>
      <c r="I56" s="3">
        <f t="shared" si="7"/>
        <v>1145</v>
      </c>
      <c r="J56" s="3">
        <v>1145</v>
      </c>
      <c r="K56" s="3">
        <v>1145</v>
      </c>
      <c r="L56" s="20">
        <v>1145</v>
      </c>
      <c r="P56" s="3" t="s">
        <v>5</v>
      </c>
      <c r="Q56" s="3">
        <f t="shared" si="8"/>
        <v>0.37191266375545851</v>
      </c>
      <c r="R56" s="3">
        <f t="shared" si="9"/>
        <v>1</v>
      </c>
      <c r="S56" s="3">
        <f t="shared" si="10"/>
        <v>0.37409606986899563</v>
      </c>
      <c r="T56" s="20">
        <f t="shared" si="6"/>
        <v>0.37191266375545851</v>
      </c>
    </row>
    <row r="57" spans="1:31" x14ac:dyDescent="0.25">
      <c r="B57" s="10"/>
      <c r="C57" s="10" t="s">
        <v>30</v>
      </c>
      <c r="D57" s="10">
        <v>2841.33</v>
      </c>
      <c r="E57" s="10">
        <v>9799.1</v>
      </c>
      <c r="F57" s="10">
        <v>981.13</v>
      </c>
      <c r="G57" s="21">
        <f t="shared" si="2"/>
        <v>2843.83</v>
      </c>
      <c r="H57" s="20">
        <f t="shared" si="3"/>
        <v>2841.33</v>
      </c>
      <c r="I57" s="3">
        <f t="shared" si="7"/>
        <v>9799.1</v>
      </c>
      <c r="J57" s="3">
        <v>9799.1</v>
      </c>
      <c r="K57" s="3">
        <v>9799.1</v>
      </c>
      <c r="L57" s="20">
        <v>9799.1</v>
      </c>
      <c r="P57" s="3" t="s">
        <v>30</v>
      </c>
      <c r="Q57" s="3">
        <f t="shared" si="8"/>
        <v>0.28995826147299242</v>
      </c>
      <c r="R57" s="3">
        <f t="shared" si="9"/>
        <v>1</v>
      </c>
      <c r="S57" s="3">
        <f t="shared" si="10"/>
        <v>0.29021338694369891</v>
      </c>
      <c r="T57" s="20">
        <f t="shared" si="6"/>
        <v>0.28995826147299242</v>
      </c>
    </row>
    <row r="58" spans="1:31" x14ac:dyDescent="0.25">
      <c r="B58" s="10"/>
      <c r="C58" s="10" t="s">
        <v>31</v>
      </c>
      <c r="D58" s="10">
        <v>4236.13</v>
      </c>
      <c r="E58" s="10">
        <v>22441.41</v>
      </c>
      <c r="F58" s="10">
        <v>2713.42</v>
      </c>
      <c r="G58" s="21">
        <f t="shared" si="2"/>
        <v>4238.63</v>
      </c>
      <c r="H58" s="20">
        <f t="shared" si="3"/>
        <v>4236.13</v>
      </c>
      <c r="I58" s="3">
        <f t="shared" si="7"/>
        <v>22441.41</v>
      </c>
      <c r="J58" s="3">
        <v>22441.41</v>
      </c>
      <c r="K58" s="3">
        <v>22441.41</v>
      </c>
      <c r="L58" s="20">
        <v>22441.41</v>
      </c>
      <c r="P58" s="3" t="s">
        <v>31</v>
      </c>
      <c r="Q58" s="3">
        <f t="shared" si="8"/>
        <v>0.18876398586363335</v>
      </c>
      <c r="R58" s="3">
        <f t="shared" si="9"/>
        <v>1</v>
      </c>
      <c r="S58" s="3">
        <f t="shared" si="10"/>
        <v>0.18887538706346885</v>
      </c>
      <c r="T58" s="20">
        <f t="shared" si="6"/>
        <v>0.18876398586363335</v>
      </c>
    </row>
    <row r="59" spans="1:31" x14ac:dyDescent="0.25">
      <c r="B59" s="3" t="s">
        <v>13</v>
      </c>
      <c r="D59" s="3">
        <f>GEOMEAN(D3:D58)</f>
        <v>1353.002945676267</v>
      </c>
      <c r="E59" s="3">
        <f t="shared" ref="E59:F59" si="11">GEOMEAN(E3:E58)</f>
        <v>832.16614456539389</v>
      </c>
      <c r="F59" s="3">
        <f t="shared" si="11"/>
        <v>236.9813350750037</v>
      </c>
      <c r="G59" s="3">
        <f>GEOMEAN(G3:G58)</f>
        <v>563.69737168365225</v>
      </c>
      <c r="H59" s="20">
        <f>GEOMEAN(H3:H58)</f>
        <v>555.07384611681994</v>
      </c>
      <c r="P59" s="3" t="s">
        <v>13</v>
      </c>
      <c r="Q59" s="3">
        <f>GEOMEAN(Q3:Q58)</f>
        <v>0.66702286525572629</v>
      </c>
      <c r="R59" s="3">
        <f>GEOMEAN(R3:R58)</f>
        <v>0.4102532428999105</v>
      </c>
      <c r="S59" s="3">
        <f>GEOMEAN(S3:S58)</f>
        <v>0.27789964330758898</v>
      </c>
      <c r="T59" s="20" t="e">
        <f t="shared" si="6"/>
        <v>#DIV/0!</v>
      </c>
    </row>
    <row r="60" spans="1:31" x14ac:dyDescent="0.25">
      <c r="P60" s="3" t="s">
        <v>25</v>
      </c>
      <c r="S60" s="3">
        <v>0.21776525821596199</v>
      </c>
    </row>
    <row r="62" spans="1:31" x14ac:dyDescent="0.25">
      <c r="A62" s="3" t="s">
        <v>39</v>
      </c>
      <c r="D62" s="1" t="s">
        <v>35</v>
      </c>
      <c r="E62" s="1" t="s">
        <v>36</v>
      </c>
      <c r="F62" s="1" t="s">
        <v>37</v>
      </c>
      <c r="G62" s="24" t="s">
        <v>84</v>
      </c>
      <c r="L62" s="3" t="s">
        <v>17</v>
      </c>
      <c r="O62" s="1" t="s">
        <v>35</v>
      </c>
      <c r="P62" s="1" t="s">
        <v>36</v>
      </c>
      <c r="Q62" s="1" t="s">
        <v>37</v>
      </c>
      <c r="R62" s="24" t="s">
        <v>84</v>
      </c>
      <c r="T62" s="1" t="s">
        <v>56</v>
      </c>
      <c r="U62" s="1" t="s">
        <v>36</v>
      </c>
      <c r="AA62" s="1" t="s">
        <v>35</v>
      </c>
      <c r="AB62" s="1" t="s">
        <v>36</v>
      </c>
      <c r="AC62" s="1" t="s">
        <v>37</v>
      </c>
      <c r="AD62" s="21" t="s">
        <v>97</v>
      </c>
      <c r="AE62" s="1" t="s">
        <v>98</v>
      </c>
    </row>
    <row r="63" spans="1:31" x14ac:dyDescent="0.25">
      <c r="B63" s="3" t="s">
        <v>0</v>
      </c>
      <c r="C63" s="3" t="s">
        <v>1</v>
      </c>
      <c r="D63" s="3">
        <v>42932.025600000001</v>
      </c>
      <c r="E63" s="3">
        <v>174.61439999999999</v>
      </c>
      <c r="F63" s="3">
        <v>47.34</v>
      </c>
      <c r="G63" s="3">
        <f>MIN(D63:E63)+2.4</f>
        <v>177.01439999999999</v>
      </c>
      <c r="H63" s="3">
        <f>MAX(D63:E63)</f>
        <v>42932.025600000001</v>
      </c>
      <c r="I63" s="3">
        <v>42932.025600000001</v>
      </c>
      <c r="J63" s="3">
        <v>42932.025600000001</v>
      </c>
      <c r="K63" s="3">
        <v>42932.025600000001</v>
      </c>
      <c r="L63" s="3">
        <f t="shared" ref="L63:L70" si="12">D63/E63</f>
        <v>245.86761229314422</v>
      </c>
      <c r="M63" s="3" t="s">
        <v>0</v>
      </c>
      <c r="N63" s="3" t="s">
        <v>1</v>
      </c>
      <c r="O63" s="3">
        <f>D63/H63</f>
        <v>1</v>
      </c>
      <c r="P63" s="3">
        <f>E63/I63</f>
        <v>4.0672294763562239E-3</v>
      </c>
      <c r="Q63" s="3">
        <f>F63/J63</f>
        <v>1.1026733385717537E-3</v>
      </c>
      <c r="R63" s="3">
        <f>G63/J63</f>
        <v>4.1231318002381886E-3</v>
      </c>
      <c r="T63" s="3">
        <v>1.032</v>
      </c>
      <c r="U63" s="3">
        <v>1.032</v>
      </c>
      <c r="V63" s="3">
        <f>D63*T63</f>
        <v>44305.850419200004</v>
      </c>
      <c r="W63" s="3">
        <f>E63*U63</f>
        <v>180.2020608</v>
      </c>
      <c r="Z63" s="3" t="s">
        <v>0</v>
      </c>
      <c r="AA63" s="3">
        <f>GEOMEAN(Q3:Q9)</f>
        <v>1</v>
      </c>
      <c r="AB63" s="3">
        <f>GEOMEAN(P63:P69)</f>
        <v>5.3434939267877575E-2</v>
      </c>
      <c r="AC63" s="3">
        <f>GEOMEAN(Q63:Q69)</f>
        <v>1.1810911819866869E-2</v>
      </c>
      <c r="AD63" s="23">
        <v>0.13352639999999999</v>
      </c>
      <c r="AE63" s="3">
        <f>GEOMEAN(R63:R69)</f>
        <v>3.3393192914708172E-2</v>
      </c>
    </row>
    <row r="64" spans="1:31" x14ac:dyDescent="0.25">
      <c r="C64" s="3" t="s">
        <v>2</v>
      </c>
      <c r="D64" s="3">
        <v>61069.056000000004</v>
      </c>
      <c r="E64" s="3">
        <v>1058.48</v>
      </c>
      <c r="F64" s="3">
        <v>362.5</v>
      </c>
      <c r="G64" s="20">
        <f t="shared" ref="G64:G118" si="13">MIN(D64:E64)+2.4</f>
        <v>1060.8800000000001</v>
      </c>
      <c r="H64" s="3">
        <f t="shared" ref="H64:H118" si="14">MAX(D64:E64)</f>
        <v>61069.056000000004</v>
      </c>
      <c r="I64" s="3">
        <v>61069.056000000004</v>
      </c>
      <c r="J64" s="3">
        <v>61069.056000000004</v>
      </c>
      <c r="K64" s="3">
        <v>61069.056000000004</v>
      </c>
      <c r="L64" s="3">
        <f t="shared" si="12"/>
        <v>57.695049504950497</v>
      </c>
      <c r="N64" s="3" t="s">
        <v>2</v>
      </c>
      <c r="O64" s="3">
        <f t="shared" ref="O64:Q95" si="15">D64/H64</f>
        <v>1</v>
      </c>
      <c r="P64" s="3">
        <f t="shared" si="15"/>
        <v>1.7332509610104338E-2</v>
      </c>
      <c r="Q64" s="3">
        <f t="shared" si="15"/>
        <v>5.9359031192491333E-3</v>
      </c>
      <c r="R64" s="3">
        <f t="shared" ref="R64:R118" si="16">G64/J64</f>
        <v>1.7371809382480057E-2</v>
      </c>
      <c r="T64" s="3">
        <v>1.048</v>
      </c>
      <c r="U64" s="3">
        <v>1.048</v>
      </c>
      <c r="V64" s="3">
        <f t="shared" ref="V64:W118" si="17">D64*T64</f>
        <v>64000.37068800001</v>
      </c>
      <c r="W64" s="3">
        <f t="shared" si="17"/>
        <v>1109.2870400000002</v>
      </c>
      <c r="Z64" s="3" t="s">
        <v>6</v>
      </c>
      <c r="AA64" s="3">
        <f>GEOMEAN(Q10:Q16)</f>
        <v>1</v>
      </c>
      <c r="AB64" s="3">
        <f>GEOMEAN(P70:P76)</f>
        <v>0.12371718572561674</v>
      </c>
      <c r="AC64" s="3">
        <f>GEOMEAN(Q70:Q76)</f>
        <v>2.7552643289358563E-3</v>
      </c>
      <c r="AD64" s="23">
        <v>0.11035</v>
      </c>
      <c r="AE64" s="3">
        <f>GEOMEAN(R70:R76)</f>
        <v>8.3322194385466467E-2</v>
      </c>
    </row>
    <row r="65" spans="2:31" x14ac:dyDescent="0.25">
      <c r="C65" s="3" t="s">
        <v>3</v>
      </c>
      <c r="D65" s="3">
        <v>5031.2071999999998</v>
      </c>
      <c r="E65" s="3">
        <v>45.903780000000005</v>
      </c>
      <c r="F65" s="3">
        <v>17.14</v>
      </c>
      <c r="G65" s="20">
        <f t="shared" si="13"/>
        <v>48.303780000000003</v>
      </c>
      <c r="H65" s="3">
        <f t="shared" si="14"/>
        <v>5031.2071999999998</v>
      </c>
      <c r="I65" s="3">
        <v>5031.2071999999998</v>
      </c>
      <c r="J65" s="3">
        <v>5031.2071999999998</v>
      </c>
      <c r="K65" s="3">
        <v>5031.2071999999998</v>
      </c>
      <c r="L65" s="3">
        <f t="shared" si="12"/>
        <v>109.60333114179267</v>
      </c>
      <c r="N65" s="3" t="s">
        <v>3</v>
      </c>
      <c r="O65" s="3">
        <f t="shared" si="15"/>
        <v>1</v>
      </c>
      <c r="P65" s="3">
        <f t="shared" si="15"/>
        <v>9.123810285531473E-3</v>
      </c>
      <c r="Q65" s="3">
        <f t="shared" si="15"/>
        <v>3.4067370550749732E-3</v>
      </c>
      <c r="R65" s="3">
        <f t="shared" si="16"/>
        <v>9.6008329770238855E-3</v>
      </c>
      <c r="T65" s="3">
        <v>1.006</v>
      </c>
      <c r="U65" s="3">
        <v>1.006</v>
      </c>
      <c r="V65" s="3">
        <f t="shared" si="17"/>
        <v>5061.3944431999998</v>
      </c>
      <c r="W65" s="3">
        <f t="shared" si="17"/>
        <v>46.179202680000003</v>
      </c>
      <c r="Z65" s="3" t="s">
        <v>7</v>
      </c>
      <c r="AA65" s="3">
        <v>1</v>
      </c>
      <c r="AB65" s="3">
        <f>GEOMEAN(P77:P83)</f>
        <v>0.63402396046849185</v>
      </c>
      <c r="AC65" s="3">
        <f>GEOMEAN(Q77:Q83)</f>
        <v>5.0202344068435469E-2</v>
      </c>
      <c r="AD65" s="3">
        <v>0.33030999999999999</v>
      </c>
      <c r="AE65" s="3">
        <f>GEOMEAN(R77:R83)</f>
        <v>0.27721232355924263</v>
      </c>
    </row>
    <row r="66" spans="2:31" x14ac:dyDescent="0.25">
      <c r="C66" s="3" t="s">
        <v>4</v>
      </c>
      <c r="D66" s="3">
        <v>114314.97600000002</v>
      </c>
      <c r="E66" s="3">
        <v>780.84</v>
      </c>
      <c r="F66" s="3">
        <v>409.4</v>
      </c>
      <c r="G66" s="20">
        <f t="shared" si="13"/>
        <v>783.24</v>
      </c>
      <c r="H66" s="3">
        <f t="shared" si="14"/>
        <v>114314.97600000002</v>
      </c>
      <c r="I66" s="3">
        <v>114314.97600000002</v>
      </c>
      <c r="J66" s="3">
        <v>114314.97600000002</v>
      </c>
      <c r="K66" s="3">
        <v>114314.97600000002</v>
      </c>
      <c r="L66" s="3">
        <f t="shared" si="12"/>
        <v>146.40000000000003</v>
      </c>
      <c r="N66" s="3" t="s">
        <v>4</v>
      </c>
      <c r="O66" s="3">
        <f t="shared" si="15"/>
        <v>1</v>
      </c>
      <c r="P66" s="3">
        <f t="shared" si="15"/>
        <v>6.8306010928961738E-3</v>
      </c>
      <c r="Q66" s="3">
        <f t="shared" si="15"/>
        <v>3.5813330354895921E-3</v>
      </c>
      <c r="R66" s="3">
        <f t="shared" si="16"/>
        <v>6.8515957174325069E-3</v>
      </c>
      <c r="T66" s="3">
        <v>1.08</v>
      </c>
      <c r="U66" s="3">
        <v>1.08</v>
      </c>
      <c r="V66" s="3">
        <f t="shared" si="17"/>
        <v>123460.17408000004</v>
      </c>
      <c r="W66" s="3">
        <f t="shared" si="17"/>
        <v>843.30720000000008</v>
      </c>
      <c r="Z66" s="3" t="s">
        <v>8</v>
      </c>
      <c r="AA66" s="3">
        <f>GEOMEAN(Q24:Q30)</f>
        <v>0.29414591697577019</v>
      </c>
      <c r="AB66" s="3">
        <f>GEOMEAN(P84:P90)</f>
        <v>1</v>
      </c>
      <c r="AC66" s="3">
        <f>GEOMEAN(Q84:Q90)</f>
        <v>0.15300190862546581</v>
      </c>
      <c r="AD66" s="3">
        <v>0.37835000000000002</v>
      </c>
      <c r="AE66" s="3">
        <f>GEOMEAN(R84:R90)</f>
        <v>0.15419318497112394</v>
      </c>
    </row>
    <row r="67" spans="2:31" x14ac:dyDescent="0.25">
      <c r="C67" s="3" t="s">
        <v>5</v>
      </c>
      <c r="D67" s="3">
        <v>1559961.2920000001</v>
      </c>
      <c r="E67" s="3">
        <v>441667.83</v>
      </c>
      <c r="F67" s="3">
        <v>82454</v>
      </c>
      <c r="G67" s="20">
        <f t="shared" si="13"/>
        <v>441670.23000000004</v>
      </c>
      <c r="H67" s="3">
        <f t="shared" si="14"/>
        <v>1559961.2920000001</v>
      </c>
      <c r="I67" s="3">
        <v>1559961.2920000001</v>
      </c>
      <c r="J67" s="3">
        <v>1559961.2920000001</v>
      </c>
      <c r="K67" s="3">
        <v>1559961.2920000001</v>
      </c>
      <c r="L67" s="3">
        <f t="shared" si="12"/>
        <v>3.5319785278452365</v>
      </c>
      <c r="N67" s="3" t="s">
        <v>5</v>
      </c>
      <c r="O67" s="3">
        <f t="shared" si="15"/>
        <v>1</v>
      </c>
      <c r="P67" s="3">
        <f t="shared" si="15"/>
        <v>0.28312742903623278</v>
      </c>
      <c r="Q67" s="3">
        <f t="shared" si="15"/>
        <v>5.2856439722479984E-2</v>
      </c>
      <c r="R67" s="3">
        <f t="shared" si="16"/>
        <v>0.28312896753594574</v>
      </c>
      <c r="T67" s="3">
        <v>1.147</v>
      </c>
      <c r="U67" s="3">
        <v>1.347</v>
      </c>
      <c r="V67" s="3">
        <f t="shared" si="17"/>
        <v>1789275.6019240001</v>
      </c>
      <c r="W67" s="3">
        <f t="shared" si="17"/>
        <v>594926.56701</v>
      </c>
      <c r="Z67" s="3" t="s">
        <v>9</v>
      </c>
      <c r="AA67" s="3">
        <v>1</v>
      </c>
      <c r="AB67" s="3">
        <f>GEOMEAN(P91:P97)</f>
        <v>0.69278818439759671</v>
      </c>
      <c r="AC67" s="3">
        <f>GEOMEAN(Q91:Q97)</f>
        <v>0.16362451497681407</v>
      </c>
      <c r="AD67" s="3">
        <v>0.43524000000000002</v>
      </c>
      <c r="AE67" s="3">
        <f>GEOMEAN(R91:R97)</f>
        <v>0.29853869227105095</v>
      </c>
    </row>
    <row r="68" spans="2:31" x14ac:dyDescent="0.25">
      <c r="C68" s="3" t="s">
        <v>30</v>
      </c>
      <c r="D68" s="5">
        <v>6849141.2959999992</v>
      </c>
      <c r="E68" s="3">
        <v>20312936.841999993</v>
      </c>
      <c r="F68" s="3">
        <v>1414516</v>
      </c>
      <c r="G68" s="20">
        <f t="shared" si="13"/>
        <v>6849143.6959999995</v>
      </c>
      <c r="H68" s="3">
        <f t="shared" si="14"/>
        <v>20312936.841999993</v>
      </c>
      <c r="I68" s="3">
        <v>20312936.841999993</v>
      </c>
      <c r="J68" s="3">
        <v>20312936.841999993</v>
      </c>
      <c r="K68" s="3">
        <v>20312936.841999993</v>
      </c>
      <c r="L68" s="3">
        <f t="shared" si="12"/>
        <v>0.33718124312966846</v>
      </c>
      <c r="N68" s="3" t="s">
        <v>30</v>
      </c>
      <c r="O68" s="3">
        <f t="shared" si="15"/>
        <v>0.33718124312966846</v>
      </c>
      <c r="P68" s="3">
        <f t="shared" si="15"/>
        <v>1</v>
      </c>
      <c r="Q68" s="3">
        <f t="shared" si="15"/>
        <v>6.9636213168116565E-2</v>
      </c>
      <c r="R68" s="3">
        <f t="shared" si="16"/>
        <v>0.33718136128097365</v>
      </c>
      <c r="T68" s="3">
        <v>1.2589999999999999</v>
      </c>
      <c r="U68" s="3">
        <v>2.0589999999999993</v>
      </c>
      <c r="V68" s="3">
        <f t="shared" si="17"/>
        <v>8623068.8916639984</v>
      </c>
      <c r="W68" s="3">
        <f t="shared" si="17"/>
        <v>41824336.957677968</v>
      </c>
      <c r="Z68" s="3" t="s">
        <v>10</v>
      </c>
      <c r="AA68" s="3">
        <f>GEOMEAN(Q38:Q44)</f>
        <v>0.62480974810941703</v>
      </c>
      <c r="AB68" s="3">
        <f>GEOMEAN(P98:P104)</f>
        <v>1</v>
      </c>
      <c r="AC68" s="3">
        <f>GEOMEAN(Q98:Q104)</f>
        <v>0.2595488481315491</v>
      </c>
      <c r="AD68" s="3">
        <v>0.44256400000000001</v>
      </c>
      <c r="AE68" s="3">
        <f>GEOMEAN(R98:R104)</f>
        <v>0.36272219681702289</v>
      </c>
    </row>
    <row r="69" spans="2:31" x14ac:dyDescent="0.25">
      <c r="C69" s="3" t="s">
        <v>31</v>
      </c>
      <c r="D69" s="5">
        <v>12679343.620800002</v>
      </c>
      <c r="E69" s="3">
        <v>123172004.89400001</v>
      </c>
      <c r="F69" s="3">
        <v>13435256</v>
      </c>
      <c r="G69" s="20">
        <f t="shared" si="13"/>
        <v>12679346.020800002</v>
      </c>
      <c r="H69" s="3">
        <f t="shared" si="14"/>
        <v>123172004.89400001</v>
      </c>
      <c r="I69" s="3">
        <v>123172004.89400001</v>
      </c>
      <c r="J69" s="3">
        <v>123172004.89400001</v>
      </c>
      <c r="K69" s="3">
        <v>123172004.89400001</v>
      </c>
      <c r="L69" s="3">
        <f t="shared" si="12"/>
        <v>0.10294014156635395</v>
      </c>
      <c r="N69" s="3" t="s">
        <v>31</v>
      </c>
      <c r="O69" s="3">
        <f t="shared" si="15"/>
        <v>0.10294014156635395</v>
      </c>
      <c r="P69" s="3">
        <f t="shared" si="15"/>
        <v>1</v>
      </c>
      <c r="Q69" s="3">
        <f t="shared" si="15"/>
        <v>0.109077188534539</v>
      </c>
      <c r="R69" s="3">
        <f t="shared" si="16"/>
        <v>0.10294016105130105</v>
      </c>
      <c r="T69" s="3">
        <v>1.371</v>
      </c>
      <c r="U69" s="3">
        <v>3.3710000000000004</v>
      </c>
      <c r="V69" s="3">
        <f t="shared" si="17"/>
        <v>17383380.104116801</v>
      </c>
      <c r="W69" s="3">
        <f t="shared" si="17"/>
        <v>415212828.49767411</v>
      </c>
      <c r="Z69" s="3" t="s">
        <v>11</v>
      </c>
      <c r="AA69" s="3">
        <f>GEOMEAN(Q45:Q51)</f>
        <v>0.5563550223405892</v>
      </c>
      <c r="AB69" s="3">
        <v>1</v>
      </c>
      <c r="AC69" s="3">
        <f>GEOMEAN(Q105:Q111)</f>
        <v>0.18676891449513372</v>
      </c>
      <c r="AD69" s="3">
        <v>0.52164999999999995</v>
      </c>
      <c r="AE69" s="3">
        <f>GEOMEAN(R105:R111)</f>
        <v>0.3232174584305022</v>
      </c>
    </row>
    <row r="70" spans="2:31" x14ac:dyDescent="0.25">
      <c r="B70" s="3" t="s">
        <v>6</v>
      </c>
      <c r="C70" s="3" t="s">
        <v>1</v>
      </c>
      <c r="D70" s="4">
        <v>16796.832000000002</v>
      </c>
      <c r="E70" s="3">
        <v>153.14880000000002</v>
      </c>
      <c r="F70" s="3">
        <v>19.739999999999998</v>
      </c>
      <c r="G70" s="20">
        <f t="shared" si="13"/>
        <v>155.54880000000003</v>
      </c>
      <c r="H70" s="3">
        <f t="shared" si="14"/>
        <v>16796.832000000002</v>
      </c>
      <c r="I70" s="3">
        <v>16796.832000000002</v>
      </c>
      <c r="J70" s="3">
        <v>16796.832000000002</v>
      </c>
      <c r="K70" s="3">
        <v>16796.832000000002</v>
      </c>
      <c r="L70" s="3">
        <f t="shared" si="12"/>
        <v>109.67654986522911</v>
      </c>
      <c r="M70" s="3" t="s">
        <v>6</v>
      </c>
      <c r="N70" s="3" t="s">
        <v>1</v>
      </c>
      <c r="O70" s="3">
        <f t="shared" si="15"/>
        <v>1</v>
      </c>
      <c r="P70" s="3">
        <f t="shared" si="15"/>
        <v>9.1177193413615135E-3</v>
      </c>
      <c r="Q70" s="3">
        <f t="shared" si="15"/>
        <v>1.1752216132184924E-3</v>
      </c>
      <c r="R70" s="3">
        <f t="shared" si="16"/>
        <v>9.2606034280750087E-3</v>
      </c>
      <c r="T70" s="3">
        <v>1.032</v>
      </c>
      <c r="U70" s="3">
        <v>1.032</v>
      </c>
      <c r="V70" s="3">
        <f t="shared" si="17"/>
        <v>17334.330624000002</v>
      </c>
      <c r="W70" s="3">
        <f t="shared" si="17"/>
        <v>158.04956160000003</v>
      </c>
      <c r="Z70" s="3" t="s">
        <v>12</v>
      </c>
      <c r="AA70" s="3">
        <f>GEOMEAN(Q52:Q58)</f>
        <v>0.44335907339400704</v>
      </c>
      <c r="AB70" s="3">
        <f>GEOMEAN(P112:P118)</f>
        <v>1</v>
      </c>
      <c r="AC70" s="3">
        <f>GEOMEAN(Q112:Q118)</f>
        <v>0.10745442928177835</v>
      </c>
      <c r="AD70" s="3">
        <v>0.44663999999999998</v>
      </c>
      <c r="AE70" s="3">
        <f>GEOMEAN(R112:R118)</f>
        <v>0.29183779376331626</v>
      </c>
    </row>
    <row r="71" spans="2:31" x14ac:dyDescent="0.25">
      <c r="C71" s="3" t="s">
        <v>2</v>
      </c>
      <c r="D71" s="4">
        <v>27964.832000000002</v>
      </c>
      <c r="E71" s="3">
        <v>381.99600000000004</v>
      </c>
      <c r="F71" s="3">
        <v>22.77</v>
      </c>
      <c r="G71" s="20">
        <f t="shared" si="13"/>
        <v>384.39600000000002</v>
      </c>
      <c r="H71" s="3">
        <f t="shared" si="14"/>
        <v>27964.832000000002</v>
      </c>
      <c r="I71" s="3">
        <v>27964.832000000002</v>
      </c>
      <c r="J71" s="3">
        <v>27964.832000000002</v>
      </c>
      <c r="K71" s="3">
        <v>27964.832000000002</v>
      </c>
      <c r="N71" s="3" t="s">
        <v>2</v>
      </c>
      <c r="O71" s="3">
        <f t="shared" si="15"/>
        <v>1</v>
      </c>
      <c r="P71" s="3">
        <f t="shared" si="15"/>
        <v>1.3659871083795534E-2</v>
      </c>
      <c r="Q71" s="3">
        <f t="shared" si="15"/>
        <v>8.1423696734527135E-4</v>
      </c>
      <c r="R71" s="3">
        <f t="shared" si="16"/>
        <v>1.3745693162040093E-2</v>
      </c>
      <c r="T71" s="3">
        <v>1.048</v>
      </c>
      <c r="U71" s="3">
        <v>1.048</v>
      </c>
      <c r="V71" s="3">
        <f t="shared" si="17"/>
        <v>29307.143936000004</v>
      </c>
      <c r="W71" s="3">
        <f t="shared" si="17"/>
        <v>400.33180800000008</v>
      </c>
      <c r="Z71" s="3" t="s">
        <v>13</v>
      </c>
      <c r="AA71" s="3">
        <f>GEOMEAN(AA63:AA70)</f>
        <v>0.67928539845034019</v>
      </c>
      <c r="AB71" s="3">
        <f t="shared" ref="AB71:AC71" si="18">GEOMEAN(AB63:AB70)</f>
        <v>0.48180376220057652</v>
      </c>
      <c r="AC71" s="3">
        <f t="shared" si="18"/>
        <v>6.1809893024912556E-2</v>
      </c>
      <c r="AD71" s="3">
        <v>0.22550000000000001</v>
      </c>
      <c r="AE71" s="3">
        <f>GEOMEAN(AE63:AE70)</f>
        <v>0.18220631825938771</v>
      </c>
    </row>
    <row r="72" spans="2:31" x14ac:dyDescent="0.25">
      <c r="C72" s="3" t="s">
        <v>3</v>
      </c>
      <c r="D72" s="4">
        <v>431.87580000000003</v>
      </c>
      <c r="E72" s="3">
        <v>109.05040000000001</v>
      </c>
      <c r="F72" s="3">
        <v>22.14</v>
      </c>
      <c r="G72" s="20">
        <f t="shared" si="13"/>
        <v>111.45040000000002</v>
      </c>
      <c r="H72" s="3">
        <f t="shared" si="14"/>
        <v>431.87580000000003</v>
      </c>
      <c r="I72" s="3">
        <v>431.87580000000003</v>
      </c>
      <c r="J72" s="3">
        <v>431.87580000000003</v>
      </c>
      <c r="K72" s="3">
        <v>431.87580000000003</v>
      </c>
      <c r="N72" s="3" t="s">
        <v>3</v>
      </c>
      <c r="O72" s="3">
        <f t="shared" si="15"/>
        <v>1</v>
      </c>
      <c r="P72" s="3">
        <f t="shared" si="15"/>
        <v>0.25250407640344746</v>
      </c>
      <c r="Q72" s="3">
        <f t="shared" si="15"/>
        <v>5.1264738612351049E-2</v>
      </c>
      <c r="R72" s="3">
        <f t="shared" si="16"/>
        <v>0.25806122964055872</v>
      </c>
      <c r="T72" s="3">
        <v>1.006</v>
      </c>
      <c r="U72" s="3">
        <v>1.006</v>
      </c>
      <c r="V72" s="3">
        <f t="shared" si="17"/>
        <v>434.46705480000003</v>
      </c>
      <c r="W72" s="3">
        <f t="shared" si="17"/>
        <v>109.70470240000002</v>
      </c>
      <c r="Z72" s="3" t="s">
        <v>25</v>
      </c>
      <c r="AC72" s="3">
        <v>5.56666666666666E-2</v>
      </c>
    </row>
    <row r="73" spans="2:31" x14ac:dyDescent="0.25">
      <c r="C73" s="3" t="s">
        <v>4</v>
      </c>
      <c r="D73" s="4">
        <v>34675.776000000005</v>
      </c>
      <c r="E73" s="3">
        <v>634.28399999999999</v>
      </c>
      <c r="F73" s="3">
        <v>39.5</v>
      </c>
      <c r="G73" s="20">
        <f t="shared" si="13"/>
        <v>636.68399999999997</v>
      </c>
      <c r="H73" s="3">
        <f t="shared" si="14"/>
        <v>34675.776000000005</v>
      </c>
      <c r="I73" s="3">
        <v>34675.776000000005</v>
      </c>
      <c r="J73" s="3">
        <v>34675.776000000005</v>
      </c>
      <c r="K73" s="3">
        <v>34675.776000000005</v>
      </c>
      <c r="N73" s="3" t="s">
        <v>4</v>
      </c>
      <c r="O73" s="3">
        <f t="shared" si="15"/>
        <v>1</v>
      </c>
      <c r="P73" s="3">
        <f t="shared" si="15"/>
        <v>1.8291847311506449E-2</v>
      </c>
      <c r="Q73" s="3">
        <f t="shared" si="15"/>
        <v>1.1391237502514722E-3</v>
      </c>
      <c r="R73" s="3">
        <f t="shared" si="16"/>
        <v>1.836105989380021E-2</v>
      </c>
      <c r="T73" s="3">
        <v>1.08</v>
      </c>
      <c r="U73" s="3">
        <v>1.08</v>
      </c>
      <c r="V73" s="3">
        <f t="shared" si="17"/>
        <v>37449.838080000009</v>
      </c>
      <c r="W73" s="3">
        <f t="shared" si="17"/>
        <v>685.02672000000007</v>
      </c>
    </row>
    <row r="74" spans="2:31" x14ac:dyDescent="0.25">
      <c r="C74" s="3" t="s">
        <v>5</v>
      </c>
      <c r="D74" s="4">
        <v>310271.75839999999</v>
      </c>
      <c r="E74" s="3">
        <v>239272.99799999999</v>
      </c>
      <c r="F74" s="3">
        <v>124</v>
      </c>
      <c r="G74" s="20">
        <f t="shared" si="13"/>
        <v>239275.39799999999</v>
      </c>
      <c r="H74" s="3">
        <f t="shared" si="14"/>
        <v>310271.75839999999</v>
      </c>
      <c r="I74" s="3">
        <v>310271.75839999999</v>
      </c>
      <c r="J74" s="3">
        <v>310271.75839999999</v>
      </c>
      <c r="K74" s="3">
        <v>310271.75839999999</v>
      </c>
      <c r="N74" s="3" t="s">
        <v>5</v>
      </c>
      <c r="O74" s="3">
        <f t="shared" si="15"/>
        <v>1</v>
      </c>
      <c r="P74" s="3">
        <f t="shared" si="15"/>
        <v>0.7711723401249142</v>
      </c>
      <c r="Q74" s="3">
        <f t="shared" si="15"/>
        <v>3.9964965112983356E-4</v>
      </c>
      <c r="R74" s="3">
        <f t="shared" si="16"/>
        <v>0.7711800752794522</v>
      </c>
      <c r="T74" s="3">
        <v>1.147</v>
      </c>
      <c r="U74" s="3">
        <v>1.5789999999999988</v>
      </c>
      <c r="V74" s="3">
        <f t="shared" si="17"/>
        <v>355881.70688479999</v>
      </c>
      <c r="W74" s="3">
        <f t="shared" si="17"/>
        <v>377812.06384199974</v>
      </c>
    </row>
    <row r="75" spans="2:31" x14ac:dyDescent="0.25">
      <c r="C75" s="3" t="s">
        <v>30</v>
      </c>
      <c r="D75" s="5">
        <v>1428137.4592999998</v>
      </c>
      <c r="E75" s="3">
        <v>4189119.9189999984</v>
      </c>
      <c r="F75" s="3">
        <v>43545.13</v>
      </c>
      <c r="G75" s="20">
        <f t="shared" si="13"/>
        <v>1428139.8592999997</v>
      </c>
      <c r="H75" s="3">
        <f t="shared" si="14"/>
        <v>4189119.9189999984</v>
      </c>
      <c r="I75" s="3">
        <v>4189119.9189999984</v>
      </c>
      <c r="J75" s="3">
        <v>4189119.9189999984</v>
      </c>
      <c r="K75" s="3">
        <v>4189119.9189999984</v>
      </c>
      <c r="N75" s="3" t="s">
        <v>30</v>
      </c>
      <c r="O75" s="3">
        <f t="shared" si="15"/>
        <v>0.34091586942226187</v>
      </c>
      <c r="P75" s="3">
        <f t="shared" si="15"/>
        <v>1</v>
      </c>
      <c r="Q75" s="3">
        <f t="shared" si="15"/>
        <v>1.0394815818591994E-2</v>
      </c>
      <c r="R75" s="3">
        <f t="shared" si="16"/>
        <v>0.34091644233496105</v>
      </c>
      <c r="T75" s="3">
        <v>1.2589999999999999</v>
      </c>
      <c r="U75" s="3">
        <v>2.0589999999999993</v>
      </c>
      <c r="V75" s="3">
        <f t="shared" si="17"/>
        <v>1798025.0612586995</v>
      </c>
      <c r="W75" s="3">
        <f t="shared" si="17"/>
        <v>8625397.9132209942</v>
      </c>
    </row>
    <row r="76" spans="2:31" x14ac:dyDescent="0.25">
      <c r="C76" s="3" t="s">
        <v>31</v>
      </c>
      <c r="D76" s="5">
        <v>5598414.2001</v>
      </c>
      <c r="E76" s="3">
        <v>31839813.023000006</v>
      </c>
      <c r="F76" s="3">
        <v>165332</v>
      </c>
      <c r="G76" s="20">
        <f t="shared" si="13"/>
        <v>5598416.6001000004</v>
      </c>
      <c r="H76" s="3">
        <f t="shared" si="14"/>
        <v>31839813.023000006</v>
      </c>
      <c r="I76" s="3">
        <v>31839813.023000006</v>
      </c>
      <c r="J76" s="3">
        <v>31839813.023000006</v>
      </c>
      <c r="K76" s="3">
        <v>31839813.023000006</v>
      </c>
      <c r="N76" s="3" t="s">
        <v>31</v>
      </c>
      <c r="O76" s="3">
        <f t="shared" si="15"/>
        <v>0.17583062425824847</v>
      </c>
      <c r="P76" s="3">
        <f t="shared" si="15"/>
        <v>1</v>
      </c>
      <c r="Q76" s="3">
        <f t="shared" si="15"/>
        <v>5.1926184327957502E-3</v>
      </c>
      <c r="R76" s="3">
        <f t="shared" si="16"/>
        <v>0.17583069963557554</v>
      </c>
      <c r="T76" s="3">
        <v>1.371</v>
      </c>
      <c r="U76" s="3">
        <v>3.3710000000000004</v>
      </c>
      <c r="V76" s="3">
        <f t="shared" si="17"/>
        <v>7675425.8683371004</v>
      </c>
      <c r="W76" s="3">
        <f t="shared" si="17"/>
        <v>107332009.70053303</v>
      </c>
    </row>
    <row r="77" spans="2:31" x14ac:dyDescent="0.25">
      <c r="B77" s="3" t="s">
        <v>7</v>
      </c>
      <c r="C77" s="3" t="s">
        <v>1</v>
      </c>
      <c r="D77" s="3">
        <v>241.18800000000002</v>
      </c>
      <c r="E77" s="3">
        <v>88.072000000000003</v>
      </c>
      <c r="F77" s="3">
        <v>14.03</v>
      </c>
      <c r="G77" s="20">
        <f t="shared" si="13"/>
        <v>90.472000000000008</v>
      </c>
      <c r="H77" s="3">
        <f t="shared" si="14"/>
        <v>241.18800000000002</v>
      </c>
      <c r="I77" s="3">
        <v>241.18800000000002</v>
      </c>
      <c r="J77" s="3">
        <v>241.18800000000002</v>
      </c>
      <c r="K77" s="3">
        <v>241.18800000000002</v>
      </c>
      <c r="M77" s="3" t="s">
        <v>7</v>
      </c>
      <c r="N77" s="3" t="s">
        <v>1</v>
      </c>
      <c r="O77" s="3">
        <f t="shared" si="15"/>
        <v>1</v>
      </c>
      <c r="P77" s="3">
        <f t="shared" si="15"/>
        <v>0.36515912897822445</v>
      </c>
      <c r="Q77" s="3">
        <f t="shared" si="15"/>
        <v>5.8170389903311935E-2</v>
      </c>
      <c r="R77" s="3">
        <f t="shared" si="16"/>
        <v>0.37510987279632485</v>
      </c>
      <c r="T77" s="3">
        <v>1.01</v>
      </c>
      <c r="U77" s="3">
        <v>1.01</v>
      </c>
      <c r="V77" s="3">
        <f t="shared" si="17"/>
        <v>243.59988000000001</v>
      </c>
      <c r="W77" s="3">
        <f t="shared" si="17"/>
        <v>88.952719999999999</v>
      </c>
    </row>
    <row r="78" spans="2:31" x14ac:dyDescent="0.25">
      <c r="C78" s="3" t="s">
        <v>2</v>
      </c>
      <c r="D78" s="3">
        <v>412.16080000000005</v>
      </c>
      <c r="E78" s="3">
        <v>173.821</v>
      </c>
      <c r="F78" s="3">
        <v>19.309999999999999</v>
      </c>
      <c r="G78" s="20">
        <f t="shared" si="13"/>
        <v>176.221</v>
      </c>
      <c r="H78" s="3">
        <f t="shared" si="14"/>
        <v>412.16080000000005</v>
      </c>
      <c r="I78" s="3">
        <v>412.16080000000005</v>
      </c>
      <c r="J78" s="3">
        <v>412.16080000000005</v>
      </c>
      <c r="K78" s="3">
        <v>412.16080000000005</v>
      </c>
      <c r="N78" s="3" t="s">
        <v>2</v>
      </c>
      <c r="O78" s="3">
        <f t="shared" si="15"/>
        <v>1</v>
      </c>
      <c r="P78" s="3">
        <f t="shared" si="15"/>
        <v>0.4217310331307586</v>
      </c>
      <c r="Q78" s="3">
        <f t="shared" si="15"/>
        <v>4.6850646640825611E-2</v>
      </c>
      <c r="R78" s="3">
        <f t="shared" si="16"/>
        <v>0.42755400319486953</v>
      </c>
      <c r="T78" s="3">
        <v>1.01</v>
      </c>
      <c r="U78" s="3">
        <v>1.01</v>
      </c>
      <c r="V78" s="3">
        <f t="shared" si="17"/>
        <v>416.28240800000003</v>
      </c>
      <c r="W78" s="3">
        <f t="shared" si="17"/>
        <v>175.55921000000001</v>
      </c>
    </row>
    <row r="79" spans="2:31" x14ac:dyDescent="0.25">
      <c r="C79" s="3" t="s">
        <v>3</v>
      </c>
      <c r="D79" s="3">
        <v>179.19878</v>
      </c>
      <c r="E79" s="3">
        <v>117.8026</v>
      </c>
      <c r="F79" s="3">
        <v>22.51</v>
      </c>
      <c r="G79" s="20">
        <f t="shared" si="13"/>
        <v>120.2026</v>
      </c>
      <c r="H79" s="3">
        <f t="shared" si="14"/>
        <v>179.19878</v>
      </c>
      <c r="I79" s="3">
        <v>179.19878</v>
      </c>
      <c r="J79" s="3">
        <v>179.19878</v>
      </c>
      <c r="K79" s="3">
        <v>179.19878</v>
      </c>
      <c r="N79" s="3" t="s">
        <v>3</v>
      </c>
      <c r="O79" s="3">
        <f t="shared" si="15"/>
        <v>1</v>
      </c>
      <c r="P79" s="3">
        <f t="shared" si="15"/>
        <v>0.65738505585808116</v>
      </c>
      <c r="Q79" s="3">
        <f t="shared" si="15"/>
        <v>0.12561469447504053</v>
      </c>
      <c r="R79" s="3">
        <f t="shared" si="16"/>
        <v>0.67077800418060884</v>
      </c>
      <c r="T79" s="3">
        <v>1.006</v>
      </c>
      <c r="U79" s="3">
        <v>1.006</v>
      </c>
      <c r="V79" s="3">
        <f t="shared" si="17"/>
        <v>180.27397268000001</v>
      </c>
      <c r="W79" s="3">
        <f t="shared" si="17"/>
        <v>118.5094156</v>
      </c>
    </row>
    <row r="80" spans="2:31" x14ac:dyDescent="0.25">
      <c r="C80" s="3" t="s">
        <v>4</v>
      </c>
      <c r="D80" s="3">
        <v>684.60767999999996</v>
      </c>
      <c r="E80" s="3">
        <v>278.512</v>
      </c>
      <c r="F80" s="3">
        <v>22.87</v>
      </c>
      <c r="G80" s="20">
        <f t="shared" si="13"/>
        <v>280.91199999999998</v>
      </c>
      <c r="H80" s="3">
        <f t="shared" si="14"/>
        <v>684.60767999999996</v>
      </c>
      <c r="I80" s="3">
        <v>684.60767999999996</v>
      </c>
      <c r="J80" s="3">
        <v>684.60767999999996</v>
      </c>
      <c r="K80" s="3">
        <v>684.60767999999996</v>
      </c>
      <c r="N80" s="3" t="s">
        <v>4</v>
      </c>
      <c r="O80" s="3">
        <f t="shared" si="15"/>
        <v>1</v>
      </c>
      <c r="P80" s="3">
        <f t="shared" si="15"/>
        <v>0.40681985922214603</v>
      </c>
      <c r="Q80" s="3">
        <f t="shared" si="15"/>
        <v>3.3405993926331652E-2</v>
      </c>
      <c r="R80" s="3">
        <f t="shared" si="16"/>
        <v>0.41032551665210648</v>
      </c>
      <c r="T80" s="3">
        <v>1.0029999999999999</v>
      </c>
      <c r="U80" s="3">
        <v>1.03</v>
      </c>
      <c r="V80" s="3">
        <f t="shared" si="17"/>
        <v>686.66150303999984</v>
      </c>
      <c r="W80" s="3">
        <f t="shared" si="17"/>
        <v>286.86736000000002</v>
      </c>
    </row>
    <row r="81" spans="2:23" x14ac:dyDescent="0.25">
      <c r="C81" s="3" t="s">
        <v>5</v>
      </c>
      <c r="D81" s="5">
        <v>742.02832799999999</v>
      </c>
      <c r="E81" s="3">
        <v>1166.9999999999998</v>
      </c>
      <c r="F81" s="3">
        <v>66.03</v>
      </c>
      <c r="G81" s="20">
        <f t="shared" si="13"/>
        <v>744.42832799999996</v>
      </c>
      <c r="H81" s="3">
        <f t="shared" si="14"/>
        <v>1166.9999999999998</v>
      </c>
      <c r="I81" s="3">
        <v>1166.9999999999998</v>
      </c>
      <c r="J81" s="3">
        <v>1166.9999999999998</v>
      </c>
      <c r="K81" s="3">
        <v>1166.9999999999998</v>
      </c>
      <c r="N81" s="3" t="s">
        <v>5</v>
      </c>
      <c r="O81" s="3">
        <f t="shared" si="15"/>
        <v>0.63584261182519286</v>
      </c>
      <c r="P81" s="3">
        <f t="shared" si="15"/>
        <v>1</v>
      </c>
      <c r="Q81" s="3">
        <f t="shared" si="15"/>
        <v>5.6580976863753227E-2</v>
      </c>
      <c r="R81" s="3">
        <f t="shared" si="16"/>
        <v>0.63789916709511574</v>
      </c>
      <c r="T81" s="3">
        <v>1.0166999999999999</v>
      </c>
      <c r="U81" s="3">
        <v>1.1669999999999998</v>
      </c>
      <c r="V81" s="3">
        <f t="shared" si="17"/>
        <v>754.42020107759993</v>
      </c>
      <c r="W81" s="3">
        <f t="shared" si="17"/>
        <v>1361.8889999999994</v>
      </c>
    </row>
    <row r="82" spans="2:23" x14ac:dyDescent="0.25">
      <c r="C82" s="3" t="s">
        <v>30</v>
      </c>
      <c r="D82" s="5">
        <v>3217.5076389999999</v>
      </c>
      <c r="E82" s="3">
        <v>18922.735999999986</v>
      </c>
      <c r="F82" s="3">
        <v>791.45</v>
      </c>
      <c r="G82" s="20">
        <f t="shared" si="13"/>
        <v>3219.907639</v>
      </c>
      <c r="H82" s="3">
        <f t="shared" si="14"/>
        <v>18922.735999999986</v>
      </c>
      <c r="I82" s="3">
        <v>18922.735999999986</v>
      </c>
      <c r="J82" s="3">
        <v>18922.735999999986</v>
      </c>
      <c r="K82" s="3">
        <v>18922.735999999986</v>
      </c>
      <c r="N82" s="3" t="s">
        <v>30</v>
      </c>
      <c r="O82" s="3">
        <f t="shared" si="15"/>
        <v>0.1700339548678374</v>
      </c>
      <c r="P82" s="3">
        <f t="shared" si="15"/>
        <v>1</v>
      </c>
      <c r="Q82" s="3">
        <f t="shared" si="15"/>
        <v>4.182534703226852E-2</v>
      </c>
      <c r="R82" s="3">
        <f t="shared" si="16"/>
        <v>0.17016078642116036</v>
      </c>
      <c r="T82" s="3">
        <v>1.0579000000000001</v>
      </c>
      <c r="U82" s="3">
        <v>1.5789999999999988</v>
      </c>
      <c r="V82" s="3">
        <f t="shared" si="17"/>
        <v>3403.8013312981002</v>
      </c>
      <c r="W82" s="3">
        <f t="shared" si="17"/>
        <v>29879.000143999958</v>
      </c>
    </row>
    <row r="83" spans="2:23" x14ac:dyDescent="0.25">
      <c r="C83" s="3" t="s">
        <v>31</v>
      </c>
      <c r="D83" s="5">
        <v>5204.7594299999992</v>
      </c>
      <c r="E83" s="3">
        <v>198326.83099999992</v>
      </c>
      <c r="F83" s="3">
        <v>5889.21</v>
      </c>
      <c r="G83" s="20">
        <f t="shared" si="13"/>
        <v>5207.1594299999988</v>
      </c>
      <c r="H83" s="3">
        <f t="shared" si="14"/>
        <v>198326.83099999992</v>
      </c>
      <c r="I83" s="3">
        <v>198326.83099999992</v>
      </c>
      <c r="J83" s="3">
        <v>198326.83099999992</v>
      </c>
      <c r="K83" s="3">
        <v>198326.83099999992</v>
      </c>
      <c r="N83" s="3" t="s">
        <v>31</v>
      </c>
      <c r="O83" s="3">
        <f t="shared" si="15"/>
        <v>2.6243344905763161E-2</v>
      </c>
      <c r="P83" s="3">
        <f t="shared" si="15"/>
        <v>1</v>
      </c>
      <c r="Q83" s="3">
        <f t="shared" si="15"/>
        <v>2.9694469327753249E-2</v>
      </c>
      <c r="R83" s="3">
        <f t="shared" si="16"/>
        <v>2.6255446142836824E-2</v>
      </c>
      <c r="T83" s="3">
        <v>1.0109999999999999</v>
      </c>
      <c r="U83" s="3">
        <v>2.0109999999999992</v>
      </c>
      <c r="V83" s="3">
        <f t="shared" si="17"/>
        <v>5262.0117837299986</v>
      </c>
      <c r="W83" s="3">
        <f t="shared" si="17"/>
        <v>398835.25714099966</v>
      </c>
    </row>
    <row r="84" spans="2:23" x14ac:dyDescent="0.25">
      <c r="B84" s="3" t="s">
        <v>8</v>
      </c>
      <c r="C84" s="3" t="s">
        <v>1</v>
      </c>
      <c r="D84" s="5">
        <v>162.65040000000002</v>
      </c>
      <c r="E84" s="3">
        <v>886.07299999999998</v>
      </c>
      <c r="F84" s="3">
        <v>278.10000000000002</v>
      </c>
      <c r="G84" s="20">
        <f t="shared" si="13"/>
        <v>165.05040000000002</v>
      </c>
      <c r="H84" s="3">
        <f t="shared" si="14"/>
        <v>886.07299999999998</v>
      </c>
      <c r="I84" s="3">
        <v>886.07299999999998</v>
      </c>
      <c r="J84" s="3">
        <v>886.07299999999998</v>
      </c>
      <c r="K84" s="3">
        <v>886.07299999999998</v>
      </c>
      <c r="M84" s="3" t="s">
        <v>8</v>
      </c>
      <c r="N84" s="3" t="s">
        <v>1</v>
      </c>
      <c r="O84" s="3">
        <f t="shared" si="15"/>
        <v>0.18356320528895478</v>
      </c>
      <c r="P84" s="3">
        <f t="shared" si="15"/>
        <v>1</v>
      </c>
      <c r="Q84" s="3">
        <f t="shared" si="15"/>
        <v>0.31385675898035492</v>
      </c>
      <c r="R84" s="3">
        <f t="shared" si="16"/>
        <v>0.18627178573322969</v>
      </c>
      <c r="T84" s="3">
        <v>1.01</v>
      </c>
      <c r="U84" s="3">
        <v>1.01</v>
      </c>
      <c r="V84" s="3">
        <f t="shared" si="17"/>
        <v>164.27690400000003</v>
      </c>
      <c r="W84" s="3">
        <f t="shared" si="17"/>
        <v>894.93372999999997</v>
      </c>
    </row>
    <row r="85" spans="2:23" x14ac:dyDescent="0.25">
      <c r="C85" s="3" t="s">
        <v>2</v>
      </c>
      <c r="D85" s="5">
        <v>205.31280000000001</v>
      </c>
      <c r="E85" s="3">
        <v>1209.98</v>
      </c>
      <c r="F85" s="3">
        <v>268.39999999999998</v>
      </c>
      <c r="G85" s="20">
        <f t="shared" si="13"/>
        <v>207.71280000000002</v>
      </c>
      <c r="H85" s="3">
        <f t="shared" si="14"/>
        <v>1209.98</v>
      </c>
      <c r="I85" s="3">
        <v>1209.98</v>
      </c>
      <c r="J85" s="3">
        <v>1209.98</v>
      </c>
      <c r="K85" s="3">
        <v>1209.98</v>
      </c>
      <c r="N85" s="3" t="s">
        <v>2</v>
      </c>
      <c r="O85" s="3">
        <f t="shared" si="15"/>
        <v>0.16968280467445743</v>
      </c>
      <c r="P85" s="3">
        <f t="shared" si="15"/>
        <v>1</v>
      </c>
      <c r="Q85" s="3">
        <f t="shared" si="15"/>
        <v>0.22182184829501311</v>
      </c>
      <c r="R85" s="3">
        <f t="shared" si="16"/>
        <v>0.17166630853402537</v>
      </c>
      <c r="T85" s="3">
        <v>1.01</v>
      </c>
      <c r="U85" s="3">
        <v>1.01</v>
      </c>
      <c r="V85" s="3">
        <f t="shared" si="17"/>
        <v>207.36592800000003</v>
      </c>
      <c r="W85" s="3">
        <f t="shared" si="17"/>
        <v>1222.0798</v>
      </c>
    </row>
    <row r="86" spans="2:23" x14ac:dyDescent="0.25">
      <c r="C86" s="3" t="s">
        <v>3</v>
      </c>
      <c r="D86" s="5">
        <v>189.69136</v>
      </c>
      <c r="E86" s="3">
        <v>501.08860000000004</v>
      </c>
      <c r="F86" s="3">
        <v>251.3</v>
      </c>
      <c r="G86" s="20">
        <f t="shared" si="13"/>
        <v>192.09136000000001</v>
      </c>
      <c r="H86" s="3">
        <f t="shared" si="14"/>
        <v>501.08860000000004</v>
      </c>
      <c r="I86" s="3">
        <v>501.08860000000004</v>
      </c>
      <c r="J86" s="3">
        <v>501.08860000000004</v>
      </c>
      <c r="K86" s="3">
        <v>501.08860000000004</v>
      </c>
      <c r="N86" s="3" t="s">
        <v>3</v>
      </c>
      <c r="O86" s="3">
        <f t="shared" si="15"/>
        <v>0.37855852238506321</v>
      </c>
      <c r="P86" s="3">
        <f t="shared" si="15"/>
        <v>1</v>
      </c>
      <c r="Q86" s="3">
        <f t="shared" si="15"/>
        <v>0.50150811652869376</v>
      </c>
      <c r="R86" s="3">
        <f t="shared" si="16"/>
        <v>0.38334809452859231</v>
      </c>
      <c r="T86" s="3">
        <v>1.006</v>
      </c>
      <c r="U86" s="3">
        <v>1.006</v>
      </c>
      <c r="V86" s="3">
        <f t="shared" si="17"/>
        <v>190.82950816000002</v>
      </c>
      <c r="W86" s="3">
        <f t="shared" si="17"/>
        <v>504.09513160000006</v>
      </c>
    </row>
    <row r="87" spans="2:23" x14ac:dyDescent="0.25">
      <c r="C87" s="3" t="s">
        <v>4</v>
      </c>
      <c r="D87" s="5">
        <v>427.59895999999992</v>
      </c>
      <c r="E87" s="3">
        <v>1840.6100000000001</v>
      </c>
      <c r="F87" s="3">
        <v>253.4</v>
      </c>
      <c r="G87" s="20">
        <f t="shared" si="13"/>
        <v>429.9989599999999</v>
      </c>
      <c r="H87" s="3">
        <f t="shared" si="14"/>
        <v>1840.6100000000001</v>
      </c>
      <c r="I87" s="3">
        <v>1840.6100000000001</v>
      </c>
      <c r="J87" s="3">
        <v>1840.6100000000001</v>
      </c>
      <c r="K87" s="3">
        <v>1840.6100000000001</v>
      </c>
      <c r="N87" s="3" t="s">
        <v>4</v>
      </c>
      <c r="O87" s="3">
        <f t="shared" si="15"/>
        <v>0.23231372208126647</v>
      </c>
      <c r="P87" s="3">
        <f t="shared" si="15"/>
        <v>1</v>
      </c>
      <c r="Q87" s="3">
        <f t="shared" si="15"/>
        <v>0.1376717501263168</v>
      </c>
      <c r="R87" s="3">
        <f t="shared" si="16"/>
        <v>0.23361763763100268</v>
      </c>
      <c r="T87" s="3">
        <v>1.0029999999999999</v>
      </c>
      <c r="U87" s="3">
        <v>1.03</v>
      </c>
      <c r="V87" s="3">
        <f t="shared" si="17"/>
        <v>428.8817568799999</v>
      </c>
      <c r="W87" s="3">
        <f t="shared" si="17"/>
        <v>1895.8283000000001</v>
      </c>
    </row>
    <row r="88" spans="2:23" x14ac:dyDescent="0.25">
      <c r="C88" s="3" t="s">
        <v>5</v>
      </c>
      <c r="D88" s="5">
        <v>609.45064799999989</v>
      </c>
      <c r="E88" s="3">
        <v>4916.570999999999</v>
      </c>
      <c r="F88" s="3">
        <v>374.1</v>
      </c>
      <c r="G88" s="20">
        <f t="shared" si="13"/>
        <v>611.85064799999986</v>
      </c>
      <c r="H88" s="3">
        <f t="shared" si="14"/>
        <v>4916.570999999999</v>
      </c>
      <c r="I88" s="3">
        <v>4916.570999999999</v>
      </c>
      <c r="J88" s="3">
        <v>4916.570999999999</v>
      </c>
      <c r="K88" s="3">
        <v>4916.570999999999</v>
      </c>
      <c r="N88" s="3" t="s">
        <v>5</v>
      </c>
      <c r="O88" s="3">
        <f t="shared" si="15"/>
        <v>0.123958475937803</v>
      </c>
      <c r="P88" s="3">
        <f t="shared" si="15"/>
        <v>1</v>
      </c>
      <c r="Q88" s="3">
        <f t="shared" si="15"/>
        <v>7.6089616116598355E-2</v>
      </c>
      <c r="R88" s="3">
        <f t="shared" si="16"/>
        <v>0.12444662102916849</v>
      </c>
      <c r="T88" s="3">
        <v>1.0166999999999999</v>
      </c>
      <c r="U88" s="3">
        <v>1.1669999999999998</v>
      </c>
      <c r="V88" s="3">
        <f t="shared" si="17"/>
        <v>619.62847382159987</v>
      </c>
      <c r="W88" s="3">
        <f t="shared" si="17"/>
        <v>5737.638356999998</v>
      </c>
    </row>
    <row r="89" spans="2:23" x14ac:dyDescent="0.25">
      <c r="C89" s="3" t="s">
        <v>30</v>
      </c>
      <c r="D89" s="5">
        <v>5499.2180960000005</v>
      </c>
      <c r="E89" s="3">
        <v>52265.057899999956</v>
      </c>
      <c r="F89" s="3">
        <v>3813.41</v>
      </c>
      <c r="G89" s="20">
        <f t="shared" si="13"/>
        <v>5501.6180960000002</v>
      </c>
      <c r="H89" s="3">
        <f t="shared" si="14"/>
        <v>52265.057899999956</v>
      </c>
      <c r="I89" s="3">
        <v>52265.057899999956</v>
      </c>
      <c r="J89" s="3">
        <v>52265.057899999956</v>
      </c>
      <c r="K89" s="3">
        <v>52265.057899999956</v>
      </c>
      <c r="N89" s="3" t="s">
        <v>30</v>
      </c>
      <c r="O89" s="3">
        <f t="shared" si="15"/>
        <v>0.10521787054214676</v>
      </c>
      <c r="P89" s="3">
        <f t="shared" si="15"/>
        <v>1</v>
      </c>
      <c r="Q89" s="3">
        <f t="shared" si="15"/>
        <v>7.2962896306291145E-2</v>
      </c>
      <c r="R89" s="3">
        <f t="shared" si="16"/>
        <v>0.10526379032290338</v>
      </c>
      <c r="T89" s="3">
        <v>1.0579000000000001</v>
      </c>
      <c r="U89" s="3">
        <v>1.5789999999999988</v>
      </c>
      <c r="V89" s="3">
        <f t="shared" si="17"/>
        <v>5817.622823758401</v>
      </c>
      <c r="W89" s="3">
        <f t="shared" si="17"/>
        <v>82526.526424099866</v>
      </c>
    </row>
    <row r="90" spans="2:23" x14ac:dyDescent="0.25">
      <c r="C90" s="3" t="s">
        <v>31</v>
      </c>
      <c r="D90" s="5">
        <v>14300.898299999997</v>
      </c>
      <c r="E90" s="3">
        <v>258924.49509999991</v>
      </c>
      <c r="F90" s="3">
        <v>19044.3</v>
      </c>
      <c r="G90" s="20">
        <f t="shared" si="13"/>
        <v>14303.298299999997</v>
      </c>
      <c r="H90" s="3">
        <f t="shared" si="14"/>
        <v>258924.49509999991</v>
      </c>
      <c r="I90" s="3">
        <v>258924.49509999991</v>
      </c>
      <c r="J90" s="3">
        <v>258924.49509999991</v>
      </c>
      <c r="K90" s="3">
        <v>258924.49509999991</v>
      </c>
      <c r="N90" s="3" t="s">
        <v>31</v>
      </c>
      <c r="O90" s="3">
        <f t="shared" si="15"/>
        <v>5.5231925023072108E-2</v>
      </c>
      <c r="P90" s="3">
        <f t="shared" si="15"/>
        <v>1</v>
      </c>
      <c r="Q90" s="3">
        <f t="shared" si="15"/>
        <v>7.3551557926741729E-2</v>
      </c>
      <c r="R90" s="3">
        <f t="shared" si="16"/>
        <v>5.5241194134513547E-2</v>
      </c>
      <c r="T90" s="3">
        <v>1.0109999999999999</v>
      </c>
      <c r="U90" s="3">
        <v>2.0109999999999992</v>
      </c>
      <c r="V90" s="3">
        <f t="shared" si="17"/>
        <v>14458.208181299995</v>
      </c>
      <c r="W90" s="3">
        <f t="shared" si="17"/>
        <v>520697.15964609961</v>
      </c>
    </row>
    <row r="91" spans="2:23" x14ac:dyDescent="0.25">
      <c r="B91" s="3" t="s">
        <v>9</v>
      </c>
      <c r="C91" s="3" t="s">
        <v>1</v>
      </c>
      <c r="D91" s="3">
        <v>163.86240000000001</v>
      </c>
      <c r="E91" s="3">
        <v>114.23099999999999</v>
      </c>
      <c r="F91" s="3">
        <v>35.76</v>
      </c>
      <c r="G91" s="20">
        <f t="shared" si="13"/>
        <v>116.631</v>
      </c>
      <c r="H91" s="3">
        <f t="shared" si="14"/>
        <v>163.86240000000001</v>
      </c>
      <c r="I91" s="3">
        <v>163.86240000000001</v>
      </c>
      <c r="J91" s="3">
        <v>163.86240000000001</v>
      </c>
      <c r="K91" s="3">
        <v>163.86240000000001</v>
      </c>
      <c r="M91" s="3" t="s">
        <v>9</v>
      </c>
      <c r="N91" s="3" t="s">
        <v>1</v>
      </c>
      <c r="O91" s="3">
        <f t="shared" si="15"/>
        <v>1</v>
      </c>
      <c r="P91" s="3">
        <f t="shared" si="15"/>
        <v>0.69711538461538458</v>
      </c>
      <c r="Q91" s="3">
        <f t="shared" si="15"/>
        <v>0.2182318823598336</v>
      </c>
      <c r="R91" s="3">
        <f t="shared" si="16"/>
        <v>0.71176181967309149</v>
      </c>
      <c r="T91" s="3">
        <v>1.01</v>
      </c>
      <c r="U91" s="3">
        <v>1.01</v>
      </c>
      <c r="V91" s="3">
        <f t="shared" si="17"/>
        <v>165.501024</v>
      </c>
      <c r="W91" s="3">
        <f t="shared" si="17"/>
        <v>115.37330999999999</v>
      </c>
    </row>
    <row r="92" spans="2:23" x14ac:dyDescent="0.25">
      <c r="C92" s="3" t="s">
        <v>2</v>
      </c>
      <c r="D92" s="3">
        <v>209.35280000000003</v>
      </c>
      <c r="E92" s="3">
        <v>92.041299999999993</v>
      </c>
      <c r="F92" s="3">
        <v>34.4</v>
      </c>
      <c r="G92" s="20">
        <f t="shared" si="13"/>
        <v>94.441299999999998</v>
      </c>
      <c r="H92" s="3">
        <f t="shared" si="14"/>
        <v>209.35280000000003</v>
      </c>
      <c r="I92" s="3">
        <v>209.35280000000003</v>
      </c>
      <c r="J92" s="3">
        <v>209.35280000000003</v>
      </c>
      <c r="K92" s="3">
        <v>209.35280000000003</v>
      </c>
      <c r="N92" s="3" t="s">
        <v>2</v>
      </c>
      <c r="O92" s="3">
        <f t="shared" si="15"/>
        <v>1</v>
      </c>
      <c r="P92" s="3">
        <f t="shared" si="15"/>
        <v>0.43964685449633334</v>
      </c>
      <c r="Q92" s="3">
        <f t="shared" si="15"/>
        <v>0.16431592985620441</v>
      </c>
      <c r="R92" s="3">
        <f t="shared" si="16"/>
        <v>0.45111075657932442</v>
      </c>
      <c r="T92" s="3">
        <v>1.01</v>
      </c>
      <c r="U92" s="3">
        <v>1.01</v>
      </c>
      <c r="V92" s="3">
        <f t="shared" si="17"/>
        <v>211.44632800000002</v>
      </c>
      <c r="W92" s="3">
        <f t="shared" si="17"/>
        <v>92.961712999999989</v>
      </c>
    </row>
    <row r="93" spans="2:23" x14ac:dyDescent="0.25">
      <c r="C93" s="3" t="s">
        <v>3</v>
      </c>
      <c r="D93" s="3">
        <v>81.888400000000004</v>
      </c>
      <c r="E93" s="3">
        <v>64.887</v>
      </c>
      <c r="F93" s="3">
        <v>37.909999999999997</v>
      </c>
      <c r="G93" s="20">
        <f t="shared" si="13"/>
        <v>67.287000000000006</v>
      </c>
      <c r="H93" s="3">
        <f t="shared" si="14"/>
        <v>81.888400000000004</v>
      </c>
      <c r="I93" s="3">
        <v>81.888400000000004</v>
      </c>
      <c r="J93" s="3">
        <v>81.888400000000004</v>
      </c>
      <c r="K93" s="3">
        <v>81.888400000000004</v>
      </c>
      <c r="N93" s="3" t="s">
        <v>3</v>
      </c>
      <c r="O93" s="3">
        <f t="shared" si="15"/>
        <v>1</v>
      </c>
      <c r="P93" s="3">
        <f t="shared" si="15"/>
        <v>0.7923832923832923</v>
      </c>
      <c r="Q93" s="3">
        <f t="shared" si="15"/>
        <v>0.46294713292725215</v>
      </c>
      <c r="R93" s="3">
        <f t="shared" si="16"/>
        <v>0.82169147278491217</v>
      </c>
      <c r="T93" s="3">
        <v>1.006</v>
      </c>
      <c r="U93" s="3">
        <v>1.006</v>
      </c>
      <c r="V93" s="3">
        <f t="shared" si="17"/>
        <v>82.3797304</v>
      </c>
      <c r="W93" s="3">
        <f t="shared" si="17"/>
        <v>65.276322000000008</v>
      </c>
    </row>
    <row r="94" spans="2:23" x14ac:dyDescent="0.25">
      <c r="C94" s="3" t="s">
        <v>4</v>
      </c>
      <c r="D94" s="3">
        <v>303.54792000000003</v>
      </c>
      <c r="E94" s="3">
        <v>95.738500000000002</v>
      </c>
      <c r="F94" s="3">
        <v>64.14</v>
      </c>
      <c r="G94" s="20">
        <f t="shared" si="13"/>
        <v>98.138500000000008</v>
      </c>
      <c r="H94" s="3">
        <f t="shared" si="14"/>
        <v>303.54792000000003</v>
      </c>
      <c r="I94" s="3">
        <v>303.54792000000003</v>
      </c>
      <c r="J94" s="3">
        <v>303.54792000000003</v>
      </c>
      <c r="K94" s="3">
        <v>303.54792000000003</v>
      </c>
      <c r="N94" s="3" t="s">
        <v>4</v>
      </c>
      <c r="O94" s="3">
        <f t="shared" si="15"/>
        <v>1</v>
      </c>
      <c r="P94" s="3">
        <f t="shared" si="15"/>
        <v>0.31539830679781955</v>
      </c>
      <c r="Q94" s="3">
        <f t="shared" si="15"/>
        <v>0.21130106903713916</v>
      </c>
      <c r="R94" s="3">
        <f t="shared" si="16"/>
        <v>0.32330480142970508</v>
      </c>
      <c r="T94" s="3">
        <v>1.0029999999999999</v>
      </c>
      <c r="U94" s="3">
        <v>1.03</v>
      </c>
      <c r="V94" s="3">
        <f t="shared" si="17"/>
        <v>304.45856376</v>
      </c>
      <c r="W94" s="3">
        <f t="shared" si="17"/>
        <v>98.610655000000008</v>
      </c>
    </row>
    <row r="95" spans="2:23" x14ac:dyDescent="0.25">
      <c r="C95" s="3" t="s">
        <v>5</v>
      </c>
      <c r="D95" s="5">
        <v>514.12485600000002</v>
      </c>
      <c r="E95" s="3">
        <v>1908.0449999999996</v>
      </c>
      <c r="F95" s="3">
        <v>272.10000000000002</v>
      </c>
      <c r="G95" s="20">
        <f t="shared" si="13"/>
        <v>516.524856</v>
      </c>
      <c r="H95" s="3">
        <f t="shared" si="14"/>
        <v>1908.0449999999996</v>
      </c>
      <c r="I95" s="3">
        <v>1908.0449999999996</v>
      </c>
      <c r="J95" s="3">
        <v>1908.0449999999996</v>
      </c>
      <c r="K95" s="3">
        <v>1908.0449999999996</v>
      </c>
      <c r="N95" s="3" t="s">
        <v>5</v>
      </c>
      <c r="O95" s="3">
        <f t="shared" si="15"/>
        <v>0.26945111671894539</v>
      </c>
      <c r="P95" s="3">
        <f t="shared" si="15"/>
        <v>1</v>
      </c>
      <c r="Q95" s="3">
        <f t="shared" si="15"/>
        <v>0.14260669952752691</v>
      </c>
      <c r="R95" s="3">
        <f t="shared" si="16"/>
        <v>0.27070894868831713</v>
      </c>
      <c r="T95" s="3">
        <v>1.0166999999999999</v>
      </c>
      <c r="U95" s="3">
        <v>1.1669999999999998</v>
      </c>
      <c r="V95" s="3">
        <f t="shared" si="17"/>
        <v>522.71074109519998</v>
      </c>
      <c r="W95" s="3">
        <f t="shared" si="17"/>
        <v>2226.6885149999994</v>
      </c>
    </row>
    <row r="96" spans="2:23" x14ac:dyDescent="0.25">
      <c r="C96" s="3" t="s">
        <v>30</v>
      </c>
      <c r="D96" s="5">
        <v>3614.3978662000004</v>
      </c>
      <c r="E96" s="3">
        <v>20740.164999999986</v>
      </c>
      <c r="F96" s="3">
        <v>2114.13</v>
      </c>
      <c r="G96" s="20">
        <f t="shared" si="13"/>
        <v>3616.7978662000005</v>
      </c>
      <c r="H96" s="3">
        <f t="shared" si="14"/>
        <v>20740.164999999986</v>
      </c>
      <c r="I96" s="3">
        <v>20740.164999999986</v>
      </c>
      <c r="J96" s="3">
        <v>20740.164999999986</v>
      </c>
      <c r="K96" s="3">
        <v>20740.164999999986</v>
      </c>
      <c r="N96" s="3" t="s">
        <v>30</v>
      </c>
      <c r="O96" s="3">
        <f t="shared" ref="O96:Q118" si="19">D96/H96</f>
        <v>0.17427044896701654</v>
      </c>
      <c r="P96" s="3">
        <f t="shared" si="19"/>
        <v>1</v>
      </c>
      <c r="Q96" s="3">
        <f t="shared" si="19"/>
        <v>0.10193409743847272</v>
      </c>
      <c r="R96" s="3">
        <f t="shared" si="16"/>
        <v>0.17438616646492461</v>
      </c>
      <c r="T96" s="3">
        <v>1.0579000000000001</v>
      </c>
      <c r="U96" s="3">
        <v>1.5789999999999988</v>
      </c>
      <c r="V96" s="3">
        <f t="shared" si="17"/>
        <v>3823.6715026529805</v>
      </c>
      <c r="W96" s="3">
        <f t="shared" si="17"/>
        <v>32748.720534999953</v>
      </c>
    </row>
    <row r="97" spans="2:23" x14ac:dyDescent="0.25">
      <c r="C97" s="3" t="s">
        <v>31</v>
      </c>
      <c r="D97" s="5">
        <v>4867.202706</v>
      </c>
      <c r="E97" s="3">
        <v>92777.484999999971</v>
      </c>
      <c r="F97" s="3">
        <v>5713.35</v>
      </c>
      <c r="G97" s="20">
        <f t="shared" si="13"/>
        <v>4869.6027059999997</v>
      </c>
      <c r="H97" s="3">
        <f t="shared" si="14"/>
        <v>92777.484999999971</v>
      </c>
      <c r="I97" s="3">
        <v>92777.484999999971</v>
      </c>
      <c r="J97" s="3">
        <v>92777.484999999971</v>
      </c>
      <c r="K97" s="3">
        <v>92777.484999999971</v>
      </c>
      <c r="N97" s="3" t="s">
        <v>31</v>
      </c>
      <c r="O97" s="3">
        <f t="shared" si="19"/>
        <v>5.2461033040505478E-2</v>
      </c>
      <c r="P97" s="3">
        <f t="shared" si="19"/>
        <v>1</v>
      </c>
      <c r="Q97" s="3">
        <f t="shared" si="19"/>
        <v>6.1581212295202893E-2</v>
      </c>
      <c r="R97" s="3">
        <f t="shared" si="16"/>
        <v>5.2486901385610969E-2</v>
      </c>
      <c r="T97" s="3">
        <v>1.0109999999999999</v>
      </c>
      <c r="U97" s="3">
        <v>2.0109999999999992</v>
      </c>
      <c r="V97" s="3">
        <f t="shared" si="17"/>
        <v>4920.7419357659992</v>
      </c>
      <c r="W97" s="3">
        <f t="shared" si="17"/>
        <v>186575.52233499987</v>
      </c>
    </row>
    <row r="98" spans="2:23" x14ac:dyDescent="0.25">
      <c r="B98" s="3" t="s">
        <v>10</v>
      </c>
      <c r="C98" s="3" t="s">
        <v>1</v>
      </c>
      <c r="D98" s="5">
        <v>123.94720000000001</v>
      </c>
      <c r="E98" s="3">
        <v>134.83500000000001</v>
      </c>
      <c r="F98" s="3">
        <v>67.13</v>
      </c>
      <c r="G98" s="20">
        <f t="shared" si="13"/>
        <v>126.34720000000002</v>
      </c>
      <c r="H98" s="3">
        <f t="shared" si="14"/>
        <v>134.83500000000001</v>
      </c>
      <c r="I98" s="3">
        <v>134.83500000000001</v>
      </c>
      <c r="J98" s="3">
        <v>134.83500000000001</v>
      </c>
      <c r="K98" s="3">
        <v>134.83500000000001</v>
      </c>
      <c r="M98" s="3" t="s">
        <v>10</v>
      </c>
      <c r="N98" s="3" t="s">
        <v>1</v>
      </c>
      <c r="O98" s="3">
        <f t="shared" si="19"/>
        <v>0.91925093632958799</v>
      </c>
      <c r="P98" s="3">
        <f t="shared" si="19"/>
        <v>1</v>
      </c>
      <c r="Q98" s="3">
        <f t="shared" si="19"/>
        <v>0.49786776430452029</v>
      </c>
      <c r="R98" s="3">
        <f t="shared" si="16"/>
        <v>0.93705046909185308</v>
      </c>
      <c r="T98" s="3">
        <v>1.01</v>
      </c>
      <c r="U98" s="3">
        <v>1.01</v>
      </c>
      <c r="V98" s="3">
        <f t="shared" si="17"/>
        <v>125.18667200000002</v>
      </c>
      <c r="W98" s="3">
        <f t="shared" si="17"/>
        <v>136.18335000000002</v>
      </c>
    </row>
    <row r="99" spans="2:23" x14ac:dyDescent="0.25">
      <c r="C99" s="3" t="s">
        <v>2</v>
      </c>
      <c r="D99" s="5">
        <v>159.58000000000001</v>
      </c>
      <c r="E99" s="3">
        <v>226.54300000000001</v>
      </c>
      <c r="F99" s="3">
        <v>73.34</v>
      </c>
      <c r="G99" s="20">
        <f t="shared" si="13"/>
        <v>161.98000000000002</v>
      </c>
      <c r="H99" s="3">
        <f t="shared" si="14"/>
        <v>226.54300000000001</v>
      </c>
      <c r="I99" s="3">
        <v>226.54300000000001</v>
      </c>
      <c r="J99" s="3">
        <v>226.54300000000001</v>
      </c>
      <c r="K99" s="3">
        <v>226.54300000000001</v>
      </c>
      <c r="N99" s="3" t="s">
        <v>2</v>
      </c>
      <c r="O99" s="3">
        <f t="shared" si="19"/>
        <v>0.70441373160945164</v>
      </c>
      <c r="P99" s="3">
        <f t="shared" si="19"/>
        <v>1</v>
      </c>
      <c r="Q99" s="3">
        <f t="shared" si="19"/>
        <v>0.32373544978216057</v>
      </c>
      <c r="R99" s="3">
        <f t="shared" si="16"/>
        <v>0.71500774687366198</v>
      </c>
      <c r="T99" s="3">
        <v>1.01</v>
      </c>
      <c r="U99" s="3">
        <v>1.01</v>
      </c>
      <c r="V99" s="3">
        <f t="shared" si="17"/>
        <v>161.17580000000001</v>
      </c>
      <c r="W99" s="3">
        <f t="shared" si="17"/>
        <v>228.80843000000002</v>
      </c>
    </row>
    <row r="100" spans="2:23" x14ac:dyDescent="0.25">
      <c r="C100" s="3" t="s">
        <v>3</v>
      </c>
      <c r="D100" s="5">
        <v>89.936400000000006</v>
      </c>
      <c r="E100" s="3">
        <v>250.59459999999999</v>
      </c>
      <c r="F100" s="3">
        <v>49.13</v>
      </c>
      <c r="G100" s="20">
        <f t="shared" si="13"/>
        <v>92.336400000000012</v>
      </c>
      <c r="H100" s="3">
        <f t="shared" si="14"/>
        <v>250.59459999999999</v>
      </c>
      <c r="I100" s="3">
        <v>250.59459999999999</v>
      </c>
      <c r="J100" s="3">
        <v>250.59459999999999</v>
      </c>
      <c r="K100" s="3">
        <v>250.59459999999999</v>
      </c>
      <c r="N100" s="3" t="s">
        <v>3</v>
      </c>
      <c r="O100" s="3">
        <f t="shared" si="19"/>
        <v>0.35889201124046571</v>
      </c>
      <c r="P100" s="3">
        <f t="shared" si="19"/>
        <v>1</v>
      </c>
      <c r="Q100" s="3">
        <f t="shared" si="19"/>
        <v>0.1960537058659684</v>
      </c>
      <c r="R100" s="3">
        <f t="shared" si="16"/>
        <v>0.3684692327767638</v>
      </c>
      <c r="T100" s="3">
        <v>1.006</v>
      </c>
      <c r="U100" s="3">
        <v>1.006</v>
      </c>
      <c r="V100" s="3">
        <f t="shared" si="17"/>
        <v>90.476018400000001</v>
      </c>
      <c r="W100" s="3">
        <f t="shared" si="17"/>
        <v>252.09816759999998</v>
      </c>
    </row>
    <row r="101" spans="2:23" x14ac:dyDescent="0.25">
      <c r="C101" s="3" t="s">
        <v>4</v>
      </c>
      <c r="D101" s="5">
        <v>303.38743999999997</v>
      </c>
      <c r="E101" s="3">
        <v>378.11300000000006</v>
      </c>
      <c r="F101" s="3">
        <v>70.13</v>
      </c>
      <c r="G101" s="20">
        <f t="shared" si="13"/>
        <v>305.78743999999995</v>
      </c>
      <c r="H101" s="3">
        <f t="shared" si="14"/>
        <v>378.11300000000006</v>
      </c>
      <c r="I101" s="3">
        <v>378.11300000000006</v>
      </c>
      <c r="J101" s="3">
        <v>378.11300000000006</v>
      </c>
      <c r="K101" s="3">
        <v>378.11300000000006</v>
      </c>
      <c r="N101" s="3" t="s">
        <v>4</v>
      </c>
      <c r="O101" s="3">
        <f t="shared" si="19"/>
        <v>0.8023724124798669</v>
      </c>
      <c r="P101" s="3">
        <f t="shared" si="19"/>
        <v>1</v>
      </c>
      <c r="Q101" s="3">
        <f t="shared" si="19"/>
        <v>0.18547365470110783</v>
      </c>
      <c r="R101" s="3">
        <f t="shared" si="16"/>
        <v>0.80871972135314019</v>
      </c>
      <c r="T101" s="3">
        <v>1.0029999999999999</v>
      </c>
      <c r="U101" s="3">
        <v>1.03</v>
      </c>
      <c r="V101" s="3">
        <f t="shared" si="17"/>
        <v>304.29760231999995</v>
      </c>
      <c r="W101" s="3">
        <f t="shared" si="17"/>
        <v>389.45639000000006</v>
      </c>
    </row>
    <row r="102" spans="2:23" x14ac:dyDescent="0.25">
      <c r="C102" s="3" t="s">
        <v>5</v>
      </c>
      <c r="D102" s="5">
        <v>499.72838399999995</v>
      </c>
      <c r="E102" s="3">
        <v>1288.3679999999997</v>
      </c>
      <c r="F102" s="3">
        <v>613</v>
      </c>
      <c r="G102" s="20">
        <f t="shared" si="13"/>
        <v>502.12838399999993</v>
      </c>
      <c r="H102" s="3">
        <f t="shared" si="14"/>
        <v>1288.3679999999997</v>
      </c>
      <c r="I102" s="3">
        <v>1288.3679999999997</v>
      </c>
      <c r="J102" s="3">
        <v>1288.3679999999997</v>
      </c>
      <c r="K102" s="3">
        <v>1288.3679999999997</v>
      </c>
      <c r="N102" s="3" t="s">
        <v>5</v>
      </c>
      <c r="O102" s="3">
        <f t="shared" si="19"/>
        <v>0.38787705376103726</v>
      </c>
      <c r="P102" s="3">
        <f t="shared" si="19"/>
        <v>1</v>
      </c>
      <c r="Q102" s="3">
        <f t="shared" si="19"/>
        <v>0.47579573537995368</v>
      </c>
      <c r="R102" s="3">
        <f t="shared" si="16"/>
        <v>0.38973987556350365</v>
      </c>
      <c r="T102" s="3">
        <v>1.0166999999999999</v>
      </c>
      <c r="U102" s="3">
        <v>1.1669999999999998</v>
      </c>
      <c r="V102" s="3">
        <f t="shared" si="17"/>
        <v>508.07384801279994</v>
      </c>
      <c r="W102" s="3">
        <f t="shared" si="17"/>
        <v>1503.5254559999994</v>
      </c>
    </row>
    <row r="103" spans="2:23" x14ac:dyDescent="0.25">
      <c r="C103" s="3" t="s">
        <v>30</v>
      </c>
      <c r="D103" s="5">
        <v>1308.7598270000001</v>
      </c>
      <c r="E103" s="3">
        <v>9207.3068999999941</v>
      </c>
      <c r="F103" s="3">
        <v>1991.4</v>
      </c>
      <c r="G103" s="20">
        <f t="shared" si="13"/>
        <v>1311.1598270000002</v>
      </c>
      <c r="H103" s="3">
        <f t="shared" si="14"/>
        <v>9207.3068999999941</v>
      </c>
      <c r="I103" s="3">
        <v>9207.3068999999941</v>
      </c>
      <c r="J103" s="3">
        <v>9207.3068999999941</v>
      </c>
      <c r="K103" s="3">
        <v>9207.3068999999941</v>
      </c>
      <c r="N103" s="3" t="s">
        <v>30</v>
      </c>
      <c r="O103" s="3">
        <f t="shared" si="19"/>
        <v>0.14214360846383875</v>
      </c>
      <c r="P103" s="3">
        <f t="shared" si="19"/>
        <v>1</v>
      </c>
      <c r="Q103" s="3">
        <f t="shared" si="19"/>
        <v>0.21628474228441341</v>
      </c>
      <c r="R103" s="3">
        <f t="shared" si="16"/>
        <v>0.14240427100350062</v>
      </c>
      <c r="T103" s="3">
        <v>1.0579000000000001</v>
      </c>
      <c r="U103" s="3">
        <v>1.5789999999999988</v>
      </c>
      <c r="V103" s="3">
        <f t="shared" si="17"/>
        <v>1384.5370209833002</v>
      </c>
      <c r="W103" s="3">
        <f t="shared" si="17"/>
        <v>14538.33759509998</v>
      </c>
    </row>
    <row r="104" spans="2:23" x14ac:dyDescent="0.25">
      <c r="C104" s="3" t="s">
        <v>31</v>
      </c>
      <c r="D104" s="5">
        <v>3915.7344299999995</v>
      </c>
      <c r="E104" s="3">
        <v>52557.082799999982</v>
      </c>
      <c r="F104" s="3">
        <v>6914.44</v>
      </c>
      <c r="G104" s="20">
        <f t="shared" si="13"/>
        <v>3918.1344299999996</v>
      </c>
      <c r="H104" s="3">
        <f t="shared" si="14"/>
        <v>52557.082799999982</v>
      </c>
      <c r="I104" s="3">
        <v>52557.082799999982</v>
      </c>
      <c r="J104" s="3">
        <v>52557.082799999982</v>
      </c>
      <c r="K104" s="3">
        <v>52557.082799999982</v>
      </c>
      <c r="N104" s="3" t="s">
        <v>31</v>
      </c>
      <c r="O104" s="3">
        <f t="shared" si="19"/>
        <v>7.4504409708219213E-2</v>
      </c>
      <c r="P104" s="3">
        <f t="shared" si="19"/>
        <v>1</v>
      </c>
      <c r="Q104" s="3">
        <f t="shared" si="19"/>
        <v>0.13156057436277652</v>
      </c>
      <c r="R104" s="3">
        <f t="shared" si="16"/>
        <v>7.4550074343167336E-2</v>
      </c>
      <c r="T104" s="3">
        <v>1.0109999999999999</v>
      </c>
      <c r="U104" s="3">
        <v>2.0109999999999992</v>
      </c>
      <c r="V104" s="3">
        <f t="shared" si="17"/>
        <v>3958.807508729999</v>
      </c>
      <c r="W104" s="3">
        <f t="shared" si="17"/>
        <v>105692.29351079992</v>
      </c>
    </row>
    <row r="105" spans="2:23" x14ac:dyDescent="0.25">
      <c r="B105" s="3" t="s">
        <v>11</v>
      </c>
      <c r="C105" s="3" t="s">
        <v>1</v>
      </c>
      <c r="D105" s="5">
        <v>136.32304000000002</v>
      </c>
      <c r="E105" s="3">
        <v>334.51545000000004</v>
      </c>
      <c r="F105" s="3">
        <v>65.56</v>
      </c>
      <c r="G105" s="20">
        <f t="shared" si="13"/>
        <v>138.72304000000003</v>
      </c>
      <c r="H105" s="3">
        <f t="shared" si="14"/>
        <v>334.51545000000004</v>
      </c>
      <c r="I105" s="3">
        <v>334.51545000000004</v>
      </c>
      <c r="J105" s="3">
        <v>334.51545000000004</v>
      </c>
      <c r="K105" s="3">
        <v>334.51545000000004</v>
      </c>
      <c r="M105" s="3" t="s">
        <v>11</v>
      </c>
      <c r="N105" s="3" t="s">
        <v>1</v>
      </c>
      <c r="O105" s="3">
        <f t="shared" si="19"/>
        <v>0.40752389762565527</v>
      </c>
      <c r="P105" s="3">
        <f t="shared" si="19"/>
        <v>1</v>
      </c>
      <c r="Q105" s="3">
        <f t="shared" si="19"/>
        <v>0.19598496870622864</v>
      </c>
      <c r="R105" s="3">
        <f t="shared" si="16"/>
        <v>0.41469845413717066</v>
      </c>
      <c r="T105" s="3">
        <v>1.0315000000000001</v>
      </c>
      <c r="U105" s="3">
        <v>1.0315000000000001</v>
      </c>
      <c r="V105" s="3">
        <f t="shared" si="17"/>
        <v>140.61721576000002</v>
      </c>
      <c r="W105" s="3">
        <f t="shared" si="17"/>
        <v>345.05268667500007</v>
      </c>
    </row>
    <row r="106" spans="2:23" x14ac:dyDescent="0.25">
      <c r="C106" s="3" t="s">
        <v>2</v>
      </c>
      <c r="D106" s="3">
        <v>257.03971200000001</v>
      </c>
      <c r="E106" s="3">
        <v>57.453278999999995</v>
      </c>
      <c r="F106" s="3">
        <v>21.45</v>
      </c>
      <c r="G106" s="20">
        <f t="shared" si="13"/>
        <v>59.853278999999993</v>
      </c>
      <c r="H106" s="3">
        <f t="shared" si="14"/>
        <v>257.03971200000001</v>
      </c>
      <c r="I106" s="3">
        <v>257.03971200000001</v>
      </c>
      <c r="J106" s="3">
        <v>257.03971200000001</v>
      </c>
      <c r="K106" s="3">
        <v>257.03971200000001</v>
      </c>
      <c r="N106" s="3" t="s">
        <v>2</v>
      </c>
      <c r="O106" s="3">
        <f t="shared" si="19"/>
        <v>1</v>
      </c>
      <c r="P106" s="3">
        <f t="shared" si="19"/>
        <v>0.22351907630522086</v>
      </c>
      <c r="Q106" s="3">
        <f t="shared" si="19"/>
        <v>8.3450140186898433E-2</v>
      </c>
      <c r="R106" s="3">
        <f t="shared" si="16"/>
        <v>0.23285615492753117</v>
      </c>
      <c r="T106" s="3">
        <v>1.0752999999999999</v>
      </c>
      <c r="U106" s="3">
        <v>1.0752999999999999</v>
      </c>
      <c r="V106" s="3">
        <f t="shared" si="17"/>
        <v>276.3948023136</v>
      </c>
      <c r="W106" s="3">
        <f t="shared" si="17"/>
        <v>61.77951090869999</v>
      </c>
    </row>
    <row r="107" spans="2:23" x14ac:dyDescent="0.25">
      <c r="C107" s="3" t="s">
        <v>3</v>
      </c>
      <c r="D107" s="5">
        <v>48.860622000000006</v>
      </c>
      <c r="E107" s="3">
        <v>105.45095000000001</v>
      </c>
      <c r="F107" s="3">
        <v>102.3</v>
      </c>
      <c r="G107" s="20">
        <f t="shared" si="13"/>
        <v>51.260622000000005</v>
      </c>
      <c r="H107" s="3">
        <f t="shared" si="14"/>
        <v>105.45095000000001</v>
      </c>
      <c r="I107" s="3">
        <v>105.45095000000001</v>
      </c>
      <c r="J107" s="3">
        <v>105.45095000000001</v>
      </c>
      <c r="K107" s="3">
        <v>105.45095000000001</v>
      </c>
      <c r="N107" s="3" t="s">
        <v>3</v>
      </c>
      <c r="O107" s="3">
        <f t="shared" si="19"/>
        <v>0.46334928229665073</v>
      </c>
      <c r="P107" s="3">
        <f t="shared" si="19"/>
        <v>1</v>
      </c>
      <c r="Q107" s="3">
        <f t="shared" si="19"/>
        <v>0.97011928294624172</v>
      </c>
      <c r="R107" s="3">
        <f t="shared" si="16"/>
        <v>0.48610867896401128</v>
      </c>
      <c r="T107" s="3">
        <v>1.0091000000000001</v>
      </c>
      <c r="U107" s="3">
        <v>1.0091000000000001</v>
      </c>
      <c r="V107" s="3">
        <f t="shared" si="17"/>
        <v>49.305253660200009</v>
      </c>
      <c r="W107" s="3">
        <f t="shared" si="17"/>
        <v>106.41055364500002</v>
      </c>
    </row>
    <row r="108" spans="2:23" x14ac:dyDescent="0.25">
      <c r="C108" s="3" t="s">
        <v>4</v>
      </c>
      <c r="D108" s="3">
        <v>372.28706400000004</v>
      </c>
      <c r="E108" s="3">
        <v>148.3535</v>
      </c>
      <c r="F108" s="3">
        <v>71.44</v>
      </c>
      <c r="G108" s="20">
        <f t="shared" si="13"/>
        <v>150.7535</v>
      </c>
      <c r="H108" s="3">
        <f t="shared" si="14"/>
        <v>372.28706400000004</v>
      </c>
      <c r="I108" s="3">
        <v>372.28706400000004</v>
      </c>
      <c r="J108" s="3">
        <v>372.28706400000004</v>
      </c>
      <c r="K108" s="3">
        <v>372.28706400000004</v>
      </c>
      <c r="N108" s="3" t="s">
        <v>4</v>
      </c>
      <c r="O108" s="3">
        <f t="shared" si="19"/>
        <v>1</v>
      </c>
      <c r="P108" s="3">
        <f t="shared" si="19"/>
        <v>0.3984922237319532</v>
      </c>
      <c r="Q108" s="3">
        <f t="shared" si="19"/>
        <v>0.19189492976849712</v>
      </c>
      <c r="R108" s="3">
        <f t="shared" si="16"/>
        <v>0.40493886191006623</v>
      </c>
      <c r="T108" s="3">
        <v>1.0203</v>
      </c>
      <c r="U108" s="3">
        <v>1.103</v>
      </c>
      <c r="V108" s="3">
        <f t="shared" si="17"/>
        <v>379.84449139920002</v>
      </c>
      <c r="W108" s="3">
        <f t="shared" si="17"/>
        <v>163.63391049999998</v>
      </c>
    </row>
    <row r="109" spans="2:23" x14ac:dyDescent="0.25">
      <c r="C109" s="3" t="s">
        <v>5</v>
      </c>
      <c r="D109" s="5">
        <v>687.441776</v>
      </c>
      <c r="E109" s="3">
        <v>862.83467999999993</v>
      </c>
      <c r="F109" s="3">
        <v>210.4</v>
      </c>
      <c r="G109" s="20">
        <f t="shared" si="13"/>
        <v>689.84177599999998</v>
      </c>
      <c r="H109" s="3">
        <f t="shared" si="14"/>
        <v>862.83467999999993</v>
      </c>
      <c r="I109" s="3">
        <v>862.83467999999993</v>
      </c>
      <c r="J109" s="3">
        <v>862.83467999999993</v>
      </c>
      <c r="K109" s="3">
        <v>862.83467999999993</v>
      </c>
      <c r="N109" s="3" t="s">
        <v>5</v>
      </c>
      <c r="O109" s="3">
        <f t="shared" si="19"/>
        <v>0.79672478625917087</v>
      </c>
      <c r="P109" s="3">
        <f t="shared" si="19"/>
        <v>1</v>
      </c>
      <c r="Q109" s="3">
        <f t="shared" si="19"/>
        <v>0.24384740770966695</v>
      </c>
      <c r="R109" s="3">
        <f t="shared" si="16"/>
        <v>0.79950631562468033</v>
      </c>
      <c r="T109" s="3">
        <v>1.0094000000000001</v>
      </c>
      <c r="U109" s="3">
        <v>1.4093999999999998</v>
      </c>
      <c r="V109" s="3">
        <f t="shared" si="17"/>
        <v>693.9037286944</v>
      </c>
      <c r="W109" s="3">
        <f t="shared" si="17"/>
        <v>1216.0791979919998</v>
      </c>
    </row>
    <row r="110" spans="2:23" x14ac:dyDescent="0.25">
      <c r="C110" s="3" t="s">
        <v>30</v>
      </c>
      <c r="D110" s="5">
        <v>1154.0170599999999</v>
      </c>
      <c r="E110" s="3">
        <v>4878.4502199999997</v>
      </c>
      <c r="F110" s="3">
        <v>598.46</v>
      </c>
      <c r="G110" s="20">
        <f t="shared" si="13"/>
        <v>1156.41706</v>
      </c>
      <c r="H110" s="3">
        <f t="shared" si="14"/>
        <v>4878.4502199999997</v>
      </c>
      <c r="I110" s="3">
        <v>4878.4502199999997</v>
      </c>
      <c r="J110" s="3">
        <v>4878.4502199999997</v>
      </c>
      <c r="K110" s="3">
        <v>4878.4502199999997</v>
      </c>
      <c r="N110" s="3" t="s">
        <v>30</v>
      </c>
      <c r="O110" s="3">
        <f t="shared" si="19"/>
        <v>0.23655403006244061</v>
      </c>
      <c r="P110" s="3">
        <f t="shared" si="19"/>
        <v>1</v>
      </c>
      <c r="Q110" s="3">
        <f t="shared" si="19"/>
        <v>0.12267420451407211</v>
      </c>
      <c r="R110" s="3">
        <f t="shared" si="16"/>
        <v>0.23704598957658321</v>
      </c>
      <c r="T110" s="3">
        <v>1.1619999999999999</v>
      </c>
      <c r="U110" s="3">
        <v>3.9619999999999997</v>
      </c>
      <c r="V110" s="3">
        <f t="shared" si="17"/>
        <v>1340.9678237199998</v>
      </c>
      <c r="W110" s="3">
        <f t="shared" si="17"/>
        <v>19328.419771639998</v>
      </c>
    </row>
    <row r="111" spans="2:23" x14ac:dyDescent="0.25">
      <c r="C111" s="3" t="s">
        <v>31</v>
      </c>
      <c r="D111" s="5">
        <v>5323.1893</v>
      </c>
      <c r="E111" s="3">
        <v>52059.677929999983</v>
      </c>
      <c r="F111" s="3">
        <v>4531.3100000000004</v>
      </c>
      <c r="G111" s="20">
        <f t="shared" si="13"/>
        <v>5325.5892999999996</v>
      </c>
      <c r="H111" s="3">
        <f t="shared" si="14"/>
        <v>52059.677929999983</v>
      </c>
      <c r="I111" s="3">
        <v>52059.677929999983</v>
      </c>
      <c r="J111" s="3">
        <v>52059.677929999983</v>
      </c>
      <c r="K111" s="3">
        <v>52059.677929999983</v>
      </c>
      <c r="N111" s="3" t="s">
        <v>31</v>
      </c>
      <c r="O111" s="3">
        <f t="shared" si="19"/>
        <v>0.10225167560885834</v>
      </c>
      <c r="P111" s="3">
        <f t="shared" si="19"/>
        <v>1</v>
      </c>
      <c r="Q111" s="3">
        <f t="shared" si="19"/>
        <v>8.7040684463950191E-2</v>
      </c>
      <c r="R111" s="3">
        <f t="shared" si="16"/>
        <v>0.10229777654715509</v>
      </c>
      <c r="T111" s="3">
        <v>1.573</v>
      </c>
      <c r="U111" s="3">
        <v>5.5729999999999986</v>
      </c>
      <c r="V111" s="3">
        <f t="shared" si="17"/>
        <v>8373.3767688999997</v>
      </c>
      <c r="W111" s="3">
        <f t="shared" si="17"/>
        <v>290128.58510388981</v>
      </c>
    </row>
    <row r="112" spans="2:23" x14ac:dyDescent="0.25">
      <c r="B112" s="3" t="s">
        <v>12</v>
      </c>
      <c r="C112" s="3" t="s">
        <v>1</v>
      </c>
      <c r="D112" s="5">
        <v>46.944800000000008</v>
      </c>
      <c r="E112" s="3">
        <v>80.941400000000002</v>
      </c>
      <c r="F112" s="3">
        <v>20.03</v>
      </c>
      <c r="G112" s="20">
        <f t="shared" si="13"/>
        <v>49.344800000000006</v>
      </c>
      <c r="H112" s="3">
        <f t="shared" si="14"/>
        <v>80.941400000000002</v>
      </c>
      <c r="I112" s="3">
        <v>80.941400000000002</v>
      </c>
      <c r="J112" s="3">
        <v>80.941400000000002</v>
      </c>
      <c r="K112" s="3">
        <v>80.941400000000002</v>
      </c>
      <c r="M112" s="3" t="s">
        <v>12</v>
      </c>
      <c r="N112" s="3" t="s">
        <v>1</v>
      </c>
      <c r="O112" s="3">
        <f t="shared" si="19"/>
        <v>0.57998502620414283</v>
      </c>
      <c r="P112" s="3">
        <f t="shared" si="19"/>
        <v>1</v>
      </c>
      <c r="Q112" s="3">
        <f t="shared" si="19"/>
        <v>0.24746297939002784</v>
      </c>
      <c r="R112" s="3">
        <f t="shared" si="16"/>
        <v>0.60963610710958804</v>
      </c>
      <c r="T112" s="3">
        <v>1.01</v>
      </c>
      <c r="U112" s="3">
        <v>1.01</v>
      </c>
      <c r="V112" s="3">
        <f t="shared" si="17"/>
        <v>47.414248000000008</v>
      </c>
      <c r="W112" s="3">
        <f t="shared" si="17"/>
        <v>81.750814000000005</v>
      </c>
    </row>
    <row r="113" spans="2:26" x14ac:dyDescent="0.25">
      <c r="C113" s="3" t="s">
        <v>2</v>
      </c>
      <c r="D113" s="5">
        <v>79.507200000000012</v>
      </c>
      <c r="E113" s="3">
        <v>92.364500000000007</v>
      </c>
      <c r="F113" s="3">
        <v>28.73</v>
      </c>
      <c r="G113" s="20">
        <f t="shared" si="13"/>
        <v>81.907200000000017</v>
      </c>
      <c r="H113" s="3">
        <f t="shared" si="14"/>
        <v>92.364500000000007</v>
      </c>
      <c r="I113" s="3">
        <v>92.364500000000007</v>
      </c>
      <c r="J113" s="3">
        <v>92.364500000000007</v>
      </c>
      <c r="K113" s="3">
        <v>92.364500000000007</v>
      </c>
      <c r="N113" s="3" t="s">
        <v>2</v>
      </c>
      <c r="O113" s="3">
        <f t="shared" si="19"/>
        <v>0.8607982504100602</v>
      </c>
      <c r="P113" s="3">
        <f t="shared" si="19"/>
        <v>1</v>
      </c>
      <c r="Q113" s="3">
        <f t="shared" si="19"/>
        <v>0.31105024116408359</v>
      </c>
      <c r="R113" s="3">
        <f t="shared" si="16"/>
        <v>0.88678225941785005</v>
      </c>
      <c r="T113" s="3">
        <v>1.01</v>
      </c>
      <c r="U113" s="3">
        <v>1.01</v>
      </c>
      <c r="V113" s="3">
        <f t="shared" si="17"/>
        <v>80.302272000000016</v>
      </c>
      <c r="W113" s="3">
        <f t="shared" si="17"/>
        <v>93.288145000000014</v>
      </c>
    </row>
    <row r="114" spans="2:26" x14ac:dyDescent="0.25">
      <c r="C114" s="3" t="s">
        <v>3</v>
      </c>
      <c r="D114" s="5">
        <v>28.91244</v>
      </c>
      <c r="E114" s="3">
        <v>54.464840000000002</v>
      </c>
      <c r="F114" s="3">
        <v>13.34</v>
      </c>
      <c r="G114" s="20">
        <f t="shared" si="13"/>
        <v>31.312439999999999</v>
      </c>
      <c r="H114" s="3">
        <f t="shared" si="14"/>
        <v>54.464840000000002</v>
      </c>
      <c r="I114" s="3">
        <v>54.464840000000002</v>
      </c>
      <c r="J114" s="3">
        <v>54.464840000000002</v>
      </c>
      <c r="K114" s="3">
        <v>54.464840000000002</v>
      </c>
      <c r="N114" s="3" t="s">
        <v>3</v>
      </c>
      <c r="O114" s="3">
        <f t="shared" si="19"/>
        <v>0.53084595493165865</v>
      </c>
      <c r="P114" s="3">
        <f t="shared" si="19"/>
        <v>1</v>
      </c>
      <c r="Q114" s="3">
        <f t="shared" si="19"/>
        <v>0.24492865489001711</v>
      </c>
      <c r="R114" s="3">
        <f t="shared" si="16"/>
        <v>0.5749110802492029</v>
      </c>
      <c r="T114" s="3">
        <v>1.006</v>
      </c>
      <c r="U114" s="3">
        <v>1.006</v>
      </c>
      <c r="V114" s="3">
        <f t="shared" si="17"/>
        <v>29.085914639999999</v>
      </c>
      <c r="W114" s="3">
        <f t="shared" si="17"/>
        <v>54.791629040000004</v>
      </c>
    </row>
    <row r="115" spans="2:26" x14ac:dyDescent="0.25">
      <c r="C115" s="3" t="s">
        <v>4</v>
      </c>
      <c r="D115" s="5">
        <v>188.00232</v>
      </c>
      <c r="E115" s="3">
        <v>309.30900000000003</v>
      </c>
      <c r="F115" s="3">
        <v>28.34</v>
      </c>
      <c r="G115" s="20">
        <f t="shared" si="13"/>
        <v>190.40232</v>
      </c>
      <c r="H115" s="3">
        <f t="shared" si="14"/>
        <v>309.30900000000003</v>
      </c>
      <c r="I115" s="3">
        <v>309.30900000000003</v>
      </c>
      <c r="J115" s="3">
        <v>309.30900000000003</v>
      </c>
      <c r="K115" s="3">
        <v>309.30900000000003</v>
      </c>
      <c r="N115" s="3" t="s">
        <v>4</v>
      </c>
      <c r="O115" s="3">
        <f t="shared" si="19"/>
        <v>0.60781393363917635</v>
      </c>
      <c r="P115" s="3">
        <f t="shared" si="19"/>
        <v>1</v>
      </c>
      <c r="Q115" s="3">
        <f t="shared" si="19"/>
        <v>9.1623586769217835E-2</v>
      </c>
      <c r="R115" s="3">
        <f t="shared" si="16"/>
        <v>0.61557316469937828</v>
      </c>
      <c r="T115" s="3">
        <v>1.0029999999999999</v>
      </c>
      <c r="U115" s="3">
        <v>1.03</v>
      </c>
      <c r="V115" s="3">
        <f t="shared" si="17"/>
        <v>188.56632695999997</v>
      </c>
      <c r="W115" s="3">
        <f t="shared" si="17"/>
        <v>318.58827000000002</v>
      </c>
    </row>
    <row r="116" spans="2:26" x14ac:dyDescent="0.25">
      <c r="C116" s="3" t="s">
        <v>5</v>
      </c>
      <c r="D116" s="5">
        <v>432.95152799999994</v>
      </c>
      <c r="E116" s="3">
        <v>1336.2149999999997</v>
      </c>
      <c r="F116" s="3">
        <v>68.44</v>
      </c>
      <c r="G116" s="20">
        <f t="shared" si="13"/>
        <v>435.35152799999992</v>
      </c>
      <c r="H116" s="3">
        <f t="shared" si="14"/>
        <v>1336.2149999999997</v>
      </c>
      <c r="I116" s="3">
        <v>1336.2149999999997</v>
      </c>
      <c r="J116" s="3">
        <v>1336.2149999999997</v>
      </c>
      <c r="K116" s="3">
        <v>1336.2149999999997</v>
      </c>
      <c r="N116" s="3" t="s">
        <v>5</v>
      </c>
      <c r="O116" s="3">
        <f t="shared" si="19"/>
        <v>0.32401337209954989</v>
      </c>
      <c r="P116" s="3">
        <f t="shared" si="19"/>
        <v>1</v>
      </c>
      <c r="Q116" s="3">
        <f t="shared" si="19"/>
        <v>5.1219302282941005E-2</v>
      </c>
      <c r="R116" s="3">
        <f t="shared" si="16"/>
        <v>0.32580949023922051</v>
      </c>
      <c r="T116" s="3">
        <v>1.0166999999999999</v>
      </c>
      <c r="U116" s="3">
        <v>1.1669999999999998</v>
      </c>
      <c r="V116" s="3">
        <f t="shared" si="17"/>
        <v>440.18181851759994</v>
      </c>
      <c r="W116" s="3">
        <f t="shared" si="17"/>
        <v>1559.3629049999995</v>
      </c>
    </row>
    <row r="117" spans="2:26" x14ac:dyDescent="0.25">
      <c r="C117" s="3" t="s">
        <v>30</v>
      </c>
      <c r="D117" s="5">
        <v>890.0430070000001</v>
      </c>
      <c r="E117" s="3">
        <v>15472.778899999988</v>
      </c>
      <c r="F117" s="3">
        <v>481.13</v>
      </c>
      <c r="G117" s="20">
        <f t="shared" si="13"/>
        <v>892.44300700000008</v>
      </c>
      <c r="H117" s="3">
        <f t="shared" si="14"/>
        <v>15472.778899999988</v>
      </c>
      <c r="I117" s="3">
        <v>15472.778899999988</v>
      </c>
      <c r="J117" s="3">
        <v>15472.778899999988</v>
      </c>
      <c r="K117" s="3">
        <v>15472.778899999988</v>
      </c>
      <c r="N117" s="3" t="s">
        <v>30</v>
      </c>
      <c r="O117" s="3">
        <f t="shared" si="19"/>
        <v>5.7523151642786076E-2</v>
      </c>
      <c r="P117" s="3">
        <f t="shared" si="19"/>
        <v>1</v>
      </c>
      <c r="Q117" s="3">
        <f t="shared" si="19"/>
        <v>3.1095254647502291E-2</v>
      </c>
      <c r="R117" s="3">
        <f t="shared" si="16"/>
        <v>5.7678262758605096E-2</v>
      </c>
      <c r="T117" s="3">
        <v>1.0579000000000001</v>
      </c>
      <c r="U117" s="3">
        <v>1.5789999999999988</v>
      </c>
      <c r="V117" s="3">
        <f t="shared" si="17"/>
        <v>941.57649710530018</v>
      </c>
      <c r="W117" s="3">
        <f t="shared" si="17"/>
        <v>24431.517883099965</v>
      </c>
    </row>
    <row r="118" spans="2:26" x14ac:dyDescent="0.25">
      <c r="C118" s="3" t="s">
        <v>31</v>
      </c>
      <c r="D118" s="5">
        <v>2260.7274299999999</v>
      </c>
      <c r="E118" s="3">
        <v>45129.675509999979</v>
      </c>
      <c r="F118" s="3">
        <v>2713.42</v>
      </c>
      <c r="G118" s="20">
        <f t="shared" si="13"/>
        <v>2263.12743</v>
      </c>
      <c r="H118" s="3">
        <f t="shared" si="14"/>
        <v>45129.675509999979</v>
      </c>
      <c r="I118" s="3">
        <v>45129.675509999979</v>
      </c>
      <c r="J118" s="3">
        <v>45129.675509999979</v>
      </c>
      <c r="K118" s="3">
        <v>45129.675509999979</v>
      </c>
      <c r="N118" s="3" t="s">
        <v>31</v>
      </c>
      <c r="O118" s="3">
        <f t="shared" si="19"/>
        <v>5.0094032462056161E-2</v>
      </c>
      <c r="P118" s="3">
        <f t="shared" si="19"/>
        <v>1</v>
      </c>
      <c r="Q118" s="3">
        <f t="shared" si="19"/>
        <v>6.0124961443579442E-2</v>
      </c>
      <c r="R118" s="3">
        <f t="shared" si="16"/>
        <v>5.0147212547507217E-2</v>
      </c>
      <c r="T118" s="3">
        <v>1.0109999999999999</v>
      </c>
      <c r="U118" s="3">
        <v>2.0109999999999992</v>
      </c>
      <c r="V118" s="3">
        <f t="shared" si="17"/>
        <v>2285.5954317299997</v>
      </c>
      <c r="W118" s="3">
        <f t="shared" si="17"/>
        <v>90755.777450609923</v>
      </c>
    </row>
    <row r="119" spans="2:26" x14ac:dyDescent="0.25">
      <c r="B119" s="3" t="s">
        <v>13</v>
      </c>
      <c r="D119" s="3">
        <f>GEOMEAN(D63:D118)</f>
        <v>1974.9416235218423</v>
      </c>
      <c r="E119" s="3">
        <f t="shared" ref="E119" si="20">GEOMEAN(E63:E118)</f>
        <v>2338.5734401681207</v>
      </c>
      <c r="F119" s="3">
        <v>313.2517890913208</v>
      </c>
      <c r="G119" s="3">
        <f>GEOMEAN(G63:G118)</f>
        <v>923.41941370924314</v>
      </c>
      <c r="N119" s="3" t="s">
        <v>13</v>
      </c>
      <c r="O119" s="3">
        <f>GEOMEAN(O63:O118)</f>
        <v>0.38968949174858647</v>
      </c>
      <c r="P119" s="3">
        <f t="shared" ref="P119:R119" si="21">GEOMEAN(P63:P118)</f>
        <v>0.46144021902315197</v>
      </c>
      <c r="Q119" s="3">
        <f t="shared" si="21"/>
        <v>6.1809893024912556E-2</v>
      </c>
      <c r="R119" s="3">
        <f t="shared" si="21"/>
        <v>0.18220631825938771</v>
      </c>
    </row>
    <row r="124" spans="2:26" x14ac:dyDescent="0.25">
      <c r="M124" s="3">
        <v>16</v>
      </c>
      <c r="N124" s="3">
        <v>32</v>
      </c>
      <c r="O124" s="3">
        <v>64</v>
      </c>
      <c r="P124" s="3">
        <v>128</v>
      </c>
      <c r="Q124" s="3">
        <v>256</v>
      </c>
      <c r="R124" s="3">
        <v>512</v>
      </c>
      <c r="S124" s="3">
        <v>1024</v>
      </c>
    </row>
    <row r="125" spans="2:26" x14ac:dyDescent="0.25">
      <c r="M125" s="7">
        <v>223.32499999999999</v>
      </c>
      <c r="N125" s="7">
        <v>60.54</v>
      </c>
      <c r="O125" s="7">
        <v>39.14</v>
      </c>
      <c r="P125" s="7">
        <v>67.254000000000005</v>
      </c>
      <c r="Q125" s="7">
        <v>150.53100000000001</v>
      </c>
      <c r="R125" s="7">
        <v>331.32420000000002</v>
      </c>
      <c r="S125" s="7">
        <v>563.13099999999997</v>
      </c>
    </row>
    <row r="127" spans="2:26" x14ac:dyDescent="0.25">
      <c r="B127" s="9" t="s">
        <v>16</v>
      </c>
      <c r="C127" s="9"/>
      <c r="D127" s="9">
        <v>512</v>
      </c>
      <c r="E127" s="9"/>
      <c r="F127" s="9"/>
      <c r="G127" s="9">
        <v>16384</v>
      </c>
      <c r="H127" s="9"/>
      <c r="I127" s="9"/>
      <c r="J127" s="9">
        <v>32768</v>
      </c>
      <c r="K127" s="9"/>
      <c r="L127" s="9"/>
      <c r="M127" s="9">
        <v>65536</v>
      </c>
      <c r="N127" s="9"/>
      <c r="O127" s="9"/>
      <c r="P127" s="9">
        <v>131072</v>
      </c>
      <c r="Q127" s="9"/>
      <c r="R127" s="9"/>
      <c r="S127" s="9">
        <v>262144</v>
      </c>
      <c r="T127" s="9"/>
      <c r="U127" s="9"/>
      <c r="V127" s="9">
        <v>524288</v>
      </c>
      <c r="W127" s="9"/>
      <c r="X127" s="9"/>
      <c r="Y127" s="9">
        <v>1048576</v>
      </c>
      <c r="Z127" s="9"/>
    </row>
    <row r="128" spans="2:26" x14ac:dyDescent="0.25">
      <c r="B128" s="9"/>
      <c r="C128" s="9">
        <v>64</v>
      </c>
      <c r="D128" s="9">
        <v>256</v>
      </c>
      <c r="E128" s="9">
        <v>1024</v>
      </c>
      <c r="F128" s="9">
        <v>64</v>
      </c>
      <c r="G128" s="9">
        <v>256</v>
      </c>
      <c r="H128" s="9">
        <v>1024</v>
      </c>
      <c r="I128" s="9">
        <v>64</v>
      </c>
      <c r="J128" s="9">
        <v>256</v>
      </c>
      <c r="K128" s="9">
        <v>1024</v>
      </c>
      <c r="L128" s="9">
        <v>64</v>
      </c>
      <c r="M128" s="9">
        <v>256</v>
      </c>
      <c r="N128" s="9">
        <v>1024</v>
      </c>
      <c r="O128" s="9">
        <v>64</v>
      </c>
      <c r="P128" s="9">
        <v>256</v>
      </c>
      <c r="Q128" s="9">
        <v>1024</v>
      </c>
      <c r="R128" s="9">
        <v>64</v>
      </c>
      <c r="S128" s="9">
        <v>256</v>
      </c>
      <c r="T128" s="9">
        <v>1024</v>
      </c>
      <c r="U128" s="9">
        <v>64</v>
      </c>
      <c r="V128" s="9">
        <v>256</v>
      </c>
      <c r="W128" s="9">
        <v>1024</v>
      </c>
      <c r="X128" s="9">
        <v>64</v>
      </c>
      <c r="Y128" s="9">
        <v>256</v>
      </c>
      <c r="Z128" s="9">
        <v>1024</v>
      </c>
    </row>
    <row r="129" spans="2:38" x14ac:dyDescent="0.25">
      <c r="B129" s="9" t="s">
        <v>62</v>
      </c>
      <c r="C129" s="11">
        <v>499.32130000000001</v>
      </c>
      <c r="D129" s="11">
        <v>412.21300000000002</v>
      </c>
      <c r="E129" s="11">
        <v>460.31231000000002</v>
      </c>
      <c r="F129" s="11">
        <v>287.31</v>
      </c>
      <c r="G129" s="11">
        <v>277.541</v>
      </c>
      <c r="H129" s="11">
        <v>287.20999999999998</v>
      </c>
      <c r="I129" s="11">
        <v>195.23429999999999</v>
      </c>
      <c r="J129" s="11">
        <v>188.12200000000001</v>
      </c>
      <c r="K129" s="11">
        <v>194.351</v>
      </c>
      <c r="L129" s="11">
        <v>193.351</v>
      </c>
      <c r="M129" s="11">
        <v>190.11199999999999</v>
      </c>
      <c r="N129" s="11">
        <v>197.541</v>
      </c>
      <c r="O129" s="11">
        <v>184.13560000000001</v>
      </c>
      <c r="P129" s="10">
        <v>181.2</v>
      </c>
      <c r="Q129" s="11">
        <v>183.12</v>
      </c>
      <c r="R129" s="11">
        <v>196.13409999999999</v>
      </c>
      <c r="S129" s="11">
        <v>189.13409999999999</v>
      </c>
      <c r="T129" s="11">
        <v>199.32300000000001</v>
      </c>
      <c r="U129" s="11">
        <v>211.31413000000001</v>
      </c>
      <c r="V129" s="11">
        <v>197.53</v>
      </c>
      <c r="W129" s="11">
        <v>227.41300000000001</v>
      </c>
      <c r="X129" s="11">
        <v>258.13409999999999</v>
      </c>
      <c r="Y129" s="11">
        <v>231.2132</v>
      </c>
      <c r="Z129" s="11">
        <v>249.13511</v>
      </c>
    </row>
    <row r="130" spans="2:38" x14ac:dyDescent="0.25">
      <c r="B130" s="9" t="s">
        <v>35</v>
      </c>
      <c r="C130" s="11">
        <v>2341.41</v>
      </c>
      <c r="D130" s="11">
        <v>1641.41</v>
      </c>
      <c r="E130" s="11">
        <v>1831.24</v>
      </c>
      <c r="F130" s="11">
        <v>1134.1300000000001</v>
      </c>
      <c r="G130" s="11">
        <v>991.41</v>
      </c>
      <c r="H130" s="11">
        <v>1003.2</v>
      </c>
      <c r="I130" s="11">
        <v>713.31</v>
      </c>
      <c r="J130" s="11">
        <v>674.41</v>
      </c>
      <c r="K130" s="11">
        <v>698.31299999999999</v>
      </c>
      <c r="L130" s="11">
        <v>623.24</v>
      </c>
      <c r="M130" s="9">
        <v>563.13099999999997</v>
      </c>
      <c r="N130" s="11">
        <v>583.41999999999996</v>
      </c>
      <c r="O130" s="11">
        <v>498.41</v>
      </c>
      <c r="P130" s="11">
        <v>441.13</v>
      </c>
      <c r="Q130" s="11">
        <v>454.14</v>
      </c>
      <c r="R130" s="11">
        <v>389.13</v>
      </c>
      <c r="S130" s="9">
        <v>331.32420000000002</v>
      </c>
      <c r="T130" s="11">
        <v>341.14100000000002</v>
      </c>
      <c r="U130" s="11">
        <v>301.13</v>
      </c>
      <c r="V130" s="11">
        <v>254.13</v>
      </c>
      <c r="W130" s="11">
        <v>277.10000000000002</v>
      </c>
      <c r="X130" s="11">
        <v>203.24199999999999</v>
      </c>
      <c r="Y130" s="10">
        <v>167.28</v>
      </c>
      <c r="Z130" s="11">
        <v>189.41</v>
      </c>
    </row>
    <row r="132" spans="2:38" x14ac:dyDescent="0.25">
      <c r="B132" s="12"/>
      <c r="C132" s="12"/>
      <c r="D132" s="12">
        <v>512</v>
      </c>
      <c r="E132" s="12"/>
      <c r="F132" s="12"/>
      <c r="G132" s="12">
        <v>16384</v>
      </c>
      <c r="H132" s="12"/>
      <c r="I132" s="12"/>
      <c r="J132" s="12">
        <v>32768</v>
      </c>
      <c r="K132" s="12"/>
      <c r="L132" s="12"/>
      <c r="M132" s="12">
        <v>65536</v>
      </c>
      <c r="N132" s="12"/>
      <c r="O132" s="12"/>
      <c r="P132" s="12">
        <v>131072</v>
      </c>
      <c r="Q132" s="12"/>
      <c r="R132" s="12"/>
      <c r="S132" s="12">
        <v>262144</v>
      </c>
      <c r="T132" s="12"/>
      <c r="U132" s="12"/>
      <c r="V132" s="12">
        <v>524288</v>
      </c>
      <c r="W132" s="12"/>
      <c r="X132" s="12"/>
      <c r="Y132" s="12">
        <v>1048576</v>
      </c>
      <c r="Z132" s="12"/>
    </row>
    <row r="133" spans="2:38" x14ac:dyDescent="0.25">
      <c r="B133" s="12"/>
      <c r="C133" s="12">
        <v>1</v>
      </c>
      <c r="D133" s="12">
        <v>2</v>
      </c>
      <c r="E133" s="12">
        <v>3</v>
      </c>
      <c r="F133" s="12">
        <v>4</v>
      </c>
      <c r="G133" s="12">
        <v>5</v>
      </c>
      <c r="H133" s="12">
        <v>6</v>
      </c>
      <c r="I133" s="12">
        <v>7</v>
      </c>
      <c r="J133" s="12">
        <v>8</v>
      </c>
      <c r="K133" s="12">
        <v>9</v>
      </c>
      <c r="L133" s="12">
        <v>10</v>
      </c>
      <c r="M133" s="12">
        <v>11</v>
      </c>
      <c r="N133" s="12">
        <v>12</v>
      </c>
      <c r="O133" s="12">
        <v>13</v>
      </c>
      <c r="P133" s="12">
        <v>14</v>
      </c>
      <c r="Q133" s="12">
        <v>15</v>
      </c>
      <c r="R133" s="12">
        <v>16</v>
      </c>
      <c r="S133" s="12">
        <v>17</v>
      </c>
      <c r="T133" s="12">
        <v>18</v>
      </c>
      <c r="U133" s="12">
        <v>19</v>
      </c>
      <c r="V133" s="12">
        <v>20</v>
      </c>
      <c r="W133" s="12">
        <v>21</v>
      </c>
      <c r="X133" s="12">
        <v>22</v>
      </c>
      <c r="Y133" s="12">
        <v>23</v>
      </c>
      <c r="Z133" s="12">
        <v>24</v>
      </c>
    </row>
    <row r="134" spans="2:38" x14ac:dyDescent="0.25">
      <c r="B134" s="12" t="s">
        <v>1</v>
      </c>
      <c r="C134" s="14">
        <v>1630.213</v>
      </c>
      <c r="D134" s="14">
        <v>1571.135</v>
      </c>
      <c r="E134" s="14">
        <v>1519.1341</v>
      </c>
      <c r="F134" s="12">
        <v>871.13</v>
      </c>
      <c r="G134" s="14">
        <v>851.13</v>
      </c>
      <c r="H134" s="14">
        <v>839.23109999999997</v>
      </c>
      <c r="I134" s="14">
        <v>379.13400000000001</v>
      </c>
      <c r="J134" s="14">
        <v>351.13400000000001</v>
      </c>
      <c r="K134" s="14">
        <v>327.12299999999999</v>
      </c>
      <c r="L134" s="14">
        <v>325.14300000000003</v>
      </c>
      <c r="M134" s="14">
        <v>210.13</v>
      </c>
      <c r="N134" s="14">
        <v>205.23099999999999</v>
      </c>
      <c r="O134" s="14">
        <v>207.13400000000001</v>
      </c>
      <c r="P134" s="14">
        <v>204.1431</v>
      </c>
      <c r="Q134" s="14">
        <v>199.24119999999999</v>
      </c>
      <c r="R134" s="14">
        <v>203.13</v>
      </c>
      <c r="S134" s="13">
        <v>169.87</v>
      </c>
      <c r="T134" s="14">
        <v>196.20999999999998</v>
      </c>
      <c r="U134" s="14">
        <v>307.14</v>
      </c>
      <c r="V134" s="14">
        <v>304.13</v>
      </c>
      <c r="W134" s="14">
        <v>408.12310000000002</v>
      </c>
      <c r="X134" s="12">
        <v>817.13499999999999</v>
      </c>
      <c r="Y134" s="14">
        <v>716.31</v>
      </c>
      <c r="Z134" s="14">
        <v>822.12310000000002</v>
      </c>
    </row>
    <row r="135" spans="2:38" x14ac:dyDescent="0.25">
      <c r="B135" s="12" t="s">
        <v>2</v>
      </c>
      <c r="C135" s="14">
        <v>5413</v>
      </c>
      <c r="D135" s="14">
        <v>4834</v>
      </c>
      <c r="E135" s="14">
        <v>5513</v>
      </c>
      <c r="F135" s="14">
        <v>3041</v>
      </c>
      <c r="G135" s="14">
        <v>2743</v>
      </c>
      <c r="H135" s="14">
        <v>3231</v>
      </c>
      <c r="I135" s="14">
        <v>1898</v>
      </c>
      <c r="J135" s="14">
        <v>1613</v>
      </c>
      <c r="K135" s="14">
        <v>1913</v>
      </c>
      <c r="L135" s="14">
        <v>1387</v>
      </c>
      <c r="M135" s="14">
        <v>1232</v>
      </c>
      <c r="N135" s="14">
        <v>1341</v>
      </c>
      <c r="O135" s="14">
        <v>1242</v>
      </c>
      <c r="P135" s="13">
        <v>1010</v>
      </c>
      <c r="Q135" s="14">
        <v>1194</v>
      </c>
      <c r="R135" s="14">
        <v>1313</v>
      </c>
      <c r="S135" s="14">
        <v>1132</v>
      </c>
      <c r="T135" s="14">
        <v>1301</v>
      </c>
      <c r="U135" s="14">
        <v>1387</v>
      </c>
      <c r="V135" s="14">
        <v>1231</v>
      </c>
      <c r="W135" s="14">
        <v>1414</v>
      </c>
      <c r="X135" s="14">
        <v>1794</v>
      </c>
      <c r="Y135" s="14">
        <v>1513</v>
      </c>
      <c r="Z135" s="14">
        <v>1813</v>
      </c>
    </row>
    <row r="136" spans="2:38" x14ac:dyDescent="0.25">
      <c r="B136" s="12" t="s">
        <v>4</v>
      </c>
      <c r="C136" s="14">
        <v>5913</v>
      </c>
      <c r="D136" s="14">
        <v>5314</v>
      </c>
      <c r="E136" s="14">
        <v>6341</v>
      </c>
      <c r="F136" s="12">
        <v>3897</v>
      </c>
      <c r="G136" s="14">
        <v>3413</v>
      </c>
      <c r="H136" s="14">
        <v>3931</v>
      </c>
      <c r="I136" s="14">
        <v>2945</v>
      </c>
      <c r="J136" s="14">
        <v>2834</v>
      </c>
      <c r="K136" s="14">
        <v>3031</v>
      </c>
      <c r="L136" s="14">
        <v>2513</v>
      </c>
      <c r="M136" s="14">
        <v>2313</v>
      </c>
      <c r="N136" s="14">
        <v>2513</v>
      </c>
      <c r="O136" s="14">
        <v>2134</v>
      </c>
      <c r="P136" s="14">
        <v>1934</v>
      </c>
      <c r="Q136" s="14">
        <v>2034</v>
      </c>
      <c r="R136" s="14">
        <v>1942</v>
      </c>
      <c r="S136" s="13">
        <v>1814</v>
      </c>
      <c r="T136" s="13">
        <v>1723</v>
      </c>
      <c r="U136" s="14">
        <v>2141</v>
      </c>
      <c r="V136" s="14">
        <v>1931</v>
      </c>
      <c r="W136" s="14">
        <v>2134</v>
      </c>
      <c r="X136" s="14">
        <v>2234</v>
      </c>
      <c r="Y136" s="14">
        <v>2134</v>
      </c>
      <c r="Z136" s="14">
        <v>2345</v>
      </c>
    </row>
    <row r="137" spans="2:38" x14ac:dyDescent="0.25">
      <c r="AC137" s="20" t="s">
        <v>65</v>
      </c>
      <c r="AH137" s="3" t="s">
        <v>35</v>
      </c>
      <c r="AI137" s="3" t="s">
        <v>83</v>
      </c>
    </row>
    <row r="138" spans="2:38" x14ac:dyDescent="0.25">
      <c r="B138" s="12" t="s">
        <v>0</v>
      </c>
      <c r="C138" s="12"/>
      <c r="D138" s="12" t="s">
        <v>1</v>
      </c>
      <c r="E138" s="12" t="s">
        <v>2</v>
      </c>
      <c r="F138" s="12" t="s">
        <v>4</v>
      </c>
      <c r="H138" s="15"/>
      <c r="I138" s="15"/>
      <c r="J138" s="15" t="s">
        <v>1</v>
      </c>
      <c r="K138" s="15" t="s">
        <v>2</v>
      </c>
      <c r="L138" s="15" t="s">
        <v>4</v>
      </c>
      <c r="M138" s="15"/>
      <c r="O138" s="18"/>
      <c r="P138" s="18" t="s">
        <v>1</v>
      </c>
      <c r="Q138" s="18" t="s">
        <v>3</v>
      </c>
      <c r="R138" s="18"/>
      <c r="S138" s="20" t="s">
        <v>63</v>
      </c>
      <c r="T138" s="20"/>
      <c r="U138" s="20" t="s">
        <v>1</v>
      </c>
      <c r="V138" s="20" t="s">
        <v>4</v>
      </c>
      <c r="W138" s="18"/>
      <c r="X138" s="20" t="s">
        <v>64</v>
      </c>
      <c r="Y138" s="20"/>
      <c r="Z138" s="20" t="s">
        <v>62</v>
      </c>
      <c r="AA138" s="20" t="s">
        <v>35</v>
      </c>
      <c r="AB138" s="18"/>
      <c r="AD138" s="20"/>
      <c r="AE138" s="20" t="s">
        <v>62</v>
      </c>
      <c r="AF138" s="20" t="s">
        <v>35</v>
      </c>
      <c r="AG138" s="18"/>
      <c r="AH138" s="22">
        <v>2341.41</v>
      </c>
      <c r="AI138" s="3">
        <v>501</v>
      </c>
      <c r="AJ138" s="18"/>
      <c r="AK138" s="18"/>
      <c r="AL138" s="18"/>
    </row>
    <row r="139" spans="2:38" x14ac:dyDescent="0.25">
      <c r="B139" s="12">
        <v>512</v>
      </c>
      <c r="C139" s="12">
        <v>64</v>
      </c>
      <c r="D139" s="14">
        <v>1630.213</v>
      </c>
      <c r="E139" s="14">
        <v>5413</v>
      </c>
      <c r="F139" s="14">
        <v>5913</v>
      </c>
      <c r="H139" s="15">
        <v>512</v>
      </c>
      <c r="I139" s="15">
        <v>64</v>
      </c>
      <c r="J139" s="17">
        <v>419.32130000000001</v>
      </c>
      <c r="K139" s="17">
        <v>499.32130000000001</v>
      </c>
      <c r="L139" s="17">
        <v>642.21299999999997</v>
      </c>
      <c r="M139" s="15"/>
      <c r="N139" s="18">
        <v>2</v>
      </c>
      <c r="O139" s="18">
        <v>1</v>
      </c>
      <c r="P139" s="18">
        <v>901.34</v>
      </c>
      <c r="Q139" s="18">
        <v>401.34</v>
      </c>
      <c r="R139" s="18"/>
      <c r="S139" s="20">
        <v>2</v>
      </c>
      <c r="T139" s="20">
        <v>1</v>
      </c>
      <c r="U139" s="20">
        <v>331901.34000000003</v>
      </c>
      <c r="V139" s="20">
        <v>1045401.34</v>
      </c>
      <c r="W139" s="18"/>
      <c r="X139" s="20">
        <v>512</v>
      </c>
      <c r="Y139" s="20">
        <v>64</v>
      </c>
      <c r="Z139" s="22">
        <v>1901.3400000000001</v>
      </c>
      <c r="AA139" s="22">
        <v>1931</v>
      </c>
      <c r="AB139" s="18"/>
      <c r="AC139" s="20">
        <v>512</v>
      </c>
      <c r="AD139" s="20">
        <v>64</v>
      </c>
      <c r="AE139" s="22">
        <v>40134</v>
      </c>
      <c r="AF139" s="22">
        <v>901423</v>
      </c>
      <c r="AG139" s="18"/>
      <c r="AH139" s="3">
        <v>1941</v>
      </c>
      <c r="AI139" s="3">
        <v>418</v>
      </c>
      <c r="AJ139" s="31"/>
      <c r="AK139" s="18"/>
      <c r="AL139" s="18"/>
    </row>
    <row r="140" spans="2:38" x14ac:dyDescent="0.25">
      <c r="B140" s="12"/>
      <c r="C140" s="12">
        <v>256</v>
      </c>
      <c r="D140" s="14">
        <v>1571.135</v>
      </c>
      <c r="E140" s="14">
        <v>4834</v>
      </c>
      <c r="F140" s="14">
        <v>5314</v>
      </c>
      <c r="H140" s="15"/>
      <c r="I140" s="15">
        <v>256</v>
      </c>
      <c r="J140" s="17">
        <v>362.21300000000002</v>
      </c>
      <c r="K140" s="17">
        <v>412.21300000000002</v>
      </c>
      <c r="L140" s="17">
        <v>583.13499999999999</v>
      </c>
      <c r="M140" s="17"/>
      <c r="N140" s="18"/>
      <c r="O140" s="18">
        <v>4</v>
      </c>
      <c r="P140" s="18">
        <v>1331.42</v>
      </c>
      <c r="Q140" s="18">
        <v>331.42</v>
      </c>
      <c r="R140" s="18"/>
      <c r="S140" s="20"/>
      <c r="T140" s="20">
        <v>4</v>
      </c>
      <c r="U140" s="20">
        <v>381331.42</v>
      </c>
      <c r="V140" s="20">
        <v>1144331.42</v>
      </c>
      <c r="W140" s="18"/>
      <c r="X140" s="20"/>
      <c r="Y140" s="20">
        <v>256</v>
      </c>
      <c r="Z140" s="22">
        <v>2331.42</v>
      </c>
      <c r="AA140" s="22">
        <v>2134</v>
      </c>
      <c r="AB140" s="18"/>
      <c r="AC140" s="20"/>
      <c r="AD140" s="20">
        <v>256</v>
      </c>
      <c r="AE140" s="22">
        <v>39014</v>
      </c>
      <c r="AF140" s="22">
        <v>913413</v>
      </c>
      <c r="AG140" s="18"/>
      <c r="AH140" s="3">
        <v>1853</v>
      </c>
      <c r="AI140" s="3">
        <v>410</v>
      </c>
      <c r="AJ140" s="31"/>
      <c r="AK140" s="18"/>
      <c r="AL140" s="18"/>
    </row>
    <row r="141" spans="2:38" x14ac:dyDescent="0.25">
      <c r="B141" s="12"/>
      <c r="C141" s="12">
        <v>1024</v>
      </c>
      <c r="D141" s="14">
        <v>1519.1341</v>
      </c>
      <c r="E141" s="14">
        <v>5513</v>
      </c>
      <c r="F141" s="14">
        <v>6341</v>
      </c>
      <c r="H141" s="15"/>
      <c r="I141" s="15">
        <v>1024</v>
      </c>
      <c r="J141" s="17">
        <v>380.31231000000002</v>
      </c>
      <c r="K141" s="17">
        <v>460.31231000000002</v>
      </c>
      <c r="L141" s="17">
        <v>531.13409999999999</v>
      </c>
      <c r="M141" s="17"/>
      <c r="N141" s="18"/>
      <c r="O141" s="18">
        <v>16</v>
      </c>
      <c r="P141" s="18">
        <v>1823.325</v>
      </c>
      <c r="Q141" s="18">
        <v>223.32499999999999</v>
      </c>
      <c r="R141" s="18"/>
      <c r="S141" s="20"/>
      <c r="T141" s="20">
        <v>16</v>
      </c>
      <c r="U141" s="20">
        <v>411823.32500000001</v>
      </c>
      <c r="V141" s="20">
        <v>1342230.325</v>
      </c>
      <c r="W141" s="18"/>
      <c r="X141" s="20"/>
      <c r="Y141" s="20">
        <v>1024</v>
      </c>
      <c r="Z141" s="22">
        <v>2823.3249999999998</v>
      </c>
      <c r="AA141" s="22">
        <v>2541</v>
      </c>
      <c r="AB141" s="18"/>
      <c r="AC141" s="20"/>
      <c r="AD141" s="20">
        <v>1024</v>
      </c>
      <c r="AE141" s="22">
        <v>38134</v>
      </c>
      <c r="AF141" s="22">
        <v>944134</v>
      </c>
      <c r="AG141" s="18"/>
      <c r="AH141" s="3">
        <v>1714</v>
      </c>
      <c r="AI141" s="3">
        <v>442</v>
      </c>
      <c r="AJ141" s="31"/>
      <c r="AK141" s="18"/>
      <c r="AL141" s="18"/>
    </row>
    <row r="142" spans="2:38" x14ac:dyDescent="0.25">
      <c r="B142" s="12">
        <v>16384</v>
      </c>
      <c r="C142" s="12">
        <v>64</v>
      </c>
      <c r="D142" s="12">
        <v>871.13</v>
      </c>
      <c r="E142" s="14">
        <v>3041</v>
      </c>
      <c r="F142" s="12">
        <v>3897</v>
      </c>
      <c r="H142" s="15">
        <v>16384</v>
      </c>
      <c r="I142" s="15">
        <v>64</v>
      </c>
      <c r="J142" s="17">
        <v>237.31</v>
      </c>
      <c r="K142" s="17">
        <v>287.31</v>
      </c>
      <c r="L142" s="15">
        <v>483.13</v>
      </c>
      <c r="M142" s="17"/>
      <c r="N142" s="18">
        <v>4</v>
      </c>
      <c r="O142" s="18">
        <v>1</v>
      </c>
      <c r="P142" s="18">
        <v>672.34</v>
      </c>
      <c r="Q142" s="18">
        <v>132.31</v>
      </c>
      <c r="R142" s="17"/>
      <c r="S142" s="20">
        <v>4</v>
      </c>
      <c r="T142" s="20">
        <v>1</v>
      </c>
      <c r="U142" s="20">
        <v>200672.34</v>
      </c>
      <c r="V142" s="20">
        <v>793132.31</v>
      </c>
      <c r="W142" s="17"/>
      <c r="X142" s="20">
        <v>16384</v>
      </c>
      <c r="Y142" s="20">
        <v>64</v>
      </c>
      <c r="Z142" s="22">
        <v>1672.3400000000001</v>
      </c>
      <c r="AA142" s="22">
        <v>1231</v>
      </c>
      <c r="AB142" s="17"/>
      <c r="AC142" s="20">
        <v>16384</v>
      </c>
      <c r="AD142" s="20">
        <v>64</v>
      </c>
      <c r="AE142" s="22">
        <v>8941</v>
      </c>
      <c r="AF142" s="22">
        <v>602352</v>
      </c>
      <c r="AH142" s="3">
        <v>1245</v>
      </c>
      <c r="AI142" s="22">
        <v>387.21</v>
      </c>
      <c r="AJ142" s="31"/>
    </row>
    <row r="143" spans="2:38" x14ac:dyDescent="0.25">
      <c r="B143" s="12"/>
      <c r="C143" s="12">
        <v>256</v>
      </c>
      <c r="D143" s="14">
        <v>851.13</v>
      </c>
      <c r="E143" s="14">
        <v>2743</v>
      </c>
      <c r="F143" s="14">
        <v>3413</v>
      </c>
      <c r="H143" s="15"/>
      <c r="I143" s="15">
        <v>256</v>
      </c>
      <c r="J143" s="17">
        <v>227.541</v>
      </c>
      <c r="K143" s="17">
        <v>277.541</v>
      </c>
      <c r="L143" s="17">
        <v>463.13</v>
      </c>
      <c r="N143" s="18"/>
      <c r="O143" s="18">
        <v>4</v>
      </c>
      <c r="P143" s="18">
        <v>896.13</v>
      </c>
      <c r="Q143" s="18">
        <v>89.13</v>
      </c>
      <c r="S143" s="20"/>
      <c r="T143" s="20">
        <v>4</v>
      </c>
      <c r="U143" s="20">
        <v>234896.13</v>
      </c>
      <c r="V143" s="20">
        <v>842589.13</v>
      </c>
      <c r="X143" s="20"/>
      <c r="Y143" s="20">
        <v>256</v>
      </c>
      <c r="Z143" s="22">
        <v>1896.13</v>
      </c>
      <c r="AA143" s="22">
        <v>1341</v>
      </c>
      <c r="AC143" s="20"/>
      <c r="AD143" s="20">
        <v>256</v>
      </c>
      <c r="AE143" s="22">
        <v>8831</v>
      </c>
      <c r="AF143" s="22">
        <v>613233</v>
      </c>
      <c r="AH143" s="3">
        <v>1141</v>
      </c>
      <c r="AI143" s="22">
        <v>295.23429999999996</v>
      </c>
      <c r="AJ143" s="31"/>
    </row>
    <row r="144" spans="2:38" x14ac:dyDescent="0.25">
      <c r="B144" s="12"/>
      <c r="C144" s="12">
        <v>1024</v>
      </c>
      <c r="D144" s="14">
        <v>839.23109999999997</v>
      </c>
      <c r="E144" s="14">
        <v>3231</v>
      </c>
      <c r="F144" s="14">
        <v>3931</v>
      </c>
      <c r="H144" s="15"/>
      <c r="I144" s="15">
        <v>1024</v>
      </c>
      <c r="J144" s="17">
        <v>237.20999999999998</v>
      </c>
      <c r="K144" s="17">
        <v>287.20999999999998</v>
      </c>
      <c r="L144" s="17">
        <v>451.23109999999997</v>
      </c>
      <c r="N144" s="18"/>
      <c r="O144" s="18">
        <v>16</v>
      </c>
      <c r="P144" s="18">
        <v>1040.54</v>
      </c>
      <c r="Q144" s="18">
        <v>60.54</v>
      </c>
      <c r="S144" s="20"/>
      <c r="T144" s="20">
        <v>16</v>
      </c>
      <c r="U144" s="20">
        <v>271040.53999999998</v>
      </c>
      <c r="V144" s="20">
        <v>945360.54</v>
      </c>
      <c r="X144" s="20"/>
      <c r="Y144" s="20">
        <v>1024</v>
      </c>
      <c r="Z144" s="22">
        <v>2040.54</v>
      </c>
      <c r="AA144" s="22">
        <v>1561</v>
      </c>
      <c r="AC144" s="20"/>
      <c r="AD144" s="20">
        <v>1024</v>
      </c>
      <c r="AE144" s="22">
        <v>8714</v>
      </c>
      <c r="AF144" s="22">
        <v>631331</v>
      </c>
      <c r="AH144" s="3">
        <v>1010</v>
      </c>
      <c r="AI144" s="22">
        <v>288.12200000000001</v>
      </c>
      <c r="AJ144" s="31"/>
    </row>
    <row r="145" spans="2:36" x14ac:dyDescent="0.25">
      <c r="B145" s="12">
        <v>32768</v>
      </c>
      <c r="C145" s="12">
        <v>64</v>
      </c>
      <c r="D145" s="14">
        <v>379.13400000000001</v>
      </c>
      <c r="E145" s="14">
        <v>1898</v>
      </c>
      <c r="F145" s="14">
        <v>2945</v>
      </c>
      <c r="H145" s="15">
        <v>32768</v>
      </c>
      <c r="I145" s="15">
        <v>64</v>
      </c>
      <c r="J145" s="17">
        <v>145.23429999999999</v>
      </c>
      <c r="K145" s="17">
        <v>195.23429999999999</v>
      </c>
      <c r="L145" s="17">
        <v>391.13400000000001</v>
      </c>
      <c r="N145" s="18">
        <v>8</v>
      </c>
      <c r="O145" s="18">
        <v>1</v>
      </c>
      <c r="P145" s="18">
        <v>488.13</v>
      </c>
      <c r="Q145" s="18">
        <v>88.13</v>
      </c>
      <c r="S145" s="20">
        <v>8</v>
      </c>
      <c r="T145" s="20">
        <v>1</v>
      </c>
      <c r="U145" s="20">
        <v>144488.13</v>
      </c>
      <c r="V145" s="20">
        <v>515188.13</v>
      </c>
      <c r="X145" s="20">
        <v>32768</v>
      </c>
      <c r="Y145" s="20">
        <v>64</v>
      </c>
      <c r="Z145" s="22">
        <v>1488.13</v>
      </c>
      <c r="AA145" s="22">
        <v>804</v>
      </c>
      <c r="AC145" s="20">
        <v>32768</v>
      </c>
      <c r="AD145" s="20">
        <v>64</v>
      </c>
      <c r="AE145" s="22">
        <v>3577</v>
      </c>
      <c r="AF145" s="22">
        <v>391424</v>
      </c>
      <c r="AH145" s="3">
        <v>1267</v>
      </c>
      <c r="AI145" s="22">
        <v>294.351</v>
      </c>
      <c r="AJ145" s="31"/>
    </row>
    <row r="146" spans="2:36" x14ac:dyDescent="0.25">
      <c r="B146" s="12"/>
      <c r="C146" s="12">
        <v>256</v>
      </c>
      <c r="D146" s="14">
        <v>351.13400000000001</v>
      </c>
      <c r="E146" s="14">
        <v>1613</v>
      </c>
      <c r="F146" s="14">
        <v>2834</v>
      </c>
      <c r="H146" s="15"/>
      <c r="I146" s="15">
        <v>256</v>
      </c>
      <c r="J146" s="17">
        <v>138.12200000000001</v>
      </c>
      <c r="K146" s="17">
        <v>188.12200000000001</v>
      </c>
      <c r="L146" s="17">
        <v>363.13400000000001</v>
      </c>
      <c r="N146" s="18"/>
      <c r="O146" s="18">
        <v>4</v>
      </c>
      <c r="P146" s="18">
        <v>541.32000000000005</v>
      </c>
      <c r="Q146" s="18">
        <v>51.92</v>
      </c>
      <c r="S146" s="20"/>
      <c r="T146" s="20">
        <v>4</v>
      </c>
      <c r="U146" s="20">
        <v>166541.32</v>
      </c>
      <c r="V146" s="20">
        <v>543151.92000000004</v>
      </c>
      <c r="X146" s="20"/>
      <c r="Y146" s="20">
        <v>256</v>
      </c>
      <c r="Z146" s="22">
        <v>1541.3200000000002</v>
      </c>
      <c r="AA146" s="22">
        <v>871</v>
      </c>
      <c r="AC146" s="20"/>
      <c r="AD146" s="20">
        <v>256</v>
      </c>
      <c r="AE146" s="22">
        <v>3441</v>
      </c>
      <c r="AF146" s="22">
        <v>414241</v>
      </c>
      <c r="AH146" s="3">
        <v>1109</v>
      </c>
      <c r="AI146" s="22">
        <v>293.351</v>
      </c>
      <c r="AJ146" s="31"/>
    </row>
    <row r="147" spans="2:36" x14ac:dyDescent="0.25">
      <c r="B147" s="12"/>
      <c r="C147" s="12">
        <v>1024</v>
      </c>
      <c r="D147" s="14">
        <v>327.12299999999999</v>
      </c>
      <c r="E147" s="14">
        <v>1913</v>
      </c>
      <c r="F147" s="14">
        <v>3031</v>
      </c>
      <c r="H147" s="15"/>
      <c r="I147" s="15">
        <v>1024</v>
      </c>
      <c r="J147" s="17">
        <v>144.351</v>
      </c>
      <c r="K147" s="17">
        <v>194.351</v>
      </c>
      <c r="L147" s="17">
        <v>339.12299999999999</v>
      </c>
      <c r="N147" s="18"/>
      <c r="O147" s="18">
        <v>16</v>
      </c>
      <c r="P147" s="18">
        <v>738.64</v>
      </c>
      <c r="Q147" s="18">
        <v>39.14</v>
      </c>
      <c r="S147" s="20"/>
      <c r="T147" s="20">
        <v>16</v>
      </c>
      <c r="U147" s="20">
        <v>180738.64</v>
      </c>
      <c r="V147" s="20">
        <v>594239.14</v>
      </c>
      <c r="X147" s="20"/>
      <c r="Y147" s="20">
        <v>1024</v>
      </c>
      <c r="Z147" s="22">
        <v>1738.6399999999999</v>
      </c>
      <c r="AA147" s="22">
        <v>983</v>
      </c>
      <c r="AC147" s="20"/>
      <c r="AD147" s="20">
        <v>1024</v>
      </c>
      <c r="AE147" s="22">
        <v>3361</v>
      </c>
      <c r="AF147" s="22">
        <v>423543</v>
      </c>
      <c r="AH147" s="3">
        <v>1073</v>
      </c>
      <c r="AI147" s="22">
        <v>290.11199999999997</v>
      </c>
      <c r="AJ147" s="31"/>
    </row>
    <row r="148" spans="2:36" x14ac:dyDescent="0.25">
      <c r="B148" s="12">
        <v>65536</v>
      </c>
      <c r="C148" s="12">
        <v>64</v>
      </c>
      <c r="D148" s="14">
        <v>325.14300000000003</v>
      </c>
      <c r="E148" s="14">
        <v>1387</v>
      </c>
      <c r="F148" s="14">
        <v>2513</v>
      </c>
      <c r="H148" s="15">
        <v>65536</v>
      </c>
      <c r="I148" s="15">
        <v>64</v>
      </c>
      <c r="J148" s="17">
        <v>139.351</v>
      </c>
      <c r="K148" s="17">
        <v>193.351</v>
      </c>
      <c r="L148" s="17">
        <v>337.14300000000003</v>
      </c>
      <c r="N148" s="18">
        <v>16</v>
      </c>
      <c r="O148" s="18">
        <v>1</v>
      </c>
      <c r="P148" s="18">
        <v>301.31</v>
      </c>
      <c r="Q148" s="18">
        <v>101.31</v>
      </c>
      <c r="S148" s="20">
        <v>16</v>
      </c>
      <c r="T148" s="20">
        <v>1</v>
      </c>
      <c r="U148" s="20">
        <v>103001.31</v>
      </c>
      <c r="V148" s="20">
        <v>384101.31</v>
      </c>
      <c r="X148" s="20">
        <v>65536</v>
      </c>
      <c r="Y148" s="20">
        <v>64</v>
      </c>
      <c r="Z148" s="21">
        <v>1198</v>
      </c>
      <c r="AA148" s="22">
        <v>651</v>
      </c>
      <c r="AC148" s="20">
        <v>65536</v>
      </c>
      <c r="AD148" s="20">
        <v>64</v>
      </c>
      <c r="AE148" s="22">
        <v>1941</v>
      </c>
      <c r="AF148" s="22">
        <v>204413</v>
      </c>
      <c r="AH148" s="3">
        <v>1414</v>
      </c>
      <c r="AI148" s="22">
        <v>297.541</v>
      </c>
      <c r="AJ148" s="31"/>
    </row>
    <row r="149" spans="2:36" x14ac:dyDescent="0.25">
      <c r="B149" s="12"/>
      <c r="C149" s="12">
        <v>256</v>
      </c>
      <c r="D149" s="14">
        <v>210.13</v>
      </c>
      <c r="E149" s="14">
        <v>1232</v>
      </c>
      <c r="F149" s="14">
        <v>2313</v>
      </c>
      <c r="H149" s="15"/>
      <c r="I149" s="15">
        <v>256</v>
      </c>
      <c r="J149" s="17">
        <v>140.11199999999999</v>
      </c>
      <c r="K149" s="17">
        <v>190.11199999999999</v>
      </c>
      <c r="L149" s="17">
        <v>331.13</v>
      </c>
      <c r="N149" s="18"/>
      <c r="O149" s="18">
        <v>4</v>
      </c>
      <c r="P149" s="18">
        <v>483.23</v>
      </c>
      <c r="Q149" s="18">
        <v>83.23</v>
      </c>
      <c r="S149" s="20"/>
      <c r="T149" s="20">
        <v>4</v>
      </c>
      <c r="U149" s="20">
        <v>121483.23</v>
      </c>
      <c r="V149" s="20">
        <v>453483.23</v>
      </c>
      <c r="X149" s="20"/>
      <c r="Y149" s="20">
        <v>256</v>
      </c>
      <c r="Z149" s="3">
        <v>1232</v>
      </c>
      <c r="AA149" s="20">
        <v>688</v>
      </c>
      <c r="AC149" s="20"/>
      <c r="AD149" s="20">
        <v>256</v>
      </c>
      <c r="AE149" s="20">
        <v>1853</v>
      </c>
      <c r="AF149" s="20">
        <v>214414</v>
      </c>
      <c r="AH149" s="3">
        <v>1344</v>
      </c>
      <c r="AI149" s="22">
        <v>284.13560000000001</v>
      </c>
      <c r="AJ149" s="31"/>
    </row>
    <row r="150" spans="2:36" x14ac:dyDescent="0.25">
      <c r="B150" s="12"/>
      <c r="C150" s="12">
        <v>1024</v>
      </c>
      <c r="D150" s="14">
        <v>205.23099999999999</v>
      </c>
      <c r="E150" s="14">
        <v>1341</v>
      </c>
      <c r="F150" s="14">
        <v>2513</v>
      </c>
      <c r="H150" s="15"/>
      <c r="I150" s="15">
        <v>1024</v>
      </c>
      <c r="J150" s="17">
        <v>147.541</v>
      </c>
      <c r="K150" s="17">
        <v>197.541</v>
      </c>
      <c r="L150" s="17">
        <v>326.23099999999999</v>
      </c>
      <c r="N150" s="18"/>
      <c r="O150" s="18">
        <v>16</v>
      </c>
      <c r="P150" s="18">
        <v>567.25400000000002</v>
      </c>
      <c r="Q150" s="18">
        <v>67.254000000000005</v>
      </c>
      <c r="S150" s="20"/>
      <c r="T150" s="20">
        <v>16</v>
      </c>
      <c r="U150" s="20">
        <v>134567.25399999999</v>
      </c>
      <c r="V150" s="20">
        <v>503467.25400000002</v>
      </c>
      <c r="X150" s="20"/>
      <c r="Y150" s="20">
        <v>1024</v>
      </c>
      <c r="Z150" s="22">
        <v>1434</v>
      </c>
      <c r="AA150" s="22">
        <v>713</v>
      </c>
      <c r="AC150" s="20"/>
      <c r="AD150" s="20">
        <v>1024</v>
      </c>
      <c r="AE150" s="22">
        <v>1714</v>
      </c>
      <c r="AF150" s="22">
        <v>243542</v>
      </c>
      <c r="AH150" s="3">
        <v>1245</v>
      </c>
      <c r="AI150" s="24">
        <v>281.2</v>
      </c>
      <c r="AJ150" s="31"/>
    </row>
    <row r="151" spans="2:36" x14ac:dyDescent="0.25">
      <c r="B151" s="12">
        <v>131072</v>
      </c>
      <c r="C151" s="12">
        <v>64</v>
      </c>
      <c r="D151" s="14">
        <v>207.13400000000001</v>
      </c>
      <c r="E151" s="14">
        <v>1242</v>
      </c>
      <c r="F151" s="14">
        <v>2134</v>
      </c>
      <c r="H151" s="15">
        <v>131072</v>
      </c>
      <c r="I151" s="15">
        <v>64</v>
      </c>
      <c r="J151" s="16">
        <v>113.1</v>
      </c>
      <c r="K151" s="17">
        <v>184.13560000000001</v>
      </c>
      <c r="L151" s="17">
        <v>328.13400000000001</v>
      </c>
      <c r="N151" s="18">
        <v>32</v>
      </c>
      <c r="O151" s="18">
        <v>1</v>
      </c>
      <c r="P151" s="18">
        <v>234.13</v>
      </c>
      <c r="Q151" s="18">
        <v>334.13</v>
      </c>
      <c r="S151" s="20">
        <v>32</v>
      </c>
      <c r="T151" s="20">
        <v>1</v>
      </c>
      <c r="U151" s="20">
        <v>88234.13</v>
      </c>
      <c r="V151" s="20">
        <v>231334.13</v>
      </c>
      <c r="X151" s="20">
        <v>131072</v>
      </c>
      <c r="Y151" s="20">
        <v>64</v>
      </c>
      <c r="Z151" s="22">
        <v>1214</v>
      </c>
      <c r="AA151" s="22">
        <v>441</v>
      </c>
      <c r="AC151" s="20">
        <v>131072</v>
      </c>
      <c r="AD151" s="20">
        <v>64</v>
      </c>
      <c r="AE151" s="3">
        <v>1245</v>
      </c>
      <c r="AF151" s="22">
        <v>134143</v>
      </c>
      <c r="AH151" s="3">
        <v>1842</v>
      </c>
      <c r="AI151" s="22">
        <v>283.12</v>
      </c>
      <c r="AJ151" s="31"/>
    </row>
    <row r="152" spans="2:36" x14ac:dyDescent="0.25">
      <c r="B152" s="12"/>
      <c r="C152" s="12">
        <v>256</v>
      </c>
      <c r="D152" s="14">
        <v>204.1431</v>
      </c>
      <c r="E152" s="13">
        <v>1010</v>
      </c>
      <c r="F152" s="14">
        <v>1934</v>
      </c>
      <c r="H152" s="15"/>
      <c r="I152" s="15">
        <v>256</v>
      </c>
      <c r="J152" s="17">
        <v>121.31</v>
      </c>
      <c r="K152" s="16">
        <v>181.2</v>
      </c>
      <c r="L152" s="17">
        <v>325.1431</v>
      </c>
      <c r="N152" s="18"/>
      <c r="O152" s="18">
        <v>4</v>
      </c>
      <c r="P152" s="18">
        <v>301.31</v>
      </c>
      <c r="Q152" s="18">
        <v>201.31</v>
      </c>
      <c r="S152" s="20"/>
      <c r="T152" s="20">
        <v>4</v>
      </c>
      <c r="U152" s="20">
        <v>90301.31</v>
      </c>
      <c r="V152" s="20">
        <v>256201.31</v>
      </c>
      <c r="X152" s="20"/>
      <c r="Y152" s="20">
        <v>256</v>
      </c>
      <c r="Z152" s="22">
        <v>1383</v>
      </c>
      <c r="AA152" s="22">
        <v>490</v>
      </c>
      <c r="AC152" s="20"/>
      <c r="AD152" s="20">
        <v>256</v>
      </c>
      <c r="AE152" s="3">
        <v>1141</v>
      </c>
      <c r="AF152" s="22">
        <v>145531</v>
      </c>
      <c r="AH152" s="3">
        <v>1745</v>
      </c>
      <c r="AI152" s="22">
        <v>296.13409999999999</v>
      </c>
      <c r="AJ152" s="31"/>
    </row>
    <row r="153" spans="2:36" x14ac:dyDescent="0.25">
      <c r="B153" s="12"/>
      <c r="C153" s="12">
        <v>1024</v>
      </c>
      <c r="D153" s="14">
        <v>199.24119999999999</v>
      </c>
      <c r="E153" s="14">
        <v>1194</v>
      </c>
      <c r="F153" s="14">
        <v>2034</v>
      </c>
      <c r="H153" s="15"/>
      <c r="I153" s="15">
        <v>1024</v>
      </c>
      <c r="J153" s="17">
        <v>133.12</v>
      </c>
      <c r="K153" s="17">
        <v>183.12</v>
      </c>
      <c r="L153" s="17">
        <v>320.24119999999999</v>
      </c>
      <c r="N153" s="18"/>
      <c r="O153" s="18">
        <v>16</v>
      </c>
      <c r="P153" s="18">
        <v>350.53100000000001</v>
      </c>
      <c r="Q153" s="18">
        <v>150.53100000000001</v>
      </c>
      <c r="S153" s="20"/>
      <c r="T153" s="20">
        <v>16</v>
      </c>
      <c r="U153" s="20">
        <v>103350.531</v>
      </c>
      <c r="V153" s="20">
        <v>280150.53100000002</v>
      </c>
      <c r="X153" s="20"/>
      <c r="Y153" s="20">
        <v>1024</v>
      </c>
      <c r="Z153" s="22">
        <v>1693</v>
      </c>
      <c r="AA153" s="22">
        <v>531</v>
      </c>
      <c r="AC153" s="20"/>
      <c r="AD153" s="20">
        <v>1024</v>
      </c>
      <c r="AE153" s="21">
        <v>1010</v>
      </c>
      <c r="AF153" s="3">
        <v>154134</v>
      </c>
      <c r="AH153" s="3">
        <v>1643</v>
      </c>
      <c r="AI153" s="22">
        <v>289.13409999999999</v>
      </c>
      <c r="AJ153" s="31"/>
    </row>
    <row r="154" spans="2:36" x14ac:dyDescent="0.25">
      <c r="B154" s="12">
        <v>262144</v>
      </c>
      <c r="C154" s="12">
        <v>64</v>
      </c>
      <c r="D154" s="14">
        <v>203.13</v>
      </c>
      <c r="E154" s="14">
        <v>1313</v>
      </c>
      <c r="F154" s="14">
        <v>1942</v>
      </c>
      <c r="H154" s="15">
        <v>262144</v>
      </c>
      <c r="I154" s="15">
        <v>64</v>
      </c>
      <c r="J154" s="17">
        <v>136.13409999999999</v>
      </c>
      <c r="K154" s="17">
        <v>196.13409999999999</v>
      </c>
      <c r="L154" s="17">
        <v>324.13</v>
      </c>
      <c r="N154" s="18">
        <v>64</v>
      </c>
      <c r="O154" s="18">
        <v>1</v>
      </c>
      <c r="P154" s="19">
        <v>162.24</v>
      </c>
      <c r="Q154" s="18">
        <v>671.4</v>
      </c>
      <c r="S154" s="20">
        <v>64</v>
      </c>
      <c r="T154" s="20">
        <v>1</v>
      </c>
      <c r="U154" s="21">
        <v>67162.240000000005</v>
      </c>
      <c r="V154" s="20">
        <v>166371.4</v>
      </c>
      <c r="X154" s="20">
        <v>262144</v>
      </c>
      <c r="Y154" s="20">
        <v>64</v>
      </c>
      <c r="Z154" s="22">
        <v>1374</v>
      </c>
      <c r="AA154" s="22">
        <v>291</v>
      </c>
      <c r="AC154" s="20">
        <v>262144</v>
      </c>
      <c r="AD154" s="20">
        <v>64</v>
      </c>
      <c r="AE154" s="22">
        <v>1267</v>
      </c>
      <c r="AF154" s="22">
        <v>80162.240000000005</v>
      </c>
      <c r="AH154" s="22">
        <v>1641.41</v>
      </c>
      <c r="AI154" s="22">
        <v>299.32299999999998</v>
      </c>
      <c r="AJ154" s="31"/>
    </row>
    <row r="155" spans="2:36" x14ac:dyDescent="0.25">
      <c r="B155" s="12"/>
      <c r="C155" s="12">
        <v>256</v>
      </c>
      <c r="D155" s="13">
        <v>169.87</v>
      </c>
      <c r="E155" s="14">
        <v>1132</v>
      </c>
      <c r="F155" s="13">
        <v>1814</v>
      </c>
      <c r="H155" s="15"/>
      <c r="I155" s="15">
        <v>256</v>
      </c>
      <c r="J155" s="17">
        <v>159.13409999999999</v>
      </c>
      <c r="K155" s="17">
        <v>189.13409999999999</v>
      </c>
      <c r="L155" s="16">
        <v>290.87</v>
      </c>
      <c r="N155" s="18"/>
      <c r="O155" s="18">
        <v>4</v>
      </c>
      <c r="P155" s="18">
        <v>181.3</v>
      </c>
      <c r="Q155" s="18">
        <v>401.3</v>
      </c>
      <c r="S155" s="20"/>
      <c r="T155" s="20">
        <v>4</v>
      </c>
      <c r="U155" s="20">
        <v>71181.3</v>
      </c>
      <c r="V155" s="20">
        <v>184501.3</v>
      </c>
      <c r="X155" s="20"/>
      <c r="Y155" s="20">
        <v>256</v>
      </c>
      <c r="Z155" s="22">
        <v>1563</v>
      </c>
      <c r="AA155" s="22">
        <v>367</v>
      </c>
      <c r="AC155" s="20"/>
      <c r="AD155" s="20">
        <v>256</v>
      </c>
      <c r="AE155" s="22">
        <v>1109</v>
      </c>
      <c r="AF155" s="22">
        <v>81181.3</v>
      </c>
      <c r="AH155" s="22">
        <v>1831.24</v>
      </c>
      <c r="AI155" s="22">
        <v>311.31412999999998</v>
      </c>
      <c r="AJ155" s="31"/>
    </row>
    <row r="156" spans="2:36" x14ac:dyDescent="0.25">
      <c r="B156" s="12"/>
      <c r="C156" s="12">
        <v>1024</v>
      </c>
      <c r="D156" s="14">
        <v>196.20999999999998</v>
      </c>
      <c r="E156" s="14">
        <v>1301</v>
      </c>
      <c r="F156" s="13">
        <v>1723</v>
      </c>
      <c r="H156" s="15"/>
      <c r="I156" s="15">
        <v>1024</v>
      </c>
      <c r="J156" s="17">
        <v>199.32300000000001</v>
      </c>
      <c r="K156" s="17">
        <v>199.32300000000001</v>
      </c>
      <c r="L156" s="17">
        <v>317.20999999999998</v>
      </c>
      <c r="N156" s="18"/>
      <c r="O156" s="18">
        <v>16</v>
      </c>
      <c r="P156" s="18">
        <v>303.32420000000002</v>
      </c>
      <c r="Q156" s="18">
        <v>331.32420000000002</v>
      </c>
      <c r="S156" s="20"/>
      <c r="T156" s="20">
        <v>16</v>
      </c>
      <c r="U156" s="20">
        <v>75303.324200000003</v>
      </c>
      <c r="V156" s="20">
        <v>193331.3242</v>
      </c>
      <c r="X156" s="20"/>
      <c r="Y156" s="20">
        <v>1024</v>
      </c>
      <c r="Z156" s="22">
        <v>1842</v>
      </c>
      <c r="AA156" s="22">
        <v>387</v>
      </c>
      <c r="AC156" s="20"/>
      <c r="AD156" s="20">
        <v>1024</v>
      </c>
      <c r="AE156" s="22">
        <v>1073</v>
      </c>
      <c r="AF156" s="22">
        <v>82303.324200000003</v>
      </c>
      <c r="AH156" s="22">
        <v>1134.1300000000001</v>
      </c>
      <c r="AI156" s="22">
        <v>297.52999999999997</v>
      </c>
      <c r="AJ156" s="31"/>
    </row>
    <row r="157" spans="2:36" x14ac:dyDescent="0.25">
      <c r="B157" s="12">
        <v>524288</v>
      </c>
      <c r="C157" s="12">
        <v>64</v>
      </c>
      <c r="D157" s="14">
        <v>307.14</v>
      </c>
      <c r="E157" s="14">
        <v>1387</v>
      </c>
      <c r="F157" s="14">
        <v>2141</v>
      </c>
      <c r="H157" s="15">
        <v>524288</v>
      </c>
      <c r="I157" s="15">
        <v>64</v>
      </c>
      <c r="J157" s="17">
        <v>261.31412999999998</v>
      </c>
      <c r="K157" s="17">
        <v>211.31413000000001</v>
      </c>
      <c r="L157" s="17">
        <v>328.14</v>
      </c>
      <c r="N157" s="18">
        <v>128</v>
      </c>
      <c r="O157" s="18">
        <v>1</v>
      </c>
      <c r="P157" s="18">
        <v>233.31299999999999</v>
      </c>
      <c r="Q157" s="18">
        <v>1233.3130000000001</v>
      </c>
      <c r="S157" s="20">
        <v>128</v>
      </c>
      <c r="T157" s="20">
        <v>1</v>
      </c>
      <c r="U157" s="21">
        <v>41600.800000000003</v>
      </c>
      <c r="V157" s="20">
        <v>124393.31299999999</v>
      </c>
      <c r="X157" s="20">
        <v>524288</v>
      </c>
      <c r="Y157" s="20">
        <v>64</v>
      </c>
      <c r="Z157" s="22">
        <v>1531</v>
      </c>
      <c r="AA157" s="22">
        <v>231</v>
      </c>
      <c r="AC157" s="20">
        <v>524288</v>
      </c>
      <c r="AD157" s="20">
        <v>64</v>
      </c>
      <c r="AE157" s="22">
        <v>1414</v>
      </c>
      <c r="AF157" s="22">
        <v>71314</v>
      </c>
      <c r="AH157" s="22">
        <v>991.41</v>
      </c>
      <c r="AI157" s="22">
        <v>327.41300000000001</v>
      </c>
    </row>
    <row r="158" spans="2:36" x14ac:dyDescent="0.25">
      <c r="B158" s="12"/>
      <c r="C158" s="12">
        <v>256</v>
      </c>
      <c r="D158" s="14">
        <v>304.13</v>
      </c>
      <c r="E158" s="14">
        <v>1231</v>
      </c>
      <c r="F158" s="14">
        <v>1931</v>
      </c>
      <c r="H158" s="15"/>
      <c r="I158" s="15">
        <v>256</v>
      </c>
      <c r="J158" s="17">
        <v>207.53</v>
      </c>
      <c r="K158" s="17">
        <v>197.53</v>
      </c>
      <c r="L158" s="17">
        <v>325.13</v>
      </c>
      <c r="N158" s="18"/>
      <c r="O158" s="18">
        <v>4</v>
      </c>
      <c r="P158" s="18">
        <v>291.31</v>
      </c>
      <c r="Q158" s="18">
        <v>881.31</v>
      </c>
      <c r="S158" s="20"/>
      <c r="T158" s="20">
        <v>4</v>
      </c>
      <c r="U158" s="20">
        <v>56291.31</v>
      </c>
      <c r="V158" s="20">
        <v>154881.31</v>
      </c>
      <c r="X158" s="20"/>
      <c r="Y158" s="20">
        <v>256</v>
      </c>
      <c r="Z158" s="22">
        <v>1731</v>
      </c>
      <c r="AA158" s="21">
        <v>203.28</v>
      </c>
      <c r="AC158" s="20"/>
      <c r="AD158" s="20">
        <v>256</v>
      </c>
      <c r="AE158" s="22">
        <v>1344</v>
      </c>
      <c r="AF158" s="22">
        <v>72344</v>
      </c>
      <c r="AH158" s="22">
        <v>1003.2</v>
      </c>
      <c r="AI158" s="22">
        <v>358.13409999999999</v>
      </c>
    </row>
    <row r="159" spans="2:36" x14ac:dyDescent="0.25">
      <c r="B159" s="12"/>
      <c r="C159" s="12">
        <v>1024</v>
      </c>
      <c r="D159" s="14">
        <v>408.12310000000002</v>
      </c>
      <c r="E159" s="14">
        <v>1414</v>
      </c>
      <c r="F159" s="14">
        <v>2134</v>
      </c>
      <c r="H159" s="15"/>
      <c r="I159" s="15">
        <v>1024</v>
      </c>
      <c r="J159" s="17">
        <v>257.41300000000001</v>
      </c>
      <c r="K159" s="17">
        <v>227.41300000000001</v>
      </c>
      <c r="L159" s="17">
        <v>320.12310000000002</v>
      </c>
      <c r="N159" s="18"/>
      <c r="O159" s="18">
        <v>16</v>
      </c>
      <c r="P159" s="18">
        <v>463.13099999999997</v>
      </c>
      <c r="Q159" s="18">
        <v>563.13099999999997</v>
      </c>
      <c r="S159" s="20"/>
      <c r="T159" s="20">
        <v>16</v>
      </c>
      <c r="U159" s="20">
        <v>65463.131000000001</v>
      </c>
      <c r="V159" s="20">
        <v>177563.13099999999</v>
      </c>
      <c r="X159" s="20"/>
      <c r="Y159" s="20">
        <v>1024</v>
      </c>
      <c r="Z159" s="22">
        <v>1984</v>
      </c>
      <c r="AA159" s="22">
        <v>241</v>
      </c>
      <c r="AC159" s="20"/>
      <c r="AD159" s="20">
        <v>1024</v>
      </c>
      <c r="AE159" s="22">
        <v>1245</v>
      </c>
      <c r="AF159" s="22">
        <v>73414</v>
      </c>
      <c r="AH159" s="22">
        <v>713.31</v>
      </c>
      <c r="AI159" s="22">
        <v>331.21320000000003</v>
      </c>
    </row>
    <row r="160" spans="2:36" x14ac:dyDescent="0.25">
      <c r="B160" s="12">
        <v>1048576</v>
      </c>
      <c r="C160" s="12">
        <v>64</v>
      </c>
      <c r="D160" s="12">
        <v>817.13499999999999</v>
      </c>
      <c r="E160" s="14">
        <v>1794</v>
      </c>
      <c r="F160" s="14">
        <v>2234</v>
      </c>
      <c r="H160" s="15">
        <v>1048576</v>
      </c>
      <c r="I160" s="15">
        <v>64</v>
      </c>
      <c r="J160" s="17">
        <v>308.13409999999999</v>
      </c>
      <c r="K160" s="17">
        <v>258.13409999999999</v>
      </c>
      <c r="L160" s="15">
        <v>329.13499999999999</v>
      </c>
      <c r="N160" s="18">
        <v>256</v>
      </c>
      <c r="O160" s="18">
        <v>1</v>
      </c>
      <c r="P160" s="18">
        <v>441</v>
      </c>
      <c r="Q160" s="18">
        <v>1832</v>
      </c>
      <c r="S160" s="20">
        <v>256</v>
      </c>
      <c r="T160" s="20">
        <v>1</v>
      </c>
      <c r="U160" s="20">
        <v>56441</v>
      </c>
      <c r="V160" s="21">
        <v>105847.20000000001</v>
      </c>
      <c r="X160" s="20">
        <v>1048576</v>
      </c>
      <c r="Y160" s="20">
        <v>64</v>
      </c>
      <c r="Z160" s="22">
        <v>1713</v>
      </c>
      <c r="AA160" s="22">
        <v>235</v>
      </c>
      <c r="AC160" s="20">
        <v>1048576</v>
      </c>
      <c r="AD160" s="20">
        <v>64</v>
      </c>
      <c r="AE160" s="22">
        <v>1842</v>
      </c>
      <c r="AF160" s="21">
        <v>58272</v>
      </c>
      <c r="AH160" s="22">
        <v>674.41</v>
      </c>
      <c r="AI160" s="22">
        <v>349.13511</v>
      </c>
    </row>
    <row r="161" spans="2:35" x14ac:dyDescent="0.25">
      <c r="B161" s="12"/>
      <c r="C161" s="12">
        <v>256</v>
      </c>
      <c r="D161" s="14">
        <v>716.31</v>
      </c>
      <c r="E161" s="14">
        <v>1513</v>
      </c>
      <c r="F161" s="14">
        <v>2134</v>
      </c>
      <c r="I161" s="15">
        <v>256</v>
      </c>
      <c r="J161" s="17">
        <v>281.21319999999997</v>
      </c>
      <c r="K161" s="17">
        <v>231.2132</v>
      </c>
      <c r="L161" s="17">
        <v>328.31</v>
      </c>
      <c r="O161" s="18">
        <v>4</v>
      </c>
      <c r="P161" s="18">
        <v>651</v>
      </c>
      <c r="Q161" s="18">
        <v>1403</v>
      </c>
      <c r="S161" s="20"/>
      <c r="T161" s="20">
        <v>4</v>
      </c>
      <c r="U161" s="20">
        <v>62651</v>
      </c>
      <c r="V161" s="20">
        <v>111403</v>
      </c>
      <c r="Y161" s="20">
        <v>256</v>
      </c>
      <c r="Z161" s="22">
        <v>1994</v>
      </c>
      <c r="AA161" s="22">
        <v>267</v>
      </c>
      <c r="AC161" s="20"/>
      <c r="AD161" s="20">
        <v>256</v>
      </c>
      <c r="AE161" s="22">
        <v>1745</v>
      </c>
      <c r="AF161" s="22">
        <v>59313</v>
      </c>
      <c r="AH161" s="22">
        <v>698.31299999999999</v>
      </c>
      <c r="AI161" s="22">
        <v>874</v>
      </c>
    </row>
    <row r="162" spans="2:35" x14ac:dyDescent="0.25">
      <c r="C162" s="12">
        <v>1024</v>
      </c>
      <c r="D162" s="14">
        <v>822.12310000000002</v>
      </c>
      <c r="E162" s="14">
        <v>1813</v>
      </c>
      <c r="F162" s="14">
        <v>2345</v>
      </c>
      <c r="H162" s="15"/>
      <c r="I162" s="15">
        <v>1024</v>
      </c>
      <c r="J162" s="17">
        <v>299.13511</v>
      </c>
      <c r="K162" s="17">
        <v>249.13511</v>
      </c>
      <c r="L162" s="17">
        <v>334.12310000000002</v>
      </c>
      <c r="N162" s="18"/>
      <c r="O162" s="18">
        <v>16</v>
      </c>
      <c r="P162" s="18">
        <v>834</v>
      </c>
      <c r="Q162" s="18">
        <v>1133</v>
      </c>
      <c r="S162" s="20"/>
      <c r="T162" s="20">
        <v>16</v>
      </c>
      <c r="U162" s="20">
        <v>78834</v>
      </c>
      <c r="V162" s="20">
        <v>161133</v>
      </c>
      <c r="X162" s="20"/>
      <c r="Y162" s="20">
        <v>1024</v>
      </c>
      <c r="Z162" s="22">
        <v>2245</v>
      </c>
      <c r="AA162" s="22">
        <v>309</v>
      </c>
      <c r="AC162" s="20"/>
      <c r="AD162" s="20">
        <v>1024</v>
      </c>
      <c r="AE162" s="22">
        <v>1643</v>
      </c>
      <c r="AF162" s="22">
        <v>60832</v>
      </c>
      <c r="AH162" s="22">
        <v>623.24</v>
      </c>
      <c r="AI162" s="22">
        <v>773</v>
      </c>
    </row>
    <row r="163" spans="2:35" x14ac:dyDescent="0.25">
      <c r="AH163" s="31">
        <v>563.13099999999997</v>
      </c>
      <c r="AI163" s="22">
        <v>813</v>
      </c>
    </row>
    <row r="164" spans="2:35" x14ac:dyDescent="0.25">
      <c r="AH164" s="3">
        <v>1600</v>
      </c>
      <c r="AI164" s="22">
        <v>751</v>
      </c>
    </row>
    <row r="165" spans="2:35" x14ac:dyDescent="0.25">
      <c r="AH165" s="3">
        <v>1400</v>
      </c>
      <c r="AI165" s="22">
        <v>801</v>
      </c>
    </row>
    <row r="166" spans="2:35" x14ac:dyDescent="0.25">
      <c r="AH166" s="3">
        <v>1200</v>
      </c>
      <c r="AI166" s="22">
        <v>765</v>
      </c>
    </row>
    <row r="167" spans="2:35" x14ac:dyDescent="0.25">
      <c r="AH167" s="3">
        <v>1000</v>
      </c>
      <c r="AI167" s="22">
        <v>657</v>
      </c>
    </row>
    <row r="168" spans="2:35" x14ac:dyDescent="0.25">
      <c r="AH168" s="3">
        <v>790</v>
      </c>
      <c r="AI168" s="22">
        <v>613</v>
      </c>
    </row>
    <row r="169" spans="2:35" x14ac:dyDescent="0.25">
      <c r="AH169" s="3">
        <v>659</v>
      </c>
      <c r="AI169" s="22">
        <v>553</v>
      </c>
    </row>
    <row r="170" spans="2:35" x14ac:dyDescent="0.25">
      <c r="AH170" s="3">
        <v>613</v>
      </c>
    </row>
    <row r="171" spans="2:35" x14ac:dyDescent="0.25">
      <c r="AH171" s="22">
        <v>583.41999999999996</v>
      </c>
    </row>
    <row r="172" spans="2:35" x14ac:dyDescent="0.25">
      <c r="AH172" s="22">
        <v>498.41</v>
      </c>
    </row>
    <row r="173" spans="2:35" x14ac:dyDescent="0.25">
      <c r="AH173" s="22">
        <v>441.13</v>
      </c>
    </row>
    <row r="174" spans="2:35" x14ac:dyDescent="0.25">
      <c r="AH174" s="22">
        <v>454.14</v>
      </c>
    </row>
    <row r="175" spans="2:35" x14ac:dyDescent="0.25">
      <c r="AH175" s="22">
        <v>389.13</v>
      </c>
    </row>
    <row r="176" spans="2:35" x14ac:dyDescent="0.25">
      <c r="AH176" s="31">
        <v>331.32420000000002</v>
      </c>
    </row>
    <row r="177" spans="34:34" x14ac:dyDescent="0.25">
      <c r="AH177" s="22">
        <v>341.14100000000002</v>
      </c>
    </row>
    <row r="178" spans="34:34" x14ac:dyDescent="0.25">
      <c r="AH178" s="22">
        <v>301.13</v>
      </c>
    </row>
    <row r="179" spans="34:34" x14ac:dyDescent="0.25">
      <c r="AH179" s="22">
        <v>254.13</v>
      </c>
    </row>
    <row r="180" spans="34:34" x14ac:dyDescent="0.25">
      <c r="AH180" s="22">
        <v>277.10000000000002</v>
      </c>
    </row>
    <row r="181" spans="34:34" x14ac:dyDescent="0.25">
      <c r="AH181" s="22">
        <v>203.24199999999999</v>
      </c>
    </row>
    <row r="182" spans="34:34" x14ac:dyDescent="0.25">
      <c r="AH182" s="24">
        <v>167.28</v>
      </c>
    </row>
    <row r="183" spans="34:34" x14ac:dyDescent="0.25">
      <c r="AH183" s="22">
        <v>189.41</v>
      </c>
    </row>
    <row r="184" spans="34:34" x14ac:dyDescent="0.25">
      <c r="AH184" s="3">
        <v>901.34</v>
      </c>
    </row>
    <row r="185" spans="34:34" x14ac:dyDescent="0.25">
      <c r="AH185" s="3">
        <v>1331.42</v>
      </c>
    </row>
    <row r="186" spans="34:34" x14ac:dyDescent="0.25">
      <c r="AH186" s="3">
        <v>1823.325</v>
      </c>
    </row>
    <row r="187" spans="34:34" x14ac:dyDescent="0.25">
      <c r="AH187" s="3">
        <v>672.34</v>
      </c>
    </row>
    <row r="188" spans="34:34" x14ac:dyDescent="0.25">
      <c r="AH188" s="3">
        <v>896.13</v>
      </c>
    </row>
    <row r="189" spans="34:34" x14ac:dyDescent="0.25">
      <c r="AH189" s="3">
        <v>1040.54</v>
      </c>
    </row>
    <row r="190" spans="34:34" x14ac:dyDescent="0.25">
      <c r="AH190" s="3">
        <v>488.13</v>
      </c>
    </row>
    <row r="191" spans="34:34" x14ac:dyDescent="0.25">
      <c r="AH191" s="3">
        <v>541.32000000000005</v>
      </c>
    </row>
    <row r="192" spans="34:34" x14ac:dyDescent="0.25">
      <c r="AH192" s="3">
        <v>738.64</v>
      </c>
    </row>
    <row r="193" spans="34:34" x14ac:dyDescent="0.25">
      <c r="AH193" s="3">
        <v>301.31</v>
      </c>
    </row>
    <row r="194" spans="34:34" x14ac:dyDescent="0.25">
      <c r="AH194" s="3">
        <v>483.23</v>
      </c>
    </row>
    <row r="195" spans="34:34" x14ac:dyDescent="0.25">
      <c r="AH195" s="3">
        <v>567.25400000000002</v>
      </c>
    </row>
    <row r="196" spans="34:34" x14ac:dyDescent="0.25">
      <c r="AH196" s="3">
        <v>234.13</v>
      </c>
    </row>
    <row r="197" spans="34:34" x14ac:dyDescent="0.25">
      <c r="AH197" s="3">
        <v>301.31</v>
      </c>
    </row>
    <row r="198" spans="34:34" x14ac:dyDescent="0.25">
      <c r="AH198" s="3">
        <v>350.53100000000001</v>
      </c>
    </row>
    <row r="199" spans="34:34" x14ac:dyDescent="0.25">
      <c r="AH199" s="3">
        <v>1500</v>
      </c>
    </row>
    <row r="200" spans="34:34" x14ac:dyDescent="0.25">
      <c r="AH200" s="3">
        <v>1250</v>
      </c>
    </row>
    <row r="201" spans="34:34" x14ac:dyDescent="0.25">
      <c r="AH201" s="3">
        <v>1100</v>
      </c>
    </row>
    <row r="202" spans="34:34" x14ac:dyDescent="0.25">
      <c r="AH202" s="3">
        <v>990</v>
      </c>
    </row>
    <row r="203" spans="34:34" x14ac:dyDescent="0.25">
      <c r="AH203" s="3">
        <v>890</v>
      </c>
    </row>
    <row r="204" spans="34:34" x14ac:dyDescent="0.25">
      <c r="AH204" s="3">
        <v>790</v>
      </c>
    </row>
    <row r="205" spans="34:34" x14ac:dyDescent="0.25">
      <c r="AH205" s="3">
        <v>690</v>
      </c>
    </row>
    <row r="206" spans="34:34" x14ac:dyDescent="0.25">
      <c r="AH206" s="3">
        <v>642.21299999999997</v>
      </c>
    </row>
    <row r="207" spans="34:34" x14ac:dyDescent="0.25">
      <c r="AH207" s="3">
        <v>583.13499999999999</v>
      </c>
    </row>
    <row r="208" spans="34:34" x14ac:dyDescent="0.25">
      <c r="AH208" s="3">
        <v>531.13409999999999</v>
      </c>
    </row>
    <row r="209" spans="34:34" x14ac:dyDescent="0.25">
      <c r="AH209" s="3">
        <v>483.13</v>
      </c>
    </row>
    <row r="210" spans="34:34" x14ac:dyDescent="0.25">
      <c r="AH210" s="3">
        <v>463.13</v>
      </c>
    </row>
    <row r="211" spans="34:34" x14ac:dyDescent="0.25">
      <c r="AH211" s="3">
        <v>451.23109999999997</v>
      </c>
    </row>
    <row r="212" spans="34:34" x14ac:dyDescent="0.25">
      <c r="AH212" s="3">
        <v>391.13400000000001</v>
      </c>
    </row>
    <row r="213" spans="34:34" x14ac:dyDescent="0.25">
      <c r="AH213" s="3">
        <v>339.12299999999999</v>
      </c>
    </row>
    <row r="214" spans="34:34" x14ac:dyDescent="0.25">
      <c r="AH214" s="3">
        <v>331.13</v>
      </c>
    </row>
    <row r="215" spans="34:34" x14ac:dyDescent="0.25">
      <c r="AH215" s="3">
        <v>380</v>
      </c>
    </row>
    <row r="216" spans="34:34" x14ac:dyDescent="0.25">
      <c r="AH216" s="3">
        <v>324.13</v>
      </c>
    </row>
    <row r="217" spans="34:34" x14ac:dyDescent="0.25">
      <c r="AH217" s="3">
        <v>300</v>
      </c>
    </row>
    <row r="218" spans="34:34" x14ac:dyDescent="0.25">
      <c r="AH218" s="3">
        <v>240</v>
      </c>
    </row>
    <row r="219" spans="34:34" x14ac:dyDescent="0.25">
      <c r="AH219" s="3">
        <v>250</v>
      </c>
    </row>
    <row r="220" spans="34:34" x14ac:dyDescent="0.25">
      <c r="AH220" s="3">
        <v>230</v>
      </c>
    </row>
    <row r="221" spans="34:34" x14ac:dyDescent="0.25">
      <c r="AH221" s="3">
        <v>180</v>
      </c>
    </row>
    <row r="222" spans="34:34" x14ac:dyDescent="0.25">
      <c r="AH222" s="31">
        <v>901.34</v>
      </c>
    </row>
    <row r="223" spans="34:34" x14ac:dyDescent="0.25">
      <c r="AH223" s="31">
        <v>1331.42</v>
      </c>
    </row>
    <row r="224" spans="34:34" x14ac:dyDescent="0.25">
      <c r="AH224" s="31">
        <v>1823.325</v>
      </c>
    </row>
    <row r="225" spans="34:34" x14ac:dyDescent="0.25">
      <c r="AH225" s="31">
        <v>672.34</v>
      </c>
    </row>
    <row r="226" spans="34:34" x14ac:dyDescent="0.25">
      <c r="AH226" s="31">
        <v>896.13</v>
      </c>
    </row>
    <row r="227" spans="34:34" x14ac:dyDescent="0.25">
      <c r="AH227" s="31">
        <v>1040.54</v>
      </c>
    </row>
    <row r="228" spans="34:34" x14ac:dyDescent="0.25">
      <c r="AH228" s="31">
        <v>488.13</v>
      </c>
    </row>
    <row r="229" spans="34:34" x14ac:dyDescent="0.25">
      <c r="AH229" s="31">
        <v>541.32000000000005</v>
      </c>
    </row>
    <row r="230" spans="34:34" x14ac:dyDescent="0.25">
      <c r="AH230" s="31">
        <v>738.64</v>
      </c>
    </row>
    <row r="231" spans="34:34" x14ac:dyDescent="0.25">
      <c r="AH231" s="31">
        <v>301.31</v>
      </c>
    </row>
    <row r="232" spans="34:34" x14ac:dyDescent="0.25">
      <c r="AH232" s="31">
        <v>483.23</v>
      </c>
    </row>
    <row r="233" spans="34:34" x14ac:dyDescent="0.25">
      <c r="AH233" s="31">
        <v>567.25400000000002</v>
      </c>
    </row>
    <row r="234" spans="34:34" x14ac:dyDescent="0.25">
      <c r="AH234" s="31">
        <v>234.13</v>
      </c>
    </row>
    <row r="235" spans="34:34" x14ac:dyDescent="0.25">
      <c r="AH235" s="31">
        <v>301.31</v>
      </c>
    </row>
    <row r="236" spans="34:34" x14ac:dyDescent="0.25">
      <c r="AH236" s="31">
        <v>350.53100000000001</v>
      </c>
    </row>
    <row r="237" spans="34:34" x14ac:dyDescent="0.25">
      <c r="AH237" s="24">
        <v>162.24</v>
      </c>
    </row>
    <row r="238" spans="34:34" x14ac:dyDescent="0.25">
      <c r="AH238" s="31">
        <v>181.3</v>
      </c>
    </row>
    <row r="239" spans="34:34" x14ac:dyDescent="0.25">
      <c r="AH239" s="31">
        <v>303.32420000000002</v>
      </c>
    </row>
    <row r="240" spans="34:34" x14ac:dyDescent="0.25">
      <c r="AH240" s="31">
        <v>233.31299999999999</v>
      </c>
    </row>
    <row r="241" spans="34:34" x14ac:dyDescent="0.25">
      <c r="AH241" s="31">
        <v>291.31</v>
      </c>
    </row>
    <row r="242" spans="34:34" x14ac:dyDescent="0.25">
      <c r="AH242" s="31">
        <v>463.13099999999997</v>
      </c>
    </row>
    <row r="243" spans="34:34" x14ac:dyDescent="0.25">
      <c r="AH243" s="31">
        <v>441</v>
      </c>
    </row>
    <row r="244" spans="34:34" x14ac:dyDescent="0.25">
      <c r="AH244" s="31">
        <v>651</v>
      </c>
    </row>
    <row r="245" spans="34:34" x14ac:dyDescent="0.25">
      <c r="AH245" s="31">
        <v>834</v>
      </c>
    </row>
    <row r="246" spans="34:34" x14ac:dyDescent="0.25">
      <c r="AH246" s="22">
        <v>1630.213</v>
      </c>
    </row>
    <row r="247" spans="34:34" x14ac:dyDescent="0.25">
      <c r="AH247" s="22">
        <v>1571.135</v>
      </c>
    </row>
    <row r="248" spans="34:34" x14ac:dyDescent="0.25">
      <c r="AH248" s="22">
        <v>1519.1341</v>
      </c>
    </row>
    <row r="249" spans="34:34" x14ac:dyDescent="0.25">
      <c r="AH249" s="31">
        <v>871.13</v>
      </c>
    </row>
    <row r="250" spans="34:34" x14ac:dyDescent="0.25">
      <c r="AH250" s="22">
        <v>851.13</v>
      </c>
    </row>
    <row r="251" spans="34:34" x14ac:dyDescent="0.25">
      <c r="AH251" s="22">
        <v>839.23109999999997</v>
      </c>
    </row>
    <row r="252" spans="34:34" x14ac:dyDescent="0.25">
      <c r="AH252" s="22">
        <v>379.13400000000001</v>
      </c>
    </row>
    <row r="253" spans="34:34" x14ac:dyDescent="0.25">
      <c r="AH253" s="22">
        <v>351.13400000000001</v>
      </c>
    </row>
    <row r="254" spans="34:34" x14ac:dyDescent="0.25">
      <c r="AH254" s="22">
        <v>327.12299999999999</v>
      </c>
    </row>
    <row r="255" spans="34:34" x14ac:dyDescent="0.25">
      <c r="AH255" s="22">
        <v>325.14300000000003</v>
      </c>
    </row>
    <row r="256" spans="34:34" x14ac:dyDescent="0.25">
      <c r="AH256" s="22">
        <v>210.13</v>
      </c>
    </row>
    <row r="257" spans="34:34" x14ac:dyDescent="0.25">
      <c r="AH257" s="22">
        <v>205.23099999999999</v>
      </c>
    </row>
    <row r="258" spans="34:34" x14ac:dyDescent="0.25">
      <c r="AH258" s="22">
        <v>207.13400000000001</v>
      </c>
    </row>
    <row r="259" spans="34:34" x14ac:dyDescent="0.25">
      <c r="AH259" s="22">
        <v>204.1431</v>
      </c>
    </row>
    <row r="260" spans="34:34" x14ac:dyDescent="0.25">
      <c r="AH260" s="22">
        <v>199.24119999999999</v>
      </c>
    </row>
    <row r="261" spans="34:34" x14ac:dyDescent="0.25">
      <c r="AH261" s="22">
        <v>203.13</v>
      </c>
    </row>
    <row r="262" spans="34:34" x14ac:dyDescent="0.25">
      <c r="AH262" s="24">
        <v>169.87</v>
      </c>
    </row>
    <row r="263" spans="34:34" x14ac:dyDescent="0.25">
      <c r="AH263" s="22">
        <v>196.20999999999998</v>
      </c>
    </row>
    <row r="264" spans="34:34" x14ac:dyDescent="0.25">
      <c r="AH264" s="22">
        <v>307.14</v>
      </c>
    </row>
    <row r="265" spans="34:34" x14ac:dyDescent="0.25">
      <c r="AH265" s="22">
        <v>304.13</v>
      </c>
    </row>
    <row r="266" spans="34:34" x14ac:dyDescent="0.25">
      <c r="AH266" s="22">
        <v>408.12310000000002</v>
      </c>
    </row>
    <row r="267" spans="34:34" x14ac:dyDescent="0.25">
      <c r="AH267" s="31">
        <v>817.13499999999999</v>
      </c>
    </row>
    <row r="268" spans="34:34" x14ac:dyDescent="0.25">
      <c r="AH268" s="22">
        <v>716.31</v>
      </c>
    </row>
    <row r="269" spans="34:34" x14ac:dyDescent="0.25">
      <c r="AH269" s="22">
        <v>822.12310000000002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zoomScale="75" zoomScaleNormal="75" workbookViewId="0">
      <selection activeCell="I22" sqref="I22"/>
    </sheetView>
  </sheetViews>
  <sheetFormatPr defaultRowHeight="15" x14ac:dyDescent="0.25"/>
  <sheetData>
    <row r="2" spans="1:13" x14ac:dyDescent="0.25">
      <c r="B2" s="3"/>
      <c r="C2" s="3" t="s">
        <v>44</v>
      </c>
      <c r="D2" s="3" t="s">
        <v>45</v>
      </c>
    </row>
    <row r="3" spans="1:13" x14ac:dyDescent="0.25">
      <c r="B3" s="3" t="s">
        <v>34</v>
      </c>
      <c r="C3" s="3" t="s">
        <v>40</v>
      </c>
      <c r="D3" s="3" t="s">
        <v>42</v>
      </c>
    </row>
    <row r="4" spans="1:13" x14ac:dyDescent="0.25">
      <c r="B4" s="3" t="s">
        <v>32</v>
      </c>
      <c r="C4" s="3" t="s">
        <v>41</v>
      </c>
      <c r="D4" s="3" t="s">
        <v>46</v>
      </c>
    </row>
    <row r="5" spans="1:13" x14ac:dyDescent="0.25">
      <c r="B5" s="3" t="s">
        <v>33</v>
      </c>
      <c r="C5" s="3" t="s">
        <v>43</v>
      </c>
      <c r="D5" s="3" t="s">
        <v>47</v>
      </c>
    </row>
    <row r="7" spans="1:13" x14ac:dyDescent="0.25">
      <c r="B7" t="s">
        <v>48</v>
      </c>
      <c r="C7" s="3" t="s">
        <v>44</v>
      </c>
      <c r="D7" s="3" t="s">
        <v>15</v>
      </c>
      <c r="E7" t="s">
        <v>55</v>
      </c>
    </row>
    <row r="8" spans="1:13" x14ac:dyDescent="0.25">
      <c r="A8" s="3" t="s">
        <v>0</v>
      </c>
      <c r="B8" s="3" t="s">
        <v>1</v>
      </c>
      <c r="C8">
        <v>8.2000000000000003E-2</v>
      </c>
      <c r="D8">
        <v>0.114</v>
      </c>
      <c r="E8">
        <f>D8-C8+1</f>
        <v>1.032</v>
      </c>
      <c r="M8" t="s">
        <v>49</v>
      </c>
    </row>
    <row r="9" spans="1:13" x14ac:dyDescent="0.25">
      <c r="A9" s="3"/>
      <c r="B9" s="3" t="s">
        <v>2</v>
      </c>
      <c r="C9">
        <v>0.33500000000000002</v>
      </c>
      <c r="D9">
        <v>0.38300000000000001</v>
      </c>
      <c r="E9" s="3">
        <f t="shared" ref="E9:E63" si="0">D9-C9+1</f>
        <v>1.048</v>
      </c>
      <c r="H9" s="3"/>
      <c r="M9" t="s">
        <v>50</v>
      </c>
    </row>
    <row r="10" spans="1:13" x14ac:dyDescent="0.25">
      <c r="A10" s="3"/>
      <c r="B10" s="3" t="s">
        <v>3</v>
      </c>
      <c r="C10">
        <v>1.4E-2</v>
      </c>
      <c r="D10">
        <v>0.02</v>
      </c>
      <c r="E10" s="3">
        <f t="shared" si="0"/>
        <v>1.006</v>
      </c>
      <c r="H10" s="3"/>
      <c r="M10">
        <v>562</v>
      </c>
    </row>
    <row r="11" spans="1:13" x14ac:dyDescent="0.25">
      <c r="A11" s="3"/>
      <c r="B11" s="3" t="s">
        <v>4</v>
      </c>
      <c r="C11">
        <v>0.41099999999999998</v>
      </c>
      <c r="D11">
        <v>0.49099999999999999</v>
      </c>
      <c r="E11" s="3">
        <f t="shared" si="0"/>
        <v>1.08</v>
      </c>
      <c r="H11" s="3"/>
      <c r="M11" t="s">
        <v>51</v>
      </c>
    </row>
    <row r="12" spans="1:13" x14ac:dyDescent="0.25">
      <c r="A12" s="3"/>
      <c r="B12" s="3" t="s">
        <v>5</v>
      </c>
      <c r="C12">
        <v>2.1040000000000001</v>
      </c>
      <c r="D12">
        <v>2.4510000000000001</v>
      </c>
      <c r="E12" s="3">
        <f t="shared" si="0"/>
        <v>1.347</v>
      </c>
      <c r="H12" s="3"/>
      <c r="M12" t="s">
        <v>52</v>
      </c>
    </row>
    <row r="13" spans="1:13" x14ac:dyDescent="0.25">
      <c r="A13" s="3"/>
      <c r="B13" s="3" t="s">
        <v>30</v>
      </c>
      <c r="C13">
        <v>9.4510000000000005</v>
      </c>
      <c r="D13">
        <v>10.51</v>
      </c>
      <c r="E13" s="3">
        <f t="shared" si="0"/>
        <v>2.0589999999999993</v>
      </c>
      <c r="H13" s="3"/>
      <c r="M13" t="s">
        <v>53</v>
      </c>
    </row>
    <row r="14" spans="1:13" x14ac:dyDescent="0.25">
      <c r="A14" s="3"/>
      <c r="B14" s="3" t="s">
        <v>31</v>
      </c>
      <c r="C14">
        <v>13.769</v>
      </c>
      <c r="D14">
        <v>16.14</v>
      </c>
      <c r="E14" s="3">
        <f t="shared" si="0"/>
        <v>3.3710000000000004</v>
      </c>
      <c r="H14" s="3"/>
      <c r="M14" t="s">
        <v>54</v>
      </c>
    </row>
    <row r="15" spans="1:13" x14ac:dyDescent="0.25">
      <c r="A15" s="3" t="s">
        <v>6</v>
      </c>
      <c r="B15" s="3" t="s">
        <v>1</v>
      </c>
      <c r="C15" s="3">
        <v>8.2000000000000003E-2</v>
      </c>
      <c r="D15" s="3">
        <v>0.114</v>
      </c>
      <c r="E15" s="3">
        <f t="shared" si="0"/>
        <v>1.032</v>
      </c>
      <c r="H15" s="3"/>
    </row>
    <row r="16" spans="1:13" x14ac:dyDescent="0.25">
      <c r="A16" s="3"/>
      <c r="B16" s="3" t="s">
        <v>2</v>
      </c>
      <c r="C16" s="3">
        <v>0.33500000000000002</v>
      </c>
      <c r="D16" s="3">
        <v>0.38300000000000001</v>
      </c>
      <c r="E16" s="3">
        <f t="shared" si="0"/>
        <v>1.048</v>
      </c>
      <c r="H16" s="3"/>
    </row>
    <row r="17" spans="1:8" x14ac:dyDescent="0.25">
      <c r="A17" s="3"/>
      <c r="B17" s="3" t="s">
        <v>3</v>
      </c>
      <c r="C17" s="3">
        <v>1.4E-2</v>
      </c>
      <c r="D17" s="3">
        <v>0.02</v>
      </c>
      <c r="E17" s="3">
        <f t="shared" si="0"/>
        <v>1.006</v>
      </c>
      <c r="H17" s="3"/>
    </row>
    <row r="18" spans="1:8" x14ac:dyDescent="0.25">
      <c r="A18" s="3"/>
      <c r="B18" s="3" t="s">
        <v>4</v>
      </c>
      <c r="C18" s="3">
        <v>0.41099999999999998</v>
      </c>
      <c r="D18" s="3">
        <v>0.49099999999999999</v>
      </c>
      <c r="E18" s="3">
        <f t="shared" si="0"/>
        <v>1.08</v>
      </c>
      <c r="H18" s="3"/>
    </row>
    <row r="19" spans="1:8" x14ac:dyDescent="0.25">
      <c r="A19" s="3"/>
      <c r="B19" s="3" t="s">
        <v>5</v>
      </c>
      <c r="C19" s="3">
        <v>2.1040000000000001</v>
      </c>
      <c r="D19" s="3">
        <v>2.4510000000000001</v>
      </c>
      <c r="E19" s="3">
        <f t="shared" si="0"/>
        <v>1.347</v>
      </c>
      <c r="H19" s="3"/>
    </row>
    <row r="20" spans="1:8" x14ac:dyDescent="0.25">
      <c r="A20" s="3"/>
      <c r="B20" s="3" t="s">
        <v>30</v>
      </c>
      <c r="C20" s="3">
        <v>9.4510000000000005</v>
      </c>
      <c r="D20" s="3">
        <v>10.51</v>
      </c>
      <c r="E20" s="3">
        <f t="shared" si="0"/>
        <v>2.0589999999999993</v>
      </c>
      <c r="H20" s="3"/>
    </row>
    <row r="21" spans="1:8" x14ac:dyDescent="0.25">
      <c r="A21" s="3"/>
      <c r="B21" s="3" t="s">
        <v>31</v>
      </c>
      <c r="C21" s="3">
        <v>13.769</v>
      </c>
      <c r="D21" s="3">
        <v>16.14</v>
      </c>
      <c r="E21" s="3">
        <f t="shared" si="0"/>
        <v>3.3710000000000004</v>
      </c>
      <c r="H21" s="3"/>
    </row>
    <row r="22" spans="1:8" x14ac:dyDescent="0.25">
      <c r="A22" s="3" t="s">
        <v>7</v>
      </c>
      <c r="B22" s="3" t="s">
        <v>1</v>
      </c>
      <c r="C22" s="3">
        <v>8.2000000000000003E-2</v>
      </c>
      <c r="D22" s="3">
        <v>9.1999999999999998E-2</v>
      </c>
      <c r="E22" s="3">
        <f t="shared" si="0"/>
        <v>1.01</v>
      </c>
      <c r="H22" s="3"/>
    </row>
    <row r="23" spans="1:8" x14ac:dyDescent="0.25">
      <c r="A23" s="3"/>
      <c r="B23" s="3" t="s">
        <v>2</v>
      </c>
      <c r="C23" s="3">
        <v>0.33500000000000002</v>
      </c>
      <c r="D23" s="3">
        <v>0.34499999999999997</v>
      </c>
      <c r="E23" s="3">
        <f t="shared" si="0"/>
        <v>1.01</v>
      </c>
      <c r="H23" s="3"/>
    </row>
    <row r="24" spans="1:8" x14ac:dyDescent="0.25">
      <c r="A24" s="3"/>
      <c r="B24" s="3" t="s">
        <v>3</v>
      </c>
      <c r="C24" s="3">
        <v>1.4E-2</v>
      </c>
      <c r="D24" s="3">
        <v>0.02</v>
      </c>
      <c r="E24" s="3">
        <f t="shared" si="0"/>
        <v>1.006</v>
      </c>
      <c r="H24" s="3"/>
    </row>
    <row r="25" spans="1:8" x14ac:dyDescent="0.25">
      <c r="A25" s="3"/>
      <c r="B25" s="3" t="s">
        <v>4</v>
      </c>
      <c r="C25" s="3">
        <v>0.41099999999999998</v>
      </c>
      <c r="D25" s="3">
        <v>0.441</v>
      </c>
      <c r="E25" s="3">
        <f t="shared" si="0"/>
        <v>1.03</v>
      </c>
      <c r="H25" s="3"/>
    </row>
    <row r="26" spans="1:8" x14ac:dyDescent="0.25">
      <c r="A26" s="3"/>
      <c r="B26" s="3" t="s">
        <v>5</v>
      </c>
      <c r="C26" s="3">
        <v>2.1040000000000001</v>
      </c>
      <c r="D26" s="3">
        <v>2.2709999999999999</v>
      </c>
      <c r="E26" s="3">
        <f t="shared" si="0"/>
        <v>1.1669999999999998</v>
      </c>
      <c r="H26" s="3"/>
    </row>
    <row r="27" spans="1:8" x14ac:dyDescent="0.25">
      <c r="A27" s="3"/>
      <c r="B27" s="3" t="s">
        <v>30</v>
      </c>
      <c r="C27" s="3">
        <v>9.4510000000000005</v>
      </c>
      <c r="D27" s="3">
        <v>10.029999999999999</v>
      </c>
      <c r="E27" s="3">
        <f t="shared" si="0"/>
        <v>1.5789999999999988</v>
      </c>
      <c r="H27" s="3"/>
    </row>
    <row r="28" spans="1:8" x14ac:dyDescent="0.25">
      <c r="A28" s="3"/>
      <c r="B28" s="3" t="s">
        <v>31</v>
      </c>
      <c r="C28" s="3">
        <v>13.769</v>
      </c>
      <c r="D28" s="3">
        <v>14.78</v>
      </c>
      <c r="E28" s="3">
        <f t="shared" si="0"/>
        <v>2.0109999999999992</v>
      </c>
      <c r="H28" s="3"/>
    </row>
    <row r="29" spans="1:8" x14ac:dyDescent="0.25">
      <c r="A29" s="3" t="s">
        <v>8</v>
      </c>
      <c r="B29" s="3" t="s">
        <v>1</v>
      </c>
      <c r="C29" s="3">
        <v>8.2000000000000003E-2</v>
      </c>
      <c r="D29" s="3">
        <v>9.1999999999999998E-2</v>
      </c>
      <c r="E29" s="3">
        <f t="shared" si="0"/>
        <v>1.01</v>
      </c>
      <c r="H29" s="3"/>
    </row>
    <row r="30" spans="1:8" x14ac:dyDescent="0.25">
      <c r="A30" s="3"/>
      <c r="B30" s="3" t="s">
        <v>2</v>
      </c>
      <c r="C30" s="3">
        <v>0.33500000000000002</v>
      </c>
      <c r="D30" s="3">
        <v>0.34499999999999997</v>
      </c>
      <c r="E30" s="3">
        <f t="shared" si="0"/>
        <v>1.01</v>
      </c>
      <c r="H30" s="3"/>
    </row>
    <row r="31" spans="1:8" x14ac:dyDescent="0.25">
      <c r="A31" s="3"/>
      <c r="B31" s="3" t="s">
        <v>3</v>
      </c>
      <c r="C31" s="3">
        <v>1.4E-2</v>
      </c>
      <c r="D31" s="3">
        <v>0.02</v>
      </c>
      <c r="E31" s="3">
        <f t="shared" si="0"/>
        <v>1.006</v>
      </c>
      <c r="H31" s="3"/>
    </row>
    <row r="32" spans="1:8" x14ac:dyDescent="0.25">
      <c r="A32" s="3"/>
      <c r="B32" s="3" t="s">
        <v>4</v>
      </c>
      <c r="C32" s="3">
        <v>0.41099999999999998</v>
      </c>
      <c r="D32" s="3">
        <v>0.441</v>
      </c>
      <c r="E32" s="3">
        <f t="shared" si="0"/>
        <v>1.03</v>
      </c>
      <c r="H32" s="3"/>
    </row>
    <row r="33" spans="1:8" x14ac:dyDescent="0.25">
      <c r="A33" s="3"/>
      <c r="B33" s="3" t="s">
        <v>5</v>
      </c>
      <c r="C33" s="3">
        <v>2.1040000000000001</v>
      </c>
      <c r="D33" s="3">
        <v>2.2709999999999999</v>
      </c>
      <c r="E33" s="3">
        <f t="shared" si="0"/>
        <v>1.1669999999999998</v>
      </c>
      <c r="H33" s="3"/>
    </row>
    <row r="34" spans="1:8" x14ac:dyDescent="0.25">
      <c r="A34" s="3"/>
      <c r="B34" s="3" t="s">
        <v>30</v>
      </c>
      <c r="C34" s="3">
        <v>9.4510000000000005</v>
      </c>
      <c r="D34" s="3">
        <v>10.029999999999999</v>
      </c>
      <c r="E34" s="3">
        <f t="shared" si="0"/>
        <v>1.5789999999999988</v>
      </c>
      <c r="H34" s="3"/>
    </row>
    <row r="35" spans="1:8" x14ac:dyDescent="0.25">
      <c r="A35" s="3"/>
      <c r="B35" s="3" t="s">
        <v>31</v>
      </c>
      <c r="C35" s="3">
        <v>13.769</v>
      </c>
      <c r="D35" s="3">
        <v>14.78</v>
      </c>
      <c r="E35" s="3">
        <f t="shared" si="0"/>
        <v>2.0109999999999992</v>
      </c>
      <c r="H35" s="3"/>
    </row>
    <row r="36" spans="1:8" x14ac:dyDescent="0.25">
      <c r="A36" s="3" t="s">
        <v>9</v>
      </c>
      <c r="B36" s="3" t="s">
        <v>1</v>
      </c>
      <c r="C36" s="3">
        <v>8.2000000000000003E-2</v>
      </c>
      <c r="D36" s="3">
        <v>9.1999999999999998E-2</v>
      </c>
      <c r="E36" s="3">
        <f t="shared" si="0"/>
        <v>1.01</v>
      </c>
      <c r="H36" s="3"/>
    </row>
    <row r="37" spans="1:8" x14ac:dyDescent="0.25">
      <c r="A37" s="3"/>
      <c r="B37" s="3" t="s">
        <v>2</v>
      </c>
      <c r="C37" s="3">
        <v>0.33500000000000002</v>
      </c>
      <c r="D37" s="3">
        <v>0.34499999999999997</v>
      </c>
      <c r="E37" s="3">
        <f t="shared" si="0"/>
        <v>1.01</v>
      </c>
      <c r="H37" s="3"/>
    </row>
    <row r="38" spans="1:8" x14ac:dyDescent="0.25">
      <c r="A38" s="3"/>
      <c r="B38" s="3" t="s">
        <v>3</v>
      </c>
      <c r="C38" s="3">
        <v>1.4E-2</v>
      </c>
      <c r="D38" s="3">
        <v>0.02</v>
      </c>
      <c r="E38" s="3">
        <f t="shared" si="0"/>
        <v>1.006</v>
      </c>
      <c r="H38" s="3"/>
    </row>
    <row r="39" spans="1:8" x14ac:dyDescent="0.25">
      <c r="A39" s="3"/>
      <c r="B39" s="3" t="s">
        <v>4</v>
      </c>
      <c r="C39" s="3">
        <v>0.41099999999999998</v>
      </c>
      <c r="D39" s="3">
        <v>0.441</v>
      </c>
      <c r="E39" s="3">
        <f t="shared" si="0"/>
        <v>1.03</v>
      </c>
      <c r="H39" s="3"/>
    </row>
    <row r="40" spans="1:8" x14ac:dyDescent="0.25">
      <c r="A40" s="3"/>
      <c r="B40" s="3" t="s">
        <v>5</v>
      </c>
      <c r="C40" s="3">
        <v>2.1040000000000001</v>
      </c>
      <c r="D40" s="3">
        <v>2.2709999999999999</v>
      </c>
      <c r="E40" s="3">
        <f t="shared" si="0"/>
        <v>1.1669999999999998</v>
      </c>
      <c r="H40" s="3"/>
    </row>
    <row r="41" spans="1:8" x14ac:dyDescent="0.25">
      <c r="A41" s="3"/>
      <c r="B41" s="3" t="s">
        <v>30</v>
      </c>
      <c r="C41" s="3">
        <v>9.4510000000000005</v>
      </c>
      <c r="D41" s="3">
        <v>10.029999999999999</v>
      </c>
      <c r="E41" s="3">
        <f t="shared" si="0"/>
        <v>1.5789999999999988</v>
      </c>
      <c r="H41" s="3"/>
    </row>
    <row r="42" spans="1:8" x14ac:dyDescent="0.25">
      <c r="A42" s="3"/>
      <c r="B42" s="3" t="s">
        <v>31</v>
      </c>
      <c r="C42" s="3">
        <v>13.769</v>
      </c>
      <c r="D42" s="3">
        <v>14.78</v>
      </c>
      <c r="E42" s="3">
        <f t="shared" si="0"/>
        <v>2.0109999999999992</v>
      </c>
      <c r="H42" s="3"/>
    </row>
    <row r="43" spans="1:8" x14ac:dyDescent="0.25">
      <c r="A43" s="3" t="s">
        <v>10</v>
      </c>
      <c r="B43" s="3" t="s">
        <v>1</v>
      </c>
      <c r="C43" s="3">
        <v>8.2000000000000003E-2</v>
      </c>
      <c r="D43" s="3">
        <v>9.1999999999999998E-2</v>
      </c>
      <c r="E43" s="3">
        <f t="shared" si="0"/>
        <v>1.01</v>
      </c>
      <c r="H43" s="3"/>
    </row>
    <row r="44" spans="1:8" x14ac:dyDescent="0.25">
      <c r="A44" s="3"/>
      <c r="B44" s="3" t="s">
        <v>2</v>
      </c>
      <c r="C44" s="3">
        <v>0.33500000000000002</v>
      </c>
      <c r="D44" s="3">
        <v>0.34499999999999997</v>
      </c>
      <c r="E44" s="3">
        <f t="shared" si="0"/>
        <v>1.01</v>
      </c>
      <c r="H44" s="3"/>
    </row>
    <row r="45" spans="1:8" x14ac:dyDescent="0.25">
      <c r="A45" s="3"/>
      <c r="B45" s="3" t="s">
        <v>3</v>
      </c>
      <c r="C45" s="3">
        <v>1.4E-2</v>
      </c>
      <c r="D45" s="3">
        <v>0.02</v>
      </c>
      <c r="E45" s="3">
        <f t="shared" si="0"/>
        <v>1.006</v>
      </c>
      <c r="H45" s="3"/>
    </row>
    <row r="46" spans="1:8" x14ac:dyDescent="0.25">
      <c r="A46" s="3"/>
      <c r="B46" s="3" t="s">
        <v>4</v>
      </c>
      <c r="C46" s="3">
        <v>0.41099999999999998</v>
      </c>
      <c r="D46" s="3">
        <v>0.441</v>
      </c>
      <c r="E46" s="3">
        <f t="shared" si="0"/>
        <v>1.03</v>
      </c>
      <c r="H46" s="3"/>
    </row>
    <row r="47" spans="1:8" x14ac:dyDescent="0.25">
      <c r="A47" s="3"/>
      <c r="B47" s="3" t="s">
        <v>5</v>
      </c>
      <c r="C47" s="3">
        <v>2.1040000000000001</v>
      </c>
      <c r="D47" s="3">
        <v>2.2709999999999999</v>
      </c>
      <c r="E47" s="3">
        <f t="shared" si="0"/>
        <v>1.1669999999999998</v>
      </c>
      <c r="H47" s="3"/>
    </row>
    <row r="48" spans="1:8" x14ac:dyDescent="0.25">
      <c r="A48" s="3"/>
      <c r="B48" s="3" t="s">
        <v>30</v>
      </c>
      <c r="C48" s="3">
        <v>9.4510000000000005</v>
      </c>
      <c r="D48" s="3">
        <v>10.029999999999999</v>
      </c>
      <c r="E48" s="3">
        <f t="shared" si="0"/>
        <v>1.5789999999999988</v>
      </c>
      <c r="H48" s="3"/>
    </row>
    <row r="49" spans="1:8" x14ac:dyDescent="0.25">
      <c r="A49" s="3"/>
      <c r="B49" s="3" t="s">
        <v>31</v>
      </c>
      <c r="C49" s="3">
        <v>13.769</v>
      </c>
      <c r="D49" s="3">
        <v>14.78</v>
      </c>
      <c r="E49" s="3">
        <f t="shared" si="0"/>
        <v>2.0109999999999992</v>
      </c>
      <c r="H49" s="3"/>
    </row>
    <row r="50" spans="1:8" x14ac:dyDescent="0.25">
      <c r="A50" s="3" t="s">
        <v>11</v>
      </c>
      <c r="B50" s="3" t="s">
        <v>1</v>
      </c>
      <c r="C50" s="3">
        <v>8.2000000000000003E-2</v>
      </c>
      <c r="D50">
        <v>0.1135</v>
      </c>
      <c r="E50" s="3">
        <f t="shared" si="0"/>
        <v>1.0315000000000001</v>
      </c>
      <c r="H50" s="3"/>
    </row>
    <row r="51" spans="1:8" x14ac:dyDescent="0.25">
      <c r="A51" s="3"/>
      <c r="B51" s="3" t="s">
        <v>2</v>
      </c>
      <c r="C51" s="3">
        <v>0.33500000000000002</v>
      </c>
      <c r="D51">
        <v>0.4103</v>
      </c>
      <c r="E51" s="3">
        <f t="shared" si="0"/>
        <v>1.0752999999999999</v>
      </c>
      <c r="H51" s="3"/>
    </row>
    <row r="52" spans="1:8" x14ac:dyDescent="0.25">
      <c r="A52" s="3"/>
      <c r="B52" s="3" t="s">
        <v>3</v>
      </c>
      <c r="C52" s="3">
        <v>1.4E-2</v>
      </c>
      <c r="D52">
        <v>2.3099999999999999E-2</v>
      </c>
      <c r="E52" s="3">
        <f t="shared" si="0"/>
        <v>1.0091000000000001</v>
      </c>
      <c r="H52" s="3"/>
    </row>
    <row r="53" spans="1:8" x14ac:dyDescent="0.25">
      <c r="A53" s="3"/>
      <c r="B53" s="3" t="s">
        <v>4</v>
      </c>
      <c r="C53" s="3">
        <v>0.41099999999999998</v>
      </c>
      <c r="D53">
        <v>0.51400000000000001</v>
      </c>
      <c r="E53" s="3">
        <f t="shared" si="0"/>
        <v>1.103</v>
      </c>
      <c r="H53" s="3"/>
    </row>
    <row r="54" spans="1:8" x14ac:dyDescent="0.25">
      <c r="A54" s="3"/>
      <c r="B54" s="3" t="s">
        <v>5</v>
      </c>
      <c r="C54" s="3">
        <v>2.1040000000000001</v>
      </c>
      <c r="D54">
        <v>2.5133999999999999</v>
      </c>
      <c r="E54" s="3">
        <f t="shared" si="0"/>
        <v>1.4093999999999998</v>
      </c>
      <c r="H54" s="3"/>
    </row>
    <row r="55" spans="1:8" x14ac:dyDescent="0.25">
      <c r="A55" s="3"/>
      <c r="B55" s="3" t="s">
        <v>30</v>
      </c>
      <c r="C55" s="3">
        <v>9.4510000000000005</v>
      </c>
      <c r="D55">
        <v>12.413</v>
      </c>
      <c r="E55" s="3">
        <f t="shared" si="0"/>
        <v>3.9619999999999997</v>
      </c>
      <c r="H55" s="3"/>
    </row>
    <row r="56" spans="1:8" x14ac:dyDescent="0.25">
      <c r="A56" s="3"/>
      <c r="B56" s="3" t="s">
        <v>31</v>
      </c>
      <c r="C56" s="3">
        <v>13.769</v>
      </c>
      <c r="D56">
        <v>18.341999999999999</v>
      </c>
      <c r="E56" s="3">
        <f t="shared" si="0"/>
        <v>5.5729999999999986</v>
      </c>
      <c r="H56" s="3"/>
    </row>
    <row r="57" spans="1:8" x14ac:dyDescent="0.25">
      <c r="A57" s="3" t="s">
        <v>12</v>
      </c>
      <c r="B57" s="3" t="s">
        <v>1</v>
      </c>
      <c r="C57" s="3">
        <v>8.2000000000000003E-2</v>
      </c>
      <c r="D57" s="3">
        <v>9.1999999999999998E-2</v>
      </c>
      <c r="E57" s="3">
        <f t="shared" si="0"/>
        <v>1.01</v>
      </c>
      <c r="H57" s="3"/>
    </row>
    <row r="58" spans="1:8" x14ac:dyDescent="0.25">
      <c r="A58" s="3"/>
      <c r="B58" s="3" t="s">
        <v>2</v>
      </c>
      <c r="C58" s="3">
        <v>0.33500000000000002</v>
      </c>
      <c r="D58" s="3">
        <v>0.34499999999999997</v>
      </c>
      <c r="E58" s="3">
        <f t="shared" si="0"/>
        <v>1.01</v>
      </c>
      <c r="H58" s="3"/>
    </row>
    <row r="59" spans="1:8" x14ac:dyDescent="0.25">
      <c r="A59" s="3"/>
      <c r="B59" s="3" t="s">
        <v>3</v>
      </c>
      <c r="C59" s="3">
        <v>1.4E-2</v>
      </c>
      <c r="D59" s="3">
        <v>0.02</v>
      </c>
      <c r="E59" s="3">
        <f t="shared" si="0"/>
        <v>1.006</v>
      </c>
      <c r="H59" s="3"/>
    </row>
    <row r="60" spans="1:8" x14ac:dyDescent="0.25">
      <c r="A60" s="3"/>
      <c r="B60" s="3" t="s">
        <v>4</v>
      </c>
      <c r="C60" s="3">
        <v>0.41099999999999998</v>
      </c>
      <c r="D60" s="3">
        <v>0.441</v>
      </c>
      <c r="E60" s="3">
        <f t="shared" si="0"/>
        <v>1.03</v>
      </c>
      <c r="H60" s="3"/>
    </row>
    <row r="61" spans="1:8" x14ac:dyDescent="0.25">
      <c r="A61" s="3"/>
      <c r="B61" s="3" t="s">
        <v>5</v>
      </c>
      <c r="C61" s="3">
        <v>2.1040000000000001</v>
      </c>
      <c r="D61" s="3">
        <v>2.2709999999999999</v>
      </c>
      <c r="E61" s="3">
        <f t="shared" si="0"/>
        <v>1.1669999999999998</v>
      </c>
      <c r="H61" s="3"/>
    </row>
    <row r="62" spans="1:8" x14ac:dyDescent="0.25">
      <c r="A62" s="3"/>
      <c r="B62" s="3" t="s">
        <v>30</v>
      </c>
      <c r="C62" s="3">
        <v>9.4510000000000005</v>
      </c>
      <c r="D62" s="3">
        <v>10.029999999999999</v>
      </c>
      <c r="E62" s="3">
        <f t="shared" si="0"/>
        <v>1.5789999999999988</v>
      </c>
      <c r="H62" s="3"/>
    </row>
    <row r="63" spans="1:8" x14ac:dyDescent="0.25">
      <c r="A63" s="3"/>
      <c r="B63" s="3" t="s">
        <v>31</v>
      </c>
      <c r="C63" s="3">
        <v>13.769</v>
      </c>
      <c r="D63" s="3">
        <v>14.78</v>
      </c>
      <c r="E63" s="3">
        <f t="shared" si="0"/>
        <v>2.0109999999999992</v>
      </c>
      <c r="H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="75" zoomScaleNormal="75" workbookViewId="0">
      <selection activeCell="R2" sqref="R2"/>
    </sheetView>
  </sheetViews>
  <sheetFormatPr defaultRowHeight="15" x14ac:dyDescent="0.25"/>
  <sheetData>
    <row r="1" spans="1:20" x14ac:dyDescent="0.25">
      <c r="A1" s="3" t="s">
        <v>18</v>
      </c>
      <c r="C1" t="s">
        <v>22</v>
      </c>
      <c r="F1" t="s">
        <v>26</v>
      </c>
      <c r="K1" s="1" t="s">
        <v>59</v>
      </c>
      <c r="N1" s="1" t="s">
        <v>61</v>
      </c>
    </row>
    <row r="2" spans="1:20" x14ac:dyDescent="0.25">
      <c r="A2" s="3" t="s">
        <v>19</v>
      </c>
      <c r="D2" t="s">
        <v>35</v>
      </c>
      <c r="E2" t="s">
        <v>36</v>
      </c>
      <c r="F2" t="s">
        <v>37</v>
      </c>
      <c r="G2" t="s">
        <v>84</v>
      </c>
      <c r="I2" t="s">
        <v>57</v>
      </c>
      <c r="J2" t="s">
        <v>58</v>
      </c>
      <c r="K2" t="s">
        <v>60</v>
      </c>
      <c r="L2" t="s">
        <v>28</v>
      </c>
      <c r="O2" t="s">
        <v>56</v>
      </c>
      <c r="P2" s="3" t="s">
        <v>29</v>
      </c>
      <c r="Q2" s="3" t="s">
        <v>28</v>
      </c>
      <c r="R2" s="32" t="s">
        <v>84</v>
      </c>
    </row>
    <row r="3" spans="1:20" x14ac:dyDescent="0.25">
      <c r="A3" s="3" t="s">
        <v>20</v>
      </c>
      <c r="B3" t="s">
        <v>0</v>
      </c>
      <c r="C3" t="s">
        <v>1</v>
      </c>
      <c r="D3">
        <v>44.1</v>
      </c>
      <c r="E3" s="5">
        <v>18</v>
      </c>
      <c r="F3" s="5">
        <v>63</v>
      </c>
      <c r="G3">
        <f>MIN(D3,F3)</f>
        <v>44.1</v>
      </c>
      <c r="I3">
        <v>245.86761229314399</v>
      </c>
      <c r="J3">
        <v>878.76637093367128</v>
      </c>
      <c r="K3">
        <f>D3*I3</f>
        <v>10842.761702127651</v>
      </c>
      <c r="L3" s="3">
        <f>D3*J3</f>
        <v>38753.596958174901</v>
      </c>
      <c r="M3" s="3" t="s">
        <v>0</v>
      </c>
      <c r="N3" s="3" t="s">
        <v>1</v>
      </c>
      <c r="O3">
        <v>2710.6904255319128</v>
      </c>
      <c r="P3">
        <f>(1/I3)*D3</f>
        <v>0.17936481990730962</v>
      </c>
      <c r="Q3" s="3">
        <f>(1/J3)*D3</f>
        <v>5.0183986846406806E-2</v>
      </c>
      <c r="R3">
        <f>MIN(O3:P3)</f>
        <v>0.17936481990730962</v>
      </c>
    </row>
    <row r="4" spans="1:20" x14ac:dyDescent="0.25">
      <c r="A4" s="3" t="s">
        <v>21</v>
      </c>
      <c r="C4" t="s">
        <v>2</v>
      </c>
      <c r="D4">
        <v>67.95</v>
      </c>
      <c r="E4" s="5">
        <v>24</v>
      </c>
      <c r="F4">
        <v>67</v>
      </c>
      <c r="G4" s="3">
        <f>MIN(D4,F4)</f>
        <v>67</v>
      </c>
      <c r="I4">
        <v>57.695049504950497</v>
      </c>
      <c r="J4">
        <v>160.75034482758622</v>
      </c>
      <c r="K4" s="3">
        <f t="shared" ref="K4:K58" si="0">D4*I4</f>
        <v>3920.3786138613864</v>
      </c>
      <c r="L4" s="3">
        <f t="shared" ref="L4:L58" si="1">D4*J4</f>
        <v>10922.985931034484</v>
      </c>
      <c r="M4" s="3"/>
      <c r="N4" s="3" t="s">
        <v>2</v>
      </c>
      <c r="O4" s="3">
        <v>980.0946534653466</v>
      </c>
      <c r="P4" s="3">
        <f t="shared" ref="P4:P58" si="2">(1/I4)*D4</f>
        <v>1.1777440280065898</v>
      </c>
      <c r="Q4" s="3">
        <f t="shared" ref="Q4:Q58" si="3">(1/J4)*D4</f>
        <v>0.42270515856672153</v>
      </c>
      <c r="R4" s="3">
        <f t="shared" ref="R4:R58" si="4">MIN(O4:P4)</f>
        <v>1.1777440280065898</v>
      </c>
      <c r="T4" s="31"/>
    </row>
    <row r="5" spans="1:20" x14ac:dyDescent="0.25">
      <c r="C5" t="s">
        <v>3</v>
      </c>
      <c r="D5">
        <v>97.65</v>
      </c>
      <c r="E5" s="5">
        <v>21</v>
      </c>
      <c r="F5">
        <v>71</v>
      </c>
      <c r="G5" s="3">
        <f t="shared" ref="G5:G58" si="5">MIN(D5,F5)</f>
        <v>71</v>
      </c>
      <c r="I5">
        <v>109.60333114179267</v>
      </c>
      <c r="J5">
        <v>291.78529754959158</v>
      </c>
      <c r="K5" s="3">
        <f t="shared" si="0"/>
        <v>10702.765285996054</v>
      </c>
      <c r="L5" s="3">
        <f t="shared" si="1"/>
        <v>28492.834305717621</v>
      </c>
      <c r="M5" s="3"/>
      <c r="N5" s="3" t="s">
        <v>3</v>
      </c>
      <c r="O5" s="3">
        <v>2675.6913214990136</v>
      </c>
      <c r="P5" s="3">
        <f t="shared" si="2"/>
        <v>0.89094007438214839</v>
      </c>
      <c r="Q5" s="3">
        <f t="shared" si="3"/>
        <v>0.33466388066863956</v>
      </c>
      <c r="R5" s="3">
        <f t="shared" si="4"/>
        <v>0.89094007438214839</v>
      </c>
      <c r="T5" s="31"/>
    </row>
    <row r="6" spans="1:20" x14ac:dyDescent="0.25">
      <c r="A6" t="s">
        <v>23</v>
      </c>
      <c r="C6" t="s">
        <v>4</v>
      </c>
      <c r="D6">
        <v>64.8</v>
      </c>
      <c r="E6" s="5">
        <v>28</v>
      </c>
      <c r="F6" s="5">
        <v>82</v>
      </c>
      <c r="G6" s="3">
        <f t="shared" si="5"/>
        <v>64.8</v>
      </c>
      <c r="I6">
        <v>146.4</v>
      </c>
      <c r="J6">
        <v>258.54225696140696</v>
      </c>
      <c r="K6" s="3">
        <f t="shared" si="0"/>
        <v>9486.7199999999993</v>
      </c>
      <c r="L6" s="3">
        <f t="shared" si="1"/>
        <v>16753.538251099169</v>
      </c>
      <c r="M6" s="3"/>
      <c r="N6" s="3" t="s">
        <v>4</v>
      </c>
      <c r="O6" s="3">
        <v>2371.6799999999998</v>
      </c>
      <c r="P6" s="3">
        <f t="shared" si="2"/>
        <v>0.44262295081967212</v>
      </c>
      <c r="Q6" s="3">
        <f t="shared" si="3"/>
        <v>0.25063601115570366</v>
      </c>
      <c r="R6" s="3">
        <f t="shared" si="4"/>
        <v>0.44262295081967212</v>
      </c>
      <c r="T6" s="31"/>
    </row>
    <row r="7" spans="1:20" x14ac:dyDescent="0.25">
      <c r="A7" t="s">
        <v>24</v>
      </c>
      <c r="C7" t="s">
        <v>5</v>
      </c>
      <c r="D7">
        <v>86.850000000000009</v>
      </c>
      <c r="E7" s="5">
        <v>41</v>
      </c>
      <c r="F7" s="5">
        <v>95</v>
      </c>
      <c r="G7" s="3">
        <f t="shared" si="5"/>
        <v>86.850000000000009</v>
      </c>
      <c r="I7">
        <v>4.1478422641739607</v>
      </c>
      <c r="J7">
        <v>16.494481771654499</v>
      </c>
      <c r="K7" s="3">
        <f t="shared" si="0"/>
        <v>360.24010064350853</v>
      </c>
      <c r="L7" s="3">
        <f t="shared" si="1"/>
        <v>1432.5457418681933</v>
      </c>
      <c r="M7" s="3"/>
      <c r="N7" s="3" t="s">
        <v>5</v>
      </c>
      <c r="O7" s="3">
        <v>900.06002516087699</v>
      </c>
      <c r="P7" s="3">
        <f t="shared" si="2"/>
        <v>20.938597581240497</v>
      </c>
      <c r="Q7" s="3">
        <f t="shared" si="3"/>
        <v>5.2653973130123024</v>
      </c>
      <c r="R7" s="3">
        <f t="shared" si="4"/>
        <v>20.938597581240497</v>
      </c>
      <c r="T7" s="31"/>
    </row>
    <row r="8" spans="1:20" s="3" customFormat="1" x14ac:dyDescent="0.25">
      <c r="C8" s="3" t="s">
        <v>30</v>
      </c>
      <c r="D8" s="3">
        <v>95</v>
      </c>
      <c r="E8" s="5">
        <v>41</v>
      </c>
      <c r="F8" s="5">
        <v>99</v>
      </c>
      <c r="G8" s="3">
        <f t="shared" si="5"/>
        <v>95</v>
      </c>
      <c r="I8" s="3">
        <v>0.55143461445908437</v>
      </c>
      <c r="J8" s="3">
        <v>3.8459402368018458</v>
      </c>
      <c r="K8" s="3">
        <f t="shared" si="0"/>
        <v>52.386288373613013</v>
      </c>
      <c r="L8" s="3">
        <f t="shared" si="1"/>
        <v>365.36432249617536</v>
      </c>
      <c r="N8" s="3" t="s">
        <v>30</v>
      </c>
      <c r="O8" s="3">
        <v>130.09657209340301</v>
      </c>
      <c r="P8" s="3">
        <f t="shared" si="2"/>
        <v>172.27790477605004</v>
      </c>
      <c r="Q8" s="3">
        <f t="shared" si="3"/>
        <v>24.701371875450356</v>
      </c>
      <c r="R8" s="3">
        <f t="shared" si="4"/>
        <v>130.09657209340301</v>
      </c>
      <c r="T8" s="31"/>
    </row>
    <row r="9" spans="1:20" s="3" customFormat="1" x14ac:dyDescent="0.25">
      <c r="C9" s="3" t="s">
        <v>31</v>
      </c>
      <c r="D9" s="3">
        <v>104</v>
      </c>
      <c r="E9" s="5">
        <v>41</v>
      </c>
      <c r="F9" s="5">
        <v>109</v>
      </c>
      <c r="G9" s="3">
        <f t="shared" si="5"/>
        <v>104</v>
      </c>
      <c r="I9" s="3">
        <v>0.25310810884039325</v>
      </c>
      <c r="J9" s="3">
        <v>0.68835642580982459</v>
      </c>
      <c r="K9" s="5">
        <f t="shared" si="0"/>
        <v>26.323243319400898</v>
      </c>
      <c r="L9" s="5">
        <f t="shared" si="1"/>
        <v>71.589068284221753</v>
      </c>
      <c r="N9" s="3" t="s">
        <v>31</v>
      </c>
      <c r="O9" s="3">
        <v>60.580810829850201</v>
      </c>
      <c r="P9" s="3">
        <f t="shared" si="2"/>
        <v>410.89161653679406</v>
      </c>
      <c r="Q9" s="3">
        <f t="shared" si="3"/>
        <v>151.08451973503122</v>
      </c>
      <c r="R9" s="3">
        <f t="shared" si="4"/>
        <v>60.580810829850201</v>
      </c>
      <c r="T9" s="31"/>
    </row>
    <row r="10" spans="1:20" x14ac:dyDescent="0.25">
      <c r="B10" t="s">
        <v>6</v>
      </c>
      <c r="C10" t="s">
        <v>1</v>
      </c>
      <c r="D10">
        <v>32.200000000000003</v>
      </c>
      <c r="E10" s="5">
        <v>13</v>
      </c>
      <c r="F10" s="5">
        <v>50</v>
      </c>
      <c r="G10" s="3">
        <f t="shared" si="5"/>
        <v>32.200000000000003</v>
      </c>
      <c r="I10">
        <v>109.67654986522911</v>
      </c>
      <c r="J10">
        <v>824.51874366767993</v>
      </c>
      <c r="K10" s="3">
        <f t="shared" si="0"/>
        <v>3531.5849056603774</v>
      </c>
      <c r="L10" s="3">
        <f t="shared" si="1"/>
        <v>26549.503546099295</v>
      </c>
      <c r="M10" s="3" t="s">
        <v>6</v>
      </c>
      <c r="N10" s="3" t="s">
        <v>1</v>
      </c>
      <c r="O10" s="3">
        <v>3531.5849056603774</v>
      </c>
      <c r="P10" s="3">
        <f t="shared" si="2"/>
        <v>0.29359056279184076</v>
      </c>
      <c r="Q10" s="3">
        <f t="shared" si="3"/>
        <v>3.9053084295895796E-2</v>
      </c>
      <c r="R10" s="3">
        <f t="shared" si="4"/>
        <v>0.29359056279184076</v>
      </c>
    </row>
    <row r="11" spans="1:20" x14ac:dyDescent="0.25">
      <c r="C11" t="s">
        <v>2</v>
      </c>
      <c r="D11">
        <v>55.800000000000004</v>
      </c>
      <c r="E11" s="5">
        <v>22</v>
      </c>
      <c r="F11">
        <v>55</v>
      </c>
      <c r="G11" s="3">
        <f t="shared" si="5"/>
        <v>55</v>
      </c>
      <c r="I11">
        <v>73.207133058984908</v>
      </c>
      <c r="J11">
        <v>1171.8928414580589</v>
      </c>
      <c r="K11" s="3">
        <f t="shared" si="0"/>
        <v>4084.9580246913583</v>
      </c>
      <c r="L11" s="3">
        <f t="shared" si="1"/>
        <v>65391.620553359695</v>
      </c>
      <c r="M11" s="3"/>
      <c r="N11" s="3" t="s">
        <v>2</v>
      </c>
      <c r="O11" s="3">
        <v>4084.9580246913583</v>
      </c>
      <c r="P11" s="3">
        <f t="shared" si="2"/>
        <v>0.76222080647579082</v>
      </c>
      <c r="Q11" s="3">
        <f t="shared" si="3"/>
        <v>4.7615275071203722E-2</v>
      </c>
      <c r="R11" s="3">
        <f t="shared" si="4"/>
        <v>0.76222080647579082</v>
      </c>
    </row>
    <row r="12" spans="1:20" x14ac:dyDescent="0.25">
      <c r="C12" t="s">
        <v>3</v>
      </c>
      <c r="D12">
        <v>80.599999999999994</v>
      </c>
      <c r="E12" s="5">
        <v>18</v>
      </c>
      <c r="F12">
        <v>69</v>
      </c>
      <c r="G12" s="3">
        <f t="shared" si="5"/>
        <v>69</v>
      </c>
      <c r="I12">
        <v>3.9603321033210332</v>
      </c>
      <c r="J12">
        <v>19.390243902439025</v>
      </c>
      <c r="K12" s="3">
        <f t="shared" si="0"/>
        <v>319.20276752767523</v>
      </c>
      <c r="L12" s="3">
        <f t="shared" si="1"/>
        <v>1562.8536585365853</v>
      </c>
      <c r="M12" s="3"/>
      <c r="N12" s="3" t="s">
        <v>3</v>
      </c>
      <c r="O12" s="3">
        <v>319.20276752767523</v>
      </c>
      <c r="P12" s="3">
        <f t="shared" si="2"/>
        <v>20.351828558117862</v>
      </c>
      <c r="Q12" s="3">
        <f t="shared" si="3"/>
        <v>4.1567295597484275</v>
      </c>
      <c r="R12" s="3">
        <f t="shared" si="4"/>
        <v>20.351828558117862</v>
      </c>
    </row>
    <row r="13" spans="1:20" x14ac:dyDescent="0.25">
      <c r="C13" t="s">
        <v>4</v>
      </c>
      <c r="D13">
        <v>50</v>
      </c>
      <c r="E13" s="5">
        <v>24</v>
      </c>
      <c r="F13" s="5">
        <v>75</v>
      </c>
      <c r="G13" s="3">
        <f t="shared" si="5"/>
        <v>50</v>
      </c>
      <c r="I13">
        <v>54.669163970713441</v>
      </c>
      <c r="J13">
        <v>812.84050632911396</v>
      </c>
      <c r="K13" s="3">
        <f t="shared" si="0"/>
        <v>2733.4581985356722</v>
      </c>
      <c r="L13" s="3">
        <f t="shared" si="1"/>
        <v>40642.0253164557</v>
      </c>
      <c r="M13" s="3"/>
      <c r="N13" s="3" t="s">
        <v>4</v>
      </c>
      <c r="O13" s="3">
        <v>2733.4581985356722</v>
      </c>
      <c r="P13" s="3">
        <f t="shared" si="2"/>
        <v>0.91459236557532264</v>
      </c>
      <c r="Q13" s="3">
        <f t="shared" si="3"/>
        <v>6.1512682513579511E-2</v>
      </c>
      <c r="R13" s="3">
        <f t="shared" si="4"/>
        <v>0.91459236557532264</v>
      </c>
    </row>
    <row r="14" spans="1:20" x14ac:dyDescent="0.25">
      <c r="C14" t="s">
        <v>5</v>
      </c>
      <c r="D14">
        <v>70.2</v>
      </c>
      <c r="E14" s="5">
        <v>41</v>
      </c>
      <c r="F14" s="5">
        <v>95</v>
      </c>
      <c r="G14" s="3">
        <f t="shared" si="5"/>
        <v>70.2</v>
      </c>
      <c r="I14">
        <v>1.5228345924766655</v>
      </c>
      <c r="J14">
        <v>2181.5096774193548</v>
      </c>
      <c r="K14" s="3">
        <f t="shared" si="0"/>
        <v>106.90298839186192</v>
      </c>
      <c r="L14" s="3">
        <f t="shared" si="1"/>
        <v>153141.97935483872</v>
      </c>
      <c r="M14" s="3"/>
      <c r="N14" s="3" t="s">
        <v>5</v>
      </c>
      <c r="O14" s="3">
        <v>106.90298839186192</v>
      </c>
      <c r="P14" s="3">
        <f t="shared" si="2"/>
        <v>46.098243595734239</v>
      </c>
      <c r="Q14" s="3">
        <f t="shared" si="3"/>
        <v>3.2179550119183518E-2</v>
      </c>
      <c r="R14" s="3">
        <f t="shared" si="4"/>
        <v>46.098243595734239</v>
      </c>
    </row>
    <row r="15" spans="1:20" s="3" customFormat="1" x14ac:dyDescent="0.25">
      <c r="C15" s="3" t="s">
        <v>30</v>
      </c>
      <c r="D15" s="3">
        <v>80.400000000000006</v>
      </c>
      <c r="E15" s="5">
        <v>41</v>
      </c>
      <c r="F15" s="5">
        <v>99</v>
      </c>
      <c r="G15" s="3">
        <f t="shared" si="5"/>
        <v>80.400000000000006</v>
      </c>
      <c r="I15" s="3">
        <v>0.55754231544117316</v>
      </c>
      <c r="J15" s="3">
        <v>26.049817740812809</v>
      </c>
      <c r="K15" s="3">
        <f t="shared" si="0"/>
        <v>44.826402161470327</v>
      </c>
      <c r="L15" s="3">
        <f t="shared" si="1"/>
        <v>2094.40534636135</v>
      </c>
      <c r="N15" s="3" t="s">
        <v>30</v>
      </c>
      <c r="O15" s="3">
        <v>44.826402161470327</v>
      </c>
      <c r="P15" s="3">
        <f t="shared" si="2"/>
        <v>144.20430122219682</v>
      </c>
      <c r="Q15" s="3">
        <f t="shared" si="3"/>
        <v>3.0863939548427473</v>
      </c>
      <c r="R15" s="3">
        <f t="shared" si="4"/>
        <v>44.826402161470327</v>
      </c>
    </row>
    <row r="16" spans="1:20" s="3" customFormat="1" x14ac:dyDescent="0.25">
      <c r="C16" s="3" t="s">
        <v>31</v>
      </c>
      <c r="D16" s="3">
        <v>98.31</v>
      </c>
      <c r="E16" s="5">
        <v>41</v>
      </c>
      <c r="F16" s="5">
        <v>109</v>
      </c>
      <c r="G16" s="3">
        <f t="shared" si="5"/>
        <v>98.31</v>
      </c>
      <c r="I16" s="3">
        <v>0.40233044082753899</v>
      </c>
      <c r="J16" s="3">
        <v>24.698504221808243</v>
      </c>
      <c r="K16" s="5">
        <f t="shared" si="0"/>
        <v>39.553105637755358</v>
      </c>
      <c r="L16" s="3">
        <f t="shared" si="1"/>
        <v>2428.1099500459686</v>
      </c>
      <c r="N16" s="3" t="s">
        <v>31</v>
      </c>
      <c r="O16" s="3">
        <v>39.553105637755358</v>
      </c>
      <c r="P16" s="3">
        <f t="shared" si="2"/>
        <v>244.35138389675336</v>
      </c>
      <c r="Q16" s="3">
        <f t="shared" si="3"/>
        <v>3.9804029878535885</v>
      </c>
      <c r="R16" s="3">
        <f t="shared" si="4"/>
        <v>39.553105637755358</v>
      </c>
    </row>
    <row r="17" spans="2:29" x14ac:dyDescent="0.25">
      <c r="B17" t="s">
        <v>7</v>
      </c>
      <c r="C17" t="s">
        <v>1</v>
      </c>
      <c r="D17">
        <v>55.3</v>
      </c>
      <c r="E17" s="5">
        <v>27</v>
      </c>
      <c r="F17" s="5">
        <v>66</v>
      </c>
      <c r="G17" s="3">
        <f t="shared" si="5"/>
        <v>55.3</v>
      </c>
      <c r="I17">
        <v>2.738532110091743</v>
      </c>
      <c r="J17">
        <v>17.020669992872417</v>
      </c>
      <c r="K17" s="3">
        <f t="shared" si="0"/>
        <v>151.44082568807337</v>
      </c>
      <c r="L17" s="3">
        <f t="shared" si="1"/>
        <v>941.24305060584459</v>
      </c>
      <c r="M17" s="3" t="s">
        <v>7</v>
      </c>
      <c r="N17" s="3" t="s">
        <v>1</v>
      </c>
      <c r="O17" s="3">
        <v>151.44082568807337</v>
      </c>
      <c r="P17" s="3">
        <f t="shared" si="2"/>
        <v>20.193299832495811</v>
      </c>
      <c r="Q17" s="3">
        <f t="shared" si="3"/>
        <v>3.2489907872696815</v>
      </c>
      <c r="R17" s="3">
        <f t="shared" si="4"/>
        <v>20.193299832495811</v>
      </c>
    </row>
    <row r="18" spans="2:29" x14ac:dyDescent="0.25">
      <c r="C18" t="s">
        <v>2</v>
      </c>
      <c r="D18">
        <v>66.650000000000006</v>
      </c>
      <c r="E18" s="5">
        <v>29</v>
      </c>
      <c r="F18" s="5">
        <v>74</v>
      </c>
      <c r="G18" s="3">
        <f t="shared" si="5"/>
        <v>66.650000000000006</v>
      </c>
      <c r="I18">
        <v>2.3711795467751311</v>
      </c>
      <c r="J18">
        <v>21.133091662351116</v>
      </c>
      <c r="K18" s="3">
        <f t="shared" si="0"/>
        <v>158.03911679256251</v>
      </c>
      <c r="L18" s="3">
        <f t="shared" si="1"/>
        <v>1408.520559295702</v>
      </c>
      <c r="M18" s="3"/>
      <c r="N18" s="3" t="s">
        <v>2</v>
      </c>
      <c r="O18" s="3">
        <v>158.03911679256251</v>
      </c>
      <c r="P18" s="3">
        <f t="shared" si="2"/>
        <v>28.108373358165064</v>
      </c>
      <c r="Q18" s="3">
        <f t="shared" si="3"/>
        <v>3.1538215545971378</v>
      </c>
      <c r="R18" s="3">
        <f t="shared" si="4"/>
        <v>28.108373358165064</v>
      </c>
    </row>
    <row r="19" spans="2:29" x14ac:dyDescent="0.25">
      <c r="C19" t="s">
        <v>3</v>
      </c>
      <c r="D19">
        <v>101.75</v>
      </c>
      <c r="E19" s="5">
        <v>35</v>
      </c>
      <c r="F19">
        <v>74</v>
      </c>
      <c r="G19" s="3">
        <f t="shared" si="5"/>
        <v>74</v>
      </c>
      <c r="I19">
        <v>1.5211784799316823</v>
      </c>
      <c r="J19">
        <v>7.913371834740115</v>
      </c>
      <c r="K19" s="3">
        <f t="shared" si="0"/>
        <v>154.77991033304866</v>
      </c>
      <c r="L19" s="3">
        <f t="shared" si="1"/>
        <v>805.18558418480666</v>
      </c>
      <c r="M19" s="3"/>
      <c r="N19" s="3" t="s">
        <v>3</v>
      </c>
      <c r="O19" s="3">
        <v>154.77991033304866</v>
      </c>
      <c r="P19" s="3">
        <f t="shared" si="2"/>
        <v>66.888929433559753</v>
      </c>
      <c r="Q19" s="3">
        <f t="shared" si="3"/>
        <v>12.857982933812385</v>
      </c>
      <c r="R19" s="3">
        <f t="shared" si="4"/>
        <v>66.888929433559753</v>
      </c>
    </row>
    <row r="20" spans="2:29" x14ac:dyDescent="0.25">
      <c r="C20" t="s">
        <v>4</v>
      </c>
      <c r="D20">
        <v>70.849999999999994</v>
      </c>
      <c r="E20" s="5">
        <v>29</v>
      </c>
      <c r="F20" s="5">
        <v>77</v>
      </c>
      <c r="G20" s="3">
        <f t="shared" si="5"/>
        <v>70.849999999999994</v>
      </c>
      <c r="I20">
        <v>2.5242603550295861</v>
      </c>
      <c r="J20">
        <v>29.845212068211634</v>
      </c>
      <c r="K20" s="3">
        <f t="shared" si="0"/>
        <v>178.84384615384616</v>
      </c>
      <c r="L20" s="3">
        <f t="shared" si="1"/>
        <v>2114.5332750327939</v>
      </c>
      <c r="M20" s="3"/>
      <c r="N20" s="3" t="s">
        <v>4</v>
      </c>
      <c r="O20" s="3">
        <v>178.84384615384616</v>
      </c>
      <c r="P20" s="3">
        <f t="shared" si="2"/>
        <v>28.067627754336609</v>
      </c>
      <c r="Q20" s="3">
        <f t="shared" si="3"/>
        <v>2.3739151136896384</v>
      </c>
      <c r="R20" s="3">
        <f t="shared" si="4"/>
        <v>28.067627754336609</v>
      </c>
    </row>
    <row r="21" spans="2:29" x14ac:dyDescent="0.25">
      <c r="C21" t="s">
        <v>5</v>
      </c>
      <c r="D21">
        <v>91.8</v>
      </c>
      <c r="E21" s="5">
        <v>41</v>
      </c>
      <c r="F21" s="5">
        <v>105</v>
      </c>
      <c r="G21" s="3">
        <f t="shared" si="5"/>
        <v>91.8</v>
      </c>
      <c r="I21">
        <v>0.72984000000000004</v>
      </c>
      <c r="J21">
        <v>11.053157655611086</v>
      </c>
      <c r="K21" s="3">
        <f t="shared" si="0"/>
        <v>66.999312000000003</v>
      </c>
      <c r="L21" s="3">
        <f t="shared" si="1"/>
        <v>1014.6798727850977</v>
      </c>
      <c r="M21" s="3"/>
      <c r="N21" s="3" t="s">
        <v>5</v>
      </c>
      <c r="O21" s="3">
        <v>66.999312000000003</v>
      </c>
      <c r="P21" s="3">
        <f t="shared" si="2"/>
        <v>125.78099309437684</v>
      </c>
      <c r="Q21" s="3">
        <f t="shared" si="3"/>
        <v>8.3053189740217039</v>
      </c>
      <c r="R21" s="3">
        <f t="shared" si="4"/>
        <v>66.999312000000003</v>
      </c>
    </row>
    <row r="22" spans="2:29" s="3" customFormat="1" x14ac:dyDescent="0.25">
      <c r="C22" s="3" t="s">
        <v>30</v>
      </c>
      <c r="D22" s="3">
        <v>103.4</v>
      </c>
      <c r="E22" s="5">
        <v>41</v>
      </c>
      <c r="F22" s="5">
        <v>107</v>
      </c>
      <c r="G22" s="3">
        <f t="shared" si="5"/>
        <v>103.4</v>
      </c>
      <c r="I22" s="3">
        <v>0.25378921895861145</v>
      </c>
      <c r="J22" s="3">
        <v>3.8428327752858671</v>
      </c>
      <c r="K22" s="5">
        <f t="shared" si="0"/>
        <v>26.241805240320424</v>
      </c>
      <c r="L22" s="3">
        <f t="shared" si="1"/>
        <v>397.34890896455869</v>
      </c>
      <c r="N22" s="3" t="s">
        <v>30</v>
      </c>
      <c r="O22" s="3">
        <v>26.241805240320424</v>
      </c>
      <c r="P22" s="3">
        <f t="shared" si="2"/>
        <v>407.42471419506091</v>
      </c>
      <c r="Q22" s="3">
        <f t="shared" si="3"/>
        <v>26.90723381589461</v>
      </c>
      <c r="R22" s="3">
        <f t="shared" si="4"/>
        <v>26.241805240320424</v>
      </c>
      <c r="U22" s="1" t="s">
        <v>36</v>
      </c>
      <c r="V22" s="24" t="s">
        <v>35</v>
      </c>
      <c r="W22" s="1" t="s">
        <v>37</v>
      </c>
      <c r="X22" s="1" t="s">
        <v>84</v>
      </c>
    </row>
    <row r="23" spans="2:29" s="3" customFormat="1" x14ac:dyDescent="0.25">
      <c r="C23" s="3" t="s">
        <v>31</v>
      </c>
      <c r="D23" s="3">
        <v>114.42</v>
      </c>
      <c r="E23" s="5">
        <v>41</v>
      </c>
      <c r="F23" s="6">
        <v>109</v>
      </c>
      <c r="G23" s="3">
        <f t="shared" si="5"/>
        <v>109</v>
      </c>
      <c r="I23" s="3">
        <v>5.2201153912452725E-2</v>
      </c>
      <c r="J23" s="3">
        <v>0.87416308808821563</v>
      </c>
      <c r="K23" s="5">
        <f t="shared" si="0"/>
        <v>5.9728560306628404</v>
      </c>
      <c r="L23" s="5">
        <f t="shared" si="1"/>
        <v>100.02174053905364</v>
      </c>
      <c r="N23" s="3" t="s">
        <v>31</v>
      </c>
      <c r="O23" s="3">
        <v>5.9728560306628404</v>
      </c>
      <c r="P23" s="3">
        <f t="shared" si="2"/>
        <v>2191.9055695951733</v>
      </c>
      <c r="Q23" s="3">
        <f t="shared" si="3"/>
        <v>130.89090761111316</v>
      </c>
      <c r="R23" s="3">
        <f t="shared" si="4"/>
        <v>5.9728560306628404</v>
      </c>
      <c r="T23" s="3" t="s">
        <v>0</v>
      </c>
      <c r="U23" s="3">
        <f>GEOMEAN(P3:P9)</f>
        <v>5.3378684250049302</v>
      </c>
      <c r="V23" s="3">
        <f>GEOMEAN(O3:O9)</f>
        <v>738.32000513872833</v>
      </c>
      <c r="W23" s="3">
        <f t="shared" ref="W23" si="6">GEOMEAN(Q3:Q9)</f>
        <v>1.6615682045808264</v>
      </c>
      <c r="X23" s="3">
        <f>MIN(U23,W23)</f>
        <v>1.6615682045808264</v>
      </c>
      <c r="Y23" s="3">
        <v>500</v>
      </c>
      <c r="Z23" s="31">
        <v>500</v>
      </c>
      <c r="AA23" s="31">
        <v>500</v>
      </c>
      <c r="AB23" s="31">
        <v>500</v>
      </c>
      <c r="AC23" s="31">
        <v>500</v>
      </c>
    </row>
    <row r="24" spans="2:29" x14ac:dyDescent="0.25">
      <c r="B24" t="s">
        <v>8</v>
      </c>
      <c r="C24" t="s">
        <v>1</v>
      </c>
      <c r="D24">
        <v>79.650000000000006</v>
      </c>
      <c r="E24" s="5">
        <v>30</v>
      </c>
      <c r="F24">
        <v>76</v>
      </c>
      <c r="G24" s="3">
        <f t="shared" si="5"/>
        <v>76</v>
      </c>
      <c r="I24">
        <v>0.18356320528895501</v>
      </c>
      <c r="J24">
        <v>0.57907227615965484</v>
      </c>
      <c r="K24" s="5">
        <f t="shared" si="0"/>
        <v>14.620809301265266</v>
      </c>
      <c r="L24" s="5">
        <f t="shared" si="1"/>
        <v>46.12310679611651</v>
      </c>
      <c r="M24" s="3" t="s">
        <v>8</v>
      </c>
      <c r="N24" s="3" t="s">
        <v>1</v>
      </c>
      <c r="O24" s="3">
        <v>14.620809301265266</v>
      </c>
      <c r="P24" s="3">
        <f t="shared" si="2"/>
        <v>433.9104880774957</v>
      </c>
      <c r="Q24" s="3">
        <f t="shared" si="3"/>
        <v>137.54759687034277</v>
      </c>
      <c r="R24" s="3">
        <f t="shared" si="4"/>
        <v>14.620809301265266</v>
      </c>
      <c r="T24" s="3" t="s">
        <v>6</v>
      </c>
      <c r="U24" s="3">
        <f>GEOMEAN(P10:P16)</f>
        <v>9.4571790935101667</v>
      </c>
      <c r="V24" s="3">
        <f>GEOMEAN(O10:O16)</f>
        <v>422.06295588561892</v>
      </c>
      <c r="W24" s="3">
        <f t="shared" ref="W24" si="7">GEOMEAN(Q10:Q16)</f>
        <v>0.29357914838335158</v>
      </c>
      <c r="X24" s="31">
        <f t="shared" ref="X24:X30" si="8">MIN(U24,W24)</f>
        <v>0.29357914838335158</v>
      </c>
      <c r="Y24" s="31">
        <v>500</v>
      </c>
      <c r="Z24" s="31">
        <v>500</v>
      </c>
      <c r="AA24" s="31">
        <v>500</v>
      </c>
      <c r="AB24" s="31">
        <v>500</v>
      </c>
      <c r="AC24" s="31">
        <v>500</v>
      </c>
    </row>
    <row r="25" spans="2:29" x14ac:dyDescent="0.25">
      <c r="C25" t="s">
        <v>2</v>
      </c>
      <c r="D25">
        <v>83.35</v>
      </c>
      <c r="E25" s="5">
        <v>34</v>
      </c>
      <c r="F25">
        <v>81</v>
      </c>
      <c r="G25" s="3">
        <f t="shared" si="5"/>
        <v>81</v>
      </c>
      <c r="I25">
        <v>0.16968280467445743</v>
      </c>
      <c r="J25">
        <v>0.75737704918032789</v>
      </c>
      <c r="K25" s="5">
        <f t="shared" si="0"/>
        <v>14.143061769616025</v>
      </c>
      <c r="L25" s="5">
        <f t="shared" si="1"/>
        <v>63.127377049180325</v>
      </c>
      <c r="M25" s="3"/>
      <c r="N25" s="3" t="s">
        <v>2</v>
      </c>
      <c r="O25" s="3">
        <v>14.143061769616025</v>
      </c>
      <c r="P25" s="3">
        <f t="shared" si="2"/>
        <v>491.21064541519087</v>
      </c>
      <c r="Q25" s="3">
        <f t="shared" si="3"/>
        <v>110.05086580086579</v>
      </c>
      <c r="R25" s="3">
        <f t="shared" si="4"/>
        <v>14.143061769616025</v>
      </c>
      <c r="T25" s="3" t="s">
        <v>7</v>
      </c>
      <c r="U25" s="3">
        <f>GEOMEAN(P17:P23)</f>
        <v>102.60187864457046</v>
      </c>
      <c r="V25" s="3">
        <f>GEOMEAN(O17:O23)</f>
        <v>68.333648198442205</v>
      </c>
      <c r="W25" s="3">
        <f t="shared" ref="W25" si="9">GEOMEAN(Q17:Q23)</f>
        <v>9.8736966955721108</v>
      </c>
      <c r="X25" s="31">
        <f t="shared" si="8"/>
        <v>9.8736966955721108</v>
      </c>
      <c r="Y25" s="31">
        <v>500</v>
      </c>
      <c r="Z25" s="31">
        <v>500</v>
      </c>
      <c r="AA25" s="31">
        <v>500</v>
      </c>
      <c r="AB25" s="31">
        <v>500</v>
      </c>
      <c r="AC25" s="31">
        <v>500</v>
      </c>
    </row>
    <row r="26" spans="2:29" x14ac:dyDescent="0.25">
      <c r="C26" t="s">
        <v>3</v>
      </c>
      <c r="D26">
        <v>104.65</v>
      </c>
      <c r="E26" s="5">
        <v>34</v>
      </c>
      <c r="F26">
        <v>82</v>
      </c>
      <c r="G26" s="3">
        <f t="shared" si="5"/>
        <v>82</v>
      </c>
      <c r="I26">
        <v>0.37855852238506321</v>
      </c>
      <c r="J26">
        <v>0.75033824114604053</v>
      </c>
      <c r="K26" s="3">
        <f t="shared" si="0"/>
        <v>39.616149367596869</v>
      </c>
      <c r="L26" s="5">
        <f t="shared" si="1"/>
        <v>78.522896935933147</v>
      </c>
      <c r="M26" s="3"/>
      <c r="N26" s="3" t="s">
        <v>3</v>
      </c>
      <c r="O26" s="3">
        <v>39.616149367596869</v>
      </c>
      <c r="P26" s="3">
        <f t="shared" si="2"/>
        <v>276.44338672040732</v>
      </c>
      <c r="Q26" s="3">
        <f t="shared" si="3"/>
        <v>139.47043381417058</v>
      </c>
      <c r="R26" s="3">
        <f t="shared" si="4"/>
        <v>39.616149367596869</v>
      </c>
      <c r="T26" s="3" t="s">
        <v>8</v>
      </c>
      <c r="U26" s="3">
        <f>GEOMEAN(P24:P30)</f>
        <v>542.76267535058764</v>
      </c>
      <c r="V26" s="3">
        <f>GEOMEAN(O24:O30)</f>
        <v>18.201018709327208</v>
      </c>
      <c r="W26" s="3">
        <f t="shared" ref="W26" si="10">GEOMEAN(Q24:Q30)</f>
        <v>100.9283020872768</v>
      </c>
      <c r="X26" s="31">
        <f t="shared" si="8"/>
        <v>100.9283020872768</v>
      </c>
      <c r="Y26" s="31">
        <v>500</v>
      </c>
      <c r="Z26" s="31">
        <v>500</v>
      </c>
      <c r="AA26" s="31">
        <v>500</v>
      </c>
      <c r="AB26" s="31">
        <v>500</v>
      </c>
      <c r="AC26" s="31">
        <v>500</v>
      </c>
    </row>
    <row r="27" spans="2:29" x14ac:dyDescent="0.25">
      <c r="C27" t="s">
        <v>4</v>
      </c>
      <c r="D27">
        <v>87</v>
      </c>
      <c r="E27" s="5">
        <v>35</v>
      </c>
      <c r="F27">
        <v>80</v>
      </c>
      <c r="G27" s="3">
        <f t="shared" si="5"/>
        <v>80</v>
      </c>
      <c r="I27">
        <v>0.23856743144935647</v>
      </c>
      <c r="J27">
        <v>1.6823993685872138</v>
      </c>
      <c r="K27" s="5">
        <f t="shared" si="0"/>
        <v>20.755366536094012</v>
      </c>
      <c r="L27" s="3">
        <f t="shared" si="1"/>
        <v>146.36874506708762</v>
      </c>
      <c r="M27" s="3"/>
      <c r="N27" s="3" t="s">
        <v>4</v>
      </c>
      <c r="O27" s="3">
        <v>20.755366536094012</v>
      </c>
      <c r="P27" s="3">
        <f t="shared" si="2"/>
        <v>364.67676862450736</v>
      </c>
      <c r="Q27" s="3">
        <f t="shared" si="3"/>
        <v>51.711859635954212</v>
      </c>
      <c r="R27" s="3">
        <f t="shared" si="4"/>
        <v>20.755366536094012</v>
      </c>
      <c r="T27" s="3" t="s">
        <v>9</v>
      </c>
      <c r="U27" s="3">
        <f>GEOMEAN(P31:P37)</f>
        <v>124.58288674697972</v>
      </c>
      <c r="V27" s="3">
        <f>GEOMEAN(O31:O37)</f>
        <v>66.744508509113501</v>
      </c>
      <c r="W27" s="3">
        <f t="shared" ref="W27" si="11">GEOMEAN(Q31:Q37)</f>
        <v>35.761228871472937</v>
      </c>
      <c r="X27" s="31">
        <f t="shared" si="8"/>
        <v>35.761228871472937</v>
      </c>
      <c r="Y27" s="31">
        <v>500</v>
      </c>
      <c r="Z27" s="31">
        <v>500</v>
      </c>
      <c r="AA27" s="31">
        <v>500</v>
      </c>
      <c r="AB27" s="31">
        <v>500</v>
      </c>
      <c r="AC27" s="31">
        <v>500</v>
      </c>
    </row>
    <row r="28" spans="2:29" x14ac:dyDescent="0.25">
      <c r="C28" t="s">
        <v>5</v>
      </c>
      <c r="D28">
        <v>105.3</v>
      </c>
      <c r="E28" s="5">
        <v>41</v>
      </c>
      <c r="F28">
        <v>95</v>
      </c>
      <c r="G28" s="3">
        <f t="shared" si="5"/>
        <v>95</v>
      </c>
      <c r="I28">
        <v>0.1422834084975077</v>
      </c>
      <c r="J28">
        <v>1.6023523122159848</v>
      </c>
      <c r="K28" s="5">
        <f t="shared" si="0"/>
        <v>14.98244291478756</v>
      </c>
      <c r="L28" s="3">
        <f t="shared" si="1"/>
        <v>168.72769847634319</v>
      </c>
      <c r="M28" s="3"/>
      <c r="N28" s="3" t="s">
        <v>5</v>
      </c>
      <c r="O28" s="3">
        <v>14.98244291478756</v>
      </c>
      <c r="P28" s="3">
        <f t="shared" si="2"/>
        <v>740.07223408514619</v>
      </c>
      <c r="Q28" s="3">
        <f t="shared" si="3"/>
        <v>65.715884825837463</v>
      </c>
      <c r="R28" s="3">
        <f t="shared" si="4"/>
        <v>14.98244291478756</v>
      </c>
      <c r="T28" s="3" t="s">
        <v>10</v>
      </c>
      <c r="U28" s="3">
        <f>GEOMEAN(P38:P44)</f>
        <v>147.67694999340225</v>
      </c>
      <c r="V28" s="3">
        <f>GEOMEAN(O38:O44)</f>
        <v>27.196800027642432</v>
      </c>
      <c r="W28" s="3">
        <f t="shared" ref="W28" si="12">GEOMEAN(Q38:Q44)</f>
        <v>46.960004369669527</v>
      </c>
      <c r="X28" s="31">
        <f t="shared" si="8"/>
        <v>46.960004369669527</v>
      </c>
      <c r="Y28" s="31">
        <v>500</v>
      </c>
      <c r="Z28" s="31">
        <v>500</v>
      </c>
      <c r="AA28" s="31">
        <v>500</v>
      </c>
      <c r="AB28" s="31">
        <v>500</v>
      </c>
      <c r="AC28" s="31">
        <v>500</v>
      </c>
    </row>
    <row r="29" spans="2:29" s="3" customFormat="1" x14ac:dyDescent="0.25">
      <c r="C29" s="3" t="s">
        <v>30</v>
      </c>
      <c r="D29" s="3">
        <v>117.4</v>
      </c>
      <c r="E29" s="5">
        <v>41</v>
      </c>
      <c r="F29" s="6">
        <v>99</v>
      </c>
      <c r="G29" s="3">
        <f t="shared" si="5"/>
        <v>99</v>
      </c>
      <c r="I29" s="3">
        <v>0.15704605122038906</v>
      </c>
      <c r="J29" s="3">
        <v>1.3631474192389488</v>
      </c>
      <c r="K29" s="5">
        <f t="shared" si="0"/>
        <v>18.437206413273678</v>
      </c>
      <c r="L29" s="3">
        <f t="shared" si="1"/>
        <v>160.03350701865259</v>
      </c>
      <c r="N29" s="3" t="s">
        <v>30</v>
      </c>
      <c r="O29" s="3">
        <v>18.437206413273678</v>
      </c>
      <c r="P29" s="3">
        <f t="shared" si="2"/>
        <v>747.55142894518156</v>
      </c>
      <c r="Q29" s="3">
        <f t="shared" si="3"/>
        <v>86.124213964726536</v>
      </c>
      <c r="R29" s="3">
        <f t="shared" si="4"/>
        <v>18.437206413273678</v>
      </c>
      <c r="T29" s="3" t="s">
        <v>11</v>
      </c>
      <c r="U29" s="3">
        <f>GEOMEAN(P45:P51)</f>
        <v>89.389253114696473</v>
      </c>
      <c r="V29" s="3">
        <f>GEOMEAN(O45:O51)</f>
        <v>82.176788683654635</v>
      </c>
      <c r="W29" s="3">
        <f t="shared" ref="W29" si="13">GEOMEAN(Q45:Q51)</f>
        <v>39.718387448040673</v>
      </c>
      <c r="X29" s="31">
        <f t="shared" si="8"/>
        <v>39.718387448040673</v>
      </c>
      <c r="Y29" s="31">
        <v>500</v>
      </c>
      <c r="Z29" s="31">
        <v>500</v>
      </c>
      <c r="AA29" s="31">
        <v>500</v>
      </c>
      <c r="AB29" s="31">
        <v>500</v>
      </c>
      <c r="AC29" s="31">
        <v>500</v>
      </c>
    </row>
    <row r="30" spans="2:29" s="3" customFormat="1" x14ac:dyDescent="0.25">
      <c r="C30" s="3" t="s">
        <v>31</v>
      </c>
      <c r="D30" s="3">
        <v>128.24</v>
      </c>
      <c r="E30" s="5">
        <v>41</v>
      </c>
      <c r="F30" s="6">
        <v>109</v>
      </c>
      <c r="G30" s="3">
        <f t="shared" si="5"/>
        <v>109</v>
      </c>
      <c r="I30" s="3">
        <v>0.10986290921997822</v>
      </c>
      <c r="J30" s="3">
        <v>0.74275767552496019</v>
      </c>
      <c r="K30" s="5">
        <f t="shared" si="0"/>
        <v>14.088819478370009</v>
      </c>
      <c r="L30" s="5">
        <f t="shared" si="1"/>
        <v>95.251244309320896</v>
      </c>
      <c r="N30" s="3" t="s">
        <v>31</v>
      </c>
      <c r="O30" s="3">
        <v>14.088819478370009</v>
      </c>
      <c r="P30" s="3">
        <f t="shared" si="2"/>
        <v>1167.2729305140226</v>
      </c>
      <c r="Q30" s="3">
        <f t="shared" si="3"/>
        <v>172.65388729825457</v>
      </c>
      <c r="R30" s="3">
        <f t="shared" si="4"/>
        <v>14.088819478370009</v>
      </c>
      <c r="T30" s="3" t="s">
        <v>12</v>
      </c>
      <c r="U30" s="3">
        <f>GEOMEAN(P52:P58)</f>
        <v>184.16077500222846</v>
      </c>
      <c r="V30" s="3">
        <f>GEOMEAN(O52:O58)</f>
        <v>21.30172406313628</v>
      </c>
      <c r="W30" s="3">
        <f t="shared" ref="W30" si="14">GEOMEAN(Q52:Q58)</f>
        <v>24.959872398587454</v>
      </c>
      <c r="X30" s="31">
        <f t="shared" si="8"/>
        <v>24.959872398587454</v>
      </c>
      <c r="Y30" s="31">
        <v>500</v>
      </c>
      <c r="Z30" s="31">
        <v>500</v>
      </c>
      <c r="AA30" s="31">
        <v>500</v>
      </c>
      <c r="AB30" s="31">
        <v>500</v>
      </c>
      <c r="AC30" s="31">
        <v>500</v>
      </c>
    </row>
    <row r="31" spans="2:29" x14ac:dyDescent="0.25">
      <c r="B31" t="s">
        <v>9</v>
      </c>
      <c r="C31" t="s">
        <v>1</v>
      </c>
      <c r="D31">
        <v>74.25</v>
      </c>
      <c r="E31" s="5">
        <v>24</v>
      </c>
      <c r="F31">
        <v>54</v>
      </c>
      <c r="G31" s="3">
        <f t="shared" si="5"/>
        <v>54</v>
      </c>
      <c r="I31">
        <v>1.4344827586206899</v>
      </c>
      <c r="J31">
        <v>4.5369127516778525</v>
      </c>
      <c r="K31" s="3">
        <f t="shared" si="0"/>
        <v>106.51034482758622</v>
      </c>
      <c r="L31" s="3">
        <f t="shared" si="1"/>
        <v>336.86577181208054</v>
      </c>
      <c r="M31" s="3" t="s">
        <v>9</v>
      </c>
      <c r="N31" s="3" t="s">
        <v>1</v>
      </c>
      <c r="O31" s="3">
        <v>106.51034482758622</v>
      </c>
      <c r="P31" s="3">
        <f t="shared" si="2"/>
        <v>51.760817307692299</v>
      </c>
      <c r="Q31" s="3">
        <f t="shared" si="3"/>
        <v>16.365754437869821</v>
      </c>
      <c r="R31" s="3">
        <f t="shared" si="4"/>
        <v>51.760817307692299</v>
      </c>
      <c r="T31" s="3" t="s">
        <v>13</v>
      </c>
      <c r="U31" s="3">
        <f>GEOMEAN(U23:U30)</f>
        <v>73.49681833822298</v>
      </c>
      <c r="V31" s="3">
        <f t="shared" ref="V31" si="15">GEOMEAN(V23:V30)</f>
        <v>76.967287345718788</v>
      </c>
      <c r="W31" s="3">
        <f t="shared" ref="W31" si="16">GEOMEAN(W23:W30)</f>
        <v>12.987149280462742</v>
      </c>
      <c r="X31" s="3">
        <f t="shared" ref="X31" si="17">GEOMEAN(X23:X30)</f>
        <v>12.987149280462742</v>
      </c>
      <c r="Y31" s="31">
        <v>500</v>
      </c>
      <c r="Z31" s="31">
        <v>500</v>
      </c>
      <c r="AA31" s="31">
        <v>500</v>
      </c>
      <c r="AB31" s="31">
        <v>500</v>
      </c>
      <c r="AC31" s="31">
        <v>500</v>
      </c>
    </row>
    <row r="32" spans="2:29" x14ac:dyDescent="0.25">
      <c r="C32" t="s">
        <v>2</v>
      </c>
      <c r="D32">
        <v>85.95</v>
      </c>
      <c r="E32" s="5">
        <v>28</v>
      </c>
      <c r="F32">
        <v>60</v>
      </c>
      <c r="G32" s="3">
        <f t="shared" si="5"/>
        <v>60</v>
      </c>
      <c r="I32">
        <v>2.2745528366070453</v>
      </c>
      <c r="J32">
        <v>6.025581395348838</v>
      </c>
      <c r="K32" s="3">
        <f t="shared" si="0"/>
        <v>195.49781630637554</v>
      </c>
      <c r="L32" s="3">
        <f t="shared" si="1"/>
        <v>517.89872093023268</v>
      </c>
      <c r="M32" s="3"/>
      <c r="N32" s="3" t="s">
        <v>2</v>
      </c>
      <c r="O32" s="3">
        <v>195.49781630637554</v>
      </c>
      <c r="P32" s="3">
        <f t="shared" si="2"/>
        <v>37.787647143959859</v>
      </c>
      <c r="Q32" s="3">
        <f t="shared" si="3"/>
        <v>14.26418371285218</v>
      </c>
      <c r="R32" s="3">
        <f t="shared" si="4"/>
        <v>37.787647143959859</v>
      </c>
    </row>
    <row r="33" spans="2:24" x14ac:dyDescent="0.25">
      <c r="C33" t="s">
        <v>3</v>
      </c>
      <c r="D33">
        <v>104.25</v>
      </c>
      <c r="E33" s="5">
        <v>27</v>
      </c>
      <c r="F33">
        <v>65</v>
      </c>
      <c r="G33" s="3">
        <f t="shared" si="5"/>
        <v>65</v>
      </c>
      <c r="I33">
        <v>1.2620155038759691</v>
      </c>
      <c r="J33">
        <v>2.147190714850963</v>
      </c>
      <c r="K33" s="3">
        <f t="shared" si="0"/>
        <v>131.56511627906977</v>
      </c>
      <c r="L33" s="3">
        <f t="shared" si="1"/>
        <v>223.84463202321288</v>
      </c>
      <c r="M33" s="3"/>
      <c r="N33" s="3" t="s">
        <v>3</v>
      </c>
      <c r="O33" s="3">
        <v>131.56511627906977</v>
      </c>
      <c r="P33" s="3">
        <f t="shared" si="2"/>
        <v>82.605958230958223</v>
      </c>
      <c r="Q33" s="3">
        <f t="shared" si="3"/>
        <v>48.551812039312033</v>
      </c>
      <c r="R33" s="3">
        <f t="shared" si="4"/>
        <v>82.605958230958223</v>
      </c>
      <c r="U33" s="24" t="s">
        <v>37</v>
      </c>
      <c r="V33" s="24" t="s">
        <v>35</v>
      </c>
      <c r="W33" t="s">
        <v>37</v>
      </c>
      <c r="X33" t="s">
        <v>84</v>
      </c>
    </row>
    <row r="34" spans="2:24" x14ac:dyDescent="0.25">
      <c r="C34" t="s">
        <v>4</v>
      </c>
      <c r="D34">
        <v>81.849999999999994</v>
      </c>
      <c r="E34" s="5">
        <v>29</v>
      </c>
      <c r="F34">
        <v>63</v>
      </c>
      <c r="G34" s="3">
        <f t="shared" si="5"/>
        <v>63</v>
      </c>
      <c r="I34">
        <v>3.2559440559440564</v>
      </c>
      <c r="J34">
        <v>4.7184284377923298</v>
      </c>
      <c r="K34" s="3">
        <f t="shared" si="0"/>
        <v>266.499020979021</v>
      </c>
      <c r="L34" s="3">
        <f t="shared" si="1"/>
        <v>386.20336763330215</v>
      </c>
      <c r="M34" s="3"/>
      <c r="N34" s="3" t="s">
        <v>4</v>
      </c>
      <c r="O34" s="3">
        <v>266.499020979021</v>
      </c>
      <c r="P34" s="3">
        <f t="shared" si="2"/>
        <v>25.138638316151198</v>
      </c>
      <c r="Q34" s="3">
        <f t="shared" si="3"/>
        <v>17.346877478191907</v>
      </c>
      <c r="R34" s="3">
        <f t="shared" si="4"/>
        <v>25.138638316151198</v>
      </c>
      <c r="T34" t="s">
        <v>86</v>
      </c>
      <c r="U34">
        <f>U23/Z23</f>
        <v>1.0675736850009861E-2</v>
      </c>
      <c r="V34" s="31">
        <f t="shared" ref="V34:X34" si="18">V23/AA23</f>
        <v>1.4766400102774566</v>
      </c>
      <c r="W34" s="31">
        <f t="shared" si="18"/>
        <v>3.3231364091616529E-3</v>
      </c>
      <c r="X34" s="31">
        <f t="shared" si="18"/>
        <v>3.3231364091616529E-3</v>
      </c>
    </row>
    <row r="35" spans="2:24" x14ac:dyDescent="0.25">
      <c r="C35" t="s">
        <v>5</v>
      </c>
      <c r="D35">
        <v>91.45</v>
      </c>
      <c r="E35" s="5">
        <v>41</v>
      </c>
      <c r="F35">
        <v>90</v>
      </c>
      <c r="G35" s="3">
        <f t="shared" si="5"/>
        <v>90</v>
      </c>
      <c r="I35">
        <v>0.30928440366972482</v>
      </c>
      <c r="J35">
        <v>1.8584343991179715</v>
      </c>
      <c r="K35" s="5">
        <f t="shared" si="0"/>
        <v>28.284058715596334</v>
      </c>
      <c r="L35" s="3">
        <f t="shared" si="1"/>
        <v>169.95382579933849</v>
      </c>
      <c r="M35" s="3"/>
      <c r="N35" s="3" t="s">
        <v>5</v>
      </c>
      <c r="O35" s="3">
        <v>28.284058715596334</v>
      </c>
      <c r="P35" s="3">
        <f t="shared" si="2"/>
        <v>295.68254627432361</v>
      </c>
      <c r="Q35" s="3">
        <f t="shared" si="3"/>
        <v>49.20808614143332</v>
      </c>
      <c r="R35" s="3">
        <f t="shared" si="4"/>
        <v>28.284058715596334</v>
      </c>
      <c r="T35" t="s">
        <v>87</v>
      </c>
      <c r="U35">
        <v>0.43143130000000002</v>
      </c>
      <c r="V35">
        <v>0.243423</v>
      </c>
      <c r="W35">
        <v>0.19542300000000001</v>
      </c>
      <c r="X35">
        <v>0.278833</v>
      </c>
    </row>
    <row r="36" spans="2:24" s="3" customFormat="1" x14ac:dyDescent="0.25">
      <c r="C36" s="3" t="s">
        <v>30</v>
      </c>
      <c r="D36" s="3">
        <v>97.12</v>
      </c>
      <c r="E36" s="5">
        <v>41</v>
      </c>
      <c r="F36" s="5">
        <v>99</v>
      </c>
      <c r="G36" s="3">
        <f t="shared" si="5"/>
        <v>97.12</v>
      </c>
      <c r="I36" s="3">
        <v>0.26011252379139704</v>
      </c>
      <c r="J36" s="3">
        <v>1.6160680752839229</v>
      </c>
      <c r="K36" s="5">
        <f t="shared" si="0"/>
        <v>25.262128310620483</v>
      </c>
      <c r="L36" s="3">
        <f t="shared" si="1"/>
        <v>156.95253147157462</v>
      </c>
      <c r="N36" s="3" t="s">
        <v>30</v>
      </c>
      <c r="O36" s="3">
        <v>25.262128310620483</v>
      </c>
      <c r="P36" s="3">
        <f t="shared" si="2"/>
        <v>373.37687007292095</v>
      </c>
      <c r="Q36" s="3">
        <f t="shared" si="3"/>
        <v>60.096478289095117</v>
      </c>
      <c r="R36" s="3">
        <f t="shared" si="4"/>
        <v>25.262128310620483</v>
      </c>
      <c r="T36" t="s">
        <v>6</v>
      </c>
      <c r="U36" s="31">
        <f t="shared" ref="U36:X42" si="19">U24/Z24</f>
        <v>1.8914358187020332E-2</v>
      </c>
      <c r="V36" s="31">
        <f t="shared" si="19"/>
        <v>0.84412591177123786</v>
      </c>
      <c r="W36" s="31">
        <f t="shared" si="19"/>
        <v>5.8715829676670318E-4</v>
      </c>
      <c r="X36" s="31">
        <f t="shared" si="19"/>
        <v>5.8715829676670318E-4</v>
      </c>
    </row>
    <row r="37" spans="2:24" s="3" customFormat="1" x14ac:dyDescent="0.25">
      <c r="C37" s="3" t="s">
        <v>31</v>
      </c>
      <c r="D37" s="3">
        <v>108.4</v>
      </c>
      <c r="E37" s="5">
        <v>41</v>
      </c>
      <c r="F37" s="5">
        <v>109</v>
      </c>
      <c r="G37" s="3">
        <f t="shared" si="5"/>
        <v>108.4</v>
      </c>
      <c r="I37" s="3">
        <v>0.10435127343665331</v>
      </c>
      <c r="J37" s="3">
        <v>0.84263103083129853</v>
      </c>
      <c r="K37" s="5">
        <f t="shared" si="0"/>
        <v>11.311678040533218</v>
      </c>
      <c r="L37" s="5">
        <f t="shared" si="1"/>
        <v>91.341203742112768</v>
      </c>
      <c r="N37" s="3" t="s">
        <v>31</v>
      </c>
      <c r="O37" s="3">
        <v>11.311678040533218</v>
      </c>
      <c r="P37" s="3">
        <f t="shared" si="2"/>
        <v>1038.7990144251041</v>
      </c>
      <c r="Q37" s="3">
        <f t="shared" si="3"/>
        <v>128.64468080775268</v>
      </c>
      <c r="R37" s="3">
        <f t="shared" si="4"/>
        <v>11.311678040533218</v>
      </c>
      <c r="T37" s="3" t="s">
        <v>7</v>
      </c>
      <c r="U37" s="31">
        <f t="shared" si="19"/>
        <v>0.20520375728914092</v>
      </c>
      <c r="V37" s="31">
        <f t="shared" si="19"/>
        <v>0.13666729639688441</v>
      </c>
      <c r="W37" s="31">
        <f t="shared" si="19"/>
        <v>1.9747393391144223E-2</v>
      </c>
      <c r="X37" s="31">
        <f t="shared" si="19"/>
        <v>1.9747393391144223E-2</v>
      </c>
    </row>
    <row r="38" spans="2:24" x14ac:dyDescent="0.25">
      <c r="B38" t="s">
        <v>10</v>
      </c>
      <c r="C38" t="s">
        <v>1</v>
      </c>
      <c r="D38">
        <v>40.85</v>
      </c>
      <c r="E38" s="5">
        <v>34</v>
      </c>
      <c r="F38" s="5">
        <v>71</v>
      </c>
      <c r="G38" s="3">
        <f t="shared" si="5"/>
        <v>40.85</v>
      </c>
      <c r="I38">
        <v>0.9192509363295881</v>
      </c>
      <c r="J38">
        <v>1.72809474154625</v>
      </c>
      <c r="K38" s="3">
        <f t="shared" si="0"/>
        <v>37.551400749063674</v>
      </c>
      <c r="L38" s="5">
        <f t="shared" si="1"/>
        <v>70.59267019216432</v>
      </c>
      <c r="M38" s="3" t="s">
        <v>10</v>
      </c>
      <c r="N38" s="3" t="s">
        <v>1</v>
      </c>
      <c r="O38" s="3">
        <v>37.551400749063674</v>
      </c>
      <c r="P38" s="3">
        <f t="shared" si="2"/>
        <v>44.438355606258149</v>
      </c>
      <c r="Q38" s="3">
        <f t="shared" si="3"/>
        <v>23.638750247829922</v>
      </c>
      <c r="R38" s="3">
        <f t="shared" si="4"/>
        <v>37.551400749063674</v>
      </c>
      <c r="T38" s="3" t="s">
        <v>8</v>
      </c>
      <c r="U38" s="31">
        <f t="shared" si="19"/>
        <v>1.0855253507011753</v>
      </c>
      <c r="V38" s="31">
        <f t="shared" si="19"/>
        <v>3.6402037418654415E-2</v>
      </c>
      <c r="W38" s="31">
        <f t="shared" si="19"/>
        <v>0.20185660417455362</v>
      </c>
      <c r="X38" s="31">
        <f t="shared" si="19"/>
        <v>0.20185660417455362</v>
      </c>
    </row>
    <row r="39" spans="2:24" x14ac:dyDescent="0.25">
      <c r="C39" t="s">
        <v>2</v>
      </c>
      <c r="D39">
        <v>53.45</v>
      </c>
      <c r="E39" s="5">
        <v>37</v>
      </c>
      <c r="F39" s="5">
        <v>77</v>
      </c>
      <c r="G39" s="3">
        <f t="shared" si="5"/>
        <v>53.45</v>
      </c>
      <c r="I39">
        <v>0.70441373160945164</v>
      </c>
      <c r="J39">
        <v>2.1543496045814017</v>
      </c>
      <c r="K39" s="5">
        <f t="shared" si="0"/>
        <v>37.650913954525194</v>
      </c>
      <c r="L39" s="3">
        <f t="shared" si="1"/>
        <v>115.14998636487593</v>
      </c>
      <c r="M39" s="3"/>
      <c r="N39" s="3" t="s">
        <v>2</v>
      </c>
      <c r="O39" s="3">
        <v>37.650913954525194</v>
      </c>
      <c r="P39" s="3">
        <f t="shared" si="2"/>
        <v>75.878702531645573</v>
      </c>
      <c r="Q39" s="3">
        <f t="shared" si="3"/>
        <v>24.810272151898737</v>
      </c>
      <c r="R39" s="3">
        <f t="shared" si="4"/>
        <v>37.650913954525194</v>
      </c>
      <c r="T39" t="s">
        <v>9</v>
      </c>
      <c r="U39" s="31">
        <f t="shared" si="19"/>
        <v>0.24916577349395944</v>
      </c>
      <c r="V39" s="31">
        <f t="shared" si="19"/>
        <v>0.13348901701822699</v>
      </c>
      <c r="W39" s="31">
        <f t="shared" si="19"/>
        <v>7.1522457742945869E-2</v>
      </c>
      <c r="X39" s="31">
        <f t="shared" si="19"/>
        <v>7.1522457742945869E-2</v>
      </c>
    </row>
    <row r="40" spans="2:24" x14ac:dyDescent="0.25">
      <c r="C40" t="s">
        <v>3</v>
      </c>
      <c r="D40">
        <v>64.7</v>
      </c>
      <c r="E40" s="5">
        <v>36</v>
      </c>
      <c r="F40" s="5">
        <v>82</v>
      </c>
      <c r="G40" s="3">
        <f t="shared" si="5"/>
        <v>64.7</v>
      </c>
      <c r="I40">
        <v>0.35889201124046571</v>
      </c>
      <c r="J40">
        <v>1.8196621209037249</v>
      </c>
      <c r="K40" s="5">
        <f t="shared" si="0"/>
        <v>23.220313127258134</v>
      </c>
      <c r="L40" s="3">
        <f t="shared" si="1"/>
        <v>117.73213922247101</v>
      </c>
      <c r="M40" s="3"/>
      <c r="N40" s="3" t="s">
        <v>3</v>
      </c>
      <c r="O40" s="3">
        <v>23.220313127258134</v>
      </c>
      <c r="P40" s="3">
        <f t="shared" si="2"/>
        <v>180.27706935123044</v>
      </c>
      <c r="Q40" s="3">
        <f t="shared" si="3"/>
        <v>35.556051454138704</v>
      </c>
      <c r="R40" s="3">
        <f t="shared" si="4"/>
        <v>23.220313127258134</v>
      </c>
      <c r="T40" t="s">
        <v>10</v>
      </c>
      <c r="U40" s="31">
        <f t="shared" si="19"/>
        <v>0.2953538999868045</v>
      </c>
      <c r="V40" s="31">
        <f t="shared" si="19"/>
        <v>5.4393600055284867E-2</v>
      </c>
      <c r="W40" s="31">
        <f t="shared" si="19"/>
        <v>9.3920008739339048E-2</v>
      </c>
      <c r="X40" s="31">
        <f t="shared" si="19"/>
        <v>9.3920008739339048E-2</v>
      </c>
    </row>
    <row r="41" spans="2:24" x14ac:dyDescent="0.25">
      <c r="C41" t="s">
        <v>4</v>
      </c>
      <c r="D41">
        <v>53</v>
      </c>
      <c r="E41" s="5">
        <v>37</v>
      </c>
      <c r="F41" s="5">
        <v>80</v>
      </c>
      <c r="G41" s="3">
        <f t="shared" si="5"/>
        <v>53</v>
      </c>
      <c r="I41">
        <v>0.82397166984472892</v>
      </c>
      <c r="J41">
        <v>4.3131327534578645</v>
      </c>
      <c r="K41" s="5">
        <f t="shared" si="0"/>
        <v>43.670498501770631</v>
      </c>
      <c r="L41" s="3">
        <f t="shared" si="1"/>
        <v>228.59603593326682</v>
      </c>
      <c r="M41" s="3"/>
      <c r="N41" s="3" t="s">
        <v>4</v>
      </c>
      <c r="O41" s="3">
        <v>43.670498501770631</v>
      </c>
      <c r="P41" s="3">
        <f t="shared" si="2"/>
        <v>64.322599841311828</v>
      </c>
      <c r="Q41" s="3">
        <f t="shared" si="3"/>
        <v>12.288052102618353</v>
      </c>
      <c r="R41" s="3">
        <f t="shared" si="4"/>
        <v>43.670498501770631</v>
      </c>
      <c r="T41" t="s">
        <v>11</v>
      </c>
      <c r="U41" s="31">
        <f t="shared" si="19"/>
        <v>0.17877850622939295</v>
      </c>
      <c r="V41" s="31">
        <f t="shared" si="19"/>
        <v>0.16435357736730927</v>
      </c>
      <c r="W41" s="31">
        <f t="shared" si="19"/>
        <v>7.943677489608135E-2</v>
      </c>
      <c r="X41" s="31">
        <f t="shared" si="19"/>
        <v>7.943677489608135E-2</v>
      </c>
    </row>
    <row r="42" spans="2:24" x14ac:dyDescent="0.25">
      <c r="C42" t="s">
        <v>5</v>
      </c>
      <c r="D42">
        <v>70.099999999999994</v>
      </c>
      <c r="E42" s="5">
        <v>41</v>
      </c>
      <c r="F42" s="5">
        <v>91</v>
      </c>
      <c r="G42" s="3">
        <f t="shared" si="5"/>
        <v>70.099999999999994</v>
      </c>
      <c r="I42">
        <v>0.44521739130434779</v>
      </c>
      <c r="J42">
        <v>0.80182707993474711</v>
      </c>
      <c r="K42" s="5">
        <f t="shared" si="0"/>
        <v>31.209739130434777</v>
      </c>
      <c r="L42" s="5">
        <f t="shared" si="1"/>
        <v>56.208078303425765</v>
      </c>
      <c r="M42" s="3"/>
      <c r="N42" s="3" t="s">
        <v>5</v>
      </c>
      <c r="O42" s="3">
        <v>31.209739130434777</v>
      </c>
      <c r="P42" s="3">
        <f t="shared" si="2"/>
        <v>157.451171875</v>
      </c>
      <c r="Q42" s="3">
        <f t="shared" si="3"/>
        <v>87.425333658854171</v>
      </c>
      <c r="R42" s="3">
        <f t="shared" si="4"/>
        <v>31.209739130434777</v>
      </c>
      <c r="T42" t="s">
        <v>85</v>
      </c>
      <c r="U42" s="31">
        <f t="shared" si="19"/>
        <v>0.36832155000445693</v>
      </c>
      <c r="V42" s="31">
        <f t="shared" si="19"/>
        <v>4.2603448126272564E-2</v>
      </c>
      <c r="W42" s="31">
        <f t="shared" si="19"/>
        <v>4.9919744797174904E-2</v>
      </c>
      <c r="X42" s="31">
        <f t="shared" si="19"/>
        <v>4.9919744797174904E-2</v>
      </c>
    </row>
    <row r="43" spans="2:24" s="3" customFormat="1" x14ac:dyDescent="0.25">
      <c r="C43" s="3" t="s">
        <v>30</v>
      </c>
      <c r="D43" s="3">
        <v>80.400000000000006</v>
      </c>
      <c r="E43" s="5">
        <v>41</v>
      </c>
      <c r="F43" s="5">
        <v>99</v>
      </c>
      <c r="G43" s="3">
        <f t="shared" si="5"/>
        <v>80.400000000000006</v>
      </c>
      <c r="I43" s="3">
        <v>0.21216065579393253</v>
      </c>
      <c r="J43" s="3">
        <v>0.62123631615948582</v>
      </c>
      <c r="K43" s="5">
        <f t="shared" si="0"/>
        <v>17.057716725832176</v>
      </c>
      <c r="L43" s="5">
        <f t="shared" si="1"/>
        <v>49.94739981922266</v>
      </c>
      <c r="N43" s="3" t="s">
        <v>30</v>
      </c>
      <c r="O43" s="3">
        <v>17.057716725832176</v>
      </c>
      <c r="P43" s="3">
        <f t="shared" si="2"/>
        <v>378.95810464542939</v>
      </c>
      <c r="Q43" s="3">
        <f t="shared" si="3"/>
        <v>129.41934962372588</v>
      </c>
      <c r="R43" s="3">
        <f t="shared" si="4"/>
        <v>17.057716725832176</v>
      </c>
      <c r="T43" t="s">
        <v>13</v>
      </c>
      <c r="U43" s="31">
        <f>U31/Z31</f>
        <v>0.14699363667644597</v>
      </c>
      <c r="V43" s="31">
        <f>V31/AA31</f>
        <v>0.15393457469143756</v>
      </c>
      <c r="W43" s="31">
        <f>W31/AB31</f>
        <v>2.5974298560925483E-2</v>
      </c>
      <c r="X43" s="31">
        <v>0.08</v>
      </c>
    </row>
    <row r="44" spans="2:24" s="3" customFormat="1" x14ac:dyDescent="0.25">
      <c r="C44" s="3" t="s">
        <v>31</v>
      </c>
      <c r="D44" s="3">
        <v>97.3</v>
      </c>
      <c r="E44" s="5">
        <v>41</v>
      </c>
      <c r="F44" s="5">
        <v>109</v>
      </c>
      <c r="G44" s="3">
        <f t="shared" si="5"/>
        <v>97.3</v>
      </c>
      <c r="I44" s="3">
        <v>0.14819818785680397</v>
      </c>
      <c r="J44" s="3">
        <v>0.5601509305164265</v>
      </c>
      <c r="K44" s="5">
        <f t="shared" si="0"/>
        <v>14.419683678467026</v>
      </c>
      <c r="L44" s="5">
        <f t="shared" si="1"/>
        <v>54.502685539248297</v>
      </c>
      <c r="N44" s="3" t="s">
        <v>31</v>
      </c>
      <c r="O44" s="3">
        <v>14.419683678467026</v>
      </c>
      <c r="P44" s="3">
        <f t="shared" si="2"/>
        <v>656.5532373041957</v>
      </c>
      <c r="Q44" s="3">
        <f t="shared" si="3"/>
        <v>173.70318372995484</v>
      </c>
      <c r="R44" s="3">
        <f t="shared" si="4"/>
        <v>14.419683678467026</v>
      </c>
      <c r="T44" s="3" t="s">
        <v>25</v>
      </c>
      <c r="V44" s="3">
        <v>0.05</v>
      </c>
    </row>
    <row r="45" spans="2:24" x14ac:dyDescent="0.25">
      <c r="B45" t="s">
        <v>11</v>
      </c>
      <c r="C45" t="s">
        <v>1</v>
      </c>
      <c r="D45">
        <v>70.95</v>
      </c>
      <c r="E45" s="5">
        <v>37</v>
      </c>
      <c r="F45" s="5">
        <v>78</v>
      </c>
      <c r="G45" s="3">
        <f t="shared" si="5"/>
        <v>70.95</v>
      </c>
      <c r="I45">
        <v>0.40752389762565522</v>
      </c>
      <c r="J45">
        <v>2.0158633312995726</v>
      </c>
      <c r="K45" s="5">
        <f t="shared" si="0"/>
        <v>28.913820536540239</v>
      </c>
      <c r="L45" s="3">
        <f t="shared" si="1"/>
        <v>143.02550335570467</v>
      </c>
      <c r="M45" s="3" t="s">
        <v>11</v>
      </c>
      <c r="N45" s="3" t="s">
        <v>1</v>
      </c>
      <c r="O45" s="3">
        <v>28.913820536540239</v>
      </c>
      <c r="P45" s="3">
        <f t="shared" si="2"/>
        <v>174.10021943099275</v>
      </c>
      <c r="Q45" s="3">
        <f t="shared" si="3"/>
        <v>35.19583837772398</v>
      </c>
      <c r="R45" s="3">
        <f t="shared" si="4"/>
        <v>28.913820536540239</v>
      </c>
    </row>
    <row r="46" spans="2:24" x14ac:dyDescent="0.25">
      <c r="C46" t="s">
        <v>2</v>
      </c>
      <c r="D46">
        <v>78.349999999999994</v>
      </c>
      <c r="E46" s="5">
        <v>38</v>
      </c>
      <c r="F46" s="5">
        <v>85</v>
      </c>
      <c r="G46" s="3">
        <f t="shared" si="5"/>
        <v>78.349999999999994</v>
      </c>
      <c r="I46">
        <v>4.4738910724312184</v>
      </c>
      <c r="J46">
        <v>11.144055944055946</v>
      </c>
      <c r="K46" s="3">
        <f t="shared" si="0"/>
        <v>350.52936552498596</v>
      </c>
      <c r="L46" s="3">
        <f t="shared" si="1"/>
        <v>873.13678321678333</v>
      </c>
      <c r="M46" s="3"/>
      <c r="N46" s="3" t="s">
        <v>2</v>
      </c>
      <c r="O46" s="3">
        <v>350.52936552498596</v>
      </c>
      <c r="P46" s="3">
        <f t="shared" si="2"/>
        <v>17.512719628514056</v>
      </c>
      <c r="Q46" s="3">
        <f t="shared" si="3"/>
        <v>7.0306538654618453</v>
      </c>
      <c r="R46" s="3">
        <f t="shared" si="4"/>
        <v>17.512719628514056</v>
      </c>
    </row>
    <row r="47" spans="2:24" x14ac:dyDescent="0.25">
      <c r="C47" t="s">
        <v>3</v>
      </c>
      <c r="D47">
        <v>78.150000000000006</v>
      </c>
      <c r="E47" s="5">
        <v>40</v>
      </c>
      <c r="F47" s="5">
        <v>91</v>
      </c>
      <c r="G47" s="3">
        <f t="shared" si="5"/>
        <v>78.150000000000006</v>
      </c>
      <c r="I47">
        <v>0.46334928229665073</v>
      </c>
      <c r="J47">
        <v>0.47331378299120236</v>
      </c>
      <c r="K47" s="5">
        <f t="shared" si="0"/>
        <v>36.210746411483257</v>
      </c>
      <c r="L47" s="5">
        <f t="shared" si="1"/>
        <v>36.989472140762466</v>
      </c>
      <c r="M47" s="3"/>
      <c r="N47" s="3" t="s">
        <v>3</v>
      </c>
      <c r="O47" s="3">
        <v>36.210746411483257</v>
      </c>
      <c r="P47" s="3">
        <f t="shared" si="2"/>
        <v>168.66325898389096</v>
      </c>
      <c r="Q47" s="3">
        <f t="shared" si="3"/>
        <v>165.11245353159853</v>
      </c>
      <c r="R47" s="3">
        <f t="shared" si="4"/>
        <v>36.210746411483257</v>
      </c>
    </row>
    <row r="48" spans="2:24" x14ac:dyDescent="0.25">
      <c r="C48" t="s">
        <v>4</v>
      </c>
      <c r="D48">
        <v>81.3</v>
      </c>
      <c r="E48" s="5">
        <v>40</v>
      </c>
      <c r="F48" s="5">
        <v>86</v>
      </c>
      <c r="G48" s="3">
        <f t="shared" si="5"/>
        <v>81.3</v>
      </c>
      <c r="I48">
        <v>2.7128624535315988</v>
      </c>
      <c r="J48">
        <v>5.1075027995520728</v>
      </c>
      <c r="K48" s="3">
        <f t="shared" si="0"/>
        <v>220.55571747211897</v>
      </c>
      <c r="L48" s="3">
        <f t="shared" si="1"/>
        <v>415.2399776035835</v>
      </c>
      <c r="M48" s="3"/>
      <c r="N48" s="3" t="s">
        <v>4</v>
      </c>
      <c r="O48" s="3">
        <v>220.55571747211897</v>
      </c>
      <c r="P48" s="3">
        <f t="shared" si="2"/>
        <v>29.968345757509315</v>
      </c>
      <c r="Q48" s="3">
        <f t="shared" si="3"/>
        <v>15.917759263319443</v>
      </c>
      <c r="R48" s="3">
        <f t="shared" si="4"/>
        <v>29.968345757509315</v>
      </c>
    </row>
    <row r="49" spans="2:18" x14ac:dyDescent="0.25">
      <c r="C49" t="s">
        <v>5</v>
      </c>
      <c r="D49">
        <v>90.4</v>
      </c>
      <c r="E49" s="5">
        <v>41</v>
      </c>
      <c r="F49" s="5">
        <v>98</v>
      </c>
      <c r="G49" s="3">
        <f t="shared" si="5"/>
        <v>90.4</v>
      </c>
      <c r="I49">
        <v>1.1124469127736032</v>
      </c>
      <c r="J49">
        <v>3.2368821292775665</v>
      </c>
      <c r="K49" s="3">
        <f t="shared" si="0"/>
        <v>100.56520091473374</v>
      </c>
      <c r="L49" s="3">
        <f t="shared" si="1"/>
        <v>292.61414448669206</v>
      </c>
      <c r="M49" s="3"/>
      <c r="N49" s="3" t="s">
        <v>5</v>
      </c>
      <c r="O49" s="3">
        <v>100.56520091473374</v>
      </c>
      <c r="P49" s="3">
        <f t="shared" si="2"/>
        <v>81.262304710442876</v>
      </c>
      <c r="Q49" s="3">
        <f t="shared" si="3"/>
        <v>27.92810994948902</v>
      </c>
      <c r="R49" s="3">
        <f t="shared" si="4"/>
        <v>81.262304710442876</v>
      </c>
    </row>
    <row r="50" spans="2:18" s="3" customFormat="1" x14ac:dyDescent="0.25">
      <c r="C50" s="3" t="s">
        <v>30</v>
      </c>
      <c r="D50" s="3">
        <v>98.4</v>
      </c>
      <c r="E50" s="5">
        <v>41</v>
      </c>
      <c r="F50" s="5">
        <v>99</v>
      </c>
      <c r="G50" s="3">
        <f t="shared" si="5"/>
        <v>98.4</v>
      </c>
      <c r="I50" s="3">
        <v>0.80656374105627349</v>
      </c>
      <c r="J50" s="3">
        <v>1.65947598837015</v>
      </c>
      <c r="K50" s="3">
        <f t="shared" si="0"/>
        <v>79.365872119937322</v>
      </c>
      <c r="L50" s="3">
        <f t="shared" si="1"/>
        <v>163.29243725562276</v>
      </c>
      <c r="N50" s="3" t="s">
        <v>30</v>
      </c>
      <c r="O50" s="3">
        <v>79.365872119937322</v>
      </c>
      <c r="P50" s="3">
        <f t="shared" si="2"/>
        <v>121.99903738684765</v>
      </c>
      <c r="Q50" s="3">
        <f t="shared" si="3"/>
        <v>59.295826326865573</v>
      </c>
      <c r="R50" s="3">
        <f t="shared" si="4"/>
        <v>79.365872119937322</v>
      </c>
    </row>
    <row r="51" spans="2:18" s="3" customFormat="1" x14ac:dyDescent="0.25">
      <c r="C51" s="3" t="s">
        <v>31</v>
      </c>
      <c r="D51" s="3">
        <v>108.13</v>
      </c>
      <c r="E51" s="5">
        <v>41</v>
      </c>
      <c r="F51" s="5">
        <v>109</v>
      </c>
      <c r="G51" s="3">
        <f t="shared" si="5"/>
        <v>108.13</v>
      </c>
      <c r="I51" s="3">
        <v>0.3622686510922869</v>
      </c>
      <c r="J51" s="3">
        <v>0.74682597306297727</v>
      </c>
      <c r="K51" s="5">
        <f t="shared" si="0"/>
        <v>39.172109242608983</v>
      </c>
      <c r="L51" s="5">
        <f t="shared" si="1"/>
        <v>80.754292467299734</v>
      </c>
      <c r="N51" s="3" t="s">
        <v>31</v>
      </c>
      <c r="O51" s="3">
        <v>39.172109242608983</v>
      </c>
      <c r="P51" s="3">
        <f t="shared" si="2"/>
        <v>298.48014636092313</v>
      </c>
      <c r="Q51" s="3">
        <f t="shared" si="3"/>
        <v>144.78607319523658</v>
      </c>
      <c r="R51" s="3">
        <f t="shared" si="4"/>
        <v>39.172109242608983</v>
      </c>
    </row>
    <row r="52" spans="2:18" x14ac:dyDescent="0.25">
      <c r="B52" t="s">
        <v>12</v>
      </c>
      <c r="C52" t="s">
        <v>1</v>
      </c>
      <c r="D52">
        <v>50.45</v>
      </c>
      <c r="E52" s="5">
        <v>34</v>
      </c>
      <c r="F52" s="5">
        <v>75</v>
      </c>
      <c r="G52" s="3">
        <f t="shared" si="5"/>
        <v>50.45</v>
      </c>
      <c r="I52">
        <v>0.57998502620414283</v>
      </c>
      <c r="J52">
        <v>2.3205192211682477</v>
      </c>
      <c r="K52" s="5">
        <f t="shared" si="0"/>
        <v>29.260244571999007</v>
      </c>
      <c r="L52" s="3">
        <f t="shared" si="1"/>
        <v>117.0701947079381</v>
      </c>
      <c r="M52" s="3" t="s">
        <v>12</v>
      </c>
      <c r="N52" s="3" t="s">
        <v>1</v>
      </c>
      <c r="O52" s="3">
        <v>29.260244571999007</v>
      </c>
      <c r="P52" s="3">
        <f t="shared" si="2"/>
        <v>86.985004302925987</v>
      </c>
      <c r="Q52" s="3">
        <f t="shared" si="3"/>
        <v>21.740824010327021</v>
      </c>
      <c r="R52" s="3">
        <f t="shared" si="4"/>
        <v>29.260244571999007</v>
      </c>
    </row>
    <row r="53" spans="2:18" x14ac:dyDescent="0.25">
      <c r="C53" t="s">
        <v>2</v>
      </c>
      <c r="D53">
        <v>54.8</v>
      </c>
      <c r="E53" s="5">
        <v>37</v>
      </c>
      <c r="F53" s="5">
        <v>84</v>
      </c>
      <c r="G53" s="3">
        <f t="shared" si="5"/>
        <v>54.8</v>
      </c>
      <c r="I53">
        <v>0.86079825041006031</v>
      </c>
      <c r="J53">
        <v>2.7399930386355731</v>
      </c>
      <c r="K53" s="3">
        <f t="shared" si="0"/>
        <v>47.171744122471303</v>
      </c>
      <c r="L53" s="3">
        <f t="shared" si="1"/>
        <v>150.15161851722939</v>
      </c>
      <c r="M53" s="3"/>
      <c r="N53" s="3" t="s">
        <v>2</v>
      </c>
      <c r="O53" s="3">
        <v>47.171744122471303</v>
      </c>
      <c r="P53" s="3">
        <f t="shared" si="2"/>
        <v>63.66183943089429</v>
      </c>
      <c r="Q53" s="3">
        <f t="shared" si="3"/>
        <v>20.000050813008123</v>
      </c>
      <c r="R53" s="3">
        <f t="shared" si="4"/>
        <v>47.171744122471303</v>
      </c>
    </row>
    <row r="54" spans="2:18" x14ac:dyDescent="0.25">
      <c r="C54" t="s">
        <v>3</v>
      </c>
      <c r="D54">
        <v>64.7</v>
      </c>
      <c r="E54" s="5">
        <v>39</v>
      </c>
      <c r="F54" s="5">
        <v>85</v>
      </c>
      <c r="G54" s="3">
        <f t="shared" si="5"/>
        <v>64.7</v>
      </c>
      <c r="I54">
        <v>0.53084595493165865</v>
      </c>
      <c r="J54">
        <v>2.154422788605697</v>
      </c>
      <c r="K54" s="5">
        <f t="shared" si="0"/>
        <v>34.345733284078314</v>
      </c>
      <c r="L54" s="3">
        <f t="shared" si="1"/>
        <v>139.39115442278862</v>
      </c>
      <c r="M54" s="3"/>
      <c r="N54" s="3" t="s">
        <v>3</v>
      </c>
      <c r="O54" s="3">
        <v>34.345733284078314</v>
      </c>
      <c r="P54" s="3">
        <f t="shared" si="2"/>
        <v>121.88093249826028</v>
      </c>
      <c r="Q54" s="3">
        <f t="shared" si="3"/>
        <v>30.031245650661102</v>
      </c>
      <c r="R54" s="3">
        <f t="shared" si="4"/>
        <v>34.345733284078314</v>
      </c>
    </row>
    <row r="55" spans="2:18" x14ac:dyDescent="0.25">
      <c r="C55" t="s">
        <v>4</v>
      </c>
      <c r="D55">
        <v>53.45</v>
      </c>
      <c r="E55" s="5">
        <v>39</v>
      </c>
      <c r="F55" s="5">
        <v>88</v>
      </c>
      <c r="G55" s="3">
        <f t="shared" si="5"/>
        <v>53.45</v>
      </c>
      <c r="I55">
        <v>0.62417582417582429</v>
      </c>
      <c r="J55">
        <v>6.6139731827805228</v>
      </c>
      <c r="K55" s="5">
        <f t="shared" si="0"/>
        <v>33.362197802197812</v>
      </c>
      <c r="L55" s="3">
        <f t="shared" si="1"/>
        <v>353.51686661961895</v>
      </c>
      <c r="M55" s="3"/>
      <c r="N55" s="3" t="s">
        <v>4</v>
      </c>
      <c r="O55" s="3">
        <v>33.362197802197812</v>
      </c>
      <c r="P55" s="3">
        <f t="shared" si="2"/>
        <v>85.632922535211264</v>
      </c>
      <c r="Q55" s="3">
        <f t="shared" si="3"/>
        <v>8.081375373452838</v>
      </c>
      <c r="R55" s="3">
        <f t="shared" si="4"/>
        <v>33.362197802197812</v>
      </c>
    </row>
    <row r="56" spans="2:18" s="3" customFormat="1" x14ac:dyDescent="0.25">
      <c r="C56" t="s">
        <v>5</v>
      </c>
      <c r="D56">
        <v>61.1</v>
      </c>
      <c r="E56" s="5">
        <v>41</v>
      </c>
      <c r="F56" s="5">
        <v>98</v>
      </c>
      <c r="G56" s="3">
        <f t="shared" si="5"/>
        <v>61.1</v>
      </c>
      <c r="I56" s="3">
        <v>0.37191266375545851</v>
      </c>
      <c r="J56" s="3">
        <v>6.2220923436586792</v>
      </c>
      <c r="K56" s="5">
        <f t="shared" si="0"/>
        <v>22.723863755458517</v>
      </c>
      <c r="L56" s="3">
        <f t="shared" si="1"/>
        <v>380.16984219754534</v>
      </c>
      <c r="N56" s="3" t="s">
        <v>5</v>
      </c>
      <c r="O56" s="3">
        <v>22.723863755458517</v>
      </c>
      <c r="P56" s="3">
        <f t="shared" si="2"/>
        <v>164.28588202141648</v>
      </c>
      <c r="Q56" s="3">
        <f t="shared" si="3"/>
        <v>9.8198478301709571</v>
      </c>
      <c r="R56" s="3">
        <f t="shared" si="4"/>
        <v>22.723863755458517</v>
      </c>
    </row>
    <row r="57" spans="2:18" s="3" customFormat="1" x14ac:dyDescent="0.25">
      <c r="C57" s="3" t="s">
        <v>30</v>
      </c>
      <c r="D57" s="3">
        <v>74.3</v>
      </c>
      <c r="E57" s="5">
        <v>41</v>
      </c>
      <c r="F57" s="5">
        <v>104</v>
      </c>
      <c r="G57" s="3">
        <f t="shared" si="5"/>
        <v>74.3</v>
      </c>
      <c r="I57" s="3">
        <v>8.5857884907797652E-2</v>
      </c>
      <c r="J57" s="3">
        <v>1.34865420988091</v>
      </c>
      <c r="K57" s="5">
        <f t="shared" si="0"/>
        <v>6.3792408486493652</v>
      </c>
      <c r="L57" s="5">
        <f t="shared" si="1"/>
        <v>100.20500779415161</v>
      </c>
      <c r="N57" s="3" t="s">
        <v>30</v>
      </c>
      <c r="O57" s="3">
        <v>6.3792408486493652</v>
      </c>
      <c r="P57" s="3">
        <f t="shared" si="2"/>
        <v>865.3835355924549</v>
      </c>
      <c r="Q57" s="3">
        <f t="shared" si="3"/>
        <v>55.091957193802031</v>
      </c>
      <c r="R57" s="3">
        <f t="shared" si="4"/>
        <v>6.3792408486493652</v>
      </c>
    </row>
    <row r="58" spans="2:18" x14ac:dyDescent="0.25">
      <c r="C58" s="3" t="s">
        <v>31</v>
      </c>
      <c r="D58">
        <v>87.12</v>
      </c>
      <c r="E58" s="5">
        <v>41</v>
      </c>
      <c r="F58" s="5">
        <v>109</v>
      </c>
      <c r="G58" s="3">
        <f t="shared" si="5"/>
        <v>87.12</v>
      </c>
      <c r="I58">
        <v>9.9643025995247186E-2</v>
      </c>
      <c r="J58">
        <v>0.82410021301530911</v>
      </c>
      <c r="K58" s="5">
        <f t="shared" si="0"/>
        <v>8.6809004247059356</v>
      </c>
      <c r="L58" s="5">
        <f t="shared" si="1"/>
        <v>71.795610557893738</v>
      </c>
      <c r="M58" s="3"/>
      <c r="N58" s="3" t="s">
        <v>31</v>
      </c>
      <c r="O58" s="3">
        <v>8.6809004247059356</v>
      </c>
      <c r="P58" s="3">
        <f t="shared" si="2"/>
        <v>874.32109904164781</v>
      </c>
      <c r="Q58" s="3">
        <f t="shared" si="3"/>
        <v>105.71529848443515</v>
      </c>
      <c r="R58" s="3">
        <f t="shared" si="4"/>
        <v>8.6809004247059356</v>
      </c>
    </row>
    <row r="59" spans="2:18" x14ac:dyDescent="0.25">
      <c r="B59" t="s">
        <v>13</v>
      </c>
      <c r="D59">
        <f>GEOMEAN(D3:D58)</f>
        <v>77.175503681382793</v>
      </c>
      <c r="E59" s="3">
        <f>GEOMEAN(E3:E58)</f>
        <v>34.006025985073634</v>
      </c>
      <c r="F59" s="3">
        <f>GEOMEAN(F3:F58)</f>
        <v>84.243071979566153</v>
      </c>
      <c r="G59" s="3">
        <f>GEOMEAN(G3:G58)</f>
        <v>72.971324494782706</v>
      </c>
      <c r="J59">
        <v>5.9760779777755175</v>
      </c>
      <c r="N59" s="3" t="s">
        <v>13</v>
      </c>
      <c r="O59">
        <f>GEOMEAN(O3:O58)</f>
        <v>76.967287345718788</v>
      </c>
      <c r="P59" s="3">
        <f t="shared" ref="P59:R59" si="20">GEOMEAN(P3:P58)</f>
        <v>73.49681833822298</v>
      </c>
      <c r="Q59" s="3">
        <f t="shared" si="20"/>
        <v>12.987149280462742</v>
      </c>
      <c r="R59" s="3">
        <f t="shared" si="20"/>
        <v>17.44890699310686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8"/>
  <sheetViews>
    <sheetView zoomScale="75" zoomScaleNormal="75" workbookViewId="0">
      <selection activeCell="O21" sqref="O21"/>
    </sheetView>
  </sheetViews>
  <sheetFormatPr defaultRowHeight="15" x14ac:dyDescent="0.25"/>
  <cols>
    <col min="7" max="7" width="9.140625" style="29"/>
    <col min="8" max="8" width="9.140625" style="26"/>
    <col min="9" max="9" width="9.140625" style="28"/>
  </cols>
  <sheetData>
    <row r="2" spans="2:21" x14ac:dyDescent="0.25">
      <c r="D2" t="s">
        <v>35</v>
      </c>
      <c r="E2" t="s">
        <v>36</v>
      </c>
      <c r="F2" t="s">
        <v>28</v>
      </c>
      <c r="G2" s="29" t="s">
        <v>84</v>
      </c>
      <c r="H2" s="26" t="s">
        <v>74</v>
      </c>
      <c r="I2" s="28" t="s">
        <v>75</v>
      </c>
      <c r="R2" s="20" t="s">
        <v>35</v>
      </c>
      <c r="S2" s="21" t="s">
        <v>36</v>
      </c>
      <c r="T2" s="20" t="s">
        <v>28</v>
      </c>
      <c r="U2" s="29" t="s">
        <v>84</v>
      </c>
    </row>
    <row r="3" spans="2:21" ht="15.75" x14ac:dyDescent="0.25">
      <c r="B3" t="s">
        <v>0</v>
      </c>
      <c r="C3" t="s">
        <v>1</v>
      </c>
      <c r="D3">
        <v>41600.800000000003</v>
      </c>
      <c r="E3">
        <v>169.2</v>
      </c>
      <c r="F3">
        <v>47.34</v>
      </c>
      <c r="G3" s="29">
        <v>171.7</v>
      </c>
      <c r="H3" s="27">
        <v>4864.5280000000002</v>
      </c>
      <c r="I3" s="27">
        <v>3628.33</v>
      </c>
      <c r="J3" s="20">
        <f>E3</f>
        <v>169.2</v>
      </c>
      <c r="K3" s="25">
        <f>E3</f>
        <v>169.2</v>
      </c>
      <c r="L3" s="25">
        <f>E3</f>
        <v>169.2</v>
      </c>
      <c r="M3" s="25">
        <f>E3</f>
        <v>169.2</v>
      </c>
      <c r="P3" s="20" t="s">
        <v>0</v>
      </c>
      <c r="Q3" s="20" t="s">
        <v>1</v>
      </c>
      <c r="R3">
        <f t="shared" ref="R3:R66" si="0">D3/J3</f>
        <v>245.86761229314425</v>
      </c>
      <c r="S3" s="25">
        <f t="shared" ref="S3:S66" si="1">E3/K3</f>
        <v>1</v>
      </c>
      <c r="T3" s="25">
        <f t="shared" ref="T3:T66" si="2">F3/L3</f>
        <v>0.27978723404255323</v>
      </c>
      <c r="U3" s="25">
        <f t="shared" ref="U3:U66" si="3">G3/M3</f>
        <v>1.0147754137115839</v>
      </c>
    </row>
    <row r="4" spans="2:21" ht="15.75" x14ac:dyDescent="0.25">
      <c r="C4" t="s">
        <v>2</v>
      </c>
      <c r="D4">
        <v>58272</v>
      </c>
      <c r="E4">
        <v>1010</v>
      </c>
      <c r="F4">
        <v>362.5</v>
      </c>
      <c r="G4" s="29">
        <v>1012.5</v>
      </c>
      <c r="H4" s="27">
        <v>10140.003000000001</v>
      </c>
      <c r="I4" s="25">
        <v>9733.1010000000006</v>
      </c>
      <c r="J4" s="25">
        <f t="shared" ref="J4:J66" si="4">E4</f>
        <v>1010</v>
      </c>
      <c r="K4" s="25">
        <f t="shared" ref="K4:K66" si="5">E4</f>
        <v>1010</v>
      </c>
      <c r="L4" s="25">
        <f t="shared" ref="L4:L66" si="6">E4</f>
        <v>1010</v>
      </c>
      <c r="M4" s="25">
        <f t="shared" ref="M4:M65" si="7">E4</f>
        <v>1010</v>
      </c>
      <c r="P4" s="20"/>
      <c r="Q4" s="20" t="s">
        <v>2</v>
      </c>
      <c r="R4" s="25">
        <f t="shared" si="0"/>
        <v>57.695049504950497</v>
      </c>
      <c r="S4" s="25">
        <f t="shared" si="1"/>
        <v>1</v>
      </c>
      <c r="T4" s="25">
        <f t="shared" si="2"/>
        <v>0.3589108910891089</v>
      </c>
      <c r="U4" s="25">
        <f t="shared" si="3"/>
        <v>1.0024752475247525</v>
      </c>
    </row>
    <row r="5" spans="2:21" x14ac:dyDescent="0.25">
      <c r="C5" t="s">
        <v>3</v>
      </c>
      <c r="D5">
        <v>5001.2</v>
      </c>
      <c r="E5">
        <v>45.63</v>
      </c>
      <c r="F5">
        <v>17.14</v>
      </c>
      <c r="G5" s="29">
        <v>48.13</v>
      </c>
      <c r="H5" s="26">
        <v>1.847</v>
      </c>
      <c r="I5" s="28">
        <v>4.3099999999999996</v>
      </c>
      <c r="J5" s="25">
        <f t="shared" si="4"/>
        <v>45.63</v>
      </c>
      <c r="K5" s="25">
        <f t="shared" si="5"/>
        <v>45.63</v>
      </c>
      <c r="L5" s="25">
        <f t="shared" si="6"/>
        <v>45.63</v>
      </c>
      <c r="M5" s="25">
        <f t="shared" si="7"/>
        <v>45.63</v>
      </c>
      <c r="P5" s="20"/>
      <c r="Q5" s="20" t="s">
        <v>3</v>
      </c>
      <c r="R5" s="25">
        <f t="shared" si="0"/>
        <v>109.60333114179267</v>
      </c>
      <c r="S5" s="25">
        <f t="shared" si="1"/>
        <v>1</v>
      </c>
      <c r="T5" s="25">
        <f t="shared" si="2"/>
        <v>0.37563006793776021</v>
      </c>
      <c r="U5" s="25">
        <f t="shared" si="3"/>
        <v>1.0547885163269779</v>
      </c>
    </row>
    <row r="6" spans="2:21" ht="15.75" x14ac:dyDescent="0.25">
      <c r="C6" t="s">
        <v>4</v>
      </c>
      <c r="D6">
        <v>105847.20000000001</v>
      </c>
      <c r="E6">
        <v>1723</v>
      </c>
      <c r="F6">
        <v>409.4</v>
      </c>
      <c r="G6" s="29">
        <v>1725.5</v>
      </c>
      <c r="H6" s="27">
        <v>20803.261999999999</v>
      </c>
      <c r="I6" s="27">
        <v>20375.994999999999</v>
      </c>
      <c r="J6" s="25">
        <f t="shared" si="4"/>
        <v>1723</v>
      </c>
      <c r="K6" s="25">
        <f t="shared" si="5"/>
        <v>1723</v>
      </c>
      <c r="L6" s="25">
        <f t="shared" si="6"/>
        <v>1723</v>
      </c>
      <c r="M6" s="25">
        <f t="shared" si="7"/>
        <v>1723</v>
      </c>
      <c r="P6" s="20"/>
      <c r="Q6" s="20" t="s">
        <v>4</v>
      </c>
      <c r="R6" s="25">
        <f t="shared" si="0"/>
        <v>61.431921067904824</v>
      </c>
      <c r="S6" s="25">
        <f t="shared" si="1"/>
        <v>1</v>
      </c>
      <c r="T6" s="25">
        <f t="shared" si="2"/>
        <v>0.23760882182240278</v>
      </c>
      <c r="U6" s="25">
        <f t="shared" si="3"/>
        <v>1.0014509576320372</v>
      </c>
    </row>
    <row r="7" spans="2:21" x14ac:dyDescent="0.25">
      <c r="C7" t="s">
        <v>5</v>
      </c>
      <c r="D7">
        <v>441234</v>
      </c>
      <c r="E7">
        <v>66352</v>
      </c>
      <c r="F7">
        <v>38245.4</v>
      </c>
      <c r="G7" s="29">
        <v>66354.5</v>
      </c>
      <c r="J7" s="25">
        <f t="shared" si="4"/>
        <v>66352</v>
      </c>
      <c r="K7" s="25">
        <f t="shared" si="5"/>
        <v>66352</v>
      </c>
      <c r="L7" s="25">
        <f t="shared" si="6"/>
        <v>66352</v>
      </c>
      <c r="M7" s="25">
        <f t="shared" si="7"/>
        <v>66352</v>
      </c>
      <c r="P7" s="20"/>
      <c r="Q7" s="20" t="s">
        <v>5</v>
      </c>
      <c r="R7" s="25">
        <f t="shared" si="0"/>
        <v>6.6498975162768268</v>
      </c>
      <c r="S7" s="25">
        <f t="shared" si="1"/>
        <v>1</v>
      </c>
      <c r="T7" s="25">
        <f t="shared" si="2"/>
        <v>0.57640161562575354</v>
      </c>
      <c r="U7" s="25">
        <f t="shared" si="3"/>
        <v>1.000037677839402</v>
      </c>
    </row>
    <row r="8" spans="2:21" x14ac:dyDescent="0.25">
      <c r="C8" t="s">
        <v>30</v>
      </c>
      <c r="D8">
        <v>1410144</v>
      </c>
      <c r="E8">
        <v>386538</v>
      </c>
      <c r="F8">
        <v>212325.1</v>
      </c>
      <c r="G8" s="29">
        <v>386540.5</v>
      </c>
      <c r="J8" s="25">
        <f t="shared" si="4"/>
        <v>386538</v>
      </c>
      <c r="K8" s="25">
        <f t="shared" si="5"/>
        <v>386538</v>
      </c>
      <c r="L8" s="25">
        <f t="shared" si="6"/>
        <v>386538</v>
      </c>
      <c r="M8" s="25">
        <f t="shared" si="7"/>
        <v>386538</v>
      </c>
      <c r="P8" s="20"/>
      <c r="Q8" s="20" t="s">
        <v>30</v>
      </c>
      <c r="R8" s="25">
        <f t="shared" si="0"/>
        <v>3.6481380873290594</v>
      </c>
      <c r="S8" s="25">
        <f t="shared" si="1"/>
        <v>1</v>
      </c>
      <c r="T8" s="25">
        <f t="shared" si="2"/>
        <v>0.54929942204906113</v>
      </c>
      <c r="U8" s="25">
        <f t="shared" si="3"/>
        <v>1.000006467669414</v>
      </c>
    </row>
    <row r="9" spans="2:21" x14ac:dyDescent="0.25">
      <c r="C9" t="s">
        <v>31</v>
      </c>
      <c r="D9">
        <v>1928244.8</v>
      </c>
      <c r="E9">
        <v>968714</v>
      </c>
      <c r="F9">
        <v>324353</v>
      </c>
      <c r="G9" s="29">
        <v>968716.5</v>
      </c>
      <c r="J9" s="25">
        <f t="shared" si="4"/>
        <v>968714</v>
      </c>
      <c r="K9" s="25">
        <f t="shared" si="5"/>
        <v>968714</v>
      </c>
      <c r="L9" s="25">
        <f t="shared" si="6"/>
        <v>968714</v>
      </c>
      <c r="M9" s="25">
        <f t="shared" si="7"/>
        <v>968714</v>
      </c>
      <c r="P9" s="20"/>
      <c r="Q9" s="20" t="s">
        <v>31</v>
      </c>
      <c r="R9" s="25">
        <f t="shared" si="0"/>
        <v>1.9905202154609101</v>
      </c>
      <c r="S9" s="25">
        <f t="shared" si="1"/>
        <v>1</v>
      </c>
      <c r="T9" s="25">
        <f t="shared" si="2"/>
        <v>0.33482844265696582</v>
      </c>
      <c r="U9" s="25">
        <f t="shared" si="3"/>
        <v>1.0000025807410649</v>
      </c>
    </row>
    <row r="10" spans="2:21" s="25" customFormat="1" x14ac:dyDescent="0.25">
      <c r="C10" s="25" t="s">
        <v>76</v>
      </c>
      <c r="D10" s="25">
        <v>1665365</v>
      </c>
      <c r="E10" s="25">
        <v>1135534</v>
      </c>
      <c r="F10" s="25">
        <v>441565</v>
      </c>
      <c r="G10" s="29">
        <f>MIN(D10:F10)</f>
        <v>441565</v>
      </c>
      <c r="H10" s="28"/>
      <c r="I10" s="28"/>
      <c r="J10" s="25">
        <f t="shared" si="4"/>
        <v>1135534</v>
      </c>
      <c r="K10" s="25">
        <f t="shared" si="5"/>
        <v>1135534</v>
      </c>
      <c r="L10" s="25">
        <f t="shared" si="6"/>
        <v>1135534</v>
      </c>
      <c r="M10" s="25">
        <f t="shared" si="7"/>
        <v>1135534</v>
      </c>
      <c r="Q10" s="25" t="s">
        <v>76</v>
      </c>
      <c r="R10" s="25">
        <f t="shared" si="0"/>
        <v>1.4665919294358425</v>
      </c>
      <c r="S10" s="25">
        <f t="shared" si="1"/>
        <v>1</v>
      </c>
      <c r="T10" s="25">
        <f t="shared" si="2"/>
        <v>0.38886109971167748</v>
      </c>
      <c r="U10" s="25">
        <f t="shared" si="3"/>
        <v>0.38886109971167748</v>
      </c>
    </row>
    <row r="11" spans="2:21" x14ac:dyDescent="0.25">
      <c r="B11" t="s">
        <v>6</v>
      </c>
      <c r="C11" t="s">
        <v>1</v>
      </c>
      <c r="D11">
        <v>11276</v>
      </c>
      <c r="E11">
        <v>148.4</v>
      </c>
      <c r="F11">
        <v>19.739999999999998</v>
      </c>
      <c r="G11" s="29">
        <v>150.9</v>
      </c>
      <c r="H11" s="25">
        <v>706.62099999999998</v>
      </c>
      <c r="I11" s="25">
        <v>629.83000000000004</v>
      </c>
      <c r="J11" s="25">
        <f t="shared" si="4"/>
        <v>148.4</v>
      </c>
      <c r="K11" s="25">
        <f t="shared" si="5"/>
        <v>148.4</v>
      </c>
      <c r="L11" s="25">
        <f t="shared" si="6"/>
        <v>148.4</v>
      </c>
      <c r="M11" s="25">
        <f t="shared" si="7"/>
        <v>148.4</v>
      </c>
      <c r="P11" s="20" t="s">
        <v>6</v>
      </c>
      <c r="Q11" s="20" t="s">
        <v>1</v>
      </c>
      <c r="R11" s="25">
        <f t="shared" si="0"/>
        <v>75.983827493261458</v>
      </c>
      <c r="S11" s="25">
        <f t="shared" si="1"/>
        <v>1</v>
      </c>
      <c r="T11" s="25">
        <f t="shared" si="2"/>
        <v>0.1330188679245283</v>
      </c>
      <c r="U11" s="25">
        <f t="shared" si="3"/>
        <v>1.0168463611859839</v>
      </c>
    </row>
    <row r="12" spans="2:21" x14ac:dyDescent="0.25">
      <c r="C12" t="s">
        <v>2</v>
      </c>
      <c r="D12">
        <v>21684</v>
      </c>
      <c r="E12">
        <v>364.5</v>
      </c>
      <c r="F12">
        <v>22.77</v>
      </c>
      <c r="G12" s="29">
        <v>367</v>
      </c>
      <c r="H12" s="25">
        <v>76073.339000000007</v>
      </c>
      <c r="I12" s="25">
        <v>77583.133000000002</v>
      </c>
      <c r="J12" s="25">
        <f t="shared" si="4"/>
        <v>364.5</v>
      </c>
      <c r="K12" s="25">
        <f t="shared" si="5"/>
        <v>364.5</v>
      </c>
      <c r="L12" s="25">
        <f t="shared" si="6"/>
        <v>364.5</v>
      </c>
      <c r="M12" s="25">
        <f t="shared" si="7"/>
        <v>364.5</v>
      </c>
      <c r="P12" s="20"/>
      <c r="Q12" s="20" t="s">
        <v>2</v>
      </c>
      <c r="R12" s="25">
        <f t="shared" si="0"/>
        <v>59.489711934156375</v>
      </c>
      <c r="S12" s="25">
        <f t="shared" si="1"/>
        <v>1</v>
      </c>
      <c r="T12" s="25">
        <f t="shared" si="2"/>
        <v>6.2469135802469135E-2</v>
      </c>
      <c r="U12" s="25">
        <f t="shared" si="3"/>
        <v>1.0068587105624143</v>
      </c>
    </row>
    <row r="13" spans="2:21" x14ac:dyDescent="0.25">
      <c r="C13" t="s">
        <v>3</v>
      </c>
      <c r="D13">
        <v>229.3</v>
      </c>
      <c r="E13">
        <v>108.4</v>
      </c>
      <c r="F13">
        <v>22.14</v>
      </c>
      <c r="G13" s="29">
        <v>110.9</v>
      </c>
      <c r="H13" s="26">
        <v>0.15</v>
      </c>
      <c r="I13" s="28">
        <v>2.29</v>
      </c>
      <c r="J13" s="25">
        <f t="shared" si="4"/>
        <v>108.4</v>
      </c>
      <c r="K13" s="25">
        <f t="shared" si="5"/>
        <v>108.4</v>
      </c>
      <c r="L13" s="25">
        <f t="shared" si="6"/>
        <v>108.4</v>
      </c>
      <c r="M13" s="25">
        <f t="shared" si="7"/>
        <v>108.4</v>
      </c>
      <c r="P13" s="20"/>
      <c r="Q13" s="20" t="s">
        <v>3</v>
      </c>
      <c r="R13" s="25">
        <f t="shared" si="0"/>
        <v>2.1153136531365315</v>
      </c>
      <c r="S13" s="25">
        <f t="shared" si="1"/>
        <v>1</v>
      </c>
      <c r="T13" s="25">
        <f t="shared" si="2"/>
        <v>0.20424354243542434</v>
      </c>
      <c r="U13" s="25">
        <f t="shared" si="3"/>
        <v>1.0230627306273063</v>
      </c>
    </row>
    <row r="14" spans="2:21" x14ac:dyDescent="0.25">
      <c r="C14" t="s">
        <v>4</v>
      </c>
      <c r="D14">
        <v>32107.200000000001</v>
      </c>
      <c r="E14">
        <v>587.29999999999995</v>
      </c>
      <c r="F14">
        <v>39.5</v>
      </c>
      <c r="G14" s="29">
        <v>589.79999999999995</v>
      </c>
      <c r="H14" s="25">
        <v>612717.22199999995</v>
      </c>
      <c r="I14" s="25">
        <v>293793.908999999</v>
      </c>
      <c r="J14" s="25">
        <f t="shared" si="4"/>
        <v>587.29999999999995</v>
      </c>
      <c r="K14" s="25">
        <f t="shared" si="5"/>
        <v>587.29999999999995</v>
      </c>
      <c r="L14" s="25">
        <f t="shared" si="6"/>
        <v>587.29999999999995</v>
      </c>
      <c r="M14" s="25">
        <f t="shared" si="7"/>
        <v>587.29999999999995</v>
      </c>
      <c r="P14" s="20"/>
      <c r="Q14" s="20" t="s">
        <v>4</v>
      </c>
      <c r="R14" s="25">
        <f t="shared" si="0"/>
        <v>54.669163970713441</v>
      </c>
      <c r="S14" s="25">
        <f t="shared" si="1"/>
        <v>1</v>
      </c>
      <c r="T14" s="25">
        <f t="shared" si="2"/>
        <v>6.7256938532266303E-2</v>
      </c>
      <c r="U14" s="25">
        <f t="shared" si="3"/>
        <v>1.0042567682615358</v>
      </c>
    </row>
    <row r="15" spans="2:21" x14ac:dyDescent="0.25">
      <c r="C15" t="s">
        <v>5</v>
      </c>
      <c r="D15">
        <v>170507.2</v>
      </c>
      <c r="E15">
        <v>9134</v>
      </c>
      <c r="F15">
        <v>124</v>
      </c>
      <c r="G15" s="29">
        <v>9136.5</v>
      </c>
      <c r="J15" s="25">
        <f t="shared" si="4"/>
        <v>9134</v>
      </c>
      <c r="K15" s="25">
        <f t="shared" si="5"/>
        <v>9134</v>
      </c>
      <c r="L15" s="25">
        <f t="shared" si="6"/>
        <v>9134</v>
      </c>
      <c r="M15" s="25">
        <f t="shared" si="7"/>
        <v>9134</v>
      </c>
      <c r="P15" s="20"/>
      <c r="Q15" s="20" t="s">
        <v>5</v>
      </c>
      <c r="R15" s="25">
        <f t="shared" si="0"/>
        <v>18.667308955550691</v>
      </c>
      <c r="S15" s="25">
        <f t="shared" si="1"/>
        <v>1</v>
      </c>
      <c r="T15" s="25">
        <f t="shared" si="2"/>
        <v>1.3575651412305672E-2</v>
      </c>
      <c r="U15" s="25">
        <f t="shared" si="3"/>
        <v>1.0002737026494417</v>
      </c>
    </row>
    <row r="16" spans="2:21" x14ac:dyDescent="0.25">
      <c r="C16" t="s">
        <v>30</v>
      </c>
      <c r="D16">
        <v>1134342.7</v>
      </c>
      <c r="E16">
        <v>50341</v>
      </c>
      <c r="F16">
        <v>33545.129999999997</v>
      </c>
      <c r="G16" s="29">
        <v>50343.5</v>
      </c>
      <c r="J16" s="25">
        <f t="shared" si="4"/>
        <v>50341</v>
      </c>
      <c r="K16" s="25">
        <f t="shared" si="5"/>
        <v>50341</v>
      </c>
      <c r="L16" s="25">
        <f t="shared" si="6"/>
        <v>50341</v>
      </c>
      <c r="M16" s="25">
        <f t="shared" si="7"/>
        <v>50341</v>
      </c>
      <c r="P16" s="20"/>
      <c r="Q16" s="20" t="s">
        <v>30</v>
      </c>
      <c r="R16" s="25">
        <f t="shared" si="0"/>
        <v>22.533177727895751</v>
      </c>
      <c r="S16" s="25">
        <f t="shared" si="1"/>
        <v>1</v>
      </c>
      <c r="T16" s="25">
        <f t="shared" si="2"/>
        <v>0.66635803817961492</v>
      </c>
      <c r="U16" s="25">
        <f t="shared" si="3"/>
        <v>1.0000496613098666</v>
      </c>
    </row>
    <row r="17" spans="2:21" x14ac:dyDescent="0.25">
      <c r="C17" t="s">
        <v>31</v>
      </c>
      <c r="D17">
        <v>1083453.1000000001</v>
      </c>
      <c r="E17">
        <v>195213</v>
      </c>
      <c r="F17">
        <v>85332</v>
      </c>
      <c r="G17" s="29">
        <v>195215.5</v>
      </c>
      <c r="J17" s="25">
        <f t="shared" si="4"/>
        <v>195213</v>
      </c>
      <c r="K17" s="25">
        <f t="shared" si="5"/>
        <v>195213</v>
      </c>
      <c r="L17" s="25">
        <f t="shared" si="6"/>
        <v>195213</v>
      </c>
      <c r="M17" s="25">
        <f t="shared" si="7"/>
        <v>195213</v>
      </c>
      <c r="P17" s="20"/>
      <c r="Q17" s="20" t="s">
        <v>31</v>
      </c>
      <c r="R17" s="25">
        <f t="shared" si="0"/>
        <v>5.550107318672425</v>
      </c>
      <c r="S17" s="25">
        <f t="shared" si="1"/>
        <v>1</v>
      </c>
      <c r="T17" s="25">
        <f t="shared" si="2"/>
        <v>0.43712252770051174</v>
      </c>
      <c r="U17" s="25">
        <f t="shared" si="3"/>
        <v>1.0000128065241556</v>
      </c>
    </row>
    <row r="18" spans="2:21" s="25" customFormat="1" x14ac:dyDescent="0.25">
      <c r="C18" s="25" t="s">
        <v>76</v>
      </c>
      <c r="D18" s="25">
        <v>1043423</v>
      </c>
      <c r="E18" s="25">
        <v>225235</v>
      </c>
      <c r="F18" s="25">
        <v>98235</v>
      </c>
      <c r="G18" s="29">
        <f>MIN(D18:F18)</f>
        <v>98235</v>
      </c>
      <c r="H18" s="28"/>
      <c r="I18" s="28"/>
      <c r="J18" s="25">
        <f t="shared" si="4"/>
        <v>225235</v>
      </c>
      <c r="K18" s="25">
        <f t="shared" si="5"/>
        <v>225235</v>
      </c>
      <c r="L18" s="25">
        <f t="shared" si="6"/>
        <v>225235</v>
      </c>
      <c r="M18" s="25">
        <f t="shared" si="7"/>
        <v>225235</v>
      </c>
      <c r="Q18" s="25" t="s">
        <v>76</v>
      </c>
      <c r="R18" s="25">
        <f t="shared" si="0"/>
        <v>4.6325970652873663</v>
      </c>
      <c r="S18" s="25">
        <f t="shared" si="1"/>
        <v>1</v>
      </c>
      <c r="T18" s="25">
        <f t="shared" si="2"/>
        <v>0.43614447132994427</v>
      </c>
      <c r="U18" s="25">
        <f t="shared" si="3"/>
        <v>0.43614447132994427</v>
      </c>
    </row>
    <row r="19" spans="2:21" ht="15.75" x14ac:dyDescent="0.25">
      <c r="B19" t="s">
        <v>7</v>
      </c>
      <c r="C19" t="s">
        <v>1</v>
      </c>
      <c r="D19">
        <v>238.8</v>
      </c>
      <c r="E19">
        <v>87.2</v>
      </c>
      <c r="F19">
        <v>14.03</v>
      </c>
      <c r="G19" s="29">
        <v>89.7</v>
      </c>
      <c r="H19" s="27">
        <v>23.138999999999999</v>
      </c>
      <c r="I19" s="27">
        <v>17.41</v>
      </c>
      <c r="J19" s="25">
        <f t="shared" si="4"/>
        <v>87.2</v>
      </c>
      <c r="K19" s="25">
        <f t="shared" si="5"/>
        <v>87.2</v>
      </c>
      <c r="L19" s="25">
        <f t="shared" si="6"/>
        <v>87.2</v>
      </c>
      <c r="M19" s="25">
        <f t="shared" si="7"/>
        <v>87.2</v>
      </c>
      <c r="P19" s="20" t="s">
        <v>7</v>
      </c>
      <c r="Q19" s="20" t="s">
        <v>1</v>
      </c>
      <c r="R19" s="25">
        <f t="shared" si="0"/>
        <v>2.738532110091743</v>
      </c>
      <c r="S19" s="25">
        <f t="shared" si="1"/>
        <v>1</v>
      </c>
      <c r="T19" s="25">
        <f t="shared" si="2"/>
        <v>0.16089449541284404</v>
      </c>
      <c r="U19" s="25">
        <f t="shared" si="3"/>
        <v>1.0286697247706422</v>
      </c>
    </row>
    <row r="20" spans="2:21" ht="15.75" x14ac:dyDescent="0.25">
      <c r="C20" t="s">
        <v>2</v>
      </c>
      <c r="D20">
        <v>408.08000000000004</v>
      </c>
      <c r="E20">
        <v>172.1</v>
      </c>
      <c r="F20">
        <v>19.309999999999999</v>
      </c>
      <c r="G20" s="29">
        <v>174.6</v>
      </c>
      <c r="H20" s="27">
        <v>51.274999999999999</v>
      </c>
      <c r="I20" s="27">
        <v>63.56</v>
      </c>
      <c r="J20" s="25">
        <f t="shared" si="4"/>
        <v>172.1</v>
      </c>
      <c r="K20" s="25">
        <f t="shared" si="5"/>
        <v>172.1</v>
      </c>
      <c r="L20" s="25">
        <f t="shared" si="6"/>
        <v>172.1</v>
      </c>
      <c r="M20" s="25">
        <f t="shared" si="7"/>
        <v>172.1</v>
      </c>
      <c r="P20" s="20"/>
      <c r="Q20" s="20" t="s">
        <v>2</v>
      </c>
      <c r="R20" s="25">
        <f t="shared" si="0"/>
        <v>2.3711795467751311</v>
      </c>
      <c r="S20" s="25">
        <f t="shared" si="1"/>
        <v>1</v>
      </c>
      <c r="T20" s="25">
        <f t="shared" si="2"/>
        <v>0.11220220801859383</v>
      </c>
      <c r="U20" s="25">
        <f t="shared" si="3"/>
        <v>1.0145264381173735</v>
      </c>
    </row>
    <row r="21" spans="2:21" x14ac:dyDescent="0.25">
      <c r="C21" t="s">
        <v>3</v>
      </c>
      <c r="D21">
        <v>108.13</v>
      </c>
      <c r="E21">
        <v>117.1</v>
      </c>
      <c r="F21">
        <v>22.51</v>
      </c>
      <c r="G21" s="29">
        <v>110.63</v>
      </c>
      <c r="H21" s="26">
        <v>0.39600000000000002</v>
      </c>
      <c r="I21" s="28">
        <v>1.1599999999999999</v>
      </c>
      <c r="J21" s="25">
        <f t="shared" si="4"/>
        <v>117.1</v>
      </c>
      <c r="K21" s="25">
        <f t="shared" si="5"/>
        <v>117.1</v>
      </c>
      <c r="L21" s="25">
        <f t="shared" si="6"/>
        <v>117.1</v>
      </c>
      <c r="M21" s="25">
        <f t="shared" si="7"/>
        <v>117.1</v>
      </c>
      <c r="P21" s="20"/>
      <c r="Q21" s="20" t="s">
        <v>3</v>
      </c>
      <c r="R21" s="25">
        <f t="shared" si="0"/>
        <v>0.92339880444064903</v>
      </c>
      <c r="S21" s="25">
        <f t="shared" si="1"/>
        <v>1</v>
      </c>
      <c r="T21" s="25">
        <f t="shared" si="2"/>
        <v>0.1922288642186166</v>
      </c>
      <c r="U21" s="25">
        <f t="shared" si="3"/>
        <v>0.94474807856532883</v>
      </c>
    </row>
    <row r="22" spans="2:21" x14ac:dyDescent="0.25">
      <c r="C22" t="s">
        <v>4</v>
      </c>
      <c r="D22">
        <v>682.56000000000006</v>
      </c>
      <c r="E22">
        <v>270.39999999999998</v>
      </c>
      <c r="F22">
        <v>22.87</v>
      </c>
      <c r="G22" s="29">
        <v>272.89999999999998</v>
      </c>
      <c r="H22" s="25">
        <v>96.713999999999999</v>
      </c>
      <c r="I22" s="25">
        <v>139.03399999999999</v>
      </c>
      <c r="J22" s="25">
        <f t="shared" si="4"/>
        <v>270.39999999999998</v>
      </c>
      <c r="K22" s="25">
        <f t="shared" si="5"/>
        <v>270.39999999999998</v>
      </c>
      <c r="L22" s="25">
        <f t="shared" si="6"/>
        <v>270.39999999999998</v>
      </c>
      <c r="M22" s="25">
        <f t="shared" si="7"/>
        <v>270.39999999999998</v>
      </c>
      <c r="P22" s="20"/>
      <c r="Q22" s="20" t="s">
        <v>4</v>
      </c>
      <c r="R22" s="25">
        <f t="shared" si="0"/>
        <v>2.5242603550295861</v>
      </c>
      <c r="S22" s="25">
        <f t="shared" si="1"/>
        <v>1</v>
      </c>
      <c r="T22" s="25">
        <f t="shared" si="2"/>
        <v>8.4578402366863911E-2</v>
      </c>
      <c r="U22" s="25">
        <f t="shared" si="3"/>
        <v>1.0092455621301775</v>
      </c>
    </row>
    <row r="23" spans="2:21" x14ac:dyDescent="0.25">
      <c r="C23" t="s">
        <v>5</v>
      </c>
      <c r="D23">
        <v>1729.84</v>
      </c>
      <c r="E23">
        <v>1000</v>
      </c>
      <c r="F23">
        <v>66.03</v>
      </c>
      <c r="G23" s="29">
        <v>1002.5</v>
      </c>
      <c r="J23" s="25">
        <f t="shared" si="4"/>
        <v>1000</v>
      </c>
      <c r="K23" s="25">
        <f t="shared" si="5"/>
        <v>1000</v>
      </c>
      <c r="L23" s="25">
        <f t="shared" si="6"/>
        <v>1000</v>
      </c>
      <c r="M23" s="25">
        <f t="shared" si="7"/>
        <v>1000</v>
      </c>
      <c r="P23" s="20"/>
      <c r="Q23" s="20" t="s">
        <v>5</v>
      </c>
      <c r="R23" s="25">
        <f t="shared" si="0"/>
        <v>1.7298399999999998</v>
      </c>
      <c r="S23" s="25">
        <f t="shared" si="1"/>
        <v>1</v>
      </c>
      <c r="T23" s="25">
        <f t="shared" si="2"/>
        <v>6.6030000000000005E-2</v>
      </c>
      <c r="U23" s="25">
        <f t="shared" si="3"/>
        <v>1.0024999999999999</v>
      </c>
    </row>
    <row r="24" spans="2:21" x14ac:dyDescent="0.25">
      <c r="C24" t="s">
        <v>30</v>
      </c>
      <c r="D24">
        <v>33141.410000000003</v>
      </c>
      <c r="E24">
        <v>6984</v>
      </c>
      <c r="F24">
        <v>791.45</v>
      </c>
      <c r="G24" s="29">
        <v>6986.5</v>
      </c>
      <c r="J24" s="25">
        <f t="shared" si="4"/>
        <v>6984</v>
      </c>
      <c r="K24" s="25">
        <f t="shared" si="5"/>
        <v>6984</v>
      </c>
      <c r="L24" s="25">
        <f t="shared" si="6"/>
        <v>6984</v>
      </c>
      <c r="M24" s="25">
        <f t="shared" si="7"/>
        <v>6984</v>
      </c>
      <c r="P24" s="20"/>
      <c r="Q24" s="20" t="s">
        <v>30</v>
      </c>
      <c r="R24" s="25">
        <f t="shared" si="0"/>
        <v>4.7453336197021772</v>
      </c>
      <c r="S24" s="25">
        <f t="shared" si="1"/>
        <v>1</v>
      </c>
      <c r="T24" s="25">
        <f t="shared" si="2"/>
        <v>0.11332331042382589</v>
      </c>
      <c r="U24" s="25">
        <f t="shared" si="3"/>
        <v>1.0003579610538373</v>
      </c>
    </row>
    <row r="25" spans="2:21" x14ac:dyDescent="0.25">
      <c r="C25" t="s">
        <v>31</v>
      </c>
      <c r="D25">
        <v>51148.13</v>
      </c>
      <c r="E25">
        <v>14621</v>
      </c>
      <c r="F25">
        <v>1989.21</v>
      </c>
      <c r="G25" s="29">
        <v>14623.5</v>
      </c>
      <c r="J25" s="25">
        <f t="shared" si="4"/>
        <v>14621</v>
      </c>
      <c r="K25" s="25">
        <f t="shared" si="5"/>
        <v>14621</v>
      </c>
      <c r="L25" s="25">
        <f t="shared" si="6"/>
        <v>14621</v>
      </c>
      <c r="M25" s="25">
        <f t="shared" si="7"/>
        <v>14621</v>
      </c>
      <c r="P25" s="20"/>
      <c r="Q25" s="20" t="s">
        <v>31</v>
      </c>
      <c r="R25" s="25">
        <f t="shared" si="0"/>
        <v>3.4982648245674031</v>
      </c>
      <c r="S25" s="25">
        <f t="shared" si="1"/>
        <v>1</v>
      </c>
      <c r="T25" s="25">
        <f t="shared" si="2"/>
        <v>0.13605156966007798</v>
      </c>
      <c r="U25" s="25">
        <f t="shared" si="3"/>
        <v>1.000170986936598</v>
      </c>
    </row>
    <row r="26" spans="2:21" s="25" customFormat="1" x14ac:dyDescent="0.25">
      <c r="C26" s="25" t="s">
        <v>76</v>
      </c>
      <c r="D26" s="25">
        <v>48854.54</v>
      </c>
      <c r="E26" s="25">
        <v>11943</v>
      </c>
      <c r="F26" s="25">
        <v>1642.42</v>
      </c>
      <c r="G26" s="29">
        <f>MIN(D26:F26)</f>
        <v>1642.42</v>
      </c>
      <c r="H26" s="26"/>
      <c r="I26" s="28"/>
      <c r="J26" s="25">
        <f t="shared" si="4"/>
        <v>11943</v>
      </c>
      <c r="K26" s="25">
        <f t="shared" si="5"/>
        <v>11943</v>
      </c>
      <c r="L26" s="25">
        <f t="shared" si="6"/>
        <v>11943</v>
      </c>
      <c r="M26" s="25">
        <f t="shared" si="7"/>
        <v>11943</v>
      </c>
      <c r="Q26" s="25" t="s">
        <v>76</v>
      </c>
      <c r="R26" s="25">
        <f t="shared" si="0"/>
        <v>4.0906422171983587</v>
      </c>
      <c r="S26" s="25">
        <f t="shared" si="1"/>
        <v>1</v>
      </c>
      <c r="T26" s="25">
        <f t="shared" si="2"/>
        <v>0.13752156074688102</v>
      </c>
      <c r="U26" s="25">
        <f t="shared" si="3"/>
        <v>0.13752156074688102</v>
      </c>
    </row>
    <row r="27" spans="2:21" x14ac:dyDescent="0.25">
      <c r="B27" t="s">
        <v>8</v>
      </c>
      <c r="C27" t="s">
        <v>1</v>
      </c>
      <c r="D27">
        <v>161.04000000000002</v>
      </c>
      <c r="E27">
        <v>877.3</v>
      </c>
      <c r="F27">
        <v>278.10000000000002</v>
      </c>
      <c r="G27" s="29">
        <v>163.54000000000002</v>
      </c>
      <c r="J27" s="25">
        <f t="shared" si="4"/>
        <v>877.3</v>
      </c>
      <c r="K27" s="25">
        <f t="shared" si="5"/>
        <v>877.3</v>
      </c>
      <c r="L27" s="25">
        <f t="shared" si="6"/>
        <v>877.3</v>
      </c>
      <c r="M27" s="25">
        <f t="shared" si="7"/>
        <v>877.3</v>
      </c>
      <c r="P27" s="20" t="s">
        <v>8</v>
      </c>
      <c r="Q27" s="20" t="s">
        <v>1</v>
      </c>
      <c r="R27" s="25">
        <f t="shared" si="0"/>
        <v>0.18356320528895478</v>
      </c>
      <c r="S27" s="25">
        <f t="shared" si="1"/>
        <v>1</v>
      </c>
      <c r="T27" s="25">
        <f t="shared" si="2"/>
        <v>0.3169953265701585</v>
      </c>
      <c r="U27" s="25">
        <f t="shared" si="3"/>
        <v>0.186412857631369</v>
      </c>
    </row>
    <row r="28" spans="2:21" x14ac:dyDescent="0.25">
      <c r="C28" t="s">
        <v>2</v>
      </c>
      <c r="D28">
        <v>203.28</v>
      </c>
      <c r="E28">
        <v>1198</v>
      </c>
      <c r="F28">
        <v>268.39999999999998</v>
      </c>
      <c r="G28" s="29">
        <v>205.78</v>
      </c>
      <c r="J28" s="25">
        <f t="shared" si="4"/>
        <v>1198</v>
      </c>
      <c r="K28" s="25">
        <f t="shared" si="5"/>
        <v>1198</v>
      </c>
      <c r="L28" s="25">
        <f t="shared" si="6"/>
        <v>1198</v>
      </c>
      <c r="M28" s="25">
        <f t="shared" si="7"/>
        <v>1198</v>
      </c>
      <c r="P28" s="20"/>
      <c r="Q28" s="20" t="s">
        <v>2</v>
      </c>
      <c r="R28" s="25">
        <f t="shared" si="0"/>
        <v>0.16968280467445743</v>
      </c>
      <c r="S28" s="25">
        <f t="shared" si="1"/>
        <v>1</v>
      </c>
      <c r="T28" s="25">
        <f t="shared" si="2"/>
        <v>0.22404006677796326</v>
      </c>
      <c r="U28" s="25">
        <f t="shared" si="3"/>
        <v>0.17176961602671117</v>
      </c>
    </row>
    <row r="29" spans="2:21" x14ac:dyDescent="0.25">
      <c r="C29" t="s">
        <v>3</v>
      </c>
      <c r="D29">
        <v>78.56</v>
      </c>
      <c r="E29">
        <v>498.1</v>
      </c>
      <c r="F29">
        <v>251.3</v>
      </c>
      <c r="G29" s="29">
        <v>81.06</v>
      </c>
      <c r="J29" s="25">
        <f t="shared" si="4"/>
        <v>498.1</v>
      </c>
      <c r="K29" s="25">
        <f t="shared" si="5"/>
        <v>498.1</v>
      </c>
      <c r="L29" s="25">
        <f t="shared" si="6"/>
        <v>498.1</v>
      </c>
      <c r="M29" s="25">
        <f t="shared" si="7"/>
        <v>498.1</v>
      </c>
      <c r="P29" s="20"/>
      <c r="Q29" s="20" t="s">
        <v>3</v>
      </c>
      <c r="R29" s="25">
        <f t="shared" si="0"/>
        <v>0.15771933346717526</v>
      </c>
      <c r="S29" s="25">
        <f t="shared" si="1"/>
        <v>1</v>
      </c>
      <c r="T29" s="25">
        <f t="shared" si="2"/>
        <v>0.50451716522786594</v>
      </c>
      <c r="U29" s="25">
        <f t="shared" si="3"/>
        <v>0.16273840594258182</v>
      </c>
    </row>
    <row r="30" spans="2:21" x14ac:dyDescent="0.25">
      <c r="C30" t="s">
        <v>4</v>
      </c>
      <c r="D30">
        <v>254.32</v>
      </c>
      <c r="E30">
        <v>1787</v>
      </c>
      <c r="F30">
        <v>253.4</v>
      </c>
      <c r="G30" s="29">
        <v>256.82</v>
      </c>
      <c r="J30" s="25">
        <f t="shared" si="4"/>
        <v>1787</v>
      </c>
      <c r="K30" s="25">
        <f t="shared" si="5"/>
        <v>1787</v>
      </c>
      <c r="L30" s="25">
        <f t="shared" si="6"/>
        <v>1787</v>
      </c>
      <c r="M30" s="25">
        <f t="shared" si="7"/>
        <v>1787</v>
      </c>
      <c r="P30" s="20"/>
      <c r="Q30" s="20" t="s">
        <v>4</v>
      </c>
      <c r="R30" s="25">
        <f t="shared" si="0"/>
        <v>0.14231673195299385</v>
      </c>
      <c r="S30" s="25">
        <f t="shared" si="1"/>
        <v>1</v>
      </c>
      <c r="T30" s="25">
        <f t="shared" si="2"/>
        <v>0.14180190263010634</v>
      </c>
      <c r="U30" s="25">
        <f t="shared" si="3"/>
        <v>0.14371572467823168</v>
      </c>
    </row>
    <row r="31" spans="2:21" x14ac:dyDescent="0.25">
      <c r="C31" t="s">
        <v>5</v>
      </c>
      <c r="D31">
        <v>519.44000000000005</v>
      </c>
      <c r="E31">
        <v>1513</v>
      </c>
      <c r="F31">
        <v>674.1</v>
      </c>
      <c r="G31" s="29">
        <v>521.94000000000005</v>
      </c>
      <c r="J31" s="25">
        <f t="shared" si="4"/>
        <v>1513</v>
      </c>
      <c r="K31" s="25">
        <f t="shared" si="5"/>
        <v>1513</v>
      </c>
      <c r="L31" s="25">
        <f t="shared" si="6"/>
        <v>1513</v>
      </c>
      <c r="M31" s="25">
        <f t="shared" si="7"/>
        <v>1513</v>
      </c>
      <c r="P31" s="20"/>
      <c r="Q31" s="20" t="s">
        <v>5</v>
      </c>
      <c r="R31" s="25">
        <f t="shared" si="0"/>
        <v>0.34331791143423668</v>
      </c>
      <c r="S31" s="25">
        <f t="shared" si="1"/>
        <v>1</v>
      </c>
      <c r="T31" s="25">
        <f t="shared" si="2"/>
        <v>0.44553866490416394</v>
      </c>
      <c r="U31" s="25">
        <f t="shared" si="3"/>
        <v>0.3449702577660278</v>
      </c>
    </row>
    <row r="32" spans="2:21" x14ac:dyDescent="0.25">
      <c r="C32" t="s">
        <v>30</v>
      </c>
      <c r="D32">
        <v>881.4</v>
      </c>
      <c r="E32">
        <v>741.4</v>
      </c>
      <c r="F32">
        <v>903.4</v>
      </c>
      <c r="G32" s="29">
        <v>743.9</v>
      </c>
      <c r="J32" s="25">
        <f t="shared" si="4"/>
        <v>741.4</v>
      </c>
      <c r="K32" s="25">
        <f t="shared" si="5"/>
        <v>741.4</v>
      </c>
      <c r="L32" s="25">
        <f t="shared" si="6"/>
        <v>741.4</v>
      </c>
      <c r="M32" s="25">
        <f t="shared" si="7"/>
        <v>741.4</v>
      </c>
      <c r="P32" s="20"/>
      <c r="Q32" s="20" t="s">
        <v>30</v>
      </c>
      <c r="R32" s="25">
        <f t="shared" si="0"/>
        <v>1.1888319395737794</v>
      </c>
      <c r="S32" s="25">
        <f t="shared" si="1"/>
        <v>1</v>
      </c>
      <c r="T32" s="25">
        <f t="shared" si="2"/>
        <v>1.2185055300782304</v>
      </c>
      <c r="U32" s="25">
        <f t="shared" si="3"/>
        <v>1.0033719989209604</v>
      </c>
    </row>
    <row r="33" spans="2:21" x14ac:dyDescent="0.25">
      <c r="C33" t="s">
        <v>31</v>
      </c>
      <c r="D33">
        <v>2099.4</v>
      </c>
      <c r="E33">
        <v>1941</v>
      </c>
      <c r="F33">
        <v>1678.4</v>
      </c>
      <c r="G33" s="29">
        <v>1701.9</v>
      </c>
      <c r="J33" s="25">
        <f t="shared" si="4"/>
        <v>1941</v>
      </c>
      <c r="K33" s="25">
        <f t="shared" si="5"/>
        <v>1941</v>
      </c>
      <c r="L33" s="25">
        <f t="shared" si="6"/>
        <v>1941</v>
      </c>
      <c r="M33" s="25">
        <f t="shared" si="7"/>
        <v>1941</v>
      </c>
      <c r="P33" s="20"/>
      <c r="Q33" s="20" t="s">
        <v>31</v>
      </c>
      <c r="R33" s="25">
        <f t="shared" si="0"/>
        <v>1.0816074188562597</v>
      </c>
      <c r="S33" s="25">
        <f t="shared" si="1"/>
        <v>1</v>
      </c>
      <c r="T33" s="25">
        <f t="shared" si="2"/>
        <v>0.86470891293147867</v>
      </c>
      <c r="U33" s="25">
        <f t="shared" si="3"/>
        <v>0.87681607418856267</v>
      </c>
    </row>
    <row r="34" spans="2:21" s="25" customFormat="1" x14ac:dyDescent="0.25">
      <c r="C34" s="25" t="s">
        <v>76</v>
      </c>
      <c r="D34" s="25">
        <v>1568.3</v>
      </c>
      <c r="E34" s="25">
        <v>1252.425</v>
      </c>
      <c r="F34" s="25">
        <v>1054.2539999999999</v>
      </c>
      <c r="G34" s="29">
        <f>MIN(D34:F34)</f>
        <v>1054.2539999999999</v>
      </c>
      <c r="H34" s="28"/>
      <c r="I34" s="28"/>
      <c r="J34" s="25">
        <f t="shared" si="4"/>
        <v>1252.425</v>
      </c>
      <c r="K34" s="25">
        <f t="shared" si="5"/>
        <v>1252.425</v>
      </c>
      <c r="L34" s="25">
        <f t="shared" si="6"/>
        <v>1252.425</v>
      </c>
      <c r="M34" s="25">
        <f t="shared" si="7"/>
        <v>1252.425</v>
      </c>
      <c r="Q34" s="25" t="s">
        <v>76</v>
      </c>
      <c r="R34" s="25">
        <f t="shared" si="0"/>
        <v>1.2522107112202328</v>
      </c>
      <c r="S34" s="25">
        <f t="shared" si="1"/>
        <v>1</v>
      </c>
      <c r="T34" s="25">
        <f t="shared" si="2"/>
        <v>0.84177016587819631</v>
      </c>
      <c r="U34" s="25">
        <f t="shared" si="3"/>
        <v>0.84177016587819631</v>
      </c>
    </row>
    <row r="35" spans="2:21" x14ac:dyDescent="0.25">
      <c r="B35" t="s">
        <v>9</v>
      </c>
      <c r="C35" t="s">
        <v>1</v>
      </c>
      <c r="D35">
        <v>162.24</v>
      </c>
      <c r="E35">
        <v>113.1</v>
      </c>
      <c r="F35">
        <v>85.76</v>
      </c>
      <c r="G35" s="29">
        <v>115.6</v>
      </c>
      <c r="H35" s="25">
        <v>152.04300000000001</v>
      </c>
      <c r="I35" s="25">
        <v>148.334</v>
      </c>
      <c r="J35" s="25">
        <f t="shared" si="4"/>
        <v>113.1</v>
      </c>
      <c r="K35" s="25">
        <f t="shared" si="5"/>
        <v>113.1</v>
      </c>
      <c r="L35" s="25">
        <f t="shared" si="6"/>
        <v>113.1</v>
      </c>
      <c r="M35" s="25">
        <f t="shared" si="7"/>
        <v>113.1</v>
      </c>
      <c r="P35" s="20" t="s">
        <v>9</v>
      </c>
      <c r="Q35" s="20" t="s">
        <v>1</v>
      </c>
      <c r="R35" s="25">
        <f t="shared" si="0"/>
        <v>1.4344827586206899</v>
      </c>
      <c r="S35" s="25">
        <f t="shared" si="1"/>
        <v>1</v>
      </c>
      <c r="T35" s="25">
        <f t="shared" si="2"/>
        <v>0.75826702033598592</v>
      </c>
      <c r="U35" s="25">
        <f t="shared" si="3"/>
        <v>1.0221043324491601</v>
      </c>
    </row>
    <row r="36" spans="2:21" x14ac:dyDescent="0.25">
      <c r="C36" t="s">
        <v>2</v>
      </c>
      <c r="D36">
        <v>167.28</v>
      </c>
      <c r="E36">
        <v>181.13</v>
      </c>
      <c r="F36">
        <v>98.4</v>
      </c>
      <c r="G36" s="29">
        <v>169.78</v>
      </c>
      <c r="H36" s="25">
        <v>1863.211</v>
      </c>
      <c r="I36" s="25">
        <v>1887.124</v>
      </c>
      <c r="J36" s="25">
        <f t="shared" si="4"/>
        <v>181.13</v>
      </c>
      <c r="K36" s="25">
        <f t="shared" si="5"/>
        <v>181.13</v>
      </c>
      <c r="L36" s="25">
        <f t="shared" si="6"/>
        <v>181.13</v>
      </c>
      <c r="M36" s="25">
        <f t="shared" si="7"/>
        <v>181.13</v>
      </c>
      <c r="P36" s="20"/>
      <c r="Q36" s="20" t="s">
        <v>2</v>
      </c>
      <c r="R36" s="25">
        <f t="shared" si="0"/>
        <v>0.92353558217854581</v>
      </c>
      <c r="S36" s="25">
        <f t="shared" si="1"/>
        <v>1</v>
      </c>
      <c r="T36" s="25">
        <f t="shared" si="2"/>
        <v>0.54325622481090929</v>
      </c>
      <c r="U36" s="25">
        <f t="shared" si="3"/>
        <v>0.9373378236625628</v>
      </c>
    </row>
    <row r="37" spans="2:21" x14ac:dyDescent="0.25">
      <c r="C37" t="s">
        <v>3</v>
      </c>
      <c r="D37">
        <v>39.14</v>
      </c>
      <c r="E37">
        <v>64.5</v>
      </c>
      <c r="F37">
        <v>37.909999999999997</v>
      </c>
      <c r="G37" s="29">
        <v>41.64</v>
      </c>
      <c r="J37" s="25">
        <f t="shared" si="4"/>
        <v>64.5</v>
      </c>
      <c r="K37" s="25">
        <f t="shared" si="5"/>
        <v>64.5</v>
      </c>
      <c r="L37" s="25">
        <f t="shared" si="6"/>
        <v>64.5</v>
      </c>
      <c r="M37" s="25">
        <f t="shared" si="7"/>
        <v>64.5</v>
      </c>
      <c r="P37" s="20"/>
      <c r="Q37" s="20" t="s">
        <v>3</v>
      </c>
      <c r="R37" s="25">
        <f t="shared" si="0"/>
        <v>0.60682170542635661</v>
      </c>
      <c r="S37" s="25">
        <f t="shared" si="1"/>
        <v>1</v>
      </c>
      <c r="T37" s="25">
        <f t="shared" si="2"/>
        <v>0.5877519379844961</v>
      </c>
      <c r="U37" s="25">
        <f t="shared" si="3"/>
        <v>0.64558139534883718</v>
      </c>
    </row>
    <row r="38" spans="2:21" x14ac:dyDescent="0.25">
      <c r="C38" t="s">
        <v>4</v>
      </c>
      <c r="D38">
        <v>302.64</v>
      </c>
      <c r="E38">
        <v>292.95</v>
      </c>
      <c r="F38">
        <v>144.13999999999999</v>
      </c>
      <c r="G38" s="29">
        <v>295.45</v>
      </c>
      <c r="H38" s="25">
        <v>771.04300000000001</v>
      </c>
      <c r="I38" s="25">
        <v>737.80600000000004</v>
      </c>
      <c r="J38" s="25">
        <f t="shared" si="4"/>
        <v>292.95</v>
      </c>
      <c r="K38" s="25">
        <f t="shared" si="5"/>
        <v>292.95</v>
      </c>
      <c r="L38" s="25">
        <f t="shared" si="6"/>
        <v>292.95</v>
      </c>
      <c r="M38" s="25">
        <f t="shared" si="7"/>
        <v>292.95</v>
      </c>
      <c r="P38" s="20"/>
      <c r="Q38" s="20" t="s">
        <v>4</v>
      </c>
      <c r="R38" s="25">
        <f t="shared" si="0"/>
        <v>1.0330773169482848</v>
      </c>
      <c r="S38" s="25">
        <f t="shared" si="1"/>
        <v>1</v>
      </c>
      <c r="T38" s="25">
        <f t="shared" si="2"/>
        <v>0.49202935654548557</v>
      </c>
      <c r="U38" s="25">
        <f t="shared" si="3"/>
        <v>1.0085338795016214</v>
      </c>
    </row>
    <row r="39" spans="2:21" x14ac:dyDescent="0.25">
      <c r="C39" t="s">
        <v>5</v>
      </c>
      <c r="D39">
        <v>705.68</v>
      </c>
      <c r="E39">
        <v>841.4</v>
      </c>
      <c r="F39">
        <v>472.1</v>
      </c>
      <c r="G39" s="29">
        <v>708.18</v>
      </c>
      <c r="J39" s="25">
        <f t="shared" si="4"/>
        <v>841.4</v>
      </c>
      <c r="K39" s="25">
        <f t="shared" si="5"/>
        <v>841.4</v>
      </c>
      <c r="L39" s="25">
        <f t="shared" si="6"/>
        <v>841.4</v>
      </c>
      <c r="M39" s="25">
        <f t="shared" si="7"/>
        <v>841.4</v>
      </c>
      <c r="P39" s="20"/>
      <c r="Q39" s="20" t="s">
        <v>5</v>
      </c>
      <c r="R39" s="25">
        <f t="shared" si="0"/>
        <v>0.83869740908010459</v>
      </c>
      <c r="S39" s="25">
        <f t="shared" si="1"/>
        <v>1</v>
      </c>
      <c r="T39" s="25">
        <f t="shared" si="2"/>
        <v>0.56108866175421923</v>
      </c>
      <c r="U39" s="25">
        <f t="shared" si="3"/>
        <v>0.84166864749227477</v>
      </c>
    </row>
    <row r="40" spans="2:21" x14ac:dyDescent="0.25">
      <c r="C40" t="s">
        <v>30</v>
      </c>
      <c r="D40">
        <v>820.5</v>
      </c>
      <c r="E40">
        <v>925.1</v>
      </c>
      <c r="F40">
        <v>755.3</v>
      </c>
      <c r="G40" s="29">
        <v>823</v>
      </c>
      <c r="J40" s="25">
        <f t="shared" si="4"/>
        <v>925.1</v>
      </c>
      <c r="K40" s="25">
        <f t="shared" si="5"/>
        <v>925.1</v>
      </c>
      <c r="L40" s="25">
        <f t="shared" si="6"/>
        <v>925.1</v>
      </c>
      <c r="M40" s="25">
        <f t="shared" si="7"/>
        <v>925.1</v>
      </c>
      <c r="P40" s="20"/>
      <c r="Q40" s="20" t="s">
        <v>30</v>
      </c>
      <c r="R40" s="25">
        <f t="shared" si="0"/>
        <v>0.8869311425791806</v>
      </c>
      <c r="S40" s="25">
        <f t="shared" si="1"/>
        <v>1</v>
      </c>
      <c r="T40" s="25">
        <f t="shared" si="2"/>
        <v>0.81645227542968324</v>
      </c>
      <c r="U40" s="25">
        <f t="shared" si="3"/>
        <v>0.88963355312939141</v>
      </c>
    </row>
    <row r="41" spans="2:21" x14ac:dyDescent="0.25">
      <c r="C41" t="s">
        <v>31</v>
      </c>
      <c r="D41">
        <v>1344.3</v>
      </c>
      <c r="E41">
        <v>1435.3</v>
      </c>
      <c r="F41">
        <v>1153.3499999999999</v>
      </c>
      <c r="G41" s="29">
        <v>1346.8</v>
      </c>
      <c r="J41" s="25">
        <f t="shared" si="4"/>
        <v>1435.3</v>
      </c>
      <c r="K41" s="25">
        <f t="shared" si="5"/>
        <v>1435.3</v>
      </c>
      <c r="L41" s="25">
        <f t="shared" si="6"/>
        <v>1435.3</v>
      </c>
      <c r="M41" s="25">
        <f t="shared" si="7"/>
        <v>1435.3</v>
      </c>
      <c r="P41" s="20"/>
      <c r="Q41" s="20" t="s">
        <v>31</v>
      </c>
      <c r="R41" s="25">
        <f t="shared" si="0"/>
        <v>0.93659862049745701</v>
      </c>
      <c r="S41" s="25">
        <f t="shared" si="1"/>
        <v>1</v>
      </c>
      <c r="T41" s="25">
        <f t="shared" si="2"/>
        <v>0.80356023131052734</v>
      </c>
      <c r="U41" s="25">
        <f t="shared" si="3"/>
        <v>0.93834041663763668</v>
      </c>
    </row>
    <row r="42" spans="2:21" s="25" customFormat="1" x14ac:dyDescent="0.25">
      <c r="C42" s="25" t="s">
        <v>76</v>
      </c>
      <c r="D42" s="25">
        <v>1452.5</v>
      </c>
      <c r="E42" s="25">
        <v>1852.24</v>
      </c>
      <c r="F42" s="25">
        <v>1603.34</v>
      </c>
      <c r="G42" s="29">
        <f>MIN(D42:F42)</f>
        <v>1452.5</v>
      </c>
      <c r="H42" s="28"/>
      <c r="I42" s="28"/>
      <c r="J42" s="25">
        <f t="shared" si="4"/>
        <v>1852.24</v>
      </c>
      <c r="K42" s="25">
        <f t="shared" si="5"/>
        <v>1852.24</v>
      </c>
      <c r="L42" s="25">
        <f t="shared" si="6"/>
        <v>1852.24</v>
      </c>
      <c r="M42" s="25">
        <f t="shared" si="7"/>
        <v>1852.24</v>
      </c>
      <c r="Q42" s="25" t="s">
        <v>76</v>
      </c>
      <c r="R42" s="25">
        <f t="shared" si="0"/>
        <v>0.7841856346909688</v>
      </c>
      <c r="S42" s="25">
        <f t="shared" si="1"/>
        <v>1</v>
      </c>
      <c r="T42" s="25">
        <f t="shared" si="2"/>
        <v>0.86562216559409144</v>
      </c>
      <c r="U42" s="25">
        <f t="shared" si="3"/>
        <v>0.7841856346909688</v>
      </c>
    </row>
    <row r="43" spans="2:21" x14ac:dyDescent="0.25">
      <c r="B43" t="s">
        <v>10</v>
      </c>
      <c r="C43" t="s">
        <v>1</v>
      </c>
      <c r="D43">
        <v>122.72000000000001</v>
      </c>
      <c r="E43">
        <v>133.5</v>
      </c>
      <c r="F43">
        <v>67.13</v>
      </c>
      <c r="G43" s="29">
        <v>125.22000000000001</v>
      </c>
      <c r="H43" s="25">
        <v>32.582999999999998</v>
      </c>
      <c r="I43" s="25">
        <v>16.46</v>
      </c>
      <c r="J43" s="25">
        <f t="shared" si="4"/>
        <v>133.5</v>
      </c>
      <c r="K43" s="25">
        <f t="shared" si="5"/>
        <v>133.5</v>
      </c>
      <c r="L43" s="25">
        <f t="shared" si="6"/>
        <v>133.5</v>
      </c>
      <c r="M43" s="25">
        <f t="shared" si="7"/>
        <v>133.5</v>
      </c>
      <c r="P43" s="20" t="s">
        <v>10</v>
      </c>
      <c r="Q43" s="20" t="s">
        <v>1</v>
      </c>
      <c r="R43" s="25">
        <f t="shared" si="0"/>
        <v>0.9192509363295881</v>
      </c>
      <c r="S43" s="25">
        <f t="shared" si="1"/>
        <v>1</v>
      </c>
      <c r="T43" s="25">
        <f t="shared" si="2"/>
        <v>0.50284644194756556</v>
      </c>
      <c r="U43" s="25">
        <f t="shared" si="3"/>
        <v>0.93797752808988777</v>
      </c>
    </row>
    <row r="44" spans="2:21" x14ac:dyDescent="0.25">
      <c r="C44" t="s">
        <v>2</v>
      </c>
      <c r="D44">
        <v>158</v>
      </c>
      <c r="E44">
        <v>224.3</v>
      </c>
      <c r="F44">
        <v>73.34</v>
      </c>
      <c r="G44" s="29">
        <v>160.5</v>
      </c>
      <c r="H44" s="25">
        <v>136.33500000000001</v>
      </c>
      <c r="I44" s="25">
        <v>80.063999999999993</v>
      </c>
      <c r="J44" s="25">
        <f t="shared" si="4"/>
        <v>224.3</v>
      </c>
      <c r="K44" s="25">
        <f t="shared" si="5"/>
        <v>224.3</v>
      </c>
      <c r="L44" s="25">
        <f t="shared" si="6"/>
        <v>224.3</v>
      </c>
      <c r="M44" s="25">
        <f t="shared" si="7"/>
        <v>224.3</v>
      </c>
      <c r="P44" s="20"/>
      <c r="Q44" s="20" t="s">
        <v>2</v>
      </c>
      <c r="R44" s="25">
        <f t="shared" si="0"/>
        <v>0.70441373160945164</v>
      </c>
      <c r="S44" s="25">
        <f t="shared" si="1"/>
        <v>1</v>
      </c>
      <c r="T44" s="25">
        <f t="shared" si="2"/>
        <v>0.32697280427998215</v>
      </c>
      <c r="U44" s="25">
        <f t="shared" si="3"/>
        <v>0.71555951850200616</v>
      </c>
    </row>
    <row r="45" spans="2:21" x14ac:dyDescent="0.25">
      <c r="C45" t="s">
        <v>3</v>
      </c>
      <c r="D45">
        <v>89.4</v>
      </c>
      <c r="E45">
        <v>249.1</v>
      </c>
      <c r="F45">
        <v>49.13</v>
      </c>
      <c r="G45" s="29">
        <v>91.9</v>
      </c>
      <c r="H45" s="26">
        <v>10.319000000000001</v>
      </c>
      <c r="I45" s="28">
        <v>3.2570000000000001</v>
      </c>
      <c r="J45" s="25">
        <f t="shared" si="4"/>
        <v>249.1</v>
      </c>
      <c r="K45" s="25">
        <f t="shared" si="5"/>
        <v>249.1</v>
      </c>
      <c r="L45" s="25">
        <f t="shared" si="6"/>
        <v>249.1</v>
      </c>
      <c r="M45" s="25">
        <f t="shared" si="7"/>
        <v>249.1</v>
      </c>
      <c r="P45" s="20"/>
      <c r="Q45" s="20" t="s">
        <v>3</v>
      </c>
      <c r="R45" s="25">
        <f t="shared" si="0"/>
        <v>0.35889201124046571</v>
      </c>
      <c r="S45" s="25">
        <f t="shared" si="1"/>
        <v>1</v>
      </c>
      <c r="T45" s="25">
        <f t="shared" si="2"/>
        <v>0.19723002810116422</v>
      </c>
      <c r="U45" s="25">
        <f t="shared" si="3"/>
        <v>0.36892814130871138</v>
      </c>
    </row>
    <row r="46" spans="2:21" x14ac:dyDescent="0.25">
      <c r="C46" t="s">
        <v>4</v>
      </c>
      <c r="D46">
        <v>302.48</v>
      </c>
      <c r="E46">
        <v>367.1</v>
      </c>
      <c r="F46">
        <v>70.13</v>
      </c>
      <c r="G46" s="29">
        <v>304.98</v>
      </c>
      <c r="H46" s="25">
        <v>278.23599999999999</v>
      </c>
      <c r="I46" s="25">
        <v>167.11</v>
      </c>
      <c r="J46" s="25">
        <f t="shared" si="4"/>
        <v>367.1</v>
      </c>
      <c r="K46" s="25">
        <f t="shared" si="5"/>
        <v>367.1</v>
      </c>
      <c r="L46" s="25">
        <f t="shared" si="6"/>
        <v>367.1</v>
      </c>
      <c r="M46" s="25">
        <f t="shared" si="7"/>
        <v>367.1</v>
      </c>
      <c r="P46" s="20"/>
      <c r="Q46" s="20" t="s">
        <v>4</v>
      </c>
      <c r="R46" s="25">
        <f t="shared" si="0"/>
        <v>0.82397166984472892</v>
      </c>
      <c r="S46" s="25">
        <f t="shared" si="1"/>
        <v>1</v>
      </c>
      <c r="T46" s="25">
        <f t="shared" si="2"/>
        <v>0.19103786434214109</v>
      </c>
      <c r="U46" s="25">
        <f t="shared" si="3"/>
        <v>0.83078180332334517</v>
      </c>
    </row>
    <row r="47" spans="2:21" x14ac:dyDescent="0.25">
      <c r="C47" t="s">
        <v>5</v>
      </c>
      <c r="D47">
        <v>491.52</v>
      </c>
      <c r="E47">
        <v>773.4</v>
      </c>
      <c r="F47">
        <v>613</v>
      </c>
      <c r="G47" s="29">
        <v>494.02</v>
      </c>
      <c r="I47" s="28">
        <v>4285.7700000000004</v>
      </c>
      <c r="J47" s="25">
        <f t="shared" si="4"/>
        <v>773.4</v>
      </c>
      <c r="K47" s="25">
        <f t="shared" si="5"/>
        <v>773.4</v>
      </c>
      <c r="L47" s="25">
        <f t="shared" si="6"/>
        <v>773.4</v>
      </c>
      <c r="M47" s="25">
        <f t="shared" si="7"/>
        <v>773.4</v>
      </c>
      <c r="P47" s="20"/>
      <c r="Q47" s="20" t="s">
        <v>5</v>
      </c>
      <c r="R47" s="25">
        <f t="shared" si="0"/>
        <v>0.63553141970519778</v>
      </c>
      <c r="S47" s="25">
        <f t="shared" si="1"/>
        <v>1</v>
      </c>
      <c r="T47" s="25">
        <f t="shared" si="2"/>
        <v>0.79260408585466768</v>
      </c>
      <c r="U47" s="25">
        <f t="shared" si="3"/>
        <v>0.63876389966382208</v>
      </c>
    </row>
    <row r="48" spans="2:21" x14ac:dyDescent="0.25">
      <c r="C48" t="s">
        <v>30</v>
      </c>
      <c r="D48">
        <v>101.45</v>
      </c>
      <c r="E48">
        <v>236.70000000000002</v>
      </c>
      <c r="F48">
        <v>133.5</v>
      </c>
      <c r="G48" s="29">
        <v>103.95</v>
      </c>
      <c r="J48" s="25">
        <f t="shared" si="4"/>
        <v>236.70000000000002</v>
      </c>
      <c r="K48" s="25">
        <f t="shared" si="5"/>
        <v>236.70000000000002</v>
      </c>
      <c r="L48" s="25">
        <f t="shared" si="6"/>
        <v>236.70000000000002</v>
      </c>
      <c r="M48" s="25">
        <f t="shared" si="7"/>
        <v>236.70000000000002</v>
      </c>
      <c r="P48" s="20"/>
      <c r="Q48" s="20" t="s">
        <v>30</v>
      </c>
      <c r="R48" s="25">
        <f t="shared" si="0"/>
        <v>0.42860160540768905</v>
      </c>
      <c r="S48" s="25">
        <f t="shared" si="1"/>
        <v>1</v>
      </c>
      <c r="T48" s="25">
        <f t="shared" si="2"/>
        <v>0.56400506970849174</v>
      </c>
      <c r="U48" s="25">
        <f t="shared" si="3"/>
        <v>0.4391634980988593</v>
      </c>
    </row>
    <row r="49" spans="2:21" x14ac:dyDescent="0.25">
      <c r="C49" t="s">
        <v>31</v>
      </c>
      <c r="D49">
        <v>166.13</v>
      </c>
      <c r="E49">
        <v>233.1</v>
      </c>
      <c r="F49">
        <v>101.4</v>
      </c>
      <c r="G49" s="29">
        <v>168.63</v>
      </c>
      <c r="J49" s="25">
        <f t="shared" si="4"/>
        <v>233.1</v>
      </c>
      <c r="K49" s="25">
        <f t="shared" si="5"/>
        <v>233.1</v>
      </c>
      <c r="L49" s="25">
        <f t="shared" si="6"/>
        <v>233.1</v>
      </c>
      <c r="M49" s="25">
        <f t="shared" si="7"/>
        <v>233.1</v>
      </c>
      <c r="P49" s="20"/>
      <c r="Q49" s="20" t="s">
        <v>31</v>
      </c>
      <c r="R49" s="25">
        <f t="shared" si="0"/>
        <v>0.71269841269841272</v>
      </c>
      <c r="S49" s="25">
        <f t="shared" si="1"/>
        <v>1</v>
      </c>
      <c r="T49" s="25">
        <f t="shared" si="2"/>
        <v>0.43500643500643504</v>
      </c>
      <c r="U49" s="25">
        <f t="shared" si="3"/>
        <v>0.72342342342342347</v>
      </c>
    </row>
    <row r="50" spans="2:21" s="25" customFormat="1" x14ac:dyDescent="0.25">
      <c r="C50" s="25" t="s">
        <v>76</v>
      </c>
      <c r="D50" s="25">
        <v>201.54</v>
      </c>
      <c r="E50" s="25">
        <v>190.41300000000001</v>
      </c>
      <c r="F50" s="25">
        <v>110.3</v>
      </c>
      <c r="G50" s="29">
        <f>MIN(D50:F50)</f>
        <v>110.3</v>
      </c>
      <c r="H50" s="28"/>
      <c r="I50" s="28"/>
      <c r="J50" s="25">
        <f t="shared" si="4"/>
        <v>190.41300000000001</v>
      </c>
      <c r="K50" s="25">
        <f t="shared" si="5"/>
        <v>190.41300000000001</v>
      </c>
      <c r="L50" s="25">
        <f t="shared" si="6"/>
        <v>190.41300000000001</v>
      </c>
      <c r="M50" s="25">
        <f t="shared" si="7"/>
        <v>190.41300000000001</v>
      </c>
      <c r="Q50" s="25" t="s">
        <v>76</v>
      </c>
      <c r="R50" s="25">
        <f t="shared" si="0"/>
        <v>1.0584361361881802</v>
      </c>
      <c r="S50" s="25">
        <f t="shared" si="1"/>
        <v>1</v>
      </c>
      <c r="T50" s="25">
        <f t="shared" si="2"/>
        <v>0.57926717188427257</v>
      </c>
      <c r="U50" s="25">
        <f t="shared" si="3"/>
        <v>0.57926717188427257</v>
      </c>
    </row>
    <row r="51" spans="2:21" x14ac:dyDescent="0.25">
      <c r="B51" t="s">
        <v>11</v>
      </c>
      <c r="C51" t="s">
        <v>1</v>
      </c>
      <c r="D51">
        <v>132.16</v>
      </c>
      <c r="E51">
        <v>324.3</v>
      </c>
      <c r="F51">
        <v>65.56</v>
      </c>
      <c r="G51" s="29">
        <v>134.66</v>
      </c>
      <c r="H51" s="25">
        <v>456.84</v>
      </c>
      <c r="I51" s="25">
        <v>485.64699999999999</v>
      </c>
      <c r="J51" s="25">
        <f t="shared" si="4"/>
        <v>324.3</v>
      </c>
      <c r="K51" s="25">
        <f t="shared" si="5"/>
        <v>324.3</v>
      </c>
      <c r="L51" s="25">
        <f t="shared" si="6"/>
        <v>324.3</v>
      </c>
      <c r="M51" s="25">
        <f t="shared" si="7"/>
        <v>324.3</v>
      </c>
      <c r="P51" s="20" t="s">
        <v>11</v>
      </c>
      <c r="Q51" s="20" t="s">
        <v>1</v>
      </c>
      <c r="R51" s="25">
        <f t="shared" si="0"/>
        <v>0.40752389762565522</v>
      </c>
      <c r="S51" s="25">
        <f t="shared" si="1"/>
        <v>1</v>
      </c>
      <c r="T51" s="25">
        <f t="shared" si="2"/>
        <v>0.20215849522047488</v>
      </c>
      <c r="U51" s="25">
        <f t="shared" si="3"/>
        <v>0.41523280912735117</v>
      </c>
    </row>
    <row r="52" spans="2:21" x14ac:dyDescent="0.25">
      <c r="C52" t="s">
        <v>2</v>
      </c>
      <c r="D52">
        <v>49.04</v>
      </c>
      <c r="E52">
        <v>53.43</v>
      </c>
      <c r="F52">
        <v>21.45</v>
      </c>
      <c r="G52" s="29">
        <v>51.54</v>
      </c>
      <c r="H52" s="25">
        <v>1140.1780000000001</v>
      </c>
      <c r="I52" s="25">
        <v>1198.0709999999999</v>
      </c>
      <c r="J52" s="25">
        <f t="shared" si="4"/>
        <v>53.43</v>
      </c>
      <c r="K52" s="25">
        <f t="shared" si="5"/>
        <v>53.43</v>
      </c>
      <c r="L52" s="25">
        <f t="shared" si="6"/>
        <v>53.43</v>
      </c>
      <c r="M52" s="25">
        <f t="shared" si="7"/>
        <v>53.43</v>
      </c>
      <c r="P52" s="20"/>
      <c r="Q52" s="20" t="s">
        <v>2</v>
      </c>
      <c r="R52" s="25">
        <f t="shared" si="0"/>
        <v>0.91783642148605649</v>
      </c>
      <c r="S52" s="25">
        <f t="shared" si="1"/>
        <v>1</v>
      </c>
      <c r="T52" s="25">
        <f t="shared" si="2"/>
        <v>0.40145985401459855</v>
      </c>
      <c r="U52" s="25">
        <f t="shared" si="3"/>
        <v>0.96462661426165075</v>
      </c>
    </row>
    <row r="53" spans="2:21" x14ac:dyDescent="0.25">
      <c r="C53" t="s">
        <v>3</v>
      </c>
      <c r="D53">
        <v>48.42</v>
      </c>
      <c r="E53">
        <v>104.5</v>
      </c>
      <c r="F53">
        <v>102.3</v>
      </c>
      <c r="G53" s="29">
        <v>50.92</v>
      </c>
      <c r="J53" s="25">
        <f t="shared" si="4"/>
        <v>104.5</v>
      </c>
      <c r="K53" s="25">
        <f t="shared" si="5"/>
        <v>104.5</v>
      </c>
      <c r="L53" s="25">
        <f t="shared" si="6"/>
        <v>104.5</v>
      </c>
      <c r="M53" s="25">
        <f t="shared" si="7"/>
        <v>104.5</v>
      </c>
      <c r="P53" s="20"/>
      <c r="Q53" s="20" t="s">
        <v>3</v>
      </c>
      <c r="R53" s="25">
        <f t="shared" si="0"/>
        <v>0.46334928229665073</v>
      </c>
      <c r="S53" s="25">
        <f t="shared" si="1"/>
        <v>1</v>
      </c>
      <c r="T53" s="25">
        <f t="shared" si="2"/>
        <v>0.97894736842105257</v>
      </c>
      <c r="U53" s="25">
        <f t="shared" si="3"/>
        <v>0.4872727272727273</v>
      </c>
    </row>
    <row r="54" spans="2:21" x14ac:dyDescent="0.25">
      <c r="C54" t="s">
        <v>4</v>
      </c>
      <c r="D54">
        <v>64.88</v>
      </c>
      <c r="E54">
        <v>134.5</v>
      </c>
      <c r="F54">
        <v>71.44</v>
      </c>
      <c r="G54" s="29">
        <v>67.38</v>
      </c>
      <c r="H54" s="25">
        <v>2195.6089999999999</v>
      </c>
      <c r="I54" s="25">
        <v>2270.5630000000001</v>
      </c>
      <c r="J54" s="25">
        <f t="shared" si="4"/>
        <v>134.5</v>
      </c>
      <c r="K54" s="25">
        <f t="shared" si="5"/>
        <v>134.5</v>
      </c>
      <c r="L54" s="25">
        <f t="shared" si="6"/>
        <v>134.5</v>
      </c>
      <c r="M54" s="25">
        <f t="shared" si="7"/>
        <v>134.5</v>
      </c>
      <c r="P54" s="20"/>
      <c r="Q54" s="20" t="s">
        <v>4</v>
      </c>
      <c r="R54" s="25">
        <f t="shared" si="0"/>
        <v>0.48237918215613379</v>
      </c>
      <c r="S54" s="25">
        <f t="shared" si="1"/>
        <v>1</v>
      </c>
      <c r="T54" s="25">
        <f t="shared" si="2"/>
        <v>0.53115241635687727</v>
      </c>
      <c r="U54" s="25">
        <f t="shared" si="3"/>
        <v>0.50096654275092933</v>
      </c>
    </row>
    <row r="55" spans="2:21" x14ac:dyDescent="0.25">
      <c r="C55" t="s">
        <v>5</v>
      </c>
      <c r="D55">
        <v>481.04</v>
      </c>
      <c r="E55">
        <v>712.2</v>
      </c>
      <c r="F55">
        <v>510.4</v>
      </c>
      <c r="G55" s="29">
        <v>483.54</v>
      </c>
      <c r="J55" s="25">
        <f t="shared" si="4"/>
        <v>712.2</v>
      </c>
      <c r="K55" s="25">
        <f t="shared" si="5"/>
        <v>712.2</v>
      </c>
      <c r="L55" s="25">
        <f t="shared" si="6"/>
        <v>712.2</v>
      </c>
      <c r="M55" s="25">
        <f t="shared" si="7"/>
        <v>712.2</v>
      </c>
      <c r="P55" s="20"/>
      <c r="Q55" s="20" t="s">
        <v>5</v>
      </c>
      <c r="R55" s="25">
        <f t="shared" si="0"/>
        <v>0.67542825049143496</v>
      </c>
      <c r="S55" s="25">
        <f t="shared" si="1"/>
        <v>1</v>
      </c>
      <c r="T55" s="25">
        <f t="shared" si="2"/>
        <v>0.71665262566694743</v>
      </c>
      <c r="U55" s="25">
        <f t="shared" si="3"/>
        <v>0.67893850042122994</v>
      </c>
    </row>
    <row r="56" spans="2:21" x14ac:dyDescent="0.25">
      <c r="C56" t="s">
        <v>30</v>
      </c>
      <c r="D56">
        <v>993.13</v>
      </c>
      <c r="E56">
        <v>1231.31</v>
      </c>
      <c r="F56">
        <v>1098.46</v>
      </c>
      <c r="G56" s="29">
        <v>995.63</v>
      </c>
      <c r="J56" s="25">
        <f t="shared" si="4"/>
        <v>1231.31</v>
      </c>
      <c r="K56" s="25">
        <f t="shared" si="5"/>
        <v>1231.31</v>
      </c>
      <c r="L56" s="25">
        <f t="shared" si="6"/>
        <v>1231.31</v>
      </c>
      <c r="M56" s="25">
        <f t="shared" si="7"/>
        <v>1231.31</v>
      </c>
      <c r="P56" s="20"/>
      <c r="Q56" s="20" t="s">
        <v>30</v>
      </c>
      <c r="R56" s="25">
        <f t="shared" si="0"/>
        <v>0.80656374105627349</v>
      </c>
      <c r="S56" s="25">
        <f t="shared" si="1"/>
        <v>1</v>
      </c>
      <c r="T56" s="25">
        <f t="shared" si="2"/>
        <v>0.8921067805832813</v>
      </c>
      <c r="U56" s="25">
        <f t="shared" si="3"/>
        <v>0.80859409896776602</v>
      </c>
    </row>
    <row r="57" spans="2:21" x14ac:dyDescent="0.25">
      <c r="C57" t="s">
        <v>31</v>
      </c>
      <c r="D57">
        <v>3384.1</v>
      </c>
      <c r="E57">
        <v>9341.41</v>
      </c>
      <c r="F57">
        <v>4531.3100000000004</v>
      </c>
      <c r="G57" s="29">
        <v>3386.6</v>
      </c>
      <c r="J57" s="25">
        <f t="shared" si="4"/>
        <v>9341.41</v>
      </c>
      <c r="K57" s="25">
        <f t="shared" si="5"/>
        <v>9341.41</v>
      </c>
      <c r="L57" s="25">
        <f t="shared" si="6"/>
        <v>9341.41</v>
      </c>
      <c r="M57" s="25">
        <f t="shared" si="7"/>
        <v>9341.41</v>
      </c>
      <c r="P57" s="20"/>
      <c r="Q57" s="20" t="s">
        <v>31</v>
      </c>
      <c r="R57" s="25">
        <f t="shared" si="0"/>
        <v>0.3622686510922869</v>
      </c>
      <c r="S57" s="25">
        <f t="shared" si="1"/>
        <v>1</v>
      </c>
      <c r="T57" s="25">
        <f t="shared" si="2"/>
        <v>0.48507773451759428</v>
      </c>
      <c r="U57" s="25">
        <f t="shared" si="3"/>
        <v>0.36253627664346172</v>
      </c>
    </row>
    <row r="58" spans="2:21" s="25" customFormat="1" x14ac:dyDescent="0.25">
      <c r="C58" s="25" t="s">
        <v>76</v>
      </c>
      <c r="D58" s="25">
        <v>2646.4319999999998</v>
      </c>
      <c r="E58" s="25">
        <v>8852.5419999999995</v>
      </c>
      <c r="F58" s="25">
        <v>2225.13</v>
      </c>
      <c r="G58" s="29">
        <f>MIN(D58:F58)</f>
        <v>2225.13</v>
      </c>
      <c r="H58" s="28"/>
      <c r="I58" s="28"/>
      <c r="J58" s="25">
        <f t="shared" si="4"/>
        <v>8852.5419999999995</v>
      </c>
      <c r="K58" s="25">
        <f t="shared" si="5"/>
        <v>8852.5419999999995</v>
      </c>
      <c r="L58" s="25">
        <f t="shared" si="6"/>
        <v>8852.5419999999995</v>
      </c>
      <c r="M58" s="25">
        <f t="shared" si="7"/>
        <v>8852.5419999999995</v>
      </c>
      <c r="Q58" s="25" t="s">
        <v>76</v>
      </c>
      <c r="R58" s="25">
        <f t="shared" si="0"/>
        <v>0.29894599765807378</v>
      </c>
      <c r="S58" s="25">
        <f t="shared" si="1"/>
        <v>1</v>
      </c>
      <c r="T58" s="25">
        <f t="shared" si="2"/>
        <v>0.25135492155812422</v>
      </c>
      <c r="U58" s="25">
        <f t="shared" si="3"/>
        <v>0.25135492155812422</v>
      </c>
    </row>
    <row r="59" spans="2:21" x14ac:dyDescent="0.25">
      <c r="B59" t="s">
        <v>12</v>
      </c>
      <c r="C59" t="s">
        <v>1</v>
      </c>
      <c r="D59">
        <v>46.480000000000004</v>
      </c>
      <c r="E59">
        <v>80.14</v>
      </c>
      <c r="F59">
        <v>20.03</v>
      </c>
      <c r="G59" s="29">
        <v>48.980000000000004</v>
      </c>
      <c r="H59" s="25">
        <v>42.801000000000002</v>
      </c>
      <c r="I59" s="25">
        <v>49.56</v>
      </c>
      <c r="J59" s="25">
        <f t="shared" si="4"/>
        <v>80.14</v>
      </c>
      <c r="K59" s="25">
        <f t="shared" si="5"/>
        <v>80.14</v>
      </c>
      <c r="L59" s="25">
        <f t="shared" si="6"/>
        <v>80.14</v>
      </c>
      <c r="M59" s="25">
        <f t="shared" si="7"/>
        <v>80.14</v>
      </c>
      <c r="P59" s="20" t="s">
        <v>12</v>
      </c>
      <c r="Q59" s="20" t="s">
        <v>1</v>
      </c>
      <c r="R59" s="25">
        <f t="shared" si="0"/>
        <v>0.57998502620414283</v>
      </c>
      <c r="S59" s="25">
        <f t="shared" si="1"/>
        <v>1</v>
      </c>
      <c r="T59" s="25">
        <f t="shared" si="2"/>
        <v>0.24993760918392813</v>
      </c>
      <c r="U59" s="25">
        <f t="shared" si="3"/>
        <v>0.61118043424007995</v>
      </c>
    </row>
    <row r="60" spans="2:21" x14ac:dyDescent="0.25">
      <c r="C60" t="s">
        <v>2</v>
      </c>
      <c r="D60">
        <v>78.720000000000013</v>
      </c>
      <c r="E60">
        <v>91.45</v>
      </c>
      <c r="F60">
        <v>28.73</v>
      </c>
      <c r="G60" s="29">
        <v>81.220000000000013</v>
      </c>
      <c r="H60" s="25">
        <v>33.883000000000003</v>
      </c>
      <c r="I60" s="25">
        <v>38.871000000000002</v>
      </c>
      <c r="J60" s="25">
        <f t="shared" si="4"/>
        <v>91.45</v>
      </c>
      <c r="K60" s="25">
        <f t="shared" si="5"/>
        <v>91.45</v>
      </c>
      <c r="L60" s="25">
        <f t="shared" si="6"/>
        <v>91.45</v>
      </c>
      <c r="M60" s="25">
        <f t="shared" si="7"/>
        <v>91.45</v>
      </c>
      <c r="P60" s="20"/>
      <c r="Q60" s="20" t="s">
        <v>2</v>
      </c>
      <c r="R60" s="25">
        <f t="shared" si="0"/>
        <v>0.86079825041006031</v>
      </c>
      <c r="S60" s="25">
        <f t="shared" si="1"/>
        <v>1</v>
      </c>
      <c r="T60" s="25">
        <f t="shared" si="2"/>
        <v>0.31416074357572443</v>
      </c>
      <c r="U60" s="25">
        <f t="shared" si="3"/>
        <v>0.88813559322033908</v>
      </c>
    </row>
    <row r="61" spans="2:21" x14ac:dyDescent="0.25">
      <c r="C61" t="s">
        <v>3</v>
      </c>
      <c r="D61">
        <v>28.74</v>
      </c>
      <c r="E61">
        <v>54.14</v>
      </c>
      <c r="F61">
        <v>13.34</v>
      </c>
      <c r="G61" s="29">
        <v>31.24</v>
      </c>
      <c r="J61" s="25">
        <f t="shared" si="4"/>
        <v>54.14</v>
      </c>
      <c r="K61" s="25">
        <f t="shared" si="5"/>
        <v>54.14</v>
      </c>
      <c r="L61" s="25">
        <f t="shared" si="6"/>
        <v>54.14</v>
      </c>
      <c r="M61" s="25">
        <f t="shared" si="7"/>
        <v>54.14</v>
      </c>
      <c r="P61" s="20"/>
      <c r="Q61" s="20" t="s">
        <v>3</v>
      </c>
      <c r="R61" s="25">
        <f t="shared" si="0"/>
        <v>0.53084595493165865</v>
      </c>
      <c r="S61" s="25">
        <f t="shared" si="1"/>
        <v>1</v>
      </c>
      <c r="T61" s="25">
        <f t="shared" si="2"/>
        <v>0.24639822681935722</v>
      </c>
      <c r="U61" s="25">
        <f t="shared" si="3"/>
        <v>0.57702253417066862</v>
      </c>
    </row>
    <row r="62" spans="2:21" x14ac:dyDescent="0.25">
      <c r="C62" t="s">
        <v>4</v>
      </c>
      <c r="D62">
        <v>187.44000000000003</v>
      </c>
      <c r="E62">
        <v>300.3</v>
      </c>
      <c r="F62">
        <v>28.34</v>
      </c>
      <c r="G62" s="29">
        <v>189.94000000000003</v>
      </c>
      <c r="H62" s="25">
        <v>67.361999999999995</v>
      </c>
      <c r="I62" s="25">
        <v>73.512</v>
      </c>
      <c r="J62" s="25">
        <f t="shared" si="4"/>
        <v>300.3</v>
      </c>
      <c r="K62" s="25">
        <f t="shared" si="5"/>
        <v>300.3</v>
      </c>
      <c r="L62" s="25">
        <f t="shared" si="6"/>
        <v>300.3</v>
      </c>
      <c r="M62" s="25">
        <f t="shared" si="7"/>
        <v>300.3</v>
      </c>
      <c r="P62" s="20"/>
      <c r="Q62" s="20" t="s">
        <v>4</v>
      </c>
      <c r="R62" s="25">
        <f t="shared" si="0"/>
        <v>0.62417582417582429</v>
      </c>
      <c r="S62" s="25">
        <f t="shared" si="1"/>
        <v>1</v>
      </c>
      <c r="T62" s="25">
        <f t="shared" si="2"/>
        <v>9.4372294372294371E-2</v>
      </c>
      <c r="U62" s="25">
        <f t="shared" si="3"/>
        <v>0.63250083250083255</v>
      </c>
    </row>
    <row r="63" spans="2:21" x14ac:dyDescent="0.25">
      <c r="C63" t="s">
        <v>5</v>
      </c>
      <c r="D63">
        <v>425.84</v>
      </c>
      <c r="E63">
        <v>1145</v>
      </c>
      <c r="F63">
        <v>68.44</v>
      </c>
      <c r="G63" s="29">
        <v>428.34</v>
      </c>
      <c r="J63" s="25">
        <f t="shared" si="4"/>
        <v>1145</v>
      </c>
      <c r="K63" s="25">
        <f t="shared" si="5"/>
        <v>1145</v>
      </c>
      <c r="L63" s="25">
        <f t="shared" si="6"/>
        <v>1145</v>
      </c>
      <c r="M63" s="25">
        <f t="shared" si="7"/>
        <v>1145</v>
      </c>
      <c r="P63" s="20"/>
      <c r="Q63" s="20" t="s">
        <v>5</v>
      </c>
      <c r="R63" s="25">
        <f t="shared" si="0"/>
        <v>0.37191266375545851</v>
      </c>
      <c r="S63" s="25">
        <f t="shared" si="1"/>
        <v>1</v>
      </c>
      <c r="T63" s="25">
        <f t="shared" si="2"/>
        <v>5.9772925764192138E-2</v>
      </c>
      <c r="U63" s="25">
        <f t="shared" si="3"/>
        <v>0.37409606986899563</v>
      </c>
    </row>
    <row r="64" spans="2:21" x14ac:dyDescent="0.25">
      <c r="C64" t="s">
        <v>30</v>
      </c>
      <c r="D64">
        <v>2841.33</v>
      </c>
      <c r="E64">
        <v>9799.1</v>
      </c>
      <c r="F64">
        <v>981.13</v>
      </c>
      <c r="G64" s="29">
        <v>2843.83</v>
      </c>
      <c r="J64" s="25">
        <f t="shared" si="4"/>
        <v>9799.1</v>
      </c>
      <c r="K64" s="25">
        <f t="shared" si="5"/>
        <v>9799.1</v>
      </c>
      <c r="L64" s="25">
        <f t="shared" si="6"/>
        <v>9799.1</v>
      </c>
      <c r="M64" s="25">
        <f t="shared" si="7"/>
        <v>9799.1</v>
      </c>
      <c r="P64" s="20"/>
      <c r="Q64" s="20" t="s">
        <v>30</v>
      </c>
      <c r="R64" s="25">
        <f t="shared" si="0"/>
        <v>0.28995826147299242</v>
      </c>
      <c r="S64" s="25">
        <f t="shared" si="1"/>
        <v>1</v>
      </c>
      <c r="T64" s="25">
        <f t="shared" si="2"/>
        <v>0.10012450122970476</v>
      </c>
      <c r="U64" s="25">
        <f t="shared" si="3"/>
        <v>0.29021338694369891</v>
      </c>
    </row>
    <row r="65" spans="2:21" x14ac:dyDescent="0.25">
      <c r="C65" t="s">
        <v>31</v>
      </c>
      <c r="D65">
        <v>4236.13</v>
      </c>
      <c r="E65">
        <v>22441.41</v>
      </c>
      <c r="F65">
        <v>2713.42</v>
      </c>
      <c r="G65" s="29">
        <v>4238.63</v>
      </c>
      <c r="J65" s="25">
        <f t="shared" si="4"/>
        <v>22441.41</v>
      </c>
      <c r="K65" s="25">
        <f t="shared" si="5"/>
        <v>22441.41</v>
      </c>
      <c r="L65" s="25">
        <f t="shared" si="6"/>
        <v>22441.41</v>
      </c>
      <c r="M65" s="25">
        <f t="shared" si="7"/>
        <v>22441.41</v>
      </c>
      <c r="P65" s="20"/>
      <c r="Q65" s="20" t="s">
        <v>31</v>
      </c>
      <c r="R65" s="25">
        <f t="shared" si="0"/>
        <v>0.18876398586363335</v>
      </c>
      <c r="S65" s="25">
        <f t="shared" si="1"/>
        <v>1</v>
      </c>
      <c r="T65" s="25">
        <f t="shared" si="2"/>
        <v>0.12091129746303821</v>
      </c>
      <c r="U65" s="25">
        <f t="shared" si="3"/>
        <v>0.18887538706346885</v>
      </c>
    </row>
    <row r="66" spans="2:21" s="25" customFormat="1" x14ac:dyDescent="0.25">
      <c r="C66" s="25" t="s">
        <v>76</v>
      </c>
      <c r="D66" s="25">
        <v>3754.3530000000001</v>
      </c>
      <c r="E66" s="25">
        <v>20004.531999999999</v>
      </c>
      <c r="F66" s="25">
        <v>3913.5230000000001</v>
      </c>
      <c r="G66" s="29">
        <f>MIN(D66:F66)</f>
        <v>3754.3530000000001</v>
      </c>
      <c r="H66" s="26"/>
      <c r="I66" s="28"/>
      <c r="J66" s="25">
        <f t="shared" si="4"/>
        <v>20004.531999999999</v>
      </c>
      <c r="K66" s="25">
        <f t="shared" si="5"/>
        <v>20004.531999999999</v>
      </c>
      <c r="L66" s="25">
        <f t="shared" si="6"/>
        <v>20004.531999999999</v>
      </c>
      <c r="M66" s="25">
        <f>E66</f>
        <v>20004.531999999999</v>
      </c>
      <c r="Q66" s="25" t="s">
        <v>76</v>
      </c>
      <c r="R66" s="25">
        <f t="shared" si="0"/>
        <v>0.18767512281716964</v>
      </c>
      <c r="S66" s="25">
        <f t="shared" si="1"/>
        <v>1</v>
      </c>
      <c r="T66" s="25">
        <f t="shared" si="2"/>
        <v>0.19563181982962663</v>
      </c>
      <c r="U66" s="25">
        <f t="shared" si="3"/>
        <v>0.18767512281716964</v>
      </c>
    </row>
    <row r="67" spans="2:21" x14ac:dyDescent="0.25">
      <c r="B67" t="s">
        <v>13</v>
      </c>
      <c r="D67">
        <v>1353.002945676267</v>
      </c>
      <c r="E67">
        <v>832.16614456539389</v>
      </c>
      <c r="F67">
        <v>236.9813350750037</v>
      </c>
      <c r="G67" s="29">
        <v>563.69737168365225</v>
      </c>
      <c r="Q67" s="20" t="s">
        <v>13</v>
      </c>
      <c r="R67">
        <f>GEOMEAN(R3:R65)</f>
        <v>1.6018769661036438</v>
      </c>
      <c r="S67" s="20">
        <f t="shared" ref="S67:U67" si="8">GEOMEAN(S3:S65)</f>
        <v>1</v>
      </c>
      <c r="T67" s="20">
        <f t="shared" si="8"/>
        <v>0.29760584670818457</v>
      </c>
      <c r="U67" s="20">
        <f t="shared" si="8"/>
        <v>0.64306318215644087</v>
      </c>
    </row>
    <row r="71" spans="2:21" ht="26.25" x14ac:dyDescent="0.4">
      <c r="B71" s="30" t="s">
        <v>77</v>
      </c>
    </row>
    <row r="73" spans="2:21" x14ac:dyDescent="0.25">
      <c r="B73" s="25"/>
      <c r="C73" s="25"/>
      <c r="D73" s="25" t="s">
        <v>35</v>
      </c>
      <c r="E73" s="25" t="s">
        <v>36</v>
      </c>
      <c r="F73" s="25" t="s">
        <v>28</v>
      </c>
      <c r="G73" s="29" t="s">
        <v>84</v>
      </c>
      <c r="H73" s="26" t="s">
        <v>74</v>
      </c>
      <c r="I73" s="28" t="s">
        <v>75</v>
      </c>
      <c r="J73" s="25"/>
      <c r="K73" s="25"/>
      <c r="L73" s="25"/>
      <c r="M73" s="25"/>
      <c r="N73" s="25"/>
      <c r="O73" s="25"/>
      <c r="P73" s="25"/>
      <c r="Q73" s="25"/>
      <c r="R73" s="25" t="s">
        <v>35</v>
      </c>
      <c r="S73" s="24" t="s">
        <v>36</v>
      </c>
      <c r="T73" s="25" t="s">
        <v>28</v>
      </c>
      <c r="U73" s="29" t="s">
        <v>84</v>
      </c>
    </row>
    <row r="74" spans="2:21" ht="15.75" x14ac:dyDescent="0.25">
      <c r="B74" s="25" t="s">
        <v>0</v>
      </c>
      <c r="C74" s="25" t="s">
        <v>1</v>
      </c>
      <c r="D74" s="25">
        <v>41600.800000000003</v>
      </c>
      <c r="E74" s="25">
        <v>169.2</v>
      </c>
      <c r="F74" s="25">
        <v>47.34</v>
      </c>
      <c r="G74" s="29">
        <v>171.7</v>
      </c>
      <c r="H74" s="27">
        <v>4864.5280000000002</v>
      </c>
      <c r="I74" s="27">
        <v>3628.33</v>
      </c>
      <c r="J74" s="25">
        <f>E74</f>
        <v>169.2</v>
      </c>
      <c r="K74" s="25">
        <f>E74</f>
        <v>169.2</v>
      </c>
      <c r="L74" s="25">
        <f>E74</f>
        <v>169.2</v>
      </c>
      <c r="M74" s="25">
        <f>E74</f>
        <v>169.2</v>
      </c>
      <c r="N74" s="25"/>
      <c r="O74" s="25"/>
      <c r="P74" s="25" t="s">
        <v>0</v>
      </c>
      <c r="Q74" s="25" t="s">
        <v>1</v>
      </c>
      <c r="R74" s="25">
        <f t="shared" ref="R74:R137" si="9">D74/J74</f>
        <v>245.86761229314425</v>
      </c>
      <c r="S74" s="25">
        <f t="shared" ref="S74:S137" si="10">E74/K74</f>
        <v>1</v>
      </c>
      <c r="T74" s="25">
        <f t="shared" ref="T74:T137" si="11">F74/L74</f>
        <v>0.27978723404255323</v>
      </c>
      <c r="U74" s="25">
        <f t="shared" ref="U74:U137" si="12">G74/M74</f>
        <v>1.0147754137115839</v>
      </c>
    </row>
    <row r="75" spans="2:21" ht="15.75" x14ac:dyDescent="0.25">
      <c r="B75" s="25"/>
      <c r="C75" s="25" t="s">
        <v>2</v>
      </c>
      <c r="D75" s="25">
        <v>58272</v>
      </c>
      <c r="E75" s="25">
        <v>1010</v>
      </c>
      <c r="F75" s="25">
        <v>362.5</v>
      </c>
      <c r="G75" s="29">
        <v>1012.5</v>
      </c>
      <c r="H75" s="27">
        <v>10140.003000000001</v>
      </c>
      <c r="I75" s="25">
        <v>9733.1010000000006</v>
      </c>
      <c r="J75" s="25">
        <f t="shared" ref="J75:J137" si="13">E75</f>
        <v>1010</v>
      </c>
      <c r="K75" s="25">
        <f t="shared" ref="K75:K137" si="14">E75</f>
        <v>1010</v>
      </c>
      <c r="L75" s="25">
        <f t="shared" ref="L75:L137" si="15">E75</f>
        <v>1010</v>
      </c>
      <c r="M75" s="25">
        <f t="shared" ref="M75:M136" si="16">E75</f>
        <v>1010</v>
      </c>
      <c r="N75" s="25"/>
      <c r="O75" s="25"/>
      <c r="P75" s="25"/>
      <c r="Q75" s="25" t="s">
        <v>2</v>
      </c>
      <c r="R75" s="25">
        <f t="shared" si="9"/>
        <v>57.695049504950497</v>
      </c>
      <c r="S75" s="25">
        <f t="shared" si="10"/>
        <v>1</v>
      </c>
      <c r="T75" s="25">
        <f t="shared" si="11"/>
        <v>0.3589108910891089</v>
      </c>
      <c r="U75" s="25">
        <f t="shared" si="12"/>
        <v>1.0024752475247525</v>
      </c>
    </row>
    <row r="76" spans="2:21" x14ac:dyDescent="0.25">
      <c r="B76" s="25"/>
      <c r="C76" s="25" t="s">
        <v>3</v>
      </c>
      <c r="D76" s="25">
        <v>5001.2</v>
      </c>
      <c r="E76" s="25">
        <v>45.63</v>
      </c>
      <c r="F76" s="25">
        <v>17.14</v>
      </c>
      <c r="G76" s="29">
        <v>48.13</v>
      </c>
      <c r="H76" s="26">
        <v>1.847</v>
      </c>
      <c r="I76" s="28">
        <v>4.3099999999999996</v>
      </c>
      <c r="J76" s="25">
        <f t="shared" si="13"/>
        <v>45.63</v>
      </c>
      <c r="K76" s="25">
        <f t="shared" si="14"/>
        <v>45.63</v>
      </c>
      <c r="L76" s="25">
        <f t="shared" si="15"/>
        <v>45.63</v>
      </c>
      <c r="M76" s="25">
        <f t="shared" si="16"/>
        <v>45.63</v>
      </c>
      <c r="N76" s="25"/>
      <c r="O76" s="25"/>
      <c r="P76" s="25"/>
      <c r="Q76" s="25" t="s">
        <v>3</v>
      </c>
      <c r="R76" s="25">
        <f t="shared" si="9"/>
        <v>109.60333114179267</v>
      </c>
      <c r="S76" s="25">
        <f t="shared" si="10"/>
        <v>1</v>
      </c>
      <c r="T76" s="25">
        <f t="shared" si="11"/>
        <v>0.37563006793776021</v>
      </c>
      <c r="U76" s="25">
        <f t="shared" si="12"/>
        <v>1.0547885163269779</v>
      </c>
    </row>
    <row r="77" spans="2:21" ht="15.75" x14ac:dyDescent="0.25">
      <c r="B77" s="25"/>
      <c r="C77" s="25" t="s">
        <v>4</v>
      </c>
      <c r="D77" s="25">
        <v>105847.20000000001</v>
      </c>
      <c r="E77" s="25">
        <v>1723</v>
      </c>
      <c r="F77" s="25">
        <v>409.4</v>
      </c>
      <c r="G77" s="29">
        <v>1725.5</v>
      </c>
      <c r="H77" s="27">
        <v>20803.261999999999</v>
      </c>
      <c r="I77" s="27">
        <v>20375.994999999999</v>
      </c>
      <c r="J77" s="25">
        <f t="shared" si="13"/>
        <v>1723</v>
      </c>
      <c r="K77" s="25">
        <f t="shared" si="14"/>
        <v>1723</v>
      </c>
      <c r="L77" s="25">
        <f t="shared" si="15"/>
        <v>1723</v>
      </c>
      <c r="M77" s="25">
        <f t="shared" si="16"/>
        <v>1723</v>
      </c>
      <c r="N77" s="25"/>
      <c r="O77" s="25"/>
      <c r="P77" s="25"/>
      <c r="Q77" s="25" t="s">
        <v>4</v>
      </c>
      <c r="R77" s="25">
        <f t="shared" si="9"/>
        <v>61.431921067904824</v>
      </c>
      <c r="S77" s="25">
        <f t="shared" si="10"/>
        <v>1</v>
      </c>
      <c r="T77" s="25">
        <f t="shared" si="11"/>
        <v>0.23760882182240278</v>
      </c>
      <c r="U77" s="25">
        <f t="shared" si="12"/>
        <v>1.0014509576320372</v>
      </c>
    </row>
    <row r="78" spans="2:21" x14ac:dyDescent="0.25">
      <c r="B78" s="25"/>
      <c r="C78" s="25" t="s">
        <v>5</v>
      </c>
      <c r="D78" s="25">
        <v>441234</v>
      </c>
      <c r="E78" s="25">
        <v>66352</v>
      </c>
      <c r="F78" s="25">
        <v>38245.4</v>
      </c>
      <c r="G78" s="29">
        <v>66354.5</v>
      </c>
      <c r="J78" s="25">
        <f t="shared" si="13"/>
        <v>66352</v>
      </c>
      <c r="K78" s="25">
        <f t="shared" si="14"/>
        <v>66352</v>
      </c>
      <c r="L78" s="25">
        <f t="shared" si="15"/>
        <v>66352</v>
      </c>
      <c r="M78" s="25">
        <f t="shared" si="16"/>
        <v>66352</v>
      </c>
      <c r="N78" s="25"/>
      <c r="O78" s="25"/>
      <c r="P78" s="25"/>
      <c r="Q78" s="25" t="s">
        <v>5</v>
      </c>
      <c r="R78" s="25">
        <f t="shared" si="9"/>
        <v>6.6498975162768268</v>
      </c>
      <c r="S78" s="25">
        <f t="shared" si="10"/>
        <v>1</v>
      </c>
      <c r="T78" s="25">
        <f t="shared" si="11"/>
        <v>0.57640161562575354</v>
      </c>
      <c r="U78" s="25">
        <f t="shared" si="12"/>
        <v>1.000037677839402</v>
      </c>
    </row>
    <row r="79" spans="2:21" x14ac:dyDescent="0.25">
      <c r="B79" s="25"/>
      <c r="C79" s="25" t="s">
        <v>30</v>
      </c>
      <c r="D79" s="25">
        <v>1410144</v>
      </c>
      <c r="E79" s="25">
        <v>386538</v>
      </c>
      <c r="F79" s="25">
        <v>212325.1</v>
      </c>
      <c r="G79" s="29">
        <v>386540.5</v>
      </c>
      <c r="J79" s="25">
        <f t="shared" si="13"/>
        <v>386538</v>
      </c>
      <c r="K79" s="25">
        <f t="shared" si="14"/>
        <v>386538</v>
      </c>
      <c r="L79" s="25">
        <f t="shared" si="15"/>
        <v>386538</v>
      </c>
      <c r="M79" s="25">
        <f t="shared" si="16"/>
        <v>386538</v>
      </c>
      <c r="N79" s="25"/>
      <c r="O79" s="25"/>
      <c r="P79" s="25"/>
      <c r="Q79" s="25" t="s">
        <v>30</v>
      </c>
      <c r="R79" s="25">
        <f t="shared" si="9"/>
        <v>3.6481380873290594</v>
      </c>
      <c r="S79" s="25">
        <f t="shared" si="10"/>
        <v>1</v>
      </c>
      <c r="T79" s="25">
        <f t="shared" si="11"/>
        <v>0.54929942204906113</v>
      </c>
      <c r="U79" s="25">
        <f t="shared" si="12"/>
        <v>1.000006467669414</v>
      </c>
    </row>
    <row r="80" spans="2:21" x14ac:dyDescent="0.25">
      <c r="B80" s="25"/>
      <c r="C80" s="25" t="s">
        <v>31</v>
      </c>
      <c r="D80" s="25">
        <v>1928244.8</v>
      </c>
      <c r="E80" s="25">
        <v>968714</v>
      </c>
      <c r="F80" s="25">
        <v>324353</v>
      </c>
      <c r="G80" s="29">
        <v>968716.5</v>
      </c>
      <c r="J80" s="25">
        <f t="shared" si="13"/>
        <v>968714</v>
      </c>
      <c r="K80" s="25">
        <f t="shared" si="14"/>
        <v>968714</v>
      </c>
      <c r="L80" s="25">
        <f t="shared" si="15"/>
        <v>968714</v>
      </c>
      <c r="M80" s="25">
        <f t="shared" si="16"/>
        <v>968714</v>
      </c>
      <c r="N80" s="25"/>
      <c r="O80" s="25"/>
      <c r="P80" s="25"/>
      <c r="Q80" s="25" t="s">
        <v>31</v>
      </c>
      <c r="R80" s="25">
        <f t="shared" si="9"/>
        <v>1.9905202154609101</v>
      </c>
      <c r="S80" s="25">
        <f t="shared" si="10"/>
        <v>1</v>
      </c>
      <c r="T80" s="25">
        <f t="shared" si="11"/>
        <v>0.33482844265696582</v>
      </c>
      <c r="U80" s="25">
        <f t="shared" si="12"/>
        <v>1.0000025807410649</v>
      </c>
    </row>
    <row r="81" spans="2:21" x14ac:dyDescent="0.25">
      <c r="B81" s="25"/>
      <c r="C81" s="25" t="s">
        <v>76</v>
      </c>
      <c r="D81" s="25">
        <v>1665365</v>
      </c>
      <c r="E81" s="25">
        <v>1135534</v>
      </c>
      <c r="F81" s="25">
        <v>441565</v>
      </c>
      <c r="G81" s="29">
        <f>MIN(D81:F81)</f>
        <v>441565</v>
      </c>
      <c r="H81" s="28"/>
      <c r="J81" s="25">
        <f t="shared" si="13"/>
        <v>1135534</v>
      </c>
      <c r="K81" s="25">
        <f t="shared" si="14"/>
        <v>1135534</v>
      </c>
      <c r="L81" s="25">
        <f t="shared" si="15"/>
        <v>1135534</v>
      </c>
      <c r="M81" s="25">
        <f t="shared" si="16"/>
        <v>1135534</v>
      </c>
      <c r="N81" s="25"/>
      <c r="O81" s="25"/>
      <c r="P81" s="25"/>
      <c r="Q81" s="25" t="s">
        <v>76</v>
      </c>
      <c r="R81" s="25">
        <f t="shared" si="9"/>
        <v>1.4665919294358425</v>
      </c>
      <c r="S81" s="25">
        <f t="shared" si="10"/>
        <v>1</v>
      </c>
      <c r="T81" s="25">
        <f t="shared" si="11"/>
        <v>0.38886109971167748</v>
      </c>
      <c r="U81" s="25">
        <f t="shared" si="12"/>
        <v>0.38886109971167748</v>
      </c>
    </row>
    <row r="82" spans="2:21" x14ac:dyDescent="0.25">
      <c r="B82" s="25" t="s">
        <v>6</v>
      </c>
      <c r="C82" s="25" t="s">
        <v>1</v>
      </c>
      <c r="D82" s="25">
        <v>11276</v>
      </c>
      <c r="E82" s="25">
        <v>148.4</v>
      </c>
      <c r="F82" s="25">
        <v>19.739999999999998</v>
      </c>
      <c r="G82" s="29">
        <v>150.9</v>
      </c>
      <c r="H82" s="25">
        <v>706.62099999999998</v>
      </c>
      <c r="I82" s="25">
        <v>629.83000000000004</v>
      </c>
      <c r="J82" s="25">
        <f t="shared" si="13"/>
        <v>148.4</v>
      </c>
      <c r="K82" s="25">
        <f t="shared" si="14"/>
        <v>148.4</v>
      </c>
      <c r="L82" s="25">
        <f t="shared" si="15"/>
        <v>148.4</v>
      </c>
      <c r="M82" s="25">
        <f t="shared" si="16"/>
        <v>148.4</v>
      </c>
      <c r="N82" s="25"/>
      <c r="O82" s="25"/>
      <c r="P82" s="25" t="s">
        <v>6</v>
      </c>
      <c r="Q82" s="25" t="s">
        <v>1</v>
      </c>
      <c r="R82" s="25">
        <f t="shared" si="9"/>
        <v>75.983827493261458</v>
      </c>
      <c r="S82" s="25">
        <f t="shared" si="10"/>
        <v>1</v>
      </c>
      <c r="T82" s="25">
        <f t="shared" si="11"/>
        <v>0.1330188679245283</v>
      </c>
      <c r="U82" s="25">
        <f t="shared" si="12"/>
        <v>1.0168463611859839</v>
      </c>
    </row>
    <row r="83" spans="2:21" x14ac:dyDescent="0.25">
      <c r="B83" s="25"/>
      <c r="C83" s="25" t="s">
        <v>2</v>
      </c>
      <c r="D83" s="25">
        <v>21684</v>
      </c>
      <c r="E83" s="25">
        <v>364.5</v>
      </c>
      <c r="F83" s="25">
        <v>22.77</v>
      </c>
      <c r="G83" s="29">
        <v>367</v>
      </c>
      <c r="H83" s="25">
        <v>76073.339000000007</v>
      </c>
      <c r="I83" s="25">
        <v>77583.133000000002</v>
      </c>
      <c r="J83" s="25">
        <f t="shared" si="13"/>
        <v>364.5</v>
      </c>
      <c r="K83" s="25">
        <f t="shared" si="14"/>
        <v>364.5</v>
      </c>
      <c r="L83" s="25">
        <f t="shared" si="15"/>
        <v>364.5</v>
      </c>
      <c r="M83" s="25">
        <f t="shared" si="16"/>
        <v>364.5</v>
      </c>
      <c r="N83" s="25"/>
      <c r="O83" s="25"/>
      <c r="P83" s="25"/>
      <c r="Q83" s="25" t="s">
        <v>2</v>
      </c>
      <c r="R83" s="25">
        <f t="shared" si="9"/>
        <v>59.489711934156375</v>
      </c>
      <c r="S83" s="25">
        <f t="shared" si="10"/>
        <v>1</v>
      </c>
      <c r="T83" s="25">
        <f t="shared" si="11"/>
        <v>6.2469135802469135E-2</v>
      </c>
      <c r="U83" s="25">
        <f t="shared" si="12"/>
        <v>1.0068587105624143</v>
      </c>
    </row>
    <row r="84" spans="2:21" x14ac:dyDescent="0.25">
      <c r="B84" s="25"/>
      <c r="C84" s="25" t="s">
        <v>3</v>
      </c>
      <c r="D84" s="25">
        <v>229.3</v>
      </c>
      <c r="E84" s="25">
        <v>108.4</v>
      </c>
      <c r="F84" s="25">
        <v>22.14</v>
      </c>
      <c r="G84" s="29">
        <v>110.9</v>
      </c>
      <c r="H84" s="26">
        <v>0.15</v>
      </c>
      <c r="I84" s="28">
        <v>2.29</v>
      </c>
      <c r="J84" s="25">
        <f t="shared" si="13"/>
        <v>108.4</v>
      </c>
      <c r="K84" s="25">
        <f t="shared" si="14"/>
        <v>108.4</v>
      </c>
      <c r="L84" s="25">
        <f t="shared" si="15"/>
        <v>108.4</v>
      </c>
      <c r="M84" s="25">
        <f t="shared" si="16"/>
        <v>108.4</v>
      </c>
      <c r="N84" s="25"/>
      <c r="O84" s="25"/>
      <c r="P84" s="25"/>
      <c r="Q84" s="25" t="s">
        <v>3</v>
      </c>
      <c r="R84" s="25">
        <f t="shared" si="9"/>
        <v>2.1153136531365315</v>
      </c>
      <c r="S84" s="25">
        <f t="shared" si="10"/>
        <v>1</v>
      </c>
      <c r="T84" s="25">
        <f t="shared" si="11"/>
        <v>0.20424354243542434</v>
      </c>
      <c r="U84" s="25">
        <f t="shared" si="12"/>
        <v>1.0230627306273063</v>
      </c>
    </row>
    <row r="85" spans="2:21" x14ac:dyDescent="0.25">
      <c r="B85" s="25"/>
      <c r="C85" s="25" t="s">
        <v>4</v>
      </c>
      <c r="D85" s="25">
        <v>32107.200000000001</v>
      </c>
      <c r="E85" s="25">
        <v>587.29999999999995</v>
      </c>
      <c r="F85" s="25">
        <v>39.5</v>
      </c>
      <c r="G85" s="29">
        <v>589.79999999999995</v>
      </c>
      <c r="H85" s="25">
        <v>612717.22199999995</v>
      </c>
      <c r="I85" s="25">
        <v>293793.908999999</v>
      </c>
      <c r="J85" s="25">
        <f t="shared" si="13"/>
        <v>587.29999999999995</v>
      </c>
      <c r="K85" s="25">
        <f t="shared" si="14"/>
        <v>587.29999999999995</v>
      </c>
      <c r="L85" s="25">
        <f t="shared" si="15"/>
        <v>587.29999999999995</v>
      </c>
      <c r="M85" s="25">
        <f t="shared" si="16"/>
        <v>587.29999999999995</v>
      </c>
      <c r="N85" s="25"/>
      <c r="O85" s="25"/>
      <c r="P85" s="25"/>
      <c r="Q85" s="25" t="s">
        <v>4</v>
      </c>
      <c r="R85" s="25">
        <f t="shared" si="9"/>
        <v>54.669163970713441</v>
      </c>
      <c r="S85" s="25">
        <f t="shared" si="10"/>
        <v>1</v>
      </c>
      <c r="T85" s="25">
        <f t="shared" si="11"/>
        <v>6.7256938532266303E-2</v>
      </c>
      <c r="U85" s="25">
        <f t="shared" si="12"/>
        <v>1.0042567682615358</v>
      </c>
    </row>
    <row r="86" spans="2:21" x14ac:dyDescent="0.25">
      <c r="B86" s="25"/>
      <c r="C86" s="25" t="s">
        <v>5</v>
      </c>
      <c r="D86" s="25">
        <v>170507.2</v>
      </c>
      <c r="E86" s="25">
        <v>9134</v>
      </c>
      <c r="F86" s="25">
        <v>124</v>
      </c>
      <c r="G86" s="29">
        <v>9136.5</v>
      </c>
      <c r="J86" s="25">
        <f t="shared" si="13"/>
        <v>9134</v>
      </c>
      <c r="K86" s="25">
        <f t="shared" si="14"/>
        <v>9134</v>
      </c>
      <c r="L86" s="25">
        <f t="shared" si="15"/>
        <v>9134</v>
      </c>
      <c r="M86" s="25">
        <f t="shared" si="16"/>
        <v>9134</v>
      </c>
      <c r="N86" s="25"/>
      <c r="O86" s="25"/>
      <c r="P86" s="25"/>
      <c r="Q86" s="25" t="s">
        <v>5</v>
      </c>
      <c r="R86" s="25">
        <f t="shared" si="9"/>
        <v>18.667308955550691</v>
      </c>
      <c r="S86" s="25">
        <f t="shared" si="10"/>
        <v>1</v>
      </c>
      <c r="T86" s="25">
        <f t="shared" si="11"/>
        <v>1.3575651412305672E-2</v>
      </c>
      <c r="U86" s="25">
        <f t="shared" si="12"/>
        <v>1.0002737026494417</v>
      </c>
    </row>
    <row r="87" spans="2:21" x14ac:dyDescent="0.25">
      <c r="B87" s="25"/>
      <c r="C87" s="25" t="s">
        <v>30</v>
      </c>
      <c r="D87" s="25">
        <v>1134342.7</v>
      </c>
      <c r="E87" s="25">
        <v>50341</v>
      </c>
      <c r="F87" s="25">
        <v>33545.129999999997</v>
      </c>
      <c r="G87" s="29">
        <v>50343.5</v>
      </c>
      <c r="J87" s="25">
        <f t="shared" si="13"/>
        <v>50341</v>
      </c>
      <c r="K87" s="25">
        <f t="shared" si="14"/>
        <v>50341</v>
      </c>
      <c r="L87" s="25">
        <f t="shared" si="15"/>
        <v>50341</v>
      </c>
      <c r="M87" s="25">
        <f t="shared" si="16"/>
        <v>50341</v>
      </c>
      <c r="N87" s="25"/>
      <c r="O87" s="25"/>
      <c r="P87" s="25"/>
      <c r="Q87" s="25" t="s">
        <v>30</v>
      </c>
      <c r="R87" s="25">
        <f t="shared" si="9"/>
        <v>22.533177727895751</v>
      </c>
      <c r="S87" s="25">
        <f t="shared" si="10"/>
        <v>1</v>
      </c>
      <c r="T87" s="25">
        <f t="shared" si="11"/>
        <v>0.66635803817961492</v>
      </c>
      <c r="U87" s="25">
        <f t="shared" si="12"/>
        <v>1.0000496613098666</v>
      </c>
    </row>
    <row r="88" spans="2:21" x14ac:dyDescent="0.25">
      <c r="B88" s="25"/>
      <c r="C88" s="25" t="s">
        <v>31</v>
      </c>
      <c r="D88" s="25">
        <v>1083453.1000000001</v>
      </c>
      <c r="E88" s="25">
        <v>195213</v>
      </c>
      <c r="F88" s="25">
        <v>85332</v>
      </c>
      <c r="G88" s="29">
        <v>195215.5</v>
      </c>
      <c r="J88" s="25">
        <f t="shared" si="13"/>
        <v>195213</v>
      </c>
      <c r="K88" s="25">
        <f t="shared" si="14"/>
        <v>195213</v>
      </c>
      <c r="L88" s="25">
        <f t="shared" si="15"/>
        <v>195213</v>
      </c>
      <c r="M88" s="25">
        <f t="shared" si="16"/>
        <v>195213</v>
      </c>
      <c r="N88" s="25"/>
      <c r="O88" s="25"/>
      <c r="P88" s="25"/>
      <c r="Q88" s="25" t="s">
        <v>31</v>
      </c>
      <c r="R88" s="25">
        <f t="shared" si="9"/>
        <v>5.550107318672425</v>
      </c>
      <c r="S88" s="25">
        <f t="shared" si="10"/>
        <v>1</v>
      </c>
      <c r="T88" s="25">
        <f t="shared" si="11"/>
        <v>0.43712252770051174</v>
      </c>
      <c r="U88" s="25">
        <f t="shared" si="12"/>
        <v>1.0000128065241556</v>
      </c>
    </row>
    <row r="89" spans="2:21" x14ac:dyDescent="0.25">
      <c r="B89" s="25"/>
      <c r="C89" s="25" t="s">
        <v>76</v>
      </c>
      <c r="D89" s="25">
        <v>1043423</v>
      </c>
      <c r="E89" s="25">
        <v>225235</v>
      </c>
      <c r="F89" s="25">
        <v>98235</v>
      </c>
      <c r="G89" s="29">
        <f>MIN(D89:F89)</f>
        <v>98235</v>
      </c>
      <c r="H89" s="28"/>
      <c r="J89" s="25">
        <f t="shared" si="13"/>
        <v>225235</v>
      </c>
      <c r="K89" s="25">
        <f t="shared" si="14"/>
        <v>225235</v>
      </c>
      <c r="L89" s="25">
        <f t="shared" si="15"/>
        <v>225235</v>
      </c>
      <c r="M89" s="25">
        <f t="shared" si="16"/>
        <v>225235</v>
      </c>
      <c r="N89" s="25"/>
      <c r="O89" s="25"/>
      <c r="P89" s="25"/>
      <c r="Q89" s="25" t="s">
        <v>76</v>
      </c>
      <c r="R89" s="25">
        <f t="shared" si="9"/>
        <v>4.6325970652873663</v>
      </c>
      <c r="S89" s="25">
        <f t="shared" si="10"/>
        <v>1</v>
      </c>
      <c r="T89" s="25">
        <f t="shared" si="11"/>
        <v>0.43614447132994427</v>
      </c>
      <c r="U89" s="25">
        <f t="shared" si="12"/>
        <v>0.43614447132994427</v>
      </c>
    </row>
    <row r="90" spans="2:21" ht="15.75" x14ac:dyDescent="0.25">
      <c r="B90" s="25" t="s">
        <v>7</v>
      </c>
      <c r="C90" s="25" t="s">
        <v>1</v>
      </c>
      <c r="D90" s="25">
        <v>238.8</v>
      </c>
      <c r="E90" s="25">
        <v>87.2</v>
      </c>
      <c r="F90" s="25">
        <v>14.03</v>
      </c>
      <c r="G90" s="29">
        <v>89.7</v>
      </c>
      <c r="H90" s="27">
        <v>23.138999999999999</v>
      </c>
      <c r="I90" s="27">
        <v>17.41</v>
      </c>
      <c r="J90" s="25">
        <f t="shared" si="13"/>
        <v>87.2</v>
      </c>
      <c r="K90" s="25">
        <f t="shared" si="14"/>
        <v>87.2</v>
      </c>
      <c r="L90" s="25">
        <f t="shared" si="15"/>
        <v>87.2</v>
      </c>
      <c r="M90" s="25">
        <f t="shared" si="16"/>
        <v>87.2</v>
      </c>
      <c r="N90" s="25"/>
      <c r="O90" s="25"/>
      <c r="P90" s="25" t="s">
        <v>7</v>
      </c>
      <c r="Q90" s="25" t="s">
        <v>1</v>
      </c>
      <c r="R90" s="25">
        <f t="shared" si="9"/>
        <v>2.738532110091743</v>
      </c>
      <c r="S90" s="25">
        <f t="shared" si="10"/>
        <v>1</v>
      </c>
      <c r="T90" s="25">
        <f t="shared" si="11"/>
        <v>0.16089449541284404</v>
      </c>
      <c r="U90" s="25">
        <f t="shared" si="12"/>
        <v>1.0286697247706422</v>
      </c>
    </row>
    <row r="91" spans="2:21" ht="15.75" x14ac:dyDescent="0.25">
      <c r="B91" s="25"/>
      <c r="C91" s="25" t="s">
        <v>2</v>
      </c>
      <c r="D91" s="25">
        <v>408.08000000000004</v>
      </c>
      <c r="E91" s="25">
        <v>172.1</v>
      </c>
      <c r="F91" s="25">
        <v>19.309999999999999</v>
      </c>
      <c r="G91" s="29">
        <v>174.6</v>
      </c>
      <c r="H91" s="27">
        <v>51.274999999999999</v>
      </c>
      <c r="I91" s="27">
        <v>63.56</v>
      </c>
      <c r="J91" s="25">
        <f t="shared" si="13"/>
        <v>172.1</v>
      </c>
      <c r="K91" s="25">
        <f t="shared" si="14"/>
        <v>172.1</v>
      </c>
      <c r="L91" s="25">
        <f t="shared" si="15"/>
        <v>172.1</v>
      </c>
      <c r="M91" s="25">
        <f t="shared" si="16"/>
        <v>172.1</v>
      </c>
      <c r="N91" s="25"/>
      <c r="O91" s="25"/>
      <c r="P91" s="25"/>
      <c r="Q91" s="25" t="s">
        <v>2</v>
      </c>
      <c r="R91" s="25">
        <f t="shared" si="9"/>
        <v>2.3711795467751311</v>
      </c>
      <c r="S91" s="25">
        <f t="shared" si="10"/>
        <v>1</v>
      </c>
      <c r="T91" s="25">
        <f t="shared" si="11"/>
        <v>0.11220220801859383</v>
      </c>
      <c r="U91" s="25">
        <f t="shared" si="12"/>
        <v>1.0145264381173735</v>
      </c>
    </row>
    <row r="92" spans="2:21" x14ac:dyDescent="0.25">
      <c r="B92" s="25"/>
      <c r="C92" s="25" t="s">
        <v>3</v>
      </c>
      <c r="D92" s="25">
        <v>108.13</v>
      </c>
      <c r="E92" s="25">
        <v>117.1</v>
      </c>
      <c r="F92" s="25">
        <v>22.51</v>
      </c>
      <c r="G92" s="29">
        <v>110.63</v>
      </c>
      <c r="H92" s="26">
        <v>0.39600000000000002</v>
      </c>
      <c r="I92" s="28">
        <v>1.1599999999999999</v>
      </c>
      <c r="J92" s="25">
        <f t="shared" si="13"/>
        <v>117.1</v>
      </c>
      <c r="K92" s="25">
        <f t="shared" si="14"/>
        <v>117.1</v>
      </c>
      <c r="L92" s="25">
        <f t="shared" si="15"/>
        <v>117.1</v>
      </c>
      <c r="M92" s="25">
        <f t="shared" si="16"/>
        <v>117.1</v>
      </c>
      <c r="N92" s="25"/>
      <c r="O92" s="25"/>
      <c r="P92" s="25"/>
      <c r="Q92" s="25" t="s">
        <v>3</v>
      </c>
      <c r="R92" s="25">
        <f t="shared" si="9"/>
        <v>0.92339880444064903</v>
      </c>
      <c r="S92" s="25">
        <f t="shared" si="10"/>
        <v>1</v>
      </c>
      <c r="T92" s="25">
        <f t="shared" si="11"/>
        <v>0.1922288642186166</v>
      </c>
      <c r="U92" s="25">
        <f t="shared" si="12"/>
        <v>0.94474807856532883</v>
      </c>
    </row>
    <row r="93" spans="2:21" x14ac:dyDescent="0.25">
      <c r="B93" s="25"/>
      <c r="C93" s="25" t="s">
        <v>4</v>
      </c>
      <c r="D93" s="25">
        <v>682.56000000000006</v>
      </c>
      <c r="E93" s="25">
        <v>270.39999999999998</v>
      </c>
      <c r="F93" s="25">
        <v>22.87</v>
      </c>
      <c r="G93" s="29">
        <v>272.89999999999998</v>
      </c>
      <c r="H93" s="25">
        <v>96.713999999999999</v>
      </c>
      <c r="I93" s="25">
        <v>139.03399999999999</v>
      </c>
      <c r="J93" s="25">
        <f t="shared" si="13"/>
        <v>270.39999999999998</v>
      </c>
      <c r="K93" s="25">
        <f t="shared" si="14"/>
        <v>270.39999999999998</v>
      </c>
      <c r="L93" s="25">
        <f t="shared" si="15"/>
        <v>270.39999999999998</v>
      </c>
      <c r="M93" s="25">
        <f t="shared" si="16"/>
        <v>270.39999999999998</v>
      </c>
      <c r="N93" s="25"/>
      <c r="O93" s="25"/>
      <c r="P93" s="25"/>
      <c r="Q93" s="25" t="s">
        <v>4</v>
      </c>
      <c r="R93" s="25">
        <f t="shared" si="9"/>
        <v>2.5242603550295861</v>
      </c>
      <c r="S93" s="25">
        <f t="shared" si="10"/>
        <v>1</v>
      </c>
      <c r="T93" s="25">
        <f t="shared" si="11"/>
        <v>8.4578402366863911E-2</v>
      </c>
      <c r="U93" s="25">
        <f t="shared" si="12"/>
        <v>1.0092455621301775</v>
      </c>
    </row>
    <row r="94" spans="2:21" x14ac:dyDescent="0.25">
      <c r="B94" s="25"/>
      <c r="C94" s="25" t="s">
        <v>5</v>
      </c>
      <c r="D94" s="25">
        <v>1729.84</v>
      </c>
      <c r="E94" s="25">
        <v>1000</v>
      </c>
      <c r="F94" s="25">
        <v>66.03</v>
      </c>
      <c r="G94" s="29">
        <v>1002.5</v>
      </c>
      <c r="J94" s="25">
        <f t="shared" si="13"/>
        <v>1000</v>
      </c>
      <c r="K94" s="25">
        <f t="shared" si="14"/>
        <v>1000</v>
      </c>
      <c r="L94" s="25">
        <f t="shared" si="15"/>
        <v>1000</v>
      </c>
      <c r="M94" s="25">
        <f t="shared" si="16"/>
        <v>1000</v>
      </c>
      <c r="N94" s="25"/>
      <c r="O94" s="25"/>
      <c r="P94" s="25"/>
      <c r="Q94" s="25" t="s">
        <v>5</v>
      </c>
      <c r="R94" s="25">
        <f t="shared" si="9"/>
        <v>1.7298399999999998</v>
      </c>
      <c r="S94" s="25">
        <f t="shared" si="10"/>
        <v>1</v>
      </c>
      <c r="T94" s="25">
        <f t="shared" si="11"/>
        <v>6.6030000000000005E-2</v>
      </c>
      <c r="U94" s="25">
        <f t="shared" si="12"/>
        <v>1.0024999999999999</v>
      </c>
    </row>
    <row r="95" spans="2:21" x14ac:dyDescent="0.25">
      <c r="B95" s="25"/>
      <c r="C95" s="25" t="s">
        <v>30</v>
      </c>
      <c r="D95" s="25">
        <v>33141.410000000003</v>
      </c>
      <c r="E95" s="25">
        <v>6984</v>
      </c>
      <c r="F95" s="25">
        <v>791.45</v>
      </c>
      <c r="G95" s="29">
        <v>6986.5</v>
      </c>
      <c r="J95" s="25">
        <f t="shared" si="13"/>
        <v>6984</v>
      </c>
      <c r="K95" s="25">
        <f t="shared" si="14"/>
        <v>6984</v>
      </c>
      <c r="L95" s="25">
        <f t="shared" si="15"/>
        <v>6984</v>
      </c>
      <c r="M95" s="25">
        <f t="shared" si="16"/>
        <v>6984</v>
      </c>
      <c r="N95" s="25"/>
      <c r="O95" s="25"/>
      <c r="P95" s="25"/>
      <c r="Q95" s="25" t="s">
        <v>30</v>
      </c>
      <c r="R95" s="25">
        <f t="shared" si="9"/>
        <v>4.7453336197021772</v>
      </c>
      <c r="S95" s="25">
        <f t="shared" si="10"/>
        <v>1</v>
      </c>
      <c r="T95" s="25">
        <f t="shared" si="11"/>
        <v>0.11332331042382589</v>
      </c>
      <c r="U95" s="25">
        <f t="shared" si="12"/>
        <v>1.0003579610538373</v>
      </c>
    </row>
    <row r="96" spans="2:21" x14ac:dyDescent="0.25">
      <c r="B96" s="25"/>
      <c r="C96" s="25" t="s">
        <v>31</v>
      </c>
      <c r="D96" s="25">
        <v>51148.13</v>
      </c>
      <c r="E96" s="25">
        <v>14621</v>
      </c>
      <c r="F96" s="25">
        <v>1989.21</v>
      </c>
      <c r="G96" s="29">
        <v>14623.5</v>
      </c>
      <c r="J96" s="25">
        <f t="shared" si="13"/>
        <v>14621</v>
      </c>
      <c r="K96" s="25">
        <f t="shared" si="14"/>
        <v>14621</v>
      </c>
      <c r="L96" s="25">
        <f t="shared" si="15"/>
        <v>14621</v>
      </c>
      <c r="M96" s="25">
        <f t="shared" si="16"/>
        <v>14621</v>
      </c>
      <c r="N96" s="25"/>
      <c r="O96" s="25"/>
      <c r="P96" s="25"/>
      <c r="Q96" s="25" t="s">
        <v>31</v>
      </c>
      <c r="R96" s="25">
        <f t="shared" si="9"/>
        <v>3.4982648245674031</v>
      </c>
      <c r="S96" s="25">
        <f t="shared" si="10"/>
        <v>1</v>
      </c>
      <c r="T96" s="25">
        <f t="shared" si="11"/>
        <v>0.13605156966007798</v>
      </c>
      <c r="U96" s="25">
        <f t="shared" si="12"/>
        <v>1.000170986936598</v>
      </c>
    </row>
    <row r="97" spans="2:21" x14ac:dyDescent="0.25">
      <c r="B97" s="25"/>
      <c r="C97" s="25" t="s">
        <v>76</v>
      </c>
      <c r="D97" s="25">
        <v>48854.54</v>
      </c>
      <c r="E97" s="25">
        <v>11943</v>
      </c>
      <c r="F97" s="25">
        <v>1642.42</v>
      </c>
      <c r="G97" s="29">
        <f>MIN(D97:F97)</f>
        <v>1642.42</v>
      </c>
      <c r="J97" s="25">
        <f t="shared" si="13"/>
        <v>11943</v>
      </c>
      <c r="K97" s="25">
        <f t="shared" si="14"/>
        <v>11943</v>
      </c>
      <c r="L97" s="25">
        <f t="shared" si="15"/>
        <v>11943</v>
      </c>
      <c r="M97" s="25">
        <f t="shared" si="16"/>
        <v>11943</v>
      </c>
      <c r="N97" s="25"/>
      <c r="O97" s="25"/>
      <c r="P97" s="25"/>
      <c r="Q97" s="25" t="s">
        <v>76</v>
      </c>
      <c r="R97" s="25">
        <f t="shared" si="9"/>
        <v>4.0906422171983587</v>
      </c>
      <c r="S97" s="25">
        <f t="shared" si="10"/>
        <v>1</v>
      </c>
      <c r="T97" s="25">
        <f t="shared" si="11"/>
        <v>0.13752156074688102</v>
      </c>
      <c r="U97" s="25">
        <f t="shared" si="12"/>
        <v>0.13752156074688102</v>
      </c>
    </row>
    <row r="98" spans="2:21" x14ac:dyDescent="0.25">
      <c r="B98" s="25" t="s">
        <v>8</v>
      </c>
      <c r="C98" s="25" t="s">
        <v>1</v>
      </c>
      <c r="D98" s="25">
        <v>161.04000000000002</v>
      </c>
      <c r="E98" s="25">
        <v>877.3</v>
      </c>
      <c r="F98" s="25">
        <v>278.10000000000002</v>
      </c>
      <c r="G98" s="29">
        <v>163.54000000000002</v>
      </c>
      <c r="J98" s="25">
        <f t="shared" si="13"/>
        <v>877.3</v>
      </c>
      <c r="K98" s="25">
        <f t="shared" si="14"/>
        <v>877.3</v>
      </c>
      <c r="L98" s="25">
        <f t="shared" si="15"/>
        <v>877.3</v>
      </c>
      <c r="M98" s="25">
        <f t="shared" si="16"/>
        <v>877.3</v>
      </c>
      <c r="N98" s="25"/>
      <c r="O98" s="25"/>
      <c r="P98" s="25" t="s">
        <v>8</v>
      </c>
      <c r="Q98" s="25" t="s">
        <v>1</v>
      </c>
      <c r="R98" s="25">
        <f t="shared" si="9"/>
        <v>0.18356320528895478</v>
      </c>
      <c r="S98" s="25">
        <f t="shared" si="10"/>
        <v>1</v>
      </c>
      <c r="T98" s="25">
        <f t="shared" si="11"/>
        <v>0.3169953265701585</v>
      </c>
      <c r="U98" s="25">
        <f t="shared" si="12"/>
        <v>0.186412857631369</v>
      </c>
    </row>
    <row r="99" spans="2:21" x14ac:dyDescent="0.25">
      <c r="B99" s="25"/>
      <c r="C99" s="25" t="s">
        <v>2</v>
      </c>
      <c r="D99" s="25">
        <v>203.28</v>
      </c>
      <c r="E99" s="25">
        <v>1198</v>
      </c>
      <c r="F99" s="25">
        <v>268.39999999999998</v>
      </c>
      <c r="G99" s="29">
        <v>205.78</v>
      </c>
      <c r="J99" s="25">
        <f t="shared" si="13"/>
        <v>1198</v>
      </c>
      <c r="K99" s="25">
        <f t="shared" si="14"/>
        <v>1198</v>
      </c>
      <c r="L99" s="25">
        <f t="shared" si="15"/>
        <v>1198</v>
      </c>
      <c r="M99" s="25">
        <f t="shared" si="16"/>
        <v>1198</v>
      </c>
      <c r="N99" s="25"/>
      <c r="O99" s="25"/>
      <c r="P99" s="25"/>
      <c r="Q99" s="25" t="s">
        <v>2</v>
      </c>
      <c r="R99" s="25">
        <f t="shared" si="9"/>
        <v>0.16968280467445743</v>
      </c>
      <c r="S99" s="25">
        <f t="shared" si="10"/>
        <v>1</v>
      </c>
      <c r="T99" s="25">
        <f t="shared" si="11"/>
        <v>0.22404006677796326</v>
      </c>
      <c r="U99" s="25">
        <f t="shared" si="12"/>
        <v>0.17176961602671117</v>
      </c>
    </row>
    <row r="100" spans="2:21" x14ac:dyDescent="0.25">
      <c r="B100" s="25"/>
      <c r="C100" s="25" t="s">
        <v>3</v>
      </c>
      <c r="D100" s="25">
        <v>78.56</v>
      </c>
      <c r="E100" s="25">
        <v>498.1</v>
      </c>
      <c r="F100" s="25">
        <v>251.3</v>
      </c>
      <c r="G100" s="29">
        <v>81.06</v>
      </c>
      <c r="J100" s="25">
        <f t="shared" si="13"/>
        <v>498.1</v>
      </c>
      <c r="K100" s="25">
        <f t="shared" si="14"/>
        <v>498.1</v>
      </c>
      <c r="L100" s="25">
        <f t="shared" si="15"/>
        <v>498.1</v>
      </c>
      <c r="M100" s="25">
        <f t="shared" si="16"/>
        <v>498.1</v>
      </c>
      <c r="N100" s="25"/>
      <c r="O100" s="25"/>
      <c r="P100" s="25"/>
      <c r="Q100" s="25" t="s">
        <v>3</v>
      </c>
      <c r="R100" s="25">
        <f t="shared" si="9"/>
        <v>0.15771933346717526</v>
      </c>
      <c r="S100" s="25">
        <f t="shared" si="10"/>
        <v>1</v>
      </c>
      <c r="T100" s="25">
        <f t="shared" si="11"/>
        <v>0.50451716522786594</v>
      </c>
      <c r="U100" s="25">
        <f t="shared" si="12"/>
        <v>0.16273840594258182</v>
      </c>
    </row>
    <row r="101" spans="2:21" x14ac:dyDescent="0.25">
      <c r="B101" s="25"/>
      <c r="C101" s="25" t="s">
        <v>4</v>
      </c>
      <c r="D101" s="25">
        <v>254.32</v>
      </c>
      <c r="E101" s="25">
        <v>1787</v>
      </c>
      <c r="F101" s="25">
        <v>253.4</v>
      </c>
      <c r="G101" s="29">
        <v>256.82</v>
      </c>
      <c r="J101" s="25">
        <f t="shared" si="13"/>
        <v>1787</v>
      </c>
      <c r="K101" s="25">
        <f t="shared" si="14"/>
        <v>1787</v>
      </c>
      <c r="L101" s="25">
        <f t="shared" si="15"/>
        <v>1787</v>
      </c>
      <c r="M101" s="25">
        <f t="shared" si="16"/>
        <v>1787</v>
      </c>
      <c r="N101" s="25"/>
      <c r="O101" s="25"/>
      <c r="P101" s="25"/>
      <c r="Q101" s="25" t="s">
        <v>4</v>
      </c>
      <c r="R101" s="25">
        <f t="shared" si="9"/>
        <v>0.14231673195299385</v>
      </c>
      <c r="S101" s="25">
        <f t="shared" si="10"/>
        <v>1</v>
      </c>
      <c r="T101" s="25">
        <f t="shared" si="11"/>
        <v>0.14180190263010634</v>
      </c>
      <c r="U101" s="25">
        <f t="shared" si="12"/>
        <v>0.14371572467823168</v>
      </c>
    </row>
    <row r="102" spans="2:21" x14ac:dyDescent="0.25">
      <c r="B102" s="25"/>
      <c r="C102" s="25" t="s">
        <v>5</v>
      </c>
      <c r="D102" s="25">
        <v>519.44000000000005</v>
      </c>
      <c r="E102" s="25">
        <v>1513</v>
      </c>
      <c r="F102" s="25">
        <v>674.1</v>
      </c>
      <c r="G102" s="29">
        <v>521.94000000000005</v>
      </c>
      <c r="J102" s="25">
        <f t="shared" si="13"/>
        <v>1513</v>
      </c>
      <c r="K102" s="25">
        <f t="shared" si="14"/>
        <v>1513</v>
      </c>
      <c r="L102" s="25">
        <f t="shared" si="15"/>
        <v>1513</v>
      </c>
      <c r="M102" s="25">
        <f t="shared" si="16"/>
        <v>1513</v>
      </c>
      <c r="N102" s="25"/>
      <c r="O102" s="25"/>
      <c r="P102" s="25"/>
      <c r="Q102" s="25" t="s">
        <v>5</v>
      </c>
      <c r="R102" s="25">
        <f t="shared" si="9"/>
        <v>0.34331791143423668</v>
      </c>
      <c r="S102" s="25">
        <f t="shared" si="10"/>
        <v>1</v>
      </c>
      <c r="T102" s="25">
        <f t="shared" si="11"/>
        <v>0.44553866490416394</v>
      </c>
      <c r="U102" s="25">
        <f t="shared" si="12"/>
        <v>0.3449702577660278</v>
      </c>
    </row>
    <row r="103" spans="2:21" x14ac:dyDescent="0.25">
      <c r="B103" s="25"/>
      <c r="C103" s="25" t="s">
        <v>30</v>
      </c>
      <c r="D103" s="25">
        <v>881.4</v>
      </c>
      <c r="E103" s="25">
        <v>741.4</v>
      </c>
      <c r="F103" s="25">
        <v>903.4</v>
      </c>
      <c r="G103" s="29">
        <v>743.9</v>
      </c>
      <c r="J103" s="25">
        <f t="shared" si="13"/>
        <v>741.4</v>
      </c>
      <c r="K103" s="25">
        <f t="shared" si="14"/>
        <v>741.4</v>
      </c>
      <c r="L103" s="25">
        <f t="shared" si="15"/>
        <v>741.4</v>
      </c>
      <c r="M103" s="25">
        <f t="shared" si="16"/>
        <v>741.4</v>
      </c>
      <c r="N103" s="25"/>
      <c r="O103" s="25"/>
      <c r="P103" s="25"/>
      <c r="Q103" s="25" t="s">
        <v>30</v>
      </c>
      <c r="R103" s="25">
        <f t="shared" si="9"/>
        <v>1.1888319395737794</v>
      </c>
      <c r="S103" s="25">
        <f t="shared" si="10"/>
        <v>1</v>
      </c>
      <c r="T103" s="25">
        <f t="shared" si="11"/>
        <v>1.2185055300782304</v>
      </c>
      <c r="U103" s="25">
        <f t="shared" si="12"/>
        <v>1.0033719989209604</v>
      </c>
    </row>
    <row r="104" spans="2:21" x14ac:dyDescent="0.25">
      <c r="B104" s="25"/>
      <c r="C104" s="25" t="s">
        <v>31</v>
      </c>
      <c r="D104" s="25">
        <v>2099.4</v>
      </c>
      <c r="E104" s="25">
        <v>1941</v>
      </c>
      <c r="F104" s="25">
        <v>1678.4</v>
      </c>
      <c r="G104" s="29">
        <v>1701.9</v>
      </c>
      <c r="J104" s="25">
        <f t="shared" si="13"/>
        <v>1941</v>
      </c>
      <c r="K104" s="25">
        <f t="shared" si="14"/>
        <v>1941</v>
      </c>
      <c r="L104" s="25">
        <f t="shared" si="15"/>
        <v>1941</v>
      </c>
      <c r="M104" s="25">
        <f t="shared" si="16"/>
        <v>1941</v>
      </c>
      <c r="N104" s="25"/>
      <c r="O104" s="25"/>
      <c r="P104" s="25"/>
      <c r="Q104" s="25" t="s">
        <v>31</v>
      </c>
      <c r="R104" s="25">
        <f t="shared" si="9"/>
        <v>1.0816074188562597</v>
      </c>
      <c r="S104" s="25">
        <f t="shared" si="10"/>
        <v>1</v>
      </c>
      <c r="T104" s="25">
        <f t="shared" si="11"/>
        <v>0.86470891293147867</v>
      </c>
      <c r="U104" s="25">
        <f t="shared" si="12"/>
        <v>0.87681607418856267</v>
      </c>
    </row>
    <row r="105" spans="2:21" x14ac:dyDescent="0.25">
      <c r="B105" s="25"/>
      <c r="C105" s="25" t="s">
        <v>76</v>
      </c>
      <c r="D105" s="25">
        <v>1568.3</v>
      </c>
      <c r="E105" s="25">
        <v>1252.425</v>
      </c>
      <c r="F105" s="25">
        <v>1054.2539999999999</v>
      </c>
      <c r="G105" s="29">
        <f>MIN(D105:F105)</f>
        <v>1054.2539999999999</v>
      </c>
      <c r="H105" s="28"/>
      <c r="J105" s="25">
        <f t="shared" si="13"/>
        <v>1252.425</v>
      </c>
      <c r="K105" s="25">
        <f t="shared" si="14"/>
        <v>1252.425</v>
      </c>
      <c r="L105" s="25">
        <f t="shared" si="15"/>
        <v>1252.425</v>
      </c>
      <c r="M105" s="25">
        <f t="shared" si="16"/>
        <v>1252.425</v>
      </c>
      <c r="N105" s="25"/>
      <c r="O105" s="25"/>
      <c r="P105" s="25"/>
      <c r="Q105" s="25" t="s">
        <v>76</v>
      </c>
      <c r="R105" s="25">
        <f t="shared" si="9"/>
        <v>1.2522107112202328</v>
      </c>
      <c r="S105" s="25">
        <f t="shared" si="10"/>
        <v>1</v>
      </c>
      <c r="T105" s="25">
        <f t="shared" si="11"/>
        <v>0.84177016587819631</v>
      </c>
      <c r="U105" s="25">
        <f t="shared" si="12"/>
        <v>0.84177016587819631</v>
      </c>
    </row>
    <row r="106" spans="2:21" x14ac:dyDescent="0.25">
      <c r="B106" s="25" t="s">
        <v>9</v>
      </c>
      <c r="C106" s="25" t="s">
        <v>1</v>
      </c>
      <c r="D106" s="25">
        <v>162.24</v>
      </c>
      <c r="E106" s="25">
        <v>113.1</v>
      </c>
      <c r="F106" s="25">
        <v>85.76</v>
      </c>
      <c r="G106" s="29">
        <v>115.6</v>
      </c>
      <c r="H106" s="25">
        <v>152.04300000000001</v>
      </c>
      <c r="I106" s="25">
        <v>148.334</v>
      </c>
      <c r="J106" s="25">
        <f t="shared" si="13"/>
        <v>113.1</v>
      </c>
      <c r="K106" s="25">
        <f t="shared" si="14"/>
        <v>113.1</v>
      </c>
      <c r="L106" s="25">
        <f t="shared" si="15"/>
        <v>113.1</v>
      </c>
      <c r="M106" s="25">
        <f t="shared" si="16"/>
        <v>113.1</v>
      </c>
      <c r="N106" s="25"/>
      <c r="O106" s="25"/>
      <c r="P106" s="25" t="s">
        <v>9</v>
      </c>
      <c r="Q106" s="25" t="s">
        <v>1</v>
      </c>
      <c r="R106" s="25">
        <f t="shared" si="9"/>
        <v>1.4344827586206899</v>
      </c>
      <c r="S106" s="25">
        <f t="shared" si="10"/>
        <v>1</v>
      </c>
      <c r="T106" s="25">
        <f t="shared" si="11"/>
        <v>0.75826702033598592</v>
      </c>
      <c r="U106" s="25">
        <f t="shared" si="12"/>
        <v>1.0221043324491601</v>
      </c>
    </row>
    <row r="107" spans="2:21" x14ac:dyDescent="0.25">
      <c r="B107" s="25"/>
      <c r="C107" s="25" t="s">
        <v>2</v>
      </c>
      <c r="D107" s="25">
        <v>167.28</v>
      </c>
      <c r="E107" s="25">
        <v>181.13</v>
      </c>
      <c r="F107" s="25">
        <v>98.4</v>
      </c>
      <c r="G107" s="29">
        <v>169.78</v>
      </c>
      <c r="H107" s="25">
        <v>1863.211</v>
      </c>
      <c r="I107" s="25">
        <v>1887.124</v>
      </c>
      <c r="J107" s="25">
        <f t="shared" si="13"/>
        <v>181.13</v>
      </c>
      <c r="K107" s="25">
        <f t="shared" si="14"/>
        <v>181.13</v>
      </c>
      <c r="L107" s="25">
        <f t="shared" si="15"/>
        <v>181.13</v>
      </c>
      <c r="M107" s="25">
        <f t="shared" si="16"/>
        <v>181.13</v>
      </c>
      <c r="N107" s="25"/>
      <c r="O107" s="25"/>
      <c r="P107" s="25"/>
      <c r="Q107" s="25" t="s">
        <v>2</v>
      </c>
      <c r="R107" s="25">
        <f t="shared" si="9"/>
        <v>0.92353558217854581</v>
      </c>
      <c r="S107" s="25">
        <f t="shared" si="10"/>
        <v>1</v>
      </c>
      <c r="T107" s="25">
        <f t="shared" si="11"/>
        <v>0.54325622481090929</v>
      </c>
      <c r="U107" s="25">
        <f t="shared" si="12"/>
        <v>0.9373378236625628</v>
      </c>
    </row>
    <row r="108" spans="2:21" x14ac:dyDescent="0.25">
      <c r="B108" s="25"/>
      <c r="C108" s="25" t="s">
        <v>3</v>
      </c>
      <c r="D108" s="25">
        <v>39.14</v>
      </c>
      <c r="E108" s="25">
        <v>64.5</v>
      </c>
      <c r="F108" s="25">
        <v>37.909999999999997</v>
      </c>
      <c r="G108" s="29">
        <v>41.64</v>
      </c>
      <c r="J108" s="25">
        <f t="shared" si="13"/>
        <v>64.5</v>
      </c>
      <c r="K108" s="25">
        <f t="shared" si="14"/>
        <v>64.5</v>
      </c>
      <c r="L108" s="25">
        <f t="shared" si="15"/>
        <v>64.5</v>
      </c>
      <c r="M108" s="25">
        <f t="shared" si="16"/>
        <v>64.5</v>
      </c>
      <c r="N108" s="25"/>
      <c r="O108" s="25"/>
      <c r="P108" s="25"/>
      <c r="Q108" s="25" t="s">
        <v>3</v>
      </c>
      <c r="R108" s="25">
        <f t="shared" si="9"/>
        <v>0.60682170542635661</v>
      </c>
      <c r="S108" s="25">
        <f t="shared" si="10"/>
        <v>1</v>
      </c>
      <c r="T108" s="25">
        <f t="shared" si="11"/>
        <v>0.5877519379844961</v>
      </c>
      <c r="U108" s="25">
        <f t="shared" si="12"/>
        <v>0.64558139534883718</v>
      </c>
    </row>
    <row r="109" spans="2:21" x14ac:dyDescent="0.25">
      <c r="B109" s="25"/>
      <c r="C109" s="25" t="s">
        <v>4</v>
      </c>
      <c r="D109" s="25">
        <v>302.64</v>
      </c>
      <c r="E109" s="25">
        <v>292.95</v>
      </c>
      <c r="F109" s="25">
        <v>144.13999999999999</v>
      </c>
      <c r="G109" s="29">
        <v>295.45</v>
      </c>
      <c r="H109" s="25">
        <v>771.04300000000001</v>
      </c>
      <c r="I109" s="25">
        <v>737.80600000000004</v>
      </c>
      <c r="J109" s="25">
        <f t="shared" si="13"/>
        <v>292.95</v>
      </c>
      <c r="K109" s="25">
        <f t="shared" si="14"/>
        <v>292.95</v>
      </c>
      <c r="L109" s="25">
        <f t="shared" si="15"/>
        <v>292.95</v>
      </c>
      <c r="M109" s="25">
        <f t="shared" si="16"/>
        <v>292.95</v>
      </c>
      <c r="N109" s="25"/>
      <c r="O109" s="25"/>
      <c r="P109" s="25"/>
      <c r="Q109" s="25" t="s">
        <v>4</v>
      </c>
      <c r="R109" s="25">
        <f t="shared" si="9"/>
        <v>1.0330773169482848</v>
      </c>
      <c r="S109" s="25">
        <f t="shared" si="10"/>
        <v>1</v>
      </c>
      <c r="T109" s="25">
        <f t="shared" si="11"/>
        <v>0.49202935654548557</v>
      </c>
      <c r="U109" s="25">
        <f t="shared" si="12"/>
        <v>1.0085338795016214</v>
      </c>
    </row>
    <row r="110" spans="2:21" x14ac:dyDescent="0.25">
      <c r="B110" s="25"/>
      <c r="C110" s="25" t="s">
        <v>5</v>
      </c>
      <c r="D110" s="25">
        <v>705.68</v>
      </c>
      <c r="E110" s="25">
        <v>841.4</v>
      </c>
      <c r="F110" s="25">
        <v>472.1</v>
      </c>
      <c r="G110" s="29">
        <v>708.18</v>
      </c>
      <c r="J110" s="25">
        <f t="shared" si="13"/>
        <v>841.4</v>
      </c>
      <c r="K110" s="25">
        <f t="shared" si="14"/>
        <v>841.4</v>
      </c>
      <c r="L110" s="25">
        <f t="shared" si="15"/>
        <v>841.4</v>
      </c>
      <c r="M110" s="25">
        <f t="shared" si="16"/>
        <v>841.4</v>
      </c>
      <c r="N110" s="25"/>
      <c r="O110" s="25"/>
      <c r="P110" s="25"/>
      <c r="Q110" s="25" t="s">
        <v>5</v>
      </c>
      <c r="R110" s="25">
        <f t="shared" si="9"/>
        <v>0.83869740908010459</v>
      </c>
      <c r="S110" s="25">
        <f t="shared" si="10"/>
        <v>1</v>
      </c>
      <c r="T110" s="25">
        <f t="shared" si="11"/>
        <v>0.56108866175421923</v>
      </c>
      <c r="U110" s="25">
        <f t="shared" si="12"/>
        <v>0.84166864749227477</v>
      </c>
    </row>
    <row r="111" spans="2:21" x14ac:dyDescent="0.25">
      <c r="B111" s="25"/>
      <c r="C111" s="25" t="s">
        <v>30</v>
      </c>
      <c r="D111" s="25">
        <v>820.5</v>
      </c>
      <c r="E111" s="25">
        <v>925.1</v>
      </c>
      <c r="F111" s="25">
        <v>755.3</v>
      </c>
      <c r="G111" s="29">
        <v>823</v>
      </c>
      <c r="J111" s="25">
        <f t="shared" si="13"/>
        <v>925.1</v>
      </c>
      <c r="K111" s="25">
        <f t="shared" si="14"/>
        <v>925.1</v>
      </c>
      <c r="L111" s="25">
        <f t="shared" si="15"/>
        <v>925.1</v>
      </c>
      <c r="M111" s="25">
        <f t="shared" si="16"/>
        <v>925.1</v>
      </c>
      <c r="N111" s="25"/>
      <c r="O111" s="25"/>
      <c r="P111" s="25"/>
      <c r="Q111" s="25" t="s">
        <v>30</v>
      </c>
      <c r="R111" s="25">
        <f t="shared" si="9"/>
        <v>0.8869311425791806</v>
      </c>
      <c r="S111" s="25">
        <f t="shared" si="10"/>
        <v>1</v>
      </c>
      <c r="T111" s="25">
        <f t="shared" si="11"/>
        <v>0.81645227542968324</v>
      </c>
      <c r="U111" s="25">
        <f t="shared" si="12"/>
        <v>0.88963355312939141</v>
      </c>
    </row>
    <row r="112" spans="2:21" x14ac:dyDescent="0.25">
      <c r="B112" s="25"/>
      <c r="C112" s="25" t="s">
        <v>31</v>
      </c>
      <c r="D112" s="25">
        <v>1344.3</v>
      </c>
      <c r="E112" s="25">
        <v>1435.3</v>
      </c>
      <c r="F112" s="25">
        <v>1153.3499999999999</v>
      </c>
      <c r="G112" s="29">
        <v>1346.8</v>
      </c>
      <c r="J112" s="25">
        <f t="shared" si="13"/>
        <v>1435.3</v>
      </c>
      <c r="K112" s="25">
        <f t="shared" si="14"/>
        <v>1435.3</v>
      </c>
      <c r="L112" s="25">
        <f t="shared" si="15"/>
        <v>1435.3</v>
      </c>
      <c r="M112" s="25">
        <f t="shared" si="16"/>
        <v>1435.3</v>
      </c>
      <c r="N112" s="25"/>
      <c r="O112" s="25"/>
      <c r="P112" s="25"/>
      <c r="Q112" s="25" t="s">
        <v>31</v>
      </c>
      <c r="R112" s="25">
        <f t="shared" si="9"/>
        <v>0.93659862049745701</v>
      </c>
      <c r="S112" s="25">
        <f t="shared" si="10"/>
        <v>1</v>
      </c>
      <c r="T112" s="25">
        <f t="shared" si="11"/>
        <v>0.80356023131052734</v>
      </c>
      <c r="U112" s="25">
        <f t="shared" si="12"/>
        <v>0.93834041663763668</v>
      </c>
    </row>
    <row r="113" spans="2:21" x14ac:dyDescent="0.25">
      <c r="B113" s="25"/>
      <c r="C113" s="25" t="s">
        <v>76</v>
      </c>
      <c r="D113" s="25">
        <v>1452.5</v>
      </c>
      <c r="E113" s="25">
        <v>1852.24</v>
      </c>
      <c r="F113" s="25">
        <v>1603.34</v>
      </c>
      <c r="G113" s="29">
        <f>MIN(D113:F113)</f>
        <v>1452.5</v>
      </c>
      <c r="H113" s="28"/>
      <c r="J113" s="25">
        <f t="shared" si="13"/>
        <v>1852.24</v>
      </c>
      <c r="K113" s="25">
        <f t="shared" si="14"/>
        <v>1852.24</v>
      </c>
      <c r="L113" s="25">
        <f t="shared" si="15"/>
        <v>1852.24</v>
      </c>
      <c r="M113" s="25">
        <f t="shared" si="16"/>
        <v>1852.24</v>
      </c>
      <c r="N113" s="25"/>
      <c r="O113" s="25"/>
      <c r="P113" s="25"/>
      <c r="Q113" s="25" t="s">
        <v>76</v>
      </c>
      <c r="R113" s="25">
        <f t="shared" si="9"/>
        <v>0.7841856346909688</v>
      </c>
      <c r="S113" s="25">
        <f t="shared" si="10"/>
        <v>1</v>
      </c>
      <c r="T113" s="25">
        <f t="shared" si="11"/>
        <v>0.86562216559409144</v>
      </c>
      <c r="U113" s="25">
        <f t="shared" si="12"/>
        <v>0.7841856346909688</v>
      </c>
    </row>
    <row r="114" spans="2:21" x14ac:dyDescent="0.25">
      <c r="B114" s="25" t="s">
        <v>10</v>
      </c>
      <c r="C114" s="25" t="s">
        <v>1</v>
      </c>
      <c r="D114" s="25">
        <v>122.72000000000001</v>
      </c>
      <c r="E114" s="25">
        <v>133.5</v>
      </c>
      <c r="F114" s="25">
        <v>67.13</v>
      </c>
      <c r="G114" s="29">
        <v>125.22000000000001</v>
      </c>
      <c r="H114" s="25">
        <v>32.582999999999998</v>
      </c>
      <c r="I114" s="25">
        <v>16.46</v>
      </c>
      <c r="J114" s="25">
        <f t="shared" si="13"/>
        <v>133.5</v>
      </c>
      <c r="K114" s="25">
        <f t="shared" si="14"/>
        <v>133.5</v>
      </c>
      <c r="L114" s="25">
        <f t="shared" si="15"/>
        <v>133.5</v>
      </c>
      <c r="M114" s="25">
        <f t="shared" si="16"/>
        <v>133.5</v>
      </c>
      <c r="N114" s="25"/>
      <c r="O114" s="25"/>
      <c r="P114" s="25" t="s">
        <v>10</v>
      </c>
      <c r="Q114" s="25" t="s">
        <v>1</v>
      </c>
      <c r="R114" s="25">
        <f t="shared" si="9"/>
        <v>0.9192509363295881</v>
      </c>
      <c r="S114" s="25">
        <f t="shared" si="10"/>
        <v>1</v>
      </c>
      <c r="T114" s="25">
        <f t="shared" si="11"/>
        <v>0.50284644194756556</v>
      </c>
      <c r="U114" s="25">
        <f t="shared" si="12"/>
        <v>0.93797752808988777</v>
      </c>
    </row>
    <row r="115" spans="2:21" x14ac:dyDescent="0.25">
      <c r="B115" s="25"/>
      <c r="C115" s="25" t="s">
        <v>2</v>
      </c>
      <c r="D115" s="25">
        <v>158</v>
      </c>
      <c r="E115" s="25">
        <v>224.3</v>
      </c>
      <c r="F115" s="25">
        <v>73.34</v>
      </c>
      <c r="G115" s="29">
        <v>160.5</v>
      </c>
      <c r="H115" s="25">
        <v>136.33500000000001</v>
      </c>
      <c r="I115" s="25">
        <v>80.063999999999993</v>
      </c>
      <c r="J115" s="25">
        <f t="shared" si="13"/>
        <v>224.3</v>
      </c>
      <c r="K115" s="25">
        <f t="shared" si="14"/>
        <v>224.3</v>
      </c>
      <c r="L115" s="25">
        <f t="shared" si="15"/>
        <v>224.3</v>
      </c>
      <c r="M115" s="25">
        <f t="shared" si="16"/>
        <v>224.3</v>
      </c>
      <c r="N115" s="25"/>
      <c r="O115" s="25"/>
      <c r="P115" s="25"/>
      <c r="Q115" s="25" t="s">
        <v>2</v>
      </c>
      <c r="R115" s="25">
        <f t="shared" si="9"/>
        <v>0.70441373160945164</v>
      </c>
      <c r="S115" s="25">
        <f t="shared" si="10"/>
        <v>1</v>
      </c>
      <c r="T115" s="25">
        <f t="shared" si="11"/>
        <v>0.32697280427998215</v>
      </c>
      <c r="U115" s="25">
        <f t="shared" si="12"/>
        <v>0.71555951850200616</v>
      </c>
    </row>
    <row r="116" spans="2:21" x14ac:dyDescent="0.25">
      <c r="B116" s="25"/>
      <c r="C116" s="25" t="s">
        <v>3</v>
      </c>
      <c r="D116" s="25">
        <v>89.4</v>
      </c>
      <c r="E116" s="25">
        <v>249.1</v>
      </c>
      <c r="F116" s="25">
        <v>49.13</v>
      </c>
      <c r="G116" s="29">
        <v>91.9</v>
      </c>
      <c r="H116" s="26">
        <v>10.319000000000001</v>
      </c>
      <c r="I116" s="28">
        <v>3.2570000000000001</v>
      </c>
      <c r="J116" s="25">
        <f t="shared" si="13"/>
        <v>249.1</v>
      </c>
      <c r="K116" s="25">
        <f t="shared" si="14"/>
        <v>249.1</v>
      </c>
      <c r="L116" s="25">
        <f t="shared" si="15"/>
        <v>249.1</v>
      </c>
      <c r="M116" s="25">
        <f t="shared" si="16"/>
        <v>249.1</v>
      </c>
      <c r="N116" s="25"/>
      <c r="O116" s="25"/>
      <c r="P116" s="25"/>
      <c r="Q116" s="25" t="s">
        <v>3</v>
      </c>
      <c r="R116" s="25">
        <f t="shared" si="9"/>
        <v>0.35889201124046571</v>
      </c>
      <c r="S116" s="25">
        <f t="shared" si="10"/>
        <v>1</v>
      </c>
      <c r="T116" s="25">
        <f t="shared" si="11"/>
        <v>0.19723002810116422</v>
      </c>
      <c r="U116" s="25">
        <f t="shared" si="12"/>
        <v>0.36892814130871138</v>
      </c>
    </row>
    <row r="117" spans="2:21" x14ac:dyDescent="0.25">
      <c r="B117" s="25"/>
      <c r="C117" s="25" t="s">
        <v>4</v>
      </c>
      <c r="D117" s="25">
        <v>302.48</v>
      </c>
      <c r="E117" s="25">
        <v>367.1</v>
      </c>
      <c r="F117" s="25">
        <v>70.13</v>
      </c>
      <c r="G117" s="29">
        <v>304.98</v>
      </c>
      <c r="H117" s="25">
        <v>278.23599999999999</v>
      </c>
      <c r="I117" s="25">
        <v>167.11</v>
      </c>
      <c r="J117" s="25">
        <f t="shared" si="13"/>
        <v>367.1</v>
      </c>
      <c r="K117" s="25">
        <f t="shared" si="14"/>
        <v>367.1</v>
      </c>
      <c r="L117" s="25">
        <f t="shared" si="15"/>
        <v>367.1</v>
      </c>
      <c r="M117" s="25">
        <f t="shared" si="16"/>
        <v>367.1</v>
      </c>
      <c r="N117" s="25"/>
      <c r="O117" s="25"/>
      <c r="P117" s="25"/>
      <c r="Q117" s="25" t="s">
        <v>4</v>
      </c>
      <c r="R117" s="25">
        <f t="shared" si="9"/>
        <v>0.82397166984472892</v>
      </c>
      <c r="S117" s="25">
        <f t="shared" si="10"/>
        <v>1</v>
      </c>
      <c r="T117" s="25">
        <f t="shared" si="11"/>
        <v>0.19103786434214109</v>
      </c>
      <c r="U117" s="25">
        <f t="shared" si="12"/>
        <v>0.83078180332334517</v>
      </c>
    </row>
    <row r="118" spans="2:21" x14ac:dyDescent="0.25">
      <c r="B118" s="25"/>
      <c r="C118" s="25" t="s">
        <v>5</v>
      </c>
      <c r="D118" s="25">
        <v>491.52</v>
      </c>
      <c r="E118" s="25">
        <v>773.4</v>
      </c>
      <c r="F118" s="25">
        <v>613</v>
      </c>
      <c r="G118" s="29">
        <v>494.02</v>
      </c>
      <c r="I118" s="28">
        <v>4285.7700000000004</v>
      </c>
      <c r="J118" s="25">
        <f t="shared" si="13"/>
        <v>773.4</v>
      </c>
      <c r="K118" s="25">
        <f t="shared" si="14"/>
        <v>773.4</v>
      </c>
      <c r="L118" s="25">
        <f t="shared" si="15"/>
        <v>773.4</v>
      </c>
      <c r="M118" s="25">
        <f t="shared" si="16"/>
        <v>773.4</v>
      </c>
      <c r="N118" s="25"/>
      <c r="O118" s="25"/>
      <c r="P118" s="25"/>
      <c r="Q118" s="25" t="s">
        <v>5</v>
      </c>
      <c r="R118" s="25">
        <f t="shared" si="9"/>
        <v>0.63553141970519778</v>
      </c>
      <c r="S118" s="25">
        <f t="shared" si="10"/>
        <v>1</v>
      </c>
      <c r="T118" s="25">
        <f t="shared" si="11"/>
        <v>0.79260408585466768</v>
      </c>
      <c r="U118" s="25">
        <f t="shared" si="12"/>
        <v>0.63876389966382208</v>
      </c>
    </row>
    <row r="119" spans="2:21" x14ac:dyDescent="0.25">
      <c r="B119" s="25"/>
      <c r="C119" s="25" t="s">
        <v>30</v>
      </c>
      <c r="D119" s="25">
        <v>101.45</v>
      </c>
      <c r="E119" s="25">
        <v>236.70000000000002</v>
      </c>
      <c r="F119" s="25">
        <v>133.5</v>
      </c>
      <c r="G119" s="29">
        <v>103.95</v>
      </c>
      <c r="J119" s="25">
        <f t="shared" si="13"/>
        <v>236.70000000000002</v>
      </c>
      <c r="K119" s="25">
        <f t="shared" si="14"/>
        <v>236.70000000000002</v>
      </c>
      <c r="L119" s="25">
        <f t="shared" si="15"/>
        <v>236.70000000000002</v>
      </c>
      <c r="M119" s="25">
        <f t="shared" si="16"/>
        <v>236.70000000000002</v>
      </c>
      <c r="N119" s="25"/>
      <c r="O119" s="25"/>
      <c r="P119" s="25"/>
      <c r="Q119" s="25" t="s">
        <v>30</v>
      </c>
      <c r="R119" s="25">
        <f t="shared" si="9"/>
        <v>0.42860160540768905</v>
      </c>
      <c r="S119" s="25">
        <f t="shared" si="10"/>
        <v>1</v>
      </c>
      <c r="T119" s="25">
        <f t="shared" si="11"/>
        <v>0.56400506970849174</v>
      </c>
      <c r="U119" s="25">
        <f t="shared" si="12"/>
        <v>0.4391634980988593</v>
      </c>
    </row>
    <row r="120" spans="2:21" x14ac:dyDescent="0.25">
      <c r="B120" s="25"/>
      <c r="C120" s="25" t="s">
        <v>31</v>
      </c>
      <c r="D120" s="25">
        <v>166.13</v>
      </c>
      <c r="E120" s="25">
        <v>233.1</v>
      </c>
      <c r="F120" s="25">
        <v>101.4</v>
      </c>
      <c r="G120" s="29">
        <v>168.63</v>
      </c>
      <c r="J120" s="25">
        <f t="shared" si="13"/>
        <v>233.1</v>
      </c>
      <c r="K120" s="25">
        <f t="shared" si="14"/>
        <v>233.1</v>
      </c>
      <c r="L120" s="25">
        <f t="shared" si="15"/>
        <v>233.1</v>
      </c>
      <c r="M120" s="25">
        <f t="shared" si="16"/>
        <v>233.1</v>
      </c>
      <c r="N120" s="25"/>
      <c r="O120" s="25"/>
      <c r="P120" s="25"/>
      <c r="Q120" s="25" t="s">
        <v>31</v>
      </c>
      <c r="R120" s="25">
        <f t="shared" si="9"/>
        <v>0.71269841269841272</v>
      </c>
      <c r="S120" s="25">
        <f t="shared" si="10"/>
        <v>1</v>
      </c>
      <c r="T120" s="25">
        <f t="shared" si="11"/>
        <v>0.43500643500643504</v>
      </c>
      <c r="U120" s="25">
        <f t="shared" si="12"/>
        <v>0.72342342342342347</v>
      </c>
    </row>
    <row r="121" spans="2:21" x14ac:dyDescent="0.25">
      <c r="B121" s="25"/>
      <c r="C121" s="25" t="s">
        <v>76</v>
      </c>
      <c r="D121" s="25">
        <v>201.54</v>
      </c>
      <c r="E121" s="25">
        <v>190.41300000000001</v>
      </c>
      <c r="F121" s="25">
        <v>110.3</v>
      </c>
      <c r="G121" s="29">
        <f>MIN(D121:F121)</f>
        <v>110.3</v>
      </c>
      <c r="H121" s="28"/>
      <c r="J121" s="25">
        <f t="shared" si="13"/>
        <v>190.41300000000001</v>
      </c>
      <c r="K121" s="25">
        <f t="shared" si="14"/>
        <v>190.41300000000001</v>
      </c>
      <c r="L121" s="25">
        <f t="shared" si="15"/>
        <v>190.41300000000001</v>
      </c>
      <c r="M121" s="25">
        <f t="shared" si="16"/>
        <v>190.41300000000001</v>
      </c>
      <c r="N121" s="25"/>
      <c r="O121" s="25"/>
      <c r="P121" s="25"/>
      <c r="Q121" s="25" t="s">
        <v>76</v>
      </c>
      <c r="R121" s="25">
        <f t="shared" si="9"/>
        <v>1.0584361361881802</v>
      </c>
      <c r="S121" s="25">
        <f t="shared" si="10"/>
        <v>1</v>
      </c>
      <c r="T121" s="25">
        <f t="shared" si="11"/>
        <v>0.57926717188427257</v>
      </c>
      <c r="U121" s="25">
        <f t="shared" si="12"/>
        <v>0.57926717188427257</v>
      </c>
    </row>
    <row r="122" spans="2:21" x14ac:dyDescent="0.25">
      <c r="B122" s="25" t="s">
        <v>11</v>
      </c>
      <c r="C122" s="25" t="s">
        <v>1</v>
      </c>
      <c r="D122" s="25">
        <v>132.16</v>
      </c>
      <c r="E122" s="25">
        <v>324.3</v>
      </c>
      <c r="F122" s="25">
        <v>65.56</v>
      </c>
      <c r="G122" s="29">
        <v>134.66</v>
      </c>
      <c r="H122" s="25">
        <v>456.84</v>
      </c>
      <c r="I122" s="25">
        <v>485.64699999999999</v>
      </c>
      <c r="J122" s="25">
        <f t="shared" si="13"/>
        <v>324.3</v>
      </c>
      <c r="K122" s="25">
        <f t="shared" si="14"/>
        <v>324.3</v>
      </c>
      <c r="L122" s="25">
        <f t="shared" si="15"/>
        <v>324.3</v>
      </c>
      <c r="M122" s="25">
        <f t="shared" si="16"/>
        <v>324.3</v>
      </c>
      <c r="N122" s="25"/>
      <c r="O122" s="25"/>
      <c r="P122" s="25" t="s">
        <v>11</v>
      </c>
      <c r="Q122" s="25" t="s">
        <v>1</v>
      </c>
      <c r="R122" s="25">
        <f t="shared" si="9"/>
        <v>0.40752389762565522</v>
      </c>
      <c r="S122" s="25">
        <f t="shared" si="10"/>
        <v>1</v>
      </c>
      <c r="T122" s="25">
        <f t="shared" si="11"/>
        <v>0.20215849522047488</v>
      </c>
      <c r="U122" s="25">
        <f t="shared" si="12"/>
        <v>0.41523280912735117</v>
      </c>
    </row>
    <row r="123" spans="2:21" x14ac:dyDescent="0.25">
      <c r="B123" s="25"/>
      <c r="C123" s="25" t="s">
        <v>2</v>
      </c>
      <c r="D123" s="25">
        <v>49.04</v>
      </c>
      <c r="E123" s="25">
        <v>53.43</v>
      </c>
      <c r="F123" s="25">
        <v>21.45</v>
      </c>
      <c r="G123" s="29">
        <v>51.54</v>
      </c>
      <c r="H123" s="25">
        <v>1140.1780000000001</v>
      </c>
      <c r="I123" s="25">
        <v>1198.0709999999999</v>
      </c>
      <c r="J123" s="25">
        <f t="shared" si="13"/>
        <v>53.43</v>
      </c>
      <c r="K123" s="25">
        <f t="shared" si="14"/>
        <v>53.43</v>
      </c>
      <c r="L123" s="25">
        <f t="shared" si="15"/>
        <v>53.43</v>
      </c>
      <c r="M123" s="25">
        <f t="shared" si="16"/>
        <v>53.43</v>
      </c>
      <c r="N123" s="25"/>
      <c r="O123" s="25"/>
      <c r="P123" s="25"/>
      <c r="Q123" s="25" t="s">
        <v>2</v>
      </c>
      <c r="R123" s="25">
        <f t="shared" si="9"/>
        <v>0.91783642148605649</v>
      </c>
      <c r="S123" s="25">
        <f t="shared" si="10"/>
        <v>1</v>
      </c>
      <c r="T123" s="25">
        <f t="shared" si="11"/>
        <v>0.40145985401459855</v>
      </c>
      <c r="U123" s="25">
        <f t="shared" si="12"/>
        <v>0.96462661426165075</v>
      </c>
    </row>
    <row r="124" spans="2:21" x14ac:dyDescent="0.25">
      <c r="B124" s="25"/>
      <c r="C124" s="25" t="s">
        <v>3</v>
      </c>
      <c r="D124" s="25">
        <v>48.42</v>
      </c>
      <c r="E124" s="25">
        <v>104.5</v>
      </c>
      <c r="F124" s="25">
        <v>102.3</v>
      </c>
      <c r="G124" s="29">
        <v>50.92</v>
      </c>
      <c r="J124" s="25">
        <f t="shared" si="13"/>
        <v>104.5</v>
      </c>
      <c r="K124" s="25">
        <f t="shared" si="14"/>
        <v>104.5</v>
      </c>
      <c r="L124" s="25">
        <f t="shared" si="15"/>
        <v>104.5</v>
      </c>
      <c r="M124" s="25">
        <f t="shared" si="16"/>
        <v>104.5</v>
      </c>
      <c r="N124" s="25"/>
      <c r="O124" s="25"/>
      <c r="P124" s="25"/>
      <c r="Q124" s="25" t="s">
        <v>3</v>
      </c>
      <c r="R124" s="25">
        <f t="shared" si="9"/>
        <v>0.46334928229665073</v>
      </c>
      <c r="S124" s="25">
        <f t="shared" si="10"/>
        <v>1</v>
      </c>
      <c r="T124" s="25">
        <f t="shared" si="11"/>
        <v>0.97894736842105257</v>
      </c>
      <c r="U124" s="25">
        <f t="shared" si="12"/>
        <v>0.4872727272727273</v>
      </c>
    </row>
    <row r="125" spans="2:21" x14ac:dyDescent="0.25">
      <c r="B125" s="25"/>
      <c r="C125" s="25" t="s">
        <v>4</v>
      </c>
      <c r="D125" s="25">
        <v>64.88</v>
      </c>
      <c r="E125" s="25">
        <v>134.5</v>
      </c>
      <c r="F125" s="25">
        <v>71.44</v>
      </c>
      <c r="G125" s="29">
        <v>67.38</v>
      </c>
      <c r="H125" s="25">
        <v>2195.6089999999999</v>
      </c>
      <c r="I125" s="25">
        <v>2270.5630000000001</v>
      </c>
      <c r="J125" s="25">
        <f t="shared" si="13"/>
        <v>134.5</v>
      </c>
      <c r="K125" s="25">
        <f t="shared" si="14"/>
        <v>134.5</v>
      </c>
      <c r="L125" s="25">
        <f t="shared" si="15"/>
        <v>134.5</v>
      </c>
      <c r="M125" s="25">
        <f t="shared" si="16"/>
        <v>134.5</v>
      </c>
      <c r="N125" s="25"/>
      <c r="O125" s="25"/>
      <c r="P125" s="25"/>
      <c r="Q125" s="25" t="s">
        <v>4</v>
      </c>
      <c r="R125" s="25">
        <f t="shared" si="9"/>
        <v>0.48237918215613379</v>
      </c>
      <c r="S125" s="25">
        <f t="shared" si="10"/>
        <v>1</v>
      </c>
      <c r="T125" s="25">
        <f t="shared" si="11"/>
        <v>0.53115241635687727</v>
      </c>
      <c r="U125" s="25">
        <f t="shared" si="12"/>
        <v>0.50096654275092933</v>
      </c>
    </row>
    <row r="126" spans="2:21" x14ac:dyDescent="0.25">
      <c r="B126" s="25"/>
      <c r="C126" s="25" t="s">
        <v>5</v>
      </c>
      <c r="D126" s="25">
        <v>481.04</v>
      </c>
      <c r="E126" s="25">
        <v>712.2</v>
      </c>
      <c r="F126" s="25">
        <v>510.4</v>
      </c>
      <c r="G126" s="29">
        <v>483.54</v>
      </c>
      <c r="J126" s="25">
        <f t="shared" si="13"/>
        <v>712.2</v>
      </c>
      <c r="K126" s="25">
        <f t="shared" si="14"/>
        <v>712.2</v>
      </c>
      <c r="L126" s="25">
        <f t="shared" si="15"/>
        <v>712.2</v>
      </c>
      <c r="M126" s="25">
        <f t="shared" si="16"/>
        <v>712.2</v>
      </c>
      <c r="N126" s="25"/>
      <c r="O126" s="25"/>
      <c r="P126" s="25"/>
      <c r="Q126" s="25" t="s">
        <v>5</v>
      </c>
      <c r="R126" s="25">
        <f t="shared" si="9"/>
        <v>0.67542825049143496</v>
      </c>
      <c r="S126" s="25">
        <f t="shared" si="10"/>
        <v>1</v>
      </c>
      <c r="T126" s="25">
        <f t="shared" si="11"/>
        <v>0.71665262566694743</v>
      </c>
      <c r="U126" s="25">
        <f t="shared" si="12"/>
        <v>0.67893850042122994</v>
      </c>
    </row>
    <row r="127" spans="2:21" x14ac:dyDescent="0.25">
      <c r="B127" s="25"/>
      <c r="C127" s="25" t="s">
        <v>30</v>
      </c>
      <c r="D127" s="25">
        <v>993.13</v>
      </c>
      <c r="E127" s="25">
        <v>1231.31</v>
      </c>
      <c r="F127" s="25">
        <v>1098.46</v>
      </c>
      <c r="G127" s="29">
        <v>995.63</v>
      </c>
      <c r="J127" s="25">
        <f t="shared" si="13"/>
        <v>1231.31</v>
      </c>
      <c r="K127" s="25">
        <f t="shared" si="14"/>
        <v>1231.31</v>
      </c>
      <c r="L127" s="25">
        <f t="shared" si="15"/>
        <v>1231.31</v>
      </c>
      <c r="M127" s="25">
        <f t="shared" si="16"/>
        <v>1231.31</v>
      </c>
      <c r="N127" s="25"/>
      <c r="O127" s="25"/>
      <c r="P127" s="25"/>
      <c r="Q127" s="25" t="s">
        <v>30</v>
      </c>
      <c r="R127" s="25">
        <f t="shared" si="9"/>
        <v>0.80656374105627349</v>
      </c>
      <c r="S127" s="25">
        <f t="shared" si="10"/>
        <v>1</v>
      </c>
      <c r="T127" s="25">
        <f t="shared" si="11"/>
        <v>0.8921067805832813</v>
      </c>
      <c r="U127" s="25">
        <f t="shared" si="12"/>
        <v>0.80859409896776602</v>
      </c>
    </row>
    <row r="128" spans="2:21" x14ac:dyDescent="0.25">
      <c r="B128" s="25"/>
      <c r="C128" s="25" t="s">
        <v>31</v>
      </c>
      <c r="D128" s="25">
        <v>3384.1</v>
      </c>
      <c r="E128" s="25">
        <v>9341.41</v>
      </c>
      <c r="F128" s="25">
        <v>4531.3100000000004</v>
      </c>
      <c r="G128" s="29">
        <v>3386.6</v>
      </c>
      <c r="J128" s="25">
        <f t="shared" si="13"/>
        <v>9341.41</v>
      </c>
      <c r="K128" s="25">
        <f t="shared" si="14"/>
        <v>9341.41</v>
      </c>
      <c r="L128" s="25">
        <f t="shared" si="15"/>
        <v>9341.41</v>
      </c>
      <c r="M128" s="25">
        <f t="shared" si="16"/>
        <v>9341.41</v>
      </c>
      <c r="N128" s="25"/>
      <c r="O128" s="25"/>
      <c r="P128" s="25"/>
      <c r="Q128" s="25" t="s">
        <v>31</v>
      </c>
      <c r="R128" s="25">
        <f t="shared" si="9"/>
        <v>0.3622686510922869</v>
      </c>
      <c r="S128" s="25">
        <f t="shared" si="10"/>
        <v>1</v>
      </c>
      <c r="T128" s="25">
        <f t="shared" si="11"/>
        <v>0.48507773451759428</v>
      </c>
      <c r="U128" s="25">
        <f t="shared" si="12"/>
        <v>0.36253627664346172</v>
      </c>
    </row>
    <row r="129" spans="2:21" x14ac:dyDescent="0.25">
      <c r="B129" s="25"/>
      <c r="C129" s="25" t="s">
        <v>76</v>
      </c>
      <c r="D129" s="25">
        <v>2646.4319999999998</v>
      </c>
      <c r="E129" s="25">
        <v>8852.5419999999995</v>
      </c>
      <c r="F129" s="25">
        <v>2225.13</v>
      </c>
      <c r="G129" s="29">
        <f>MIN(D129:F129)</f>
        <v>2225.13</v>
      </c>
      <c r="H129" s="28"/>
      <c r="J129" s="25">
        <f t="shared" si="13"/>
        <v>8852.5419999999995</v>
      </c>
      <c r="K129" s="25">
        <f t="shared" si="14"/>
        <v>8852.5419999999995</v>
      </c>
      <c r="L129" s="25">
        <f t="shared" si="15"/>
        <v>8852.5419999999995</v>
      </c>
      <c r="M129" s="25">
        <f t="shared" si="16"/>
        <v>8852.5419999999995</v>
      </c>
      <c r="N129" s="25"/>
      <c r="O129" s="25"/>
      <c r="P129" s="25"/>
      <c r="Q129" s="25" t="s">
        <v>76</v>
      </c>
      <c r="R129" s="25">
        <f t="shared" si="9"/>
        <v>0.29894599765807378</v>
      </c>
      <c r="S129" s="25">
        <f t="shared" si="10"/>
        <v>1</v>
      </c>
      <c r="T129" s="25">
        <f t="shared" si="11"/>
        <v>0.25135492155812422</v>
      </c>
      <c r="U129" s="25">
        <f t="shared" si="12"/>
        <v>0.25135492155812422</v>
      </c>
    </row>
    <row r="130" spans="2:21" x14ac:dyDescent="0.25">
      <c r="B130" s="25" t="s">
        <v>12</v>
      </c>
      <c r="C130" s="25" t="s">
        <v>1</v>
      </c>
      <c r="D130" s="25">
        <v>46.480000000000004</v>
      </c>
      <c r="E130" s="25">
        <v>80.14</v>
      </c>
      <c r="F130" s="25">
        <v>20.03</v>
      </c>
      <c r="G130" s="29">
        <v>48.980000000000004</v>
      </c>
      <c r="H130" s="25">
        <v>42.801000000000002</v>
      </c>
      <c r="I130" s="25">
        <v>49.56</v>
      </c>
      <c r="J130" s="25">
        <f t="shared" si="13"/>
        <v>80.14</v>
      </c>
      <c r="K130" s="25">
        <f t="shared" si="14"/>
        <v>80.14</v>
      </c>
      <c r="L130" s="25">
        <f t="shared" si="15"/>
        <v>80.14</v>
      </c>
      <c r="M130" s="25">
        <f t="shared" si="16"/>
        <v>80.14</v>
      </c>
      <c r="N130" s="25"/>
      <c r="O130" s="25"/>
      <c r="P130" s="25" t="s">
        <v>12</v>
      </c>
      <c r="Q130" s="25" t="s">
        <v>1</v>
      </c>
      <c r="R130" s="25">
        <f t="shared" si="9"/>
        <v>0.57998502620414283</v>
      </c>
      <c r="S130" s="25">
        <f t="shared" si="10"/>
        <v>1</v>
      </c>
      <c r="T130" s="25">
        <f t="shared" si="11"/>
        <v>0.24993760918392813</v>
      </c>
      <c r="U130" s="25">
        <f t="shared" si="12"/>
        <v>0.61118043424007995</v>
      </c>
    </row>
    <row r="131" spans="2:21" x14ac:dyDescent="0.25">
      <c r="B131" s="25"/>
      <c r="C131" s="25" t="s">
        <v>2</v>
      </c>
      <c r="D131" s="25">
        <v>78.720000000000013</v>
      </c>
      <c r="E131" s="25">
        <v>91.45</v>
      </c>
      <c r="F131" s="25">
        <v>28.73</v>
      </c>
      <c r="G131" s="29">
        <v>81.220000000000013</v>
      </c>
      <c r="H131" s="25">
        <v>33.883000000000003</v>
      </c>
      <c r="I131" s="25">
        <v>38.871000000000002</v>
      </c>
      <c r="J131" s="25">
        <f t="shared" si="13"/>
        <v>91.45</v>
      </c>
      <c r="K131" s="25">
        <f t="shared" si="14"/>
        <v>91.45</v>
      </c>
      <c r="L131" s="25">
        <f t="shared" si="15"/>
        <v>91.45</v>
      </c>
      <c r="M131" s="25">
        <f t="shared" si="16"/>
        <v>91.45</v>
      </c>
      <c r="N131" s="25"/>
      <c r="O131" s="25"/>
      <c r="P131" s="25"/>
      <c r="Q131" s="25" t="s">
        <v>2</v>
      </c>
      <c r="R131" s="25">
        <f t="shared" si="9"/>
        <v>0.86079825041006031</v>
      </c>
      <c r="S131" s="25">
        <f t="shared" si="10"/>
        <v>1</v>
      </c>
      <c r="T131" s="25">
        <f t="shared" si="11"/>
        <v>0.31416074357572443</v>
      </c>
      <c r="U131" s="25">
        <f t="shared" si="12"/>
        <v>0.88813559322033908</v>
      </c>
    </row>
    <row r="132" spans="2:21" x14ac:dyDescent="0.25">
      <c r="B132" s="25"/>
      <c r="C132" s="25" t="s">
        <v>3</v>
      </c>
      <c r="D132" s="25">
        <v>28.74</v>
      </c>
      <c r="E132" s="25">
        <v>54.14</v>
      </c>
      <c r="F132" s="25">
        <v>13.34</v>
      </c>
      <c r="G132" s="29">
        <v>31.24</v>
      </c>
      <c r="J132" s="25">
        <f t="shared" si="13"/>
        <v>54.14</v>
      </c>
      <c r="K132" s="25">
        <f t="shared" si="14"/>
        <v>54.14</v>
      </c>
      <c r="L132" s="25">
        <f t="shared" si="15"/>
        <v>54.14</v>
      </c>
      <c r="M132" s="25">
        <f t="shared" si="16"/>
        <v>54.14</v>
      </c>
      <c r="N132" s="25"/>
      <c r="O132" s="25"/>
      <c r="P132" s="25"/>
      <c r="Q132" s="25" t="s">
        <v>3</v>
      </c>
      <c r="R132" s="25">
        <f t="shared" si="9"/>
        <v>0.53084595493165865</v>
      </c>
      <c r="S132" s="25">
        <f t="shared" si="10"/>
        <v>1</v>
      </c>
      <c r="T132" s="25">
        <f t="shared" si="11"/>
        <v>0.24639822681935722</v>
      </c>
      <c r="U132" s="25">
        <f t="shared" si="12"/>
        <v>0.57702253417066862</v>
      </c>
    </row>
    <row r="133" spans="2:21" x14ac:dyDescent="0.25">
      <c r="B133" s="25"/>
      <c r="C133" s="25" t="s">
        <v>4</v>
      </c>
      <c r="D133" s="25">
        <v>187.44000000000003</v>
      </c>
      <c r="E133" s="25">
        <v>300.3</v>
      </c>
      <c r="F133" s="25">
        <v>28.34</v>
      </c>
      <c r="G133" s="29">
        <v>189.94000000000003</v>
      </c>
      <c r="H133" s="25">
        <v>67.361999999999995</v>
      </c>
      <c r="I133" s="25">
        <v>73.512</v>
      </c>
      <c r="J133" s="25">
        <f t="shared" si="13"/>
        <v>300.3</v>
      </c>
      <c r="K133" s="25">
        <f t="shared" si="14"/>
        <v>300.3</v>
      </c>
      <c r="L133" s="25">
        <f t="shared" si="15"/>
        <v>300.3</v>
      </c>
      <c r="M133" s="25">
        <f t="shared" si="16"/>
        <v>300.3</v>
      </c>
      <c r="N133" s="25"/>
      <c r="O133" s="25"/>
      <c r="P133" s="25"/>
      <c r="Q133" s="25" t="s">
        <v>4</v>
      </c>
      <c r="R133" s="25">
        <f t="shared" si="9"/>
        <v>0.62417582417582429</v>
      </c>
      <c r="S133" s="25">
        <f t="shared" si="10"/>
        <v>1</v>
      </c>
      <c r="T133" s="25">
        <f t="shared" si="11"/>
        <v>9.4372294372294371E-2</v>
      </c>
      <c r="U133" s="25">
        <f t="shared" si="12"/>
        <v>0.63250083250083255</v>
      </c>
    </row>
    <row r="134" spans="2:21" x14ac:dyDescent="0.25">
      <c r="B134" s="25"/>
      <c r="C134" s="25" t="s">
        <v>5</v>
      </c>
      <c r="D134" s="25">
        <v>425.84</v>
      </c>
      <c r="E134" s="25">
        <v>1145</v>
      </c>
      <c r="F134" s="25">
        <v>68.44</v>
      </c>
      <c r="G134" s="29">
        <v>428.34</v>
      </c>
      <c r="J134" s="25">
        <f t="shared" si="13"/>
        <v>1145</v>
      </c>
      <c r="K134" s="25">
        <f t="shared" si="14"/>
        <v>1145</v>
      </c>
      <c r="L134" s="25">
        <f t="shared" si="15"/>
        <v>1145</v>
      </c>
      <c r="M134" s="25">
        <f t="shared" si="16"/>
        <v>1145</v>
      </c>
      <c r="N134" s="25"/>
      <c r="O134" s="25"/>
      <c r="P134" s="25"/>
      <c r="Q134" s="25" t="s">
        <v>5</v>
      </c>
      <c r="R134" s="25">
        <f t="shared" si="9"/>
        <v>0.37191266375545851</v>
      </c>
      <c r="S134" s="25">
        <f t="shared" si="10"/>
        <v>1</v>
      </c>
      <c r="T134" s="25">
        <f t="shared" si="11"/>
        <v>5.9772925764192138E-2</v>
      </c>
      <c r="U134" s="25">
        <f t="shared" si="12"/>
        <v>0.37409606986899563</v>
      </c>
    </row>
    <row r="135" spans="2:21" x14ac:dyDescent="0.25">
      <c r="B135" s="25"/>
      <c r="C135" s="25" t="s">
        <v>30</v>
      </c>
      <c r="D135" s="25">
        <v>2841.33</v>
      </c>
      <c r="E135" s="25">
        <v>9799.1</v>
      </c>
      <c r="F135" s="25">
        <v>981.13</v>
      </c>
      <c r="G135" s="29">
        <v>2843.83</v>
      </c>
      <c r="J135" s="25">
        <f t="shared" si="13"/>
        <v>9799.1</v>
      </c>
      <c r="K135" s="25">
        <f t="shared" si="14"/>
        <v>9799.1</v>
      </c>
      <c r="L135" s="25">
        <f t="shared" si="15"/>
        <v>9799.1</v>
      </c>
      <c r="M135" s="25">
        <f t="shared" si="16"/>
        <v>9799.1</v>
      </c>
      <c r="N135" s="25"/>
      <c r="O135" s="25"/>
      <c r="P135" s="25"/>
      <c r="Q135" s="25" t="s">
        <v>30</v>
      </c>
      <c r="R135" s="25">
        <f t="shared" si="9"/>
        <v>0.28995826147299242</v>
      </c>
      <c r="S135" s="25">
        <f t="shared" si="10"/>
        <v>1</v>
      </c>
      <c r="T135" s="25">
        <f t="shared" si="11"/>
        <v>0.10012450122970476</v>
      </c>
      <c r="U135" s="25">
        <f t="shared" si="12"/>
        <v>0.29021338694369891</v>
      </c>
    </row>
    <row r="136" spans="2:21" x14ac:dyDescent="0.25">
      <c r="B136" s="25"/>
      <c r="C136" s="25" t="s">
        <v>31</v>
      </c>
      <c r="D136" s="25">
        <v>4236.13</v>
      </c>
      <c r="E136" s="25">
        <v>22441.41</v>
      </c>
      <c r="F136" s="25">
        <v>2713.42</v>
      </c>
      <c r="G136" s="29">
        <v>4238.63</v>
      </c>
      <c r="J136" s="25">
        <f t="shared" si="13"/>
        <v>22441.41</v>
      </c>
      <c r="K136" s="25">
        <f t="shared" si="14"/>
        <v>22441.41</v>
      </c>
      <c r="L136" s="25">
        <f t="shared" si="15"/>
        <v>22441.41</v>
      </c>
      <c r="M136" s="25">
        <f t="shared" si="16"/>
        <v>22441.41</v>
      </c>
      <c r="N136" s="25"/>
      <c r="O136" s="25"/>
      <c r="P136" s="25"/>
      <c r="Q136" s="25" t="s">
        <v>31</v>
      </c>
      <c r="R136" s="25">
        <f t="shared" si="9"/>
        <v>0.18876398586363335</v>
      </c>
      <c r="S136" s="25">
        <f t="shared" si="10"/>
        <v>1</v>
      </c>
      <c r="T136" s="25">
        <f t="shared" si="11"/>
        <v>0.12091129746303821</v>
      </c>
      <c r="U136" s="25">
        <f t="shared" si="12"/>
        <v>0.18887538706346885</v>
      </c>
    </row>
    <row r="137" spans="2:21" x14ac:dyDescent="0.25">
      <c r="B137" s="25"/>
      <c r="C137" s="25" t="s">
        <v>76</v>
      </c>
      <c r="D137" s="25">
        <v>3754.3530000000001</v>
      </c>
      <c r="E137" s="25">
        <v>20004.531999999999</v>
      </c>
      <c r="F137" s="25">
        <v>3913.5230000000001</v>
      </c>
      <c r="G137" s="29">
        <f>MIN(D137:F137)</f>
        <v>3754.3530000000001</v>
      </c>
      <c r="J137" s="25">
        <f t="shared" si="13"/>
        <v>20004.531999999999</v>
      </c>
      <c r="K137" s="25">
        <f t="shared" si="14"/>
        <v>20004.531999999999</v>
      </c>
      <c r="L137" s="25">
        <f t="shared" si="15"/>
        <v>20004.531999999999</v>
      </c>
      <c r="M137" s="25">
        <f>E137</f>
        <v>20004.531999999999</v>
      </c>
      <c r="N137" s="25"/>
      <c r="O137" s="25"/>
      <c r="P137" s="25"/>
      <c r="Q137" s="25" t="s">
        <v>76</v>
      </c>
      <c r="R137" s="25">
        <f t="shared" si="9"/>
        <v>0.18767512281716964</v>
      </c>
      <c r="S137" s="25">
        <f t="shared" si="10"/>
        <v>1</v>
      </c>
      <c r="T137" s="25">
        <f t="shared" si="11"/>
        <v>0.19563181982962663</v>
      </c>
      <c r="U137" s="25">
        <f t="shared" si="12"/>
        <v>0.18767512281716964</v>
      </c>
    </row>
    <row r="138" spans="2:21" x14ac:dyDescent="0.25">
      <c r="B138" s="25" t="s">
        <v>13</v>
      </c>
      <c r="C138" s="25"/>
      <c r="D138" s="25">
        <v>1353.002945676267</v>
      </c>
      <c r="E138" s="25">
        <v>832.16614456539389</v>
      </c>
      <c r="F138" s="25">
        <v>236.9813350750037</v>
      </c>
      <c r="G138" s="29">
        <v>563.69737168365225</v>
      </c>
      <c r="J138" s="25"/>
      <c r="K138" s="25"/>
      <c r="L138" s="25"/>
      <c r="M138" s="25"/>
      <c r="N138" s="25"/>
      <c r="O138" s="25"/>
      <c r="P138" s="25"/>
      <c r="Q138" s="25" t="s">
        <v>13</v>
      </c>
      <c r="R138" s="25">
        <f>GEOMEAN(R74:R136)</f>
        <v>1.6018769661036438</v>
      </c>
      <c r="S138" s="25">
        <f t="shared" ref="S138:U138" si="17">GEOMEAN(S74:S136)</f>
        <v>1</v>
      </c>
      <c r="T138" s="25">
        <f t="shared" si="17"/>
        <v>0.29760584670818457</v>
      </c>
      <c r="U138" s="25">
        <f t="shared" si="17"/>
        <v>0.64306318215644087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7"/>
  <sheetViews>
    <sheetView zoomScale="75" zoomScaleNormal="75" workbookViewId="0">
      <selection activeCell="M5" sqref="M5"/>
    </sheetView>
  </sheetViews>
  <sheetFormatPr defaultRowHeight="15" x14ac:dyDescent="0.25"/>
  <cols>
    <col min="1" max="6" width="9.140625" style="25"/>
    <col min="7" max="7" width="9.140625" style="29"/>
    <col min="8" max="8" width="9.140625" style="26"/>
    <col min="9" max="9" width="9.140625" style="28"/>
    <col min="10" max="16384" width="9.140625" style="25"/>
  </cols>
  <sheetData>
    <row r="2" spans="2:21" x14ac:dyDescent="0.25">
      <c r="D2" s="25" t="s">
        <v>35</v>
      </c>
      <c r="E2" s="25" t="s">
        <v>36</v>
      </c>
      <c r="F2" s="25" t="s">
        <v>28</v>
      </c>
      <c r="G2" s="29" t="s">
        <v>84</v>
      </c>
      <c r="H2" s="26" t="s">
        <v>74</v>
      </c>
      <c r="I2" s="28" t="s">
        <v>75</v>
      </c>
      <c r="R2" s="25" t="s">
        <v>35</v>
      </c>
      <c r="S2" s="24" t="s">
        <v>36</v>
      </c>
      <c r="T2" s="25" t="s">
        <v>28</v>
      </c>
      <c r="U2" s="29" t="s">
        <v>84</v>
      </c>
    </row>
    <row r="3" spans="2:21" ht="15.75" x14ac:dyDescent="0.25">
      <c r="B3" s="25" t="s">
        <v>0</v>
      </c>
      <c r="C3" s="25" t="s">
        <v>1</v>
      </c>
      <c r="D3" s="25">
        <v>41600.800000000003</v>
      </c>
      <c r="E3" s="25">
        <v>169.2</v>
      </c>
      <c r="F3" s="25">
        <v>47.34</v>
      </c>
      <c r="G3" s="29">
        <v>171.7</v>
      </c>
      <c r="H3" s="27">
        <v>4864.5280000000002</v>
      </c>
      <c r="I3" s="27">
        <v>3628.33</v>
      </c>
      <c r="J3" s="25">
        <f>F3</f>
        <v>47.34</v>
      </c>
      <c r="K3" s="25">
        <f>F3</f>
        <v>47.34</v>
      </c>
      <c r="L3" s="25">
        <f>F3</f>
        <v>47.34</v>
      </c>
      <c r="M3" s="25">
        <f>F3</f>
        <v>47.34</v>
      </c>
      <c r="P3" s="25" t="s">
        <v>0</v>
      </c>
      <c r="Q3" s="25" t="s">
        <v>1</v>
      </c>
      <c r="R3" s="25">
        <f t="shared" ref="R3:U66" si="0">D3/J3</f>
        <v>878.76637093367128</v>
      </c>
      <c r="S3" s="25">
        <f t="shared" si="0"/>
        <v>3.5741444866920147</v>
      </c>
      <c r="T3" s="25">
        <f t="shared" si="0"/>
        <v>1</v>
      </c>
      <c r="U3" s="25">
        <f t="shared" si="0"/>
        <v>3.626953950147866</v>
      </c>
    </row>
    <row r="4" spans="2:21" ht="15.75" x14ac:dyDescent="0.25">
      <c r="C4" s="25" t="s">
        <v>2</v>
      </c>
      <c r="D4" s="25">
        <v>58272</v>
      </c>
      <c r="E4" s="25">
        <v>1010</v>
      </c>
      <c r="F4" s="25">
        <v>362.5</v>
      </c>
      <c r="G4" s="29">
        <v>1012.5</v>
      </c>
      <c r="H4" s="27">
        <v>10140.003000000001</v>
      </c>
      <c r="I4" s="25">
        <v>9733.1010000000006</v>
      </c>
      <c r="J4" s="25">
        <f t="shared" ref="J4:J66" si="1">F4</f>
        <v>362.5</v>
      </c>
      <c r="K4" s="25">
        <f t="shared" ref="K4:K66" si="2">F4</f>
        <v>362.5</v>
      </c>
      <c r="L4" s="25">
        <f t="shared" ref="L4:L66" si="3">F4</f>
        <v>362.5</v>
      </c>
      <c r="M4" s="25">
        <f t="shared" ref="M4:M65" si="4">F4</f>
        <v>362.5</v>
      </c>
      <c r="Q4" s="25" t="s">
        <v>2</v>
      </c>
      <c r="R4" s="25">
        <f t="shared" si="0"/>
        <v>160.75034482758622</v>
      </c>
      <c r="S4" s="25">
        <f t="shared" si="0"/>
        <v>2.7862068965517239</v>
      </c>
      <c r="T4" s="25">
        <f t="shared" si="0"/>
        <v>1</v>
      </c>
      <c r="U4" s="25">
        <f t="shared" si="0"/>
        <v>2.7931034482758621</v>
      </c>
    </row>
    <row r="5" spans="2:21" x14ac:dyDescent="0.25">
      <c r="C5" s="25" t="s">
        <v>3</v>
      </c>
      <c r="D5" s="25">
        <v>5001.2</v>
      </c>
      <c r="E5" s="25">
        <v>45.63</v>
      </c>
      <c r="F5" s="25">
        <v>17.14</v>
      </c>
      <c r="G5" s="29">
        <v>48.13</v>
      </c>
      <c r="H5" s="26">
        <v>1.847</v>
      </c>
      <c r="I5" s="28">
        <v>4.3099999999999996</v>
      </c>
      <c r="J5" s="25">
        <f t="shared" si="1"/>
        <v>17.14</v>
      </c>
      <c r="K5" s="25">
        <f t="shared" si="2"/>
        <v>17.14</v>
      </c>
      <c r="L5" s="25">
        <f t="shared" si="3"/>
        <v>17.14</v>
      </c>
      <c r="M5" s="25">
        <f t="shared" si="4"/>
        <v>17.14</v>
      </c>
      <c r="Q5" s="25" t="s">
        <v>3</v>
      </c>
      <c r="R5" s="25">
        <f t="shared" si="0"/>
        <v>291.78529754959158</v>
      </c>
      <c r="S5" s="25">
        <f t="shared" si="0"/>
        <v>2.6621936989498249</v>
      </c>
      <c r="T5" s="25">
        <f t="shared" si="0"/>
        <v>1</v>
      </c>
      <c r="U5" s="25">
        <f t="shared" si="0"/>
        <v>2.808051341890315</v>
      </c>
    </row>
    <row r="6" spans="2:21" ht="15.75" x14ac:dyDescent="0.25">
      <c r="C6" s="25" t="s">
        <v>4</v>
      </c>
      <c r="D6" s="25">
        <v>105847.20000000001</v>
      </c>
      <c r="E6" s="25">
        <v>1723</v>
      </c>
      <c r="F6" s="25">
        <v>409.4</v>
      </c>
      <c r="G6" s="29">
        <v>1725.5</v>
      </c>
      <c r="H6" s="27">
        <v>20803.261999999999</v>
      </c>
      <c r="I6" s="27">
        <v>20375.994999999999</v>
      </c>
      <c r="J6" s="25">
        <f t="shared" si="1"/>
        <v>409.4</v>
      </c>
      <c r="K6" s="25">
        <f t="shared" si="2"/>
        <v>409.4</v>
      </c>
      <c r="L6" s="25">
        <f t="shared" si="3"/>
        <v>409.4</v>
      </c>
      <c r="M6" s="25">
        <f t="shared" si="4"/>
        <v>409.4</v>
      </c>
      <c r="Q6" s="25" t="s">
        <v>4</v>
      </c>
      <c r="R6" s="25">
        <f t="shared" si="0"/>
        <v>258.54225696140696</v>
      </c>
      <c r="S6" s="25">
        <f t="shared" si="0"/>
        <v>4.2085979482169034</v>
      </c>
      <c r="T6" s="25">
        <f t="shared" si="0"/>
        <v>1</v>
      </c>
      <c r="U6" s="25">
        <f t="shared" si="0"/>
        <v>4.2147044455300442</v>
      </c>
    </row>
    <row r="7" spans="2:21" x14ac:dyDescent="0.25">
      <c r="C7" s="25" t="s">
        <v>5</v>
      </c>
      <c r="D7" s="25">
        <v>441234</v>
      </c>
      <c r="E7" s="25">
        <v>66352</v>
      </c>
      <c r="F7" s="25">
        <v>38245.4</v>
      </c>
      <c r="G7" s="29">
        <v>66354.5</v>
      </c>
      <c r="J7" s="25">
        <f t="shared" si="1"/>
        <v>38245.4</v>
      </c>
      <c r="K7" s="25">
        <f t="shared" si="2"/>
        <v>38245.4</v>
      </c>
      <c r="L7" s="25">
        <f t="shared" si="3"/>
        <v>38245.4</v>
      </c>
      <c r="M7" s="25">
        <f t="shared" si="4"/>
        <v>38245.4</v>
      </c>
      <c r="Q7" s="25" t="s">
        <v>5</v>
      </c>
      <c r="R7" s="25">
        <f t="shared" si="0"/>
        <v>11.536916857975076</v>
      </c>
      <c r="S7" s="25">
        <f t="shared" si="0"/>
        <v>1.7349014522007875</v>
      </c>
      <c r="T7" s="25">
        <f t="shared" si="0"/>
        <v>1</v>
      </c>
      <c r="U7" s="25">
        <f t="shared" si="0"/>
        <v>1.7349668195390817</v>
      </c>
    </row>
    <row r="8" spans="2:21" x14ac:dyDescent="0.25">
      <c r="C8" s="25" t="s">
        <v>30</v>
      </c>
      <c r="D8" s="25">
        <v>1410144</v>
      </c>
      <c r="E8" s="25">
        <v>386538</v>
      </c>
      <c r="F8" s="25">
        <v>212325.1</v>
      </c>
      <c r="G8" s="29">
        <v>386540.5</v>
      </c>
      <c r="J8" s="25">
        <f t="shared" si="1"/>
        <v>212325.1</v>
      </c>
      <c r="K8" s="25">
        <f t="shared" si="2"/>
        <v>212325.1</v>
      </c>
      <c r="L8" s="25">
        <f t="shared" si="3"/>
        <v>212325.1</v>
      </c>
      <c r="M8" s="25">
        <f t="shared" si="4"/>
        <v>212325.1</v>
      </c>
      <c r="Q8" s="25" t="s">
        <v>30</v>
      </c>
      <c r="R8" s="25">
        <f t="shared" si="0"/>
        <v>6.6414380589011852</v>
      </c>
      <c r="S8" s="25">
        <f t="shared" si="0"/>
        <v>1.8205007321319995</v>
      </c>
      <c r="T8" s="25">
        <f t="shared" si="0"/>
        <v>1</v>
      </c>
      <c r="U8" s="25">
        <f t="shared" si="0"/>
        <v>1.820512506528903</v>
      </c>
    </row>
    <row r="9" spans="2:21" x14ac:dyDescent="0.25">
      <c r="C9" s="25" t="s">
        <v>31</v>
      </c>
      <c r="D9" s="25">
        <v>1928244.8</v>
      </c>
      <c r="E9" s="25">
        <v>968714</v>
      </c>
      <c r="F9" s="25">
        <v>324353</v>
      </c>
      <c r="G9" s="29">
        <v>968716.5</v>
      </c>
      <c r="J9" s="25">
        <f t="shared" si="1"/>
        <v>324353</v>
      </c>
      <c r="K9" s="25">
        <f t="shared" si="2"/>
        <v>324353</v>
      </c>
      <c r="L9" s="25">
        <f t="shared" si="3"/>
        <v>324353</v>
      </c>
      <c r="M9" s="25">
        <f t="shared" si="4"/>
        <v>324353</v>
      </c>
      <c r="Q9" s="25" t="s">
        <v>31</v>
      </c>
      <c r="R9" s="25">
        <f t="shared" si="0"/>
        <v>5.9448958387929203</v>
      </c>
      <c r="S9" s="25">
        <f t="shared" si="0"/>
        <v>2.9866041010873956</v>
      </c>
      <c r="T9" s="25">
        <f t="shared" si="0"/>
        <v>1</v>
      </c>
      <c r="U9" s="25">
        <f t="shared" si="0"/>
        <v>2.9866118087392439</v>
      </c>
    </row>
    <row r="10" spans="2:21" x14ac:dyDescent="0.25">
      <c r="C10" s="25" t="s">
        <v>76</v>
      </c>
      <c r="D10" s="25">
        <v>1665365</v>
      </c>
      <c r="E10" s="25">
        <v>1135534</v>
      </c>
      <c r="F10" s="25">
        <v>441565</v>
      </c>
      <c r="G10" s="29">
        <f>MIN(D10:F10)</f>
        <v>441565</v>
      </c>
      <c r="H10" s="28"/>
      <c r="J10" s="25">
        <f t="shared" si="1"/>
        <v>441565</v>
      </c>
      <c r="K10" s="25">
        <f t="shared" si="2"/>
        <v>441565</v>
      </c>
      <c r="L10" s="25">
        <f t="shared" si="3"/>
        <v>441565</v>
      </c>
      <c r="M10" s="25">
        <f t="shared" si="4"/>
        <v>441565</v>
      </c>
      <c r="Q10" s="25" t="s">
        <v>76</v>
      </c>
      <c r="R10" s="25">
        <f t="shared" si="0"/>
        <v>3.7715058938095183</v>
      </c>
      <c r="S10" s="25">
        <f t="shared" si="0"/>
        <v>2.571612333405048</v>
      </c>
      <c r="T10" s="25">
        <f t="shared" si="0"/>
        <v>1</v>
      </c>
      <c r="U10" s="25">
        <f t="shared" si="0"/>
        <v>1</v>
      </c>
    </row>
    <row r="11" spans="2:21" x14ac:dyDescent="0.25">
      <c r="B11" s="25" t="s">
        <v>6</v>
      </c>
      <c r="C11" s="25" t="s">
        <v>1</v>
      </c>
      <c r="D11" s="25">
        <v>11276</v>
      </c>
      <c r="E11" s="25">
        <v>148.4</v>
      </c>
      <c r="F11" s="25">
        <v>19.739999999999998</v>
      </c>
      <c r="G11" s="29">
        <v>150.9</v>
      </c>
      <c r="H11" s="25">
        <v>706.62099999999998</v>
      </c>
      <c r="I11" s="25">
        <v>629.83000000000004</v>
      </c>
      <c r="J11" s="25">
        <f t="shared" si="1"/>
        <v>19.739999999999998</v>
      </c>
      <c r="K11" s="25">
        <f t="shared" si="2"/>
        <v>19.739999999999998</v>
      </c>
      <c r="L11" s="25">
        <f t="shared" si="3"/>
        <v>19.739999999999998</v>
      </c>
      <c r="M11" s="25">
        <f t="shared" si="4"/>
        <v>19.739999999999998</v>
      </c>
      <c r="P11" s="25" t="s">
        <v>6</v>
      </c>
      <c r="Q11" s="25" t="s">
        <v>1</v>
      </c>
      <c r="R11" s="25">
        <f t="shared" si="0"/>
        <v>571.22593718338408</v>
      </c>
      <c r="S11" s="25">
        <f t="shared" si="0"/>
        <v>7.5177304964539013</v>
      </c>
      <c r="T11" s="25">
        <f t="shared" si="0"/>
        <v>1</v>
      </c>
      <c r="U11" s="25">
        <f t="shared" si="0"/>
        <v>7.6443768996960495</v>
      </c>
    </row>
    <row r="12" spans="2:21" x14ac:dyDescent="0.25">
      <c r="C12" s="25" t="s">
        <v>2</v>
      </c>
      <c r="D12" s="25">
        <v>21684</v>
      </c>
      <c r="E12" s="25">
        <v>364.5</v>
      </c>
      <c r="F12" s="25">
        <v>22.77</v>
      </c>
      <c r="G12" s="29">
        <v>367</v>
      </c>
      <c r="H12" s="25">
        <v>76073.339000000007</v>
      </c>
      <c r="I12" s="25">
        <v>77583.133000000002</v>
      </c>
      <c r="J12" s="25">
        <f t="shared" si="1"/>
        <v>22.77</v>
      </c>
      <c r="K12" s="25">
        <f t="shared" si="2"/>
        <v>22.77</v>
      </c>
      <c r="L12" s="25">
        <f t="shared" si="3"/>
        <v>22.77</v>
      </c>
      <c r="M12" s="25">
        <f t="shared" si="4"/>
        <v>22.77</v>
      </c>
      <c r="Q12" s="25" t="s">
        <v>2</v>
      </c>
      <c r="R12" s="25">
        <f t="shared" si="0"/>
        <v>952.30566534914362</v>
      </c>
      <c r="S12" s="25">
        <f t="shared" si="0"/>
        <v>16.007905138339922</v>
      </c>
      <c r="T12" s="25">
        <f t="shared" si="0"/>
        <v>1</v>
      </c>
      <c r="U12" s="25">
        <f t="shared" si="0"/>
        <v>16.11769872639438</v>
      </c>
    </row>
    <row r="13" spans="2:21" x14ac:dyDescent="0.25">
      <c r="C13" s="25" t="s">
        <v>3</v>
      </c>
      <c r="D13" s="25">
        <v>229.3</v>
      </c>
      <c r="E13" s="25">
        <v>108.4</v>
      </c>
      <c r="F13" s="25">
        <v>22.14</v>
      </c>
      <c r="G13" s="29">
        <v>110.9</v>
      </c>
      <c r="H13" s="26">
        <v>0.15</v>
      </c>
      <c r="I13" s="28">
        <v>2.29</v>
      </c>
      <c r="J13" s="25">
        <f t="shared" si="1"/>
        <v>22.14</v>
      </c>
      <c r="K13" s="25">
        <f t="shared" si="2"/>
        <v>22.14</v>
      </c>
      <c r="L13" s="25">
        <f t="shared" si="3"/>
        <v>22.14</v>
      </c>
      <c r="M13" s="25">
        <f t="shared" si="4"/>
        <v>22.14</v>
      </c>
      <c r="Q13" s="25" t="s">
        <v>3</v>
      </c>
      <c r="R13" s="25">
        <f t="shared" si="0"/>
        <v>10.356820234869016</v>
      </c>
      <c r="S13" s="25">
        <f t="shared" si="0"/>
        <v>4.8961156278229447</v>
      </c>
      <c r="T13" s="25">
        <f t="shared" si="0"/>
        <v>1</v>
      </c>
      <c r="U13" s="25">
        <f t="shared" si="0"/>
        <v>5.00903342366757</v>
      </c>
    </row>
    <row r="14" spans="2:21" x14ac:dyDescent="0.25">
      <c r="C14" s="25" t="s">
        <v>4</v>
      </c>
      <c r="D14" s="25">
        <v>32107.200000000001</v>
      </c>
      <c r="E14" s="25">
        <v>587.29999999999995</v>
      </c>
      <c r="F14" s="25">
        <v>39.5</v>
      </c>
      <c r="G14" s="29">
        <v>589.79999999999995</v>
      </c>
      <c r="H14" s="25">
        <v>612717.22199999995</v>
      </c>
      <c r="I14" s="25">
        <v>293793.908999999</v>
      </c>
      <c r="J14" s="25">
        <f t="shared" si="1"/>
        <v>39.5</v>
      </c>
      <c r="K14" s="25">
        <f t="shared" si="2"/>
        <v>39.5</v>
      </c>
      <c r="L14" s="25">
        <f t="shared" si="3"/>
        <v>39.5</v>
      </c>
      <c r="M14" s="25">
        <f t="shared" si="4"/>
        <v>39.5</v>
      </c>
      <c r="Q14" s="25" t="s">
        <v>4</v>
      </c>
      <c r="R14" s="25">
        <f t="shared" si="0"/>
        <v>812.84050632911396</v>
      </c>
      <c r="S14" s="25">
        <f t="shared" si="0"/>
        <v>14.868354430379746</v>
      </c>
      <c r="T14" s="25">
        <f t="shared" si="0"/>
        <v>1</v>
      </c>
      <c r="U14" s="25">
        <f t="shared" si="0"/>
        <v>14.931645569620253</v>
      </c>
    </row>
    <row r="15" spans="2:21" x14ac:dyDescent="0.25">
      <c r="C15" s="25" t="s">
        <v>5</v>
      </c>
      <c r="D15" s="25">
        <v>170507.2</v>
      </c>
      <c r="E15" s="25">
        <v>9134</v>
      </c>
      <c r="F15" s="25">
        <v>124</v>
      </c>
      <c r="G15" s="29">
        <v>9136.5</v>
      </c>
      <c r="J15" s="25">
        <f t="shared" si="1"/>
        <v>124</v>
      </c>
      <c r="K15" s="25">
        <f t="shared" si="2"/>
        <v>124</v>
      </c>
      <c r="L15" s="25">
        <f t="shared" si="3"/>
        <v>124</v>
      </c>
      <c r="M15" s="25">
        <f t="shared" si="4"/>
        <v>124</v>
      </c>
      <c r="Q15" s="25" t="s">
        <v>5</v>
      </c>
      <c r="R15" s="25">
        <f t="shared" si="0"/>
        <v>1375.0580645161292</v>
      </c>
      <c r="S15" s="25">
        <f t="shared" si="0"/>
        <v>73.661290322580641</v>
      </c>
      <c r="T15" s="25">
        <f t="shared" si="0"/>
        <v>1</v>
      </c>
      <c r="U15" s="25">
        <f t="shared" si="0"/>
        <v>73.681451612903231</v>
      </c>
    </row>
    <row r="16" spans="2:21" x14ac:dyDescent="0.25">
      <c r="C16" s="25" t="s">
        <v>30</v>
      </c>
      <c r="D16" s="25">
        <v>1134342.7</v>
      </c>
      <c r="E16" s="25">
        <v>50341</v>
      </c>
      <c r="F16" s="25">
        <v>33545.129999999997</v>
      </c>
      <c r="G16" s="29">
        <v>50343.5</v>
      </c>
      <c r="J16" s="25">
        <f t="shared" si="1"/>
        <v>33545.129999999997</v>
      </c>
      <c r="K16" s="25">
        <f t="shared" si="2"/>
        <v>33545.129999999997</v>
      </c>
      <c r="L16" s="25">
        <f t="shared" si="3"/>
        <v>33545.129999999997</v>
      </c>
      <c r="M16" s="25">
        <f t="shared" si="4"/>
        <v>33545.129999999997</v>
      </c>
      <c r="Q16" s="25" t="s">
        <v>30</v>
      </c>
      <c r="R16" s="25">
        <f t="shared" si="0"/>
        <v>33.81542119526739</v>
      </c>
      <c r="S16" s="25">
        <f t="shared" si="0"/>
        <v>1.500694735718717</v>
      </c>
      <c r="T16" s="25">
        <f t="shared" si="0"/>
        <v>1</v>
      </c>
      <c r="U16" s="25">
        <f t="shared" si="0"/>
        <v>1.5007692621850028</v>
      </c>
    </row>
    <row r="17" spans="2:21" x14ac:dyDescent="0.25">
      <c r="C17" s="25" t="s">
        <v>31</v>
      </c>
      <c r="D17" s="25">
        <v>1083453.1000000001</v>
      </c>
      <c r="E17" s="25">
        <v>195213</v>
      </c>
      <c r="F17" s="25">
        <v>85332</v>
      </c>
      <c r="G17" s="29">
        <v>195215.5</v>
      </c>
      <c r="J17" s="25">
        <f t="shared" si="1"/>
        <v>85332</v>
      </c>
      <c r="K17" s="25">
        <f t="shared" si="2"/>
        <v>85332</v>
      </c>
      <c r="L17" s="25">
        <f t="shared" si="3"/>
        <v>85332</v>
      </c>
      <c r="M17" s="25">
        <f t="shared" si="4"/>
        <v>85332</v>
      </c>
      <c r="Q17" s="25" t="s">
        <v>31</v>
      </c>
      <c r="R17" s="25">
        <f t="shared" si="0"/>
        <v>12.696914404912578</v>
      </c>
      <c r="S17" s="25">
        <f t="shared" si="0"/>
        <v>2.2876880888763886</v>
      </c>
      <c r="T17" s="25">
        <f t="shared" si="0"/>
        <v>1</v>
      </c>
      <c r="U17" s="25">
        <f t="shared" si="0"/>
        <v>2.2877173862091595</v>
      </c>
    </row>
    <row r="18" spans="2:21" x14ac:dyDescent="0.25">
      <c r="C18" s="25" t="s">
        <v>76</v>
      </c>
      <c r="D18" s="25">
        <v>1043423</v>
      </c>
      <c r="E18" s="25">
        <v>225235</v>
      </c>
      <c r="F18" s="25">
        <v>98235</v>
      </c>
      <c r="G18" s="29">
        <f>MIN(D18:F18)</f>
        <v>98235</v>
      </c>
      <c r="H18" s="28"/>
      <c r="J18" s="25">
        <f t="shared" si="1"/>
        <v>98235</v>
      </c>
      <c r="K18" s="25">
        <f t="shared" si="2"/>
        <v>98235</v>
      </c>
      <c r="L18" s="25">
        <f t="shared" si="3"/>
        <v>98235</v>
      </c>
      <c r="M18" s="25">
        <f t="shared" si="4"/>
        <v>98235</v>
      </c>
      <c r="Q18" s="25" t="s">
        <v>76</v>
      </c>
      <c r="R18" s="25">
        <f t="shared" si="0"/>
        <v>10.621703058991194</v>
      </c>
      <c r="S18" s="25">
        <f t="shared" si="0"/>
        <v>2.2928182419707843</v>
      </c>
      <c r="T18" s="25">
        <f t="shared" si="0"/>
        <v>1</v>
      </c>
      <c r="U18" s="25">
        <f t="shared" si="0"/>
        <v>1</v>
      </c>
    </row>
    <row r="19" spans="2:21" ht="15.75" x14ac:dyDescent="0.25">
      <c r="B19" s="25" t="s">
        <v>7</v>
      </c>
      <c r="C19" s="25" t="s">
        <v>1</v>
      </c>
      <c r="D19" s="25">
        <v>238.8</v>
      </c>
      <c r="E19" s="25">
        <v>87.2</v>
      </c>
      <c r="F19" s="25">
        <v>14.03</v>
      </c>
      <c r="G19" s="29">
        <v>89.7</v>
      </c>
      <c r="H19" s="27">
        <v>23.138999999999999</v>
      </c>
      <c r="I19" s="27">
        <v>17.41</v>
      </c>
      <c r="J19" s="25">
        <f t="shared" si="1"/>
        <v>14.03</v>
      </c>
      <c r="K19" s="25">
        <f t="shared" si="2"/>
        <v>14.03</v>
      </c>
      <c r="L19" s="25">
        <f t="shared" si="3"/>
        <v>14.03</v>
      </c>
      <c r="M19" s="25">
        <f t="shared" si="4"/>
        <v>14.03</v>
      </c>
      <c r="P19" s="25" t="s">
        <v>7</v>
      </c>
      <c r="Q19" s="25" t="s">
        <v>1</v>
      </c>
      <c r="R19" s="25">
        <f t="shared" si="0"/>
        <v>17.020669992872417</v>
      </c>
      <c r="S19" s="25">
        <f t="shared" si="0"/>
        <v>6.2152530292230939</v>
      </c>
      <c r="T19" s="25">
        <f t="shared" si="0"/>
        <v>1</v>
      </c>
      <c r="U19" s="25">
        <f t="shared" si="0"/>
        <v>6.3934426229508201</v>
      </c>
    </row>
    <row r="20" spans="2:21" ht="15.75" x14ac:dyDescent="0.25">
      <c r="C20" s="25" t="s">
        <v>2</v>
      </c>
      <c r="D20" s="25">
        <v>408.08000000000004</v>
      </c>
      <c r="E20" s="25">
        <v>172.1</v>
      </c>
      <c r="F20" s="25">
        <v>19.309999999999999</v>
      </c>
      <c r="G20" s="29">
        <v>174.6</v>
      </c>
      <c r="H20" s="27">
        <v>51.274999999999999</v>
      </c>
      <c r="I20" s="27">
        <v>63.56</v>
      </c>
      <c r="J20" s="25">
        <f t="shared" si="1"/>
        <v>19.309999999999999</v>
      </c>
      <c r="K20" s="25">
        <f t="shared" si="2"/>
        <v>19.309999999999999</v>
      </c>
      <c r="L20" s="25">
        <f t="shared" si="3"/>
        <v>19.309999999999999</v>
      </c>
      <c r="M20" s="25">
        <f t="shared" si="4"/>
        <v>19.309999999999999</v>
      </c>
      <c r="Q20" s="25" t="s">
        <v>2</v>
      </c>
      <c r="R20" s="25">
        <f t="shared" si="0"/>
        <v>21.133091662351116</v>
      </c>
      <c r="S20" s="25">
        <f t="shared" si="0"/>
        <v>8.9124805800103584</v>
      </c>
      <c r="T20" s="25">
        <f t="shared" si="0"/>
        <v>1</v>
      </c>
      <c r="U20" s="25">
        <f t="shared" si="0"/>
        <v>9.0419471776281721</v>
      </c>
    </row>
    <row r="21" spans="2:21" x14ac:dyDescent="0.25">
      <c r="C21" s="25" t="s">
        <v>3</v>
      </c>
      <c r="D21" s="25">
        <v>108.13</v>
      </c>
      <c r="E21" s="25">
        <v>117.1</v>
      </c>
      <c r="F21" s="25">
        <v>22.51</v>
      </c>
      <c r="G21" s="29">
        <v>110.63</v>
      </c>
      <c r="H21" s="26">
        <v>0.39600000000000002</v>
      </c>
      <c r="I21" s="28">
        <v>1.1599999999999999</v>
      </c>
      <c r="J21" s="25">
        <f t="shared" si="1"/>
        <v>22.51</v>
      </c>
      <c r="K21" s="25">
        <f t="shared" si="2"/>
        <v>22.51</v>
      </c>
      <c r="L21" s="25">
        <f t="shared" si="3"/>
        <v>22.51</v>
      </c>
      <c r="M21" s="25">
        <f t="shared" si="4"/>
        <v>22.51</v>
      </c>
      <c r="Q21" s="25" t="s">
        <v>3</v>
      </c>
      <c r="R21" s="25">
        <f t="shared" si="0"/>
        <v>4.803642825410928</v>
      </c>
      <c r="S21" s="25">
        <f t="shared" si="0"/>
        <v>5.2021323856063963</v>
      </c>
      <c r="T21" s="25">
        <f t="shared" si="0"/>
        <v>1</v>
      </c>
      <c r="U21" s="25">
        <f t="shared" si="0"/>
        <v>4.9147045757441132</v>
      </c>
    </row>
    <row r="22" spans="2:21" x14ac:dyDescent="0.25">
      <c r="C22" s="25" t="s">
        <v>4</v>
      </c>
      <c r="D22" s="25">
        <v>682.56000000000006</v>
      </c>
      <c r="E22" s="25">
        <v>270.39999999999998</v>
      </c>
      <c r="F22" s="25">
        <v>22.87</v>
      </c>
      <c r="G22" s="29">
        <v>272.89999999999998</v>
      </c>
      <c r="H22" s="25">
        <v>96.713999999999999</v>
      </c>
      <c r="I22" s="25">
        <v>139.03399999999999</v>
      </c>
      <c r="J22" s="25">
        <f t="shared" si="1"/>
        <v>22.87</v>
      </c>
      <c r="K22" s="25">
        <f t="shared" si="2"/>
        <v>22.87</v>
      </c>
      <c r="L22" s="25">
        <f t="shared" si="3"/>
        <v>22.87</v>
      </c>
      <c r="M22" s="25">
        <f t="shared" si="4"/>
        <v>22.87</v>
      </c>
      <c r="Q22" s="25" t="s">
        <v>4</v>
      </c>
      <c r="R22" s="25">
        <f t="shared" si="0"/>
        <v>29.845212068211634</v>
      </c>
      <c r="S22" s="25">
        <f t="shared" si="0"/>
        <v>11.823349365981635</v>
      </c>
      <c r="T22" s="25">
        <f t="shared" si="0"/>
        <v>1</v>
      </c>
      <c r="U22" s="25">
        <f t="shared" si="0"/>
        <v>11.932662877131612</v>
      </c>
    </row>
    <row r="23" spans="2:21" x14ac:dyDescent="0.25">
      <c r="C23" s="25" t="s">
        <v>5</v>
      </c>
      <c r="D23" s="25">
        <v>1729.84</v>
      </c>
      <c r="E23" s="25">
        <v>1000</v>
      </c>
      <c r="F23" s="25">
        <v>66.03</v>
      </c>
      <c r="G23" s="29">
        <v>1002.5</v>
      </c>
      <c r="J23" s="25">
        <f t="shared" si="1"/>
        <v>66.03</v>
      </c>
      <c r="K23" s="25">
        <f t="shared" si="2"/>
        <v>66.03</v>
      </c>
      <c r="L23" s="25">
        <f t="shared" si="3"/>
        <v>66.03</v>
      </c>
      <c r="M23" s="25">
        <f t="shared" si="4"/>
        <v>66.03</v>
      </c>
      <c r="Q23" s="25" t="s">
        <v>5</v>
      </c>
      <c r="R23" s="25">
        <f t="shared" si="0"/>
        <v>26.197788883840676</v>
      </c>
      <c r="S23" s="25">
        <f t="shared" si="0"/>
        <v>15.144631228229592</v>
      </c>
      <c r="T23" s="25">
        <f t="shared" si="0"/>
        <v>1</v>
      </c>
      <c r="U23" s="25">
        <f t="shared" si="0"/>
        <v>15.182492806300166</v>
      </c>
    </row>
    <row r="24" spans="2:21" x14ac:dyDescent="0.25">
      <c r="C24" s="25" t="s">
        <v>30</v>
      </c>
      <c r="D24" s="25">
        <v>33141.410000000003</v>
      </c>
      <c r="E24" s="25">
        <v>6984</v>
      </c>
      <c r="F24" s="25">
        <v>791.45</v>
      </c>
      <c r="G24" s="29">
        <v>6986.5</v>
      </c>
      <c r="J24" s="25">
        <f t="shared" si="1"/>
        <v>791.45</v>
      </c>
      <c r="K24" s="25">
        <f t="shared" si="2"/>
        <v>791.45</v>
      </c>
      <c r="L24" s="25">
        <f t="shared" si="3"/>
        <v>791.45</v>
      </c>
      <c r="M24" s="25">
        <f t="shared" si="4"/>
        <v>791.45</v>
      </c>
      <c r="Q24" s="25" t="s">
        <v>30</v>
      </c>
      <c r="R24" s="25">
        <f t="shared" si="0"/>
        <v>41.87429401731</v>
      </c>
      <c r="S24" s="25">
        <f t="shared" si="0"/>
        <v>8.8243098111061968</v>
      </c>
      <c r="T24" s="25">
        <f t="shared" si="0"/>
        <v>1</v>
      </c>
      <c r="U24" s="25">
        <f t="shared" si="0"/>
        <v>8.8274685703455678</v>
      </c>
    </row>
    <row r="25" spans="2:21" x14ac:dyDescent="0.25">
      <c r="C25" s="25" t="s">
        <v>31</v>
      </c>
      <c r="D25" s="25">
        <v>51148.13</v>
      </c>
      <c r="E25" s="25">
        <v>14621</v>
      </c>
      <c r="F25" s="25">
        <v>1989.21</v>
      </c>
      <c r="G25" s="29">
        <v>14623.5</v>
      </c>
      <c r="J25" s="25">
        <f t="shared" si="1"/>
        <v>1989.21</v>
      </c>
      <c r="K25" s="25">
        <f t="shared" si="2"/>
        <v>1989.21</v>
      </c>
      <c r="L25" s="25">
        <f t="shared" si="3"/>
        <v>1989.21</v>
      </c>
      <c r="M25" s="25">
        <f t="shared" si="4"/>
        <v>1989.21</v>
      </c>
      <c r="Q25" s="25" t="s">
        <v>31</v>
      </c>
      <c r="R25" s="25">
        <f t="shared" si="0"/>
        <v>25.712785477651931</v>
      </c>
      <c r="S25" s="25">
        <f t="shared" si="0"/>
        <v>7.3501540812684434</v>
      </c>
      <c r="T25" s="25">
        <f t="shared" si="0"/>
        <v>1</v>
      </c>
      <c r="U25" s="25">
        <f t="shared" si="0"/>
        <v>7.3514108615983229</v>
      </c>
    </row>
    <row r="26" spans="2:21" x14ac:dyDescent="0.25">
      <c r="C26" s="25" t="s">
        <v>76</v>
      </c>
      <c r="D26" s="25">
        <v>48854.54</v>
      </c>
      <c r="E26" s="25">
        <v>11943</v>
      </c>
      <c r="F26" s="25">
        <v>1642.42</v>
      </c>
      <c r="G26" s="29">
        <f>MIN(D26:F26)</f>
        <v>1642.42</v>
      </c>
      <c r="J26" s="25">
        <f t="shared" si="1"/>
        <v>1642.42</v>
      </c>
      <c r="K26" s="25">
        <f t="shared" si="2"/>
        <v>1642.42</v>
      </c>
      <c r="L26" s="25">
        <f t="shared" si="3"/>
        <v>1642.42</v>
      </c>
      <c r="M26" s="25">
        <f t="shared" si="4"/>
        <v>1642.42</v>
      </c>
      <c r="Q26" s="25" t="s">
        <v>76</v>
      </c>
      <c r="R26" s="25">
        <f t="shared" si="0"/>
        <v>29.745460966135337</v>
      </c>
      <c r="S26" s="25">
        <f t="shared" si="0"/>
        <v>7.2715870483798293</v>
      </c>
      <c r="T26" s="25">
        <f t="shared" si="0"/>
        <v>1</v>
      </c>
      <c r="U26" s="25">
        <f t="shared" si="0"/>
        <v>1</v>
      </c>
    </row>
    <row r="27" spans="2:21" x14ac:dyDescent="0.25">
      <c r="B27" s="25" t="s">
        <v>8</v>
      </c>
      <c r="C27" s="25" t="s">
        <v>1</v>
      </c>
      <c r="D27" s="25">
        <v>161.04000000000002</v>
      </c>
      <c r="E27" s="25">
        <v>877.3</v>
      </c>
      <c r="F27" s="25">
        <v>278.10000000000002</v>
      </c>
      <c r="G27" s="29">
        <v>163.54000000000002</v>
      </c>
      <c r="J27" s="25">
        <f t="shared" si="1"/>
        <v>278.10000000000002</v>
      </c>
      <c r="K27" s="25">
        <f t="shared" si="2"/>
        <v>278.10000000000002</v>
      </c>
      <c r="L27" s="25">
        <f t="shared" si="3"/>
        <v>278.10000000000002</v>
      </c>
      <c r="M27" s="25">
        <f t="shared" si="4"/>
        <v>278.10000000000002</v>
      </c>
      <c r="P27" s="25" t="s">
        <v>8</v>
      </c>
      <c r="Q27" s="25" t="s">
        <v>1</v>
      </c>
      <c r="R27" s="25">
        <f t="shared" si="0"/>
        <v>0.57907227615965484</v>
      </c>
      <c r="S27" s="25">
        <f t="shared" si="0"/>
        <v>3.1546206400575327</v>
      </c>
      <c r="T27" s="25">
        <f t="shared" si="0"/>
        <v>1</v>
      </c>
      <c r="U27" s="25">
        <f t="shared" si="0"/>
        <v>0.58806184825602303</v>
      </c>
    </row>
    <row r="28" spans="2:21" x14ac:dyDescent="0.25">
      <c r="C28" s="25" t="s">
        <v>2</v>
      </c>
      <c r="D28" s="25">
        <v>203.28</v>
      </c>
      <c r="E28" s="25">
        <v>1198</v>
      </c>
      <c r="F28" s="25">
        <v>268.39999999999998</v>
      </c>
      <c r="G28" s="29">
        <v>205.78</v>
      </c>
      <c r="J28" s="25">
        <f t="shared" si="1"/>
        <v>268.39999999999998</v>
      </c>
      <c r="K28" s="25">
        <f t="shared" si="2"/>
        <v>268.39999999999998</v>
      </c>
      <c r="L28" s="25">
        <f t="shared" si="3"/>
        <v>268.39999999999998</v>
      </c>
      <c r="M28" s="25">
        <f t="shared" si="4"/>
        <v>268.39999999999998</v>
      </c>
      <c r="Q28" s="25" t="s">
        <v>2</v>
      </c>
      <c r="R28" s="25">
        <f t="shared" si="0"/>
        <v>0.75737704918032789</v>
      </c>
      <c r="S28" s="25">
        <f t="shared" si="0"/>
        <v>4.4634873323397919</v>
      </c>
      <c r="T28" s="25">
        <f t="shared" si="0"/>
        <v>1</v>
      </c>
      <c r="U28" s="25">
        <f t="shared" si="0"/>
        <v>0.76669150521609541</v>
      </c>
    </row>
    <row r="29" spans="2:21" x14ac:dyDescent="0.25">
      <c r="C29" s="25" t="s">
        <v>3</v>
      </c>
      <c r="D29" s="25">
        <v>78.56</v>
      </c>
      <c r="E29" s="25">
        <v>498.1</v>
      </c>
      <c r="F29" s="25">
        <v>251.3</v>
      </c>
      <c r="G29" s="29">
        <v>81.06</v>
      </c>
      <c r="J29" s="25">
        <f t="shared" si="1"/>
        <v>251.3</v>
      </c>
      <c r="K29" s="25">
        <f t="shared" si="2"/>
        <v>251.3</v>
      </c>
      <c r="L29" s="25">
        <f t="shared" si="3"/>
        <v>251.3</v>
      </c>
      <c r="M29" s="25">
        <f t="shared" si="4"/>
        <v>251.3</v>
      </c>
      <c r="Q29" s="25" t="s">
        <v>3</v>
      </c>
      <c r="R29" s="25">
        <f t="shared" si="0"/>
        <v>0.31261440509351374</v>
      </c>
      <c r="S29" s="25">
        <f t="shared" si="0"/>
        <v>1.9820931157978512</v>
      </c>
      <c r="T29" s="25">
        <f t="shared" si="0"/>
        <v>1</v>
      </c>
      <c r="U29" s="25">
        <f t="shared" si="0"/>
        <v>0.32256267409470751</v>
      </c>
    </row>
    <row r="30" spans="2:21" x14ac:dyDescent="0.25">
      <c r="C30" s="25" t="s">
        <v>4</v>
      </c>
      <c r="D30" s="25">
        <v>254.32</v>
      </c>
      <c r="E30" s="25">
        <v>1787</v>
      </c>
      <c r="F30" s="25">
        <v>253.4</v>
      </c>
      <c r="G30" s="29">
        <v>256.82</v>
      </c>
      <c r="J30" s="25">
        <f t="shared" si="1"/>
        <v>253.4</v>
      </c>
      <c r="K30" s="25">
        <f t="shared" si="2"/>
        <v>253.4</v>
      </c>
      <c r="L30" s="25">
        <f t="shared" si="3"/>
        <v>253.4</v>
      </c>
      <c r="M30" s="25">
        <f t="shared" si="4"/>
        <v>253.4</v>
      </c>
      <c r="Q30" s="25" t="s">
        <v>4</v>
      </c>
      <c r="R30" s="25">
        <f t="shared" si="0"/>
        <v>1.0036306235201262</v>
      </c>
      <c r="S30" s="25">
        <f t="shared" si="0"/>
        <v>7.0520915548539858</v>
      </c>
      <c r="T30" s="25">
        <f t="shared" si="0"/>
        <v>1</v>
      </c>
      <c r="U30" s="25">
        <f t="shared" si="0"/>
        <v>1.0134964483030782</v>
      </c>
    </row>
    <row r="31" spans="2:21" x14ac:dyDescent="0.25">
      <c r="C31" s="25" t="s">
        <v>5</v>
      </c>
      <c r="D31" s="25">
        <v>519.44000000000005</v>
      </c>
      <c r="E31" s="25">
        <v>1513</v>
      </c>
      <c r="F31" s="25">
        <v>674.1</v>
      </c>
      <c r="G31" s="29">
        <v>521.94000000000005</v>
      </c>
      <c r="J31" s="25">
        <f t="shared" si="1"/>
        <v>674.1</v>
      </c>
      <c r="K31" s="25">
        <f t="shared" si="2"/>
        <v>674.1</v>
      </c>
      <c r="L31" s="25">
        <f t="shared" si="3"/>
        <v>674.1</v>
      </c>
      <c r="M31" s="25">
        <f t="shared" si="4"/>
        <v>674.1</v>
      </c>
      <c r="Q31" s="25" t="s">
        <v>5</v>
      </c>
      <c r="R31" s="25">
        <f t="shared" si="0"/>
        <v>0.77056816496068836</v>
      </c>
      <c r="S31" s="25">
        <f t="shared" si="0"/>
        <v>2.2444741136329922</v>
      </c>
      <c r="T31" s="25">
        <f t="shared" si="0"/>
        <v>1</v>
      </c>
      <c r="U31" s="25">
        <f t="shared" si="0"/>
        <v>0.77427681352915001</v>
      </c>
    </row>
    <row r="32" spans="2:21" x14ac:dyDescent="0.25">
      <c r="C32" s="25" t="s">
        <v>30</v>
      </c>
      <c r="D32" s="25">
        <v>881.4</v>
      </c>
      <c r="E32" s="25">
        <v>741.4</v>
      </c>
      <c r="F32" s="25">
        <v>903.4</v>
      </c>
      <c r="G32" s="29">
        <v>743.9</v>
      </c>
      <c r="J32" s="25">
        <f t="shared" si="1"/>
        <v>903.4</v>
      </c>
      <c r="K32" s="25">
        <f t="shared" si="2"/>
        <v>903.4</v>
      </c>
      <c r="L32" s="25">
        <f t="shared" si="3"/>
        <v>903.4</v>
      </c>
      <c r="M32" s="25">
        <f t="shared" si="4"/>
        <v>903.4</v>
      </c>
      <c r="Q32" s="25" t="s">
        <v>30</v>
      </c>
      <c r="R32" s="25">
        <f t="shared" si="0"/>
        <v>0.97564755368607481</v>
      </c>
      <c r="S32" s="25">
        <f t="shared" si="0"/>
        <v>0.82067744077927829</v>
      </c>
      <c r="T32" s="25">
        <f t="shared" si="0"/>
        <v>1</v>
      </c>
      <c r="U32" s="25">
        <f t="shared" si="0"/>
        <v>0.82344476422404245</v>
      </c>
    </row>
    <row r="33" spans="2:21" x14ac:dyDescent="0.25">
      <c r="C33" s="25" t="s">
        <v>31</v>
      </c>
      <c r="D33" s="25">
        <v>2099.4</v>
      </c>
      <c r="E33" s="25">
        <v>1941</v>
      </c>
      <c r="F33" s="25">
        <v>1678.4</v>
      </c>
      <c r="G33" s="29">
        <v>1701.9</v>
      </c>
      <c r="J33" s="25">
        <f t="shared" si="1"/>
        <v>1678.4</v>
      </c>
      <c r="K33" s="25">
        <f t="shared" si="2"/>
        <v>1678.4</v>
      </c>
      <c r="L33" s="25">
        <f t="shared" si="3"/>
        <v>1678.4</v>
      </c>
      <c r="M33" s="25">
        <f t="shared" si="4"/>
        <v>1678.4</v>
      </c>
      <c r="Q33" s="25" t="s">
        <v>31</v>
      </c>
      <c r="R33" s="25">
        <f t="shared" si="0"/>
        <v>1.2508341277407053</v>
      </c>
      <c r="S33" s="25">
        <f t="shared" si="0"/>
        <v>1.1564585319351763</v>
      </c>
      <c r="T33" s="25">
        <f t="shared" si="0"/>
        <v>1</v>
      </c>
      <c r="U33" s="25">
        <f t="shared" si="0"/>
        <v>1.0140014299332698</v>
      </c>
    </row>
    <row r="34" spans="2:21" x14ac:dyDescent="0.25">
      <c r="C34" s="25" t="s">
        <v>76</v>
      </c>
      <c r="D34" s="25">
        <v>1568.3</v>
      </c>
      <c r="E34" s="25">
        <v>1252.425</v>
      </c>
      <c r="F34" s="25">
        <v>1054.2539999999999</v>
      </c>
      <c r="G34" s="29">
        <f>MIN(D34:F34)</f>
        <v>1054.2539999999999</v>
      </c>
      <c r="H34" s="28"/>
      <c r="J34" s="25">
        <f t="shared" si="1"/>
        <v>1054.2539999999999</v>
      </c>
      <c r="K34" s="25">
        <f t="shared" si="2"/>
        <v>1054.2539999999999</v>
      </c>
      <c r="L34" s="25">
        <f t="shared" si="3"/>
        <v>1054.2539999999999</v>
      </c>
      <c r="M34" s="25">
        <f t="shared" si="4"/>
        <v>1054.2539999999999</v>
      </c>
      <c r="Q34" s="25" t="s">
        <v>76</v>
      </c>
      <c r="R34" s="25">
        <f t="shared" si="0"/>
        <v>1.4875921741819336</v>
      </c>
      <c r="S34" s="25">
        <f t="shared" si="0"/>
        <v>1.1879727276348964</v>
      </c>
      <c r="T34" s="25">
        <f t="shared" si="0"/>
        <v>1</v>
      </c>
      <c r="U34" s="25">
        <f t="shared" si="0"/>
        <v>1</v>
      </c>
    </row>
    <row r="35" spans="2:21" x14ac:dyDescent="0.25">
      <c r="B35" s="25" t="s">
        <v>9</v>
      </c>
      <c r="C35" s="25" t="s">
        <v>1</v>
      </c>
      <c r="D35" s="25">
        <v>162.24</v>
      </c>
      <c r="E35" s="25">
        <v>113.1</v>
      </c>
      <c r="F35" s="25">
        <v>85.76</v>
      </c>
      <c r="G35" s="29">
        <v>115.6</v>
      </c>
      <c r="H35" s="25">
        <v>152.04300000000001</v>
      </c>
      <c r="I35" s="25">
        <v>148.334</v>
      </c>
      <c r="J35" s="25">
        <f t="shared" si="1"/>
        <v>85.76</v>
      </c>
      <c r="K35" s="25">
        <f t="shared" si="2"/>
        <v>85.76</v>
      </c>
      <c r="L35" s="25">
        <f t="shared" si="3"/>
        <v>85.76</v>
      </c>
      <c r="M35" s="25">
        <f t="shared" si="4"/>
        <v>85.76</v>
      </c>
      <c r="P35" s="25" t="s">
        <v>9</v>
      </c>
      <c r="Q35" s="25" t="s">
        <v>1</v>
      </c>
      <c r="R35" s="25">
        <f t="shared" si="0"/>
        <v>1.8917910447761195</v>
      </c>
      <c r="S35" s="25">
        <f t="shared" si="0"/>
        <v>1.3187966417910446</v>
      </c>
      <c r="T35" s="25">
        <f t="shared" si="0"/>
        <v>1</v>
      </c>
      <c r="U35" s="25">
        <f t="shared" si="0"/>
        <v>1.3479477611940298</v>
      </c>
    </row>
    <row r="36" spans="2:21" x14ac:dyDescent="0.25">
      <c r="C36" s="25" t="s">
        <v>2</v>
      </c>
      <c r="D36" s="25">
        <v>167.28</v>
      </c>
      <c r="E36" s="25">
        <v>181.13</v>
      </c>
      <c r="F36" s="25">
        <v>98.4</v>
      </c>
      <c r="G36" s="29">
        <v>169.78</v>
      </c>
      <c r="H36" s="25">
        <v>1863.211</v>
      </c>
      <c r="I36" s="25">
        <v>1887.124</v>
      </c>
      <c r="J36" s="25">
        <f t="shared" si="1"/>
        <v>98.4</v>
      </c>
      <c r="K36" s="25">
        <f t="shared" si="2"/>
        <v>98.4</v>
      </c>
      <c r="L36" s="25">
        <f t="shared" si="3"/>
        <v>98.4</v>
      </c>
      <c r="M36" s="25">
        <f t="shared" si="4"/>
        <v>98.4</v>
      </c>
      <c r="Q36" s="25" t="s">
        <v>2</v>
      </c>
      <c r="R36" s="25">
        <f t="shared" si="0"/>
        <v>1.7</v>
      </c>
      <c r="S36" s="25">
        <f t="shared" si="0"/>
        <v>1.840752032520325</v>
      </c>
      <c r="T36" s="25">
        <f t="shared" si="0"/>
        <v>1</v>
      </c>
      <c r="U36" s="25">
        <f t="shared" si="0"/>
        <v>1.7254065040650406</v>
      </c>
    </row>
    <row r="37" spans="2:21" x14ac:dyDescent="0.25">
      <c r="C37" s="25" t="s">
        <v>3</v>
      </c>
      <c r="D37" s="25">
        <v>39.14</v>
      </c>
      <c r="E37" s="25">
        <v>64.5</v>
      </c>
      <c r="F37" s="25">
        <v>37.909999999999997</v>
      </c>
      <c r="G37" s="29">
        <v>41.64</v>
      </c>
      <c r="J37" s="25">
        <f t="shared" si="1"/>
        <v>37.909999999999997</v>
      </c>
      <c r="K37" s="25">
        <f t="shared" si="2"/>
        <v>37.909999999999997</v>
      </c>
      <c r="L37" s="25">
        <f t="shared" si="3"/>
        <v>37.909999999999997</v>
      </c>
      <c r="M37" s="25">
        <f t="shared" si="4"/>
        <v>37.909999999999997</v>
      </c>
      <c r="Q37" s="25" t="s">
        <v>3</v>
      </c>
      <c r="R37" s="25">
        <f t="shared" si="0"/>
        <v>1.0324452651015563</v>
      </c>
      <c r="S37" s="25">
        <f t="shared" si="0"/>
        <v>1.7013980480084412</v>
      </c>
      <c r="T37" s="25">
        <f t="shared" si="0"/>
        <v>1</v>
      </c>
      <c r="U37" s="25">
        <f t="shared" si="0"/>
        <v>1.0983909258770774</v>
      </c>
    </row>
    <row r="38" spans="2:21" x14ac:dyDescent="0.25">
      <c r="C38" s="25" t="s">
        <v>4</v>
      </c>
      <c r="D38" s="25">
        <v>302.64</v>
      </c>
      <c r="E38" s="25">
        <v>292.95</v>
      </c>
      <c r="F38" s="25">
        <v>144.13999999999999</v>
      </c>
      <c r="G38" s="29">
        <v>295.45</v>
      </c>
      <c r="H38" s="25">
        <v>771.04300000000001</v>
      </c>
      <c r="I38" s="25">
        <v>737.80600000000004</v>
      </c>
      <c r="J38" s="25">
        <f t="shared" si="1"/>
        <v>144.13999999999999</v>
      </c>
      <c r="K38" s="25">
        <f t="shared" si="2"/>
        <v>144.13999999999999</v>
      </c>
      <c r="L38" s="25">
        <f t="shared" si="3"/>
        <v>144.13999999999999</v>
      </c>
      <c r="M38" s="25">
        <f t="shared" si="4"/>
        <v>144.13999999999999</v>
      </c>
      <c r="Q38" s="25" t="s">
        <v>4</v>
      </c>
      <c r="R38" s="25">
        <f t="shared" si="0"/>
        <v>2.0996253642292215</v>
      </c>
      <c r="S38" s="25">
        <f t="shared" si="0"/>
        <v>2.0323990564728738</v>
      </c>
      <c r="T38" s="25">
        <f t="shared" si="0"/>
        <v>1</v>
      </c>
      <c r="U38" s="25">
        <f t="shared" si="0"/>
        <v>2.0497433051200225</v>
      </c>
    </row>
    <row r="39" spans="2:21" x14ac:dyDescent="0.25">
      <c r="C39" s="25" t="s">
        <v>5</v>
      </c>
      <c r="D39" s="25">
        <v>705.68</v>
      </c>
      <c r="E39" s="25">
        <v>841.4</v>
      </c>
      <c r="F39" s="25">
        <v>472.1</v>
      </c>
      <c r="G39" s="29">
        <v>708.18</v>
      </c>
      <c r="J39" s="25">
        <f t="shared" si="1"/>
        <v>472.1</v>
      </c>
      <c r="K39" s="25">
        <f t="shared" si="2"/>
        <v>472.1</v>
      </c>
      <c r="L39" s="25">
        <f t="shared" si="3"/>
        <v>472.1</v>
      </c>
      <c r="M39" s="25">
        <f t="shared" si="4"/>
        <v>472.1</v>
      </c>
      <c r="Q39" s="25" t="s">
        <v>5</v>
      </c>
      <c r="R39" s="25">
        <f t="shared" si="0"/>
        <v>1.4947680576149118</v>
      </c>
      <c r="S39" s="25">
        <f t="shared" si="0"/>
        <v>1.7822495234060578</v>
      </c>
      <c r="T39" s="25">
        <f t="shared" si="0"/>
        <v>1</v>
      </c>
      <c r="U39" s="25">
        <f t="shared" si="0"/>
        <v>1.500063545858928</v>
      </c>
    </row>
    <row r="40" spans="2:21" x14ac:dyDescent="0.25">
      <c r="C40" s="25" t="s">
        <v>30</v>
      </c>
      <c r="D40" s="25">
        <v>820.5</v>
      </c>
      <c r="E40" s="25">
        <v>925.1</v>
      </c>
      <c r="F40" s="25">
        <v>755.3</v>
      </c>
      <c r="G40" s="29">
        <v>823</v>
      </c>
      <c r="J40" s="25">
        <f t="shared" si="1"/>
        <v>755.3</v>
      </c>
      <c r="K40" s="25">
        <f t="shared" si="2"/>
        <v>755.3</v>
      </c>
      <c r="L40" s="25">
        <f t="shared" si="3"/>
        <v>755.3</v>
      </c>
      <c r="M40" s="25">
        <f t="shared" si="4"/>
        <v>755.3</v>
      </c>
      <c r="Q40" s="25" t="s">
        <v>30</v>
      </c>
      <c r="R40" s="25">
        <f t="shared" si="0"/>
        <v>1.086323315238978</v>
      </c>
      <c r="S40" s="25">
        <f t="shared" si="0"/>
        <v>1.2248113332450683</v>
      </c>
      <c r="T40" s="25">
        <f t="shared" si="0"/>
        <v>1</v>
      </c>
      <c r="U40" s="25">
        <f t="shared" si="0"/>
        <v>1.0896332583079571</v>
      </c>
    </row>
    <row r="41" spans="2:21" x14ac:dyDescent="0.25">
      <c r="C41" s="25" t="s">
        <v>31</v>
      </c>
      <c r="D41" s="25">
        <v>1344.3</v>
      </c>
      <c r="E41" s="25">
        <v>1435.3</v>
      </c>
      <c r="F41" s="25">
        <v>1153.3499999999999</v>
      </c>
      <c r="G41" s="29">
        <v>1346.8</v>
      </c>
      <c r="J41" s="25">
        <f t="shared" si="1"/>
        <v>1153.3499999999999</v>
      </c>
      <c r="K41" s="25">
        <f t="shared" si="2"/>
        <v>1153.3499999999999</v>
      </c>
      <c r="L41" s="25">
        <f t="shared" si="3"/>
        <v>1153.3499999999999</v>
      </c>
      <c r="M41" s="25">
        <f t="shared" si="4"/>
        <v>1153.3499999999999</v>
      </c>
      <c r="Q41" s="25" t="s">
        <v>31</v>
      </c>
      <c r="R41" s="25">
        <f t="shared" si="0"/>
        <v>1.1655611913122643</v>
      </c>
      <c r="S41" s="25">
        <f t="shared" si="0"/>
        <v>1.2444617852343174</v>
      </c>
      <c r="T41" s="25">
        <f t="shared" si="0"/>
        <v>1</v>
      </c>
      <c r="U41" s="25">
        <f t="shared" si="0"/>
        <v>1.1677287900463866</v>
      </c>
    </row>
    <row r="42" spans="2:21" x14ac:dyDescent="0.25">
      <c r="C42" s="25" t="s">
        <v>76</v>
      </c>
      <c r="D42" s="25">
        <v>1452.5</v>
      </c>
      <c r="E42" s="25">
        <v>1852.24</v>
      </c>
      <c r="F42" s="25">
        <v>1603.34</v>
      </c>
      <c r="G42" s="29">
        <f>MIN(D42:F42)</f>
        <v>1452.5</v>
      </c>
      <c r="H42" s="28"/>
      <c r="J42" s="25">
        <f t="shared" si="1"/>
        <v>1603.34</v>
      </c>
      <c r="K42" s="25">
        <f t="shared" si="2"/>
        <v>1603.34</v>
      </c>
      <c r="L42" s="25">
        <f t="shared" si="3"/>
        <v>1603.34</v>
      </c>
      <c r="M42" s="25">
        <f t="shared" si="4"/>
        <v>1603.34</v>
      </c>
      <c r="Q42" s="25" t="s">
        <v>76</v>
      </c>
      <c r="R42" s="25">
        <f t="shared" si="0"/>
        <v>0.90592138910025322</v>
      </c>
      <c r="S42" s="25">
        <f t="shared" si="0"/>
        <v>1.1552384397570072</v>
      </c>
      <c r="T42" s="25">
        <f t="shared" si="0"/>
        <v>1</v>
      </c>
      <c r="U42" s="25">
        <f t="shared" si="0"/>
        <v>0.90592138910025322</v>
      </c>
    </row>
    <row r="43" spans="2:21" x14ac:dyDescent="0.25">
      <c r="B43" s="25" t="s">
        <v>10</v>
      </c>
      <c r="C43" s="25" t="s">
        <v>1</v>
      </c>
      <c r="D43" s="25">
        <v>122.72000000000001</v>
      </c>
      <c r="E43" s="25">
        <v>133.5</v>
      </c>
      <c r="F43" s="25">
        <v>67.13</v>
      </c>
      <c r="G43" s="29">
        <v>125.22000000000001</v>
      </c>
      <c r="H43" s="25">
        <v>32.582999999999998</v>
      </c>
      <c r="I43" s="25">
        <v>16.46</v>
      </c>
      <c r="J43" s="25">
        <f t="shared" si="1"/>
        <v>67.13</v>
      </c>
      <c r="K43" s="25">
        <f t="shared" si="2"/>
        <v>67.13</v>
      </c>
      <c r="L43" s="25">
        <f t="shared" si="3"/>
        <v>67.13</v>
      </c>
      <c r="M43" s="25">
        <f t="shared" si="4"/>
        <v>67.13</v>
      </c>
      <c r="P43" s="25" t="s">
        <v>10</v>
      </c>
      <c r="Q43" s="25" t="s">
        <v>1</v>
      </c>
      <c r="R43" s="25">
        <f t="shared" si="0"/>
        <v>1.8280947415462538</v>
      </c>
      <c r="S43" s="25">
        <f t="shared" si="0"/>
        <v>1.9886786831520931</v>
      </c>
      <c r="T43" s="25">
        <f t="shared" si="0"/>
        <v>1</v>
      </c>
      <c r="U43" s="25">
        <f t="shared" si="0"/>
        <v>1.8653359153880533</v>
      </c>
    </row>
    <row r="44" spans="2:21" x14ac:dyDescent="0.25">
      <c r="C44" s="25" t="s">
        <v>2</v>
      </c>
      <c r="D44" s="25">
        <v>158</v>
      </c>
      <c r="E44" s="25">
        <v>224.3</v>
      </c>
      <c r="F44" s="25">
        <v>73.34</v>
      </c>
      <c r="G44" s="29">
        <v>160.5</v>
      </c>
      <c r="H44" s="25">
        <v>136.33500000000001</v>
      </c>
      <c r="I44" s="25">
        <v>80.063999999999993</v>
      </c>
      <c r="J44" s="25">
        <f t="shared" si="1"/>
        <v>73.34</v>
      </c>
      <c r="K44" s="25">
        <f t="shared" si="2"/>
        <v>73.34</v>
      </c>
      <c r="L44" s="25">
        <f t="shared" si="3"/>
        <v>73.34</v>
      </c>
      <c r="M44" s="25">
        <f t="shared" si="4"/>
        <v>73.34</v>
      </c>
      <c r="Q44" s="25" t="s">
        <v>2</v>
      </c>
      <c r="R44" s="25">
        <f t="shared" si="0"/>
        <v>2.1543496045814017</v>
      </c>
      <c r="S44" s="25">
        <f t="shared" si="0"/>
        <v>3.0583583310608127</v>
      </c>
      <c r="T44" s="25">
        <f t="shared" si="0"/>
        <v>1</v>
      </c>
      <c r="U44" s="25">
        <f t="shared" si="0"/>
        <v>2.1884374147804744</v>
      </c>
    </row>
    <row r="45" spans="2:21" x14ac:dyDescent="0.25">
      <c r="C45" s="25" t="s">
        <v>3</v>
      </c>
      <c r="D45" s="25">
        <v>89.4</v>
      </c>
      <c r="E45" s="25">
        <v>249.1</v>
      </c>
      <c r="F45" s="25">
        <v>49.13</v>
      </c>
      <c r="G45" s="29">
        <v>91.9</v>
      </c>
      <c r="H45" s="26">
        <v>10.319000000000001</v>
      </c>
      <c r="I45" s="28">
        <v>3.2570000000000001</v>
      </c>
      <c r="J45" s="25">
        <f t="shared" si="1"/>
        <v>49.13</v>
      </c>
      <c r="K45" s="25">
        <f t="shared" si="2"/>
        <v>49.13</v>
      </c>
      <c r="L45" s="25">
        <f t="shared" si="3"/>
        <v>49.13</v>
      </c>
      <c r="M45" s="25">
        <f t="shared" si="4"/>
        <v>49.13</v>
      </c>
      <c r="Q45" s="25" t="s">
        <v>3</v>
      </c>
      <c r="R45" s="25">
        <f t="shared" si="0"/>
        <v>1.8196621209037249</v>
      </c>
      <c r="S45" s="25">
        <f t="shared" si="0"/>
        <v>5.0702218603704452</v>
      </c>
      <c r="T45" s="25">
        <f t="shared" si="0"/>
        <v>1</v>
      </c>
      <c r="U45" s="25">
        <f t="shared" si="0"/>
        <v>1.8705475269692653</v>
      </c>
    </row>
    <row r="46" spans="2:21" x14ac:dyDescent="0.25">
      <c r="C46" s="25" t="s">
        <v>4</v>
      </c>
      <c r="D46" s="25">
        <v>302.48</v>
      </c>
      <c r="E46" s="25">
        <v>367.1</v>
      </c>
      <c r="F46" s="25">
        <v>70.13</v>
      </c>
      <c r="G46" s="29">
        <v>304.98</v>
      </c>
      <c r="H46" s="25">
        <v>278.23599999999999</v>
      </c>
      <c r="I46" s="25">
        <v>167.11</v>
      </c>
      <c r="J46" s="25">
        <f t="shared" si="1"/>
        <v>70.13</v>
      </c>
      <c r="K46" s="25">
        <f t="shared" si="2"/>
        <v>70.13</v>
      </c>
      <c r="L46" s="25">
        <f t="shared" si="3"/>
        <v>70.13</v>
      </c>
      <c r="M46" s="25">
        <f t="shared" si="4"/>
        <v>70.13</v>
      </c>
      <c r="Q46" s="25" t="s">
        <v>4</v>
      </c>
      <c r="R46" s="25">
        <f t="shared" si="0"/>
        <v>4.3131327534578645</v>
      </c>
      <c r="S46" s="25">
        <f t="shared" si="0"/>
        <v>5.2345643804363329</v>
      </c>
      <c r="T46" s="25">
        <f t="shared" si="0"/>
        <v>1</v>
      </c>
      <c r="U46" s="25">
        <f t="shared" si="0"/>
        <v>4.3487808355910458</v>
      </c>
    </row>
    <row r="47" spans="2:21" x14ac:dyDescent="0.25">
      <c r="C47" s="25" t="s">
        <v>5</v>
      </c>
      <c r="D47" s="25">
        <v>491.52</v>
      </c>
      <c r="E47" s="25">
        <v>773.4</v>
      </c>
      <c r="F47" s="25">
        <v>613</v>
      </c>
      <c r="G47" s="29">
        <v>494.02</v>
      </c>
      <c r="I47" s="28">
        <v>4285.7700000000004</v>
      </c>
      <c r="J47" s="25">
        <f t="shared" si="1"/>
        <v>613</v>
      </c>
      <c r="K47" s="25">
        <f t="shared" si="2"/>
        <v>613</v>
      </c>
      <c r="L47" s="25">
        <f t="shared" si="3"/>
        <v>613</v>
      </c>
      <c r="M47" s="25">
        <f t="shared" si="4"/>
        <v>613</v>
      </c>
      <c r="Q47" s="25" t="s">
        <v>5</v>
      </c>
      <c r="R47" s="25">
        <f t="shared" si="0"/>
        <v>0.80182707993474711</v>
      </c>
      <c r="S47" s="25">
        <f t="shared" si="0"/>
        <v>1.2616639477977161</v>
      </c>
      <c r="T47" s="25">
        <f t="shared" si="0"/>
        <v>1</v>
      </c>
      <c r="U47" s="25">
        <f t="shared" si="0"/>
        <v>0.80590538336052198</v>
      </c>
    </row>
    <row r="48" spans="2:21" x14ac:dyDescent="0.25">
      <c r="C48" s="25" t="s">
        <v>30</v>
      </c>
      <c r="D48" s="25">
        <v>101.45</v>
      </c>
      <c r="E48" s="25">
        <v>236.70000000000002</v>
      </c>
      <c r="F48" s="25">
        <v>133.5</v>
      </c>
      <c r="G48" s="29">
        <v>103.95</v>
      </c>
      <c r="J48" s="25">
        <f t="shared" si="1"/>
        <v>133.5</v>
      </c>
      <c r="K48" s="25">
        <f t="shared" si="2"/>
        <v>133.5</v>
      </c>
      <c r="L48" s="25">
        <f t="shared" si="3"/>
        <v>133.5</v>
      </c>
      <c r="M48" s="25">
        <f t="shared" si="4"/>
        <v>133.5</v>
      </c>
      <c r="Q48" s="25" t="s">
        <v>30</v>
      </c>
      <c r="R48" s="25">
        <f t="shared" si="0"/>
        <v>0.75992509363295879</v>
      </c>
      <c r="S48" s="25">
        <f t="shared" si="0"/>
        <v>1.7730337078651686</v>
      </c>
      <c r="T48" s="25">
        <f t="shared" si="0"/>
        <v>1</v>
      </c>
      <c r="U48" s="25">
        <f t="shared" si="0"/>
        <v>0.77865168539325846</v>
      </c>
    </row>
    <row r="49" spans="2:21" x14ac:dyDescent="0.25">
      <c r="C49" s="25" t="s">
        <v>31</v>
      </c>
      <c r="D49" s="25">
        <v>166.13</v>
      </c>
      <c r="E49" s="25">
        <v>233.1</v>
      </c>
      <c r="F49" s="25">
        <v>101.4</v>
      </c>
      <c r="G49" s="29">
        <v>168.63</v>
      </c>
      <c r="J49" s="25">
        <f t="shared" si="1"/>
        <v>101.4</v>
      </c>
      <c r="K49" s="25">
        <f t="shared" si="2"/>
        <v>101.4</v>
      </c>
      <c r="L49" s="25">
        <f t="shared" si="3"/>
        <v>101.4</v>
      </c>
      <c r="M49" s="25">
        <f t="shared" si="4"/>
        <v>101.4</v>
      </c>
      <c r="Q49" s="25" t="s">
        <v>31</v>
      </c>
      <c r="R49" s="25">
        <f t="shared" si="0"/>
        <v>1.6383629191321498</v>
      </c>
      <c r="S49" s="25">
        <f t="shared" si="0"/>
        <v>2.2988165680473371</v>
      </c>
      <c r="T49" s="25">
        <f t="shared" si="0"/>
        <v>1</v>
      </c>
      <c r="U49" s="25">
        <f t="shared" si="0"/>
        <v>1.6630177514792899</v>
      </c>
    </row>
    <row r="50" spans="2:21" x14ac:dyDescent="0.25">
      <c r="C50" s="25" t="s">
        <v>76</v>
      </c>
      <c r="D50" s="25">
        <v>201.54</v>
      </c>
      <c r="E50" s="25">
        <v>190.41300000000001</v>
      </c>
      <c r="F50" s="25">
        <v>110.3</v>
      </c>
      <c r="G50" s="29">
        <f>MIN(D50:F50)</f>
        <v>110.3</v>
      </c>
      <c r="H50" s="28"/>
      <c r="J50" s="25">
        <f t="shared" si="1"/>
        <v>110.3</v>
      </c>
      <c r="K50" s="25">
        <f t="shared" si="2"/>
        <v>110.3</v>
      </c>
      <c r="L50" s="25">
        <f t="shared" si="3"/>
        <v>110.3</v>
      </c>
      <c r="M50" s="25">
        <f t="shared" si="4"/>
        <v>110.3</v>
      </c>
      <c r="Q50" s="25" t="s">
        <v>76</v>
      </c>
      <c r="R50" s="25">
        <f t="shared" si="0"/>
        <v>1.8271985494106981</v>
      </c>
      <c r="S50" s="25">
        <f t="shared" si="0"/>
        <v>1.7263191296464191</v>
      </c>
      <c r="T50" s="25">
        <f t="shared" si="0"/>
        <v>1</v>
      </c>
      <c r="U50" s="25">
        <f t="shared" si="0"/>
        <v>1</v>
      </c>
    </row>
    <row r="51" spans="2:21" x14ac:dyDescent="0.25">
      <c r="B51" s="25" t="s">
        <v>11</v>
      </c>
      <c r="C51" s="25" t="s">
        <v>1</v>
      </c>
      <c r="D51" s="25">
        <v>132.16</v>
      </c>
      <c r="E51" s="25">
        <v>324.3</v>
      </c>
      <c r="F51" s="25">
        <v>65.56</v>
      </c>
      <c r="G51" s="29">
        <v>134.66</v>
      </c>
      <c r="H51" s="25">
        <v>456.84</v>
      </c>
      <c r="I51" s="25">
        <v>485.64699999999999</v>
      </c>
      <c r="J51" s="25">
        <f t="shared" si="1"/>
        <v>65.56</v>
      </c>
      <c r="K51" s="25">
        <f t="shared" si="2"/>
        <v>65.56</v>
      </c>
      <c r="L51" s="25">
        <f t="shared" si="3"/>
        <v>65.56</v>
      </c>
      <c r="M51" s="25">
        <f t="shared" si="4"/>
        <v>65.56</v>
      </c>
      <c r="P51" s="25" t="s">
        <v>11</v>
      </c>
      <c r="Q51" s="25" t="s">
        <v>1</v>
      </c>
      <c r="R51" s="25">
        <f t="shared" si="0"/>
        <v>2.0158633312995726</v>
      </c>
      <c r="S51" s="25">
        <f t="shared" si="0"/>
        <v>4.9466137888956681</v>
      </c>
      <c r="T51" s="25">
        <f t="shared" si="0"/>
        <v>1</v>
      </c>
      <c r="U51" s="25">
        <f t="shared" si="0"/>
        <v>2.0539963392312384</v>
      </c>
    </row>
    <row r="52" spans="2:21" x14ac:dyDescent="0.25">
      <c r="C52" s="25" t="s">
        <v>2</v>
      </c>
      <c r="D52" s="25">
        <v>49.04</v>
      </c>
      <c r="E52" s="25">
        <v>53.43</v>
      </c>
      <c r="F52" s="25">
        <v>21.45</v>
      </c>
      <c r="G52" s="29">
        <v>51.54</v>
      </c>
      <c r="H52" s="25">
        <v>1140.1780000000001</v>
      </c>
      <c r="I52" s="25">
        <v>1198.0709999999999</v>
      </c>
      <c r="J52" s="25">
        <f t="shared" si="1"/>
        <v>21.45</v>
      </c>
      <c r="K52" s="25">
        <f t="shared" si="2"/>
        <v>21.45</v>
      </c>
      <c r="L52" s="25">
        <f t="shared" si="3"/>
        <v>21.45</v>
      </c>
      <c r="M52" s="25">
        <f t="shared" si="4"/>
        <v>21.45</v>
      </c>
      <c r="Q52" s="25" t="s">
        <v>2</v>
      </c>
      <c r="R52" s="25">
        <f t="shared" si="0"/>
        <v>2.2862470862470863</v>
      </c>
      <c r="S52" s="25">
        <f t="shared" si="0"/>
        <v>2.4909090909090912</v>
      </c>
      <c r="T52" s="25">
        <f t="shared" si="0"/>
        <v>1</v>
      </c>
      <c r="U52" s="25">
        <f t="shared" si="0"/>
        <v>2.4027972027972027</v>
      </c>
    </row>
    <row r="53" spans="2:21" x14ac:dyDescent="0.25">
      <c r="C53" s="25" t="s">
        <v>3</v>
      </c>
      <c r="D53" s="25">
        <v>48.42</v>
      </c>
      <c r="E53" s="25">
        <v>104.5</v>
      </c>
      <c r="F53" s="25">
        <v>102.3</v>
      </c>
      <c r="G53" s="29">
        <v>50.92</v>
      </c>
      <c r="J53" s="25">
        <f t="shared" si="1"/>
        <v>102.3</v>
      </c>
      <c r="K53" s="25">
        <f t="shared" si="2"/>
        <v>102.3</v>
      </c>
      <c r="L53" s="25">
        <f t="shared" si="3"/>
        <v>102.3</v>
      </c>
      <c r="M53" s="25">
        <f t="shared" si="4"/>
        <v>102.3</v>
      </c>
      <c r="Q53" s="25" t="s">
        <v>3</v>
      </c>
      <c r="R53" s="25">
        <f t="shared" si="0"/>
        <v>0.47331378299120236</v>
      </c>
      <c r="S53" s="25">
        <f t="shared" si="0"/>
        <v>1.021505376344086</v>
      </c>
      <c r="T53" s="25">
        <f t="shared" si="0"/>
        <v>1</v>
      </c>
      <c r="U53" s="25">
        <f t="shared" si="0"/>
        <v>0.49775171065493651</v>
      </c>
    </row>
    <row r="54" spans="2:21" x14ac:dyDescent="0.25">
      <c r="C54" s="25" t="s">
        <v>4</v>
      </c>
      <c r="D54" s="25">
        <v>64.88</v>
      </c>
      <c r="E54" s="25">
        <v>134.5</v>
      </c>
      <c r="F54" s="25">
        <v>71.44</v>
      </c>
      <c r="G54" s="29">
        <v>67.38</v>
      </c>
      <c r="H54" s="25">
        <v>2195.6089999999999</v>
      </c>
      <c r="I54" s="25">
        <v>2270.5630000000001</v>
      </c>
      <c r="J54" s="25">
        <f t="shared" si="1"/>
        <v>71.44</v>
      </c>
      <c r="K54" s="25">
        <f t="shared" si="2"/>
        <v>71.44</v>
      </c>
      <c r="L54" s="25">
        <f t="shared" si="3"/>
        <v>71.44</v>
      </c>
      <c r="M54" s="25">
        <f t="shared" si="4"/>
        <v>71.44</v>
      </c>
      <c r="Q54" s="25" t="s">
        <v>4</v>
      </c>
      <c r="R54" s="25">
        <f t="shared" si="0"/>
        <v>0.90817469204927204</v>
      </c>
      <c r="S54" s="25">
        <f t="shared" si="0"/>
        <v>1.8826987681970886</v>
      </c>
      <c r="T54" s="25">
        <f t="shared" si="0"/>
        <v>1</v>
      </c>
      <c r="U54" s="25">
        <f t="shared" si="0"/>
        <v>0.94316909294512874</v>
      </c>
    </row>
    <row r="55" spans="2:21" x14ac:dyDescent="0.25">
      <c r="C55" s="25" t="s">
        <v>5</v>
      </c>
      <c r="D55" s="25">
        <v>481.04</v>
      </c>
      <c r="E55" s="25">
        <v>712.2</v>
      </c>
      <c r="F55" s="25">
        <v>510.4</v>
      </c>
      <c r="G55" s="29">
        <v>483.54</v>
      </c>
      <c r="J55" s="25">
        <f t="shared" si="1"/>
        <v>510.4</v>
      </c>
      <c r="K55" s="25">
        <f t="shared" si="2"/>
        <v>510.4</v>
      </c>
      <c r="L55" s="25">
        <f t="shared" si="3"/>
        <v>510.4</v>
      </c>
      <c r="M55" s="25">
        <f t="shared" si="4"/>
        <v>510.4</v>
      </c>
      <c r="Q55" s="25" t="s">
        <v>5</v>
      </c>
      <c r="R55" s="25">
        <f t="shared" si="0"/>
        <v>0.94247648902821324</v>
      </c>
      <c r="S55" s="25">
        <f t="shared" si="0"/>
        <v>1.3953761755485894</v>
      </c>
      <c r="T55" s="25">
        <f t="shared" si="0"/>
        <v>1</v>
      </c>
      <c r="U55" s="25">
        <f t="shared" si="0"/>
        <v>0.94737460815047025</v>
      </c>
    </row>
    <row r="56" spans="2:21" x14ac:dyDescent="0.25">
      <c r="C56" s="25" t="s">
        <v>30</v>
      </c>
      <c r="D56" s="25">
        <v>993.13</v>
      </c>
      <c r="E56" s="25">
        <v>1231.31</v>
      </c>
      <c r="F56" s="25">
        <v>1098.46</v>
      </c>
      <c r="G56" s="29">
        <v>995.63</v>
      </c>
      <c r="J56" s="25">
        <f t="shared" si="1"/>
        <v>1098.46</v>
      </c>
      <c r="K56" s="25">
        <f t="shared" si="2"/>
        <v>1098.46</v>
      </c>
      <c r="L56" s="25">
        <f t="shared" si="3"/>
        <v>1098.46</v>
      </c>
      <c r="M56" s="25">
        <f t="shared" si="4"/>
        <v>1098.46</v>
      </c>
      <c r="Q56" s="25" t="s">
        <v>30</v>
      </c>
      <c r="R56" s="25">
        <f t="shared" si="0"/>
        <v>0.90411121023979024</v>
      </c>
      <c r="S56" s="25">
        <f t="shared" si="0"/>
        <v>1.1209420461373194</v>
      </c>
      <c r="T56" s="25">
        <f t="shared" si="0"/>
        <v>1</v>
      </c>
      <c r="U56" s="25">
        <f t="shared" si="0"/>
        <v>0.90638712379148989</v>
      </c>
    </row>
    <row r="57" spans="2:21" x14ac:dyDescent="0.25">
      <c r="C57" s="25" t="s">
        <v>31</v>
      </c>
      <c r="D57" s="25">
        <v>3384.1</v>
      </c>
      <c r="E57" s="25">
        <v>9341.41</v>
      </c>
      <c r="F57" s="25">
        <v>4531.3100000000004</v>
      </c>
      <c r="G57" s="29">
        <v>3386.6</v>
      </c>
      <c r="J57" s="25">
        <f t="shared" si="1"/>
        <v>4531.3100000000004</v>
      </c>
      <c r="K57" s="25">
        <f t="shared" si="2"/>
        <v>4531.3100000000004</v>
      </c>
      <c r="L57" s="25">
        <f t="shared" si="3"/>
        <v>4531.3100000000004</v>
      </c>
      <c r="M57" s="25">
        <f t="shared" si="4"/>
        <v>4531.3100000000004</v>
      </c>
      <c r="Q57" s="25" t="s">
        <v>31</v>
      </c>
      <c r="R57" s="25">
        <f t="shared" si="0"/>
        <v>0.74682597306297727</v>
      </c>
      <c r="S57" s="25">
        <f t="shared" si="0"/>
        <v>2.0615252542862881</v>
      </c>
      <c r="T57" s="25">
        <f t="shared" si="0"/>
        <v>1</v>
      </c>
      <c r="U57" s="25">
        <f t="shared" si="0"/>
        <v>0.74737768989541642</v>
      </c>
    </row>
    <row r="58" spans="2:21" x14ac:dyDescent="0.25">
      <c r="C58" s="25" t="s">
        <v>76</v>
      </c>
      <c r="D58" s="25">
        <v>2646.4319999999998</v>
      </c>
      <c r="E58" s="25">
        <v>8852.5419999999995</v>
      </c>
      <c r="F58" s="25">
        <v>2225.13</v>
      </c>
      <c r="G58" s="29">
        <f>MIN(D58:F58)</f>
        <v>2225.13</v>
      </c>
      <c r="H58" s="28"/>
      <c r="J58" s="25">
        <f t="shared" si="1"/>
        <v>2225.13</v>
      </c>
      <c r="K58" s="25">
        <f t="shared" si="2"/>
        <v>2225.13</v>
      </c>
      <c r="L58" s="25">
        <f t="shared" si="3"/>
        <v>2225.13</v>
      </c>
      <c r="M58" s="25">
        <f t="shared" si="4"/>
        <v>2225.13</v>
      </c>
      <c r="Q58" s="25" t="s">
        <v>76</v>
      </c>
      <c r="R58" s="25">
        <f t="shared" si="0"/>
        <v>1.1893381510293779</v>
      </c>
      <c r="S58" s="25">
        <f t="shared" si="0"/>
        <v>3.9784381137281861</v>
      </c>
      <c r="T58" s="25">
        <f t="shared" si="0"/>
        <v>1</v>
      </c>
      <c r="U58" s="25">
        <f t="shared" si="0"/>
        <v>1</v>
      </c>
    </row>
    <row r="59" spans="2:21" x14ac:dyDescent="0.25">
      <c r="B59" s="25" t="s">
        <v>12</v>
      </c>
      <c r="C59" s="25" t="s">
        <v>1</v>
      </c>
      <c r="D59" s="25">
        <v>46.480000000000004</v>
      </c>
      <c r="E59" s="25">
        <v>80.14</v>
      </c>
      <c r="F59" s="25">
        <v>20.03</v>
      </c>
      <c r="G59" s="29">
        <v>48.980000000000004</v>
      </c>
      <c r="H59" s="25">
        <v>42.801000000000002</v>
      </c>
      <c r="I59" s="25">
        <v>49.56</v>
      </c>
      <c r="J59" s="25">
        <f t="shared" si="1"/>
        <v>20.03</v>
      </c>
      <c r="K59" s="25">
        <f t="shared" si="2"/>
        <v>20.03</v>
      </c>
      <c r="L59" s="25">
        <f t="shared" si="3"/>
        <v>20.03</v>
      </c>
      <c r="M59" s="25">
        <f t="shared" si="4"/>
        <v>20.03</v>
      </c>
      <c r="P59" s="25" t="s">
        <v>12</v>
      </c>
      <c r="Q59" s="25" t="s">
        <v>1</v>
      </c>
      <c r="R59" s="25">
        <f t="shared" si="0"/>
        <v>2.3205192211682477</v>
      </c>
      <c r="S59" s="25">
        <f t="shared" si="0"/>
        <v>4.0009985022466301</v>
      </c>
      <c r="T59" s="25">
        <f t="shared" si="0"/>
        <v>1</v>
      </c>
      <c r="U59" s="25">
        <f t="shared" si="0"/>
        <v>2.4453320019970044</v>
      </c>
    </row>
    <row r="60" spans="2:21" x14ac:dyDescent="0.25">
      <c r="C60" s="25" t="s">
        <v>2</v>
      </c>
      <c r="D60" s="25">
        <v>78.720000000000013</v>
      </c>
      <c r="E60" s="25">
        <v>91.45</v>
      </c>
      <c r="F60" s="25">
        <v>28.73</v>
      </c>
      <c r="G60" s="29">
        <v>81.220000000000013</v>
      </c>
      <c r="H60" s="25">
        <v>33.883000000000003</v>
      </c>
      <c r="I60" s="25">
        <v>38.871000000000002</v>
      </c>
      <c r="J60" s="25">
        <f t="shared" si="1"/>
        <v>28.73</v>
      </c>
      <c r="K60" s="25">
        <f t="shared" si="2"/>
        <v>28.73</v>
      </c>
      <c r="L60" s="25">
        <f t="shared" si="3"/>
        <v>28.73</v>
      </c>
      <c r="M60" s="25">
        <f t="shared" si="4"/>
        <v>28.73</v>
      </c>
      <c r="Q60" s="25" t="s">
        <v>2</v>
      </c>
      <c r="R60" s="25">
        <f t="shared" si="0"/>
        <v>2.7399930386355731</v>
      </c>
      <c r="S60" s="25">
        <f t="shared" si="0"/>
        <v>3.1830838844413507</v>
      </c>
      <c r="T60" s="25">
        <f t="shared" si="0"/>
        <v>1</v>
      </c>
      <c r="U60" s="25">
        <f t="shared" si="0"/>
        <v>2.8270100939784202</v>
      </c>
    </row>
    <row r="61" spans="2:21" x14ac:dyDescent="0.25">
      <c r="C61" s="25" t="s">
        <v>3</v>
      </c>
      <c r="D61" s="25">
        <v>28.74</v>
      </c>
      <c r="E61" s="25">
        <v>54.14</v>
      </c>
      <c r="F61" s="25">
        <v>13.34</v>
      </c>
      <c r="G61" s="29">
        <v>31.24</v>
      </c>
      <c r="J61" s="25">
        <f t="shared" si="1"/>
        <v>13.34</v>
      </c>
      <c r="K61" s="25">
        <f t="shared" si="2"/>
        <v>13.34</v>
      </c>
      <c r="L61" s="25">
        <f t="shared" si="3"/>
        <v>13.34</v>
      </c>
      <c r="M61" s="25">
        <f t="shared" si="4"/>
        <v>13.34</v>
      </c>
      <c r="Q61" s="25" t="s">
        <v>3</v>
      </c>
      <c r="R61" s="25">
        <f t="shared" si="0"/>
        <v>2.154422788605697</v>
      </c>
      <c r="S61" s="25">
        <f t="shared" si="0"/>
        <v>4.0584707646176916</v>
      </c>
      <c r="T61" s="25">
        <f t="shared" si="0"/>
        <v>1</v>
      </c>
      <c r="U61" s="25">
        <f t="shared" si="0"/>
        <v>2.3418290854572712</v>
      </c>
    </row>
    <row r="62" spans="2:21" x14ac:dyDescent="0.25">
      <c r="C62" s="25" t="s">
        <v>4</v>
      </c>
      <c r="D62" s="25">
        <v>187.44000000000003</v>
      </c>
      <c r="E62" s="25">
        <v>300.3</v>
      </c>
      <c r="F62" s="25">
        <v>28.34</v>
      </c>
      <c r="G62" s="29">
        <v>189.94000000000003</v>
      </c>
      <c r="H62" s="25">
        <v>67.361999999999995</v>
      </c>
      <c r="I62" s="25">
        <v>73.512</v>
      </c>
      <c r="J62" s="25">
        <f t="shared" si="1"/>
        <v>28.34</v>
      </c>
      <c r="K62" s="25">
        <f t="shared" si="2"/>
        <v>28.34</v>
      </c>
      <c r="L62" s="25">
        <f t="shared" si="3"/>
        <v>28.34</v>
      </c>
      <c r="M62" s="25">
        <f t="shared" si="4"/>
        <v>28.34</v>
      </c>
      <c r="Q62" s="25" t="s">
        <v>4</v>
      </c>
      <c r="R62" s="25">
        <f t="shared" si="0"/>
        <v>6.6139731827805228</v>
      </c>
      <c r="S62" s="25">
        <f t="shared" si="0"/>
        <v>10.596330275229358</v>
      </c>
      <c r="T62" s="25">
        <f t="shared" si="0"/>
        <v>1</v>
      </c>
      <c r="U62" s="25">
        <f t="shared" si="0"/>
        <v>6.7021877205363456</v>
      </c>
    </row>
    <row r="63" spans="2:21" x14ac:dyDescent="0.25">
      <c r="C63" s="25" t="s">
        <v>5</v>
      </c>
      <c r="D63" s="25">
        <v>425.84</v>
      </c>
      <c r="E63" s="25">
        <v>1145</v>
      </c>
      <c r="F63" s="25">
        <v>68.44</v>
      </c>
      <c r="G63" s="29">
        <v>428.34</v>
      </c>
      <c r="J63" s="25">
        <f t="shared" si="1"/>
        <v>68.44</v>
      </c>
      <c r="K63" s="25">
        <f t="shared" si="2"/>
        <v>68.44</v>
      </c>
      <c r="L63" s="25">
        <f t="shared" si="3"/>
        <v>68.44</v>
      </c>
      <c r="M63" s="25">
        <f t="shared" si="4"/>
        <v>68.44</v>
      </c>
      <c r="Q63" s="25" t="s">
        <v>5</v>
      </c>
      <c r="R63" s="25">
        <f t="shared" si="0"/>
        <v>6.2220923436586792</v>
      </c>
      <c r="S63" s="25">
        <f t="shared" si="0"/>
        <v>16.729982466393921</v>
      </c>
      <c r="T63" s="25">
        <f t="shared" si="0"/>
        <v>1</v>
      </c>
      <c r="U63" s="25">
        <f t="shared" si="0"/>
        <v>6.2586206896551726</v>
      </c>
    </row>
    <row r="64" spans="2:21" x14ac:dyDescent="0.25">
      <c r="C64" s="25" t="s">
        <v>30</v>
      </c>
      <c r="D64" s="25">
        <v>2841.33</v>
      </c>
      <c r="E64" s="25">
        <v>9799.1</v>
      </c>
      <c r="F64" s="25">
        <v>981.13</v>
      </c>
      <c r="G64" s="29">
        <v>2843.83</v>
      </c>
      <c r="J64" s="25">
        <f t="shared" si="1"/>
        <v>981.13</v>
      </c>
      <c r="K64" s="25">
        <f t="shared" si="2"/>
        <v>981.13</v>
      </c>
      <c r="L64" s="25">
        <f t="shared" si="3"/>
        <v>981.13</v>
      </c>
      <c r="M64" s="25">
        <f t="shared" si="4"/>
        <v>981.13</v>
      </c>
      <c r="Q64" s="25" t="s">
        <v>30</v>
      </c>
      <c r="R64" s="25">
        <f t="shared" si="0"/>
        <v>2.8959770876438391</v>
      </c>
      <c r="S64" s="25">
        <f t="shared" si="0"/>
        <v>9.9875653583113362</v>
      </c>
      <c r="T64" s="25">
        <f t="shared" si="0"/>
        <v>1</v>
      </c>
      <c r="U64" s="25">
        <f t="shared" si="0"/>
        <v>2.8985251699570904</v>
      </c>
    </row>
    <row r="65" spans="2:21" x14ac:dyDescent="0.25">
      <c r="C65" s="25" t="s">
        <v>31</v>
      </c>
      <c r="D65" s="25">
        <v>4236.13</v>
      </c>
      <c r="E65" s="25">
        <v>22441.41</v>
      </c>
      <c r="F65" s="25">
        <v>2713.42</v>
      </c>
      <c r="G65" s="29">
        <v>4238.63</v>
      </c>
      <c r="J65" s="25">
        <f t="shared" si="1"/>
        <v>2713.42</v>
      </c>
      <c r="K65" s="25">
        <f t="shared" si="2"/>
        <v>2713.42</v>
      </c>
      <c r="L65" s="25">
        <f t="shared" si="3"/>
        <v>2713.42</v>
      </c>
      <c r="M65" s="25">
        <f t="shared" si="4"/>
        <v>2713.42</v>
      </c>
      <c r="Q65" s="25" t="s">
        <v>31</v>
      </c>
      <c r="R65" s="25">
        <f t="shared" si="0"/>
        <v>1.5611774071098465</v>
      </c>
      <c r="S65" s="25">
        <f t="shared" si="0"/>
        <v>8.270525757162547</v>
      </c>
      <c r="T65" s="25">
        <f t="shared" si="0"/>
        <v>1</v>
      </c>
      <c r="U65" s="25">
        <f t="shared" si="0"/>
        <v>1.5620987536024649</v>
      </c>
    </row>
    <row r="66" spans="2:21" x14ac:dyDescent="0.25">
      <c r="C66" s="25" t="s">
        <v>76</v>
      </c>
      <c r="D66" s="25">
        <v>3754.3530000000001</v>
      </c>
      <c r="E66" s="25">
        <v>20004.531999999999</v>
      </c>
      <c r="F66" s="25">
        <v>3913.5230000000001</v>
      </c>
      <c r="G66" s="29">
        <f>MIN(D66:F66)</f>
        <v>3754.3530000000001</v>
      </c>
      <c r="J66" s="25">
        <f t="shared" si="1"/>
        <v>3913.5230000000001</v>
      </c>
      <c r="K66" s="25">
        <f t="shared" si="2"/>
        <v>3913.5230000000001</v>
      </c>
      <c r="L66" s="25">
        <f t="shared" si="3"/>
        <v>3913.5230000000001</v>
      </c>
      <c r="M66" s="25">
        <f>F66</f>
        <v>3913.5230000000001</v>
      </c>
      <c r="Q66" s="25" t="s">
        <v>76</v>
      </c>
      <c r="R66" s="25">
        <f t="shared" si="0"/>
        <v>0.95932820632458271</v>
      </c>
      <c r="S66" s="25">
        <f t="shared" si="0"/>
        <v>5.1116428854512925</v>
      </c>
      <c r="T66" s="25">
        <f t="shared" si="0"/>
        <v>1</v>
      </c>
      <c r="U66" s="25">
        <f t="shared" ref="U66" si="5">G66/M66</f>
        <v>0.95932820632458271</v>
      </c>
    </row>
    <row r="67" spans="2:21" x14ac:dyDescent="0.25">
      <c r="B67" s="25" t="s">
        <v>13</v>
      </c>
      <c r="D67" s="25">
        <v>1353.002945676267</v>
      </c>
      <c r="E67" s="25">
        <v>832.16614456539389</v>
      </c>
      <c r="F67" s="25">
        <v>236.9813350750037</v>
      </c>
      <c r="G67" s="29">
        <v>563.69737168365225</v>
      </c>
      <c r="Q67" s="25" t="s">
        <v>13</v>
      </c>
      <c r="R67" s="25">
        <f>GEOMEAN(R3:R65)</f>
        <v>5.3825453492328519</v>
      </c>
      <c r="S67" s="25">
        <f t="shared" ref="S67:U67" si="6">GEOMEAN(S3:S65)</f>
        <v>3.3601490396139404</v>
      </c>
      <c r="T67" s="25">
        <f t="shared" si="6"/>
        <v>1</v>
      </c>
      <c r="U67" s="25">
        <f t="shared" si="6"/>
        <v>2.1607881339340493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0"/>
  <sheetViews>
    <sheetView topLeftCell="C1" zoomScale="75" zoomScaleNormal="75" workbookViewId="0">
      <selection activeCell="T2" sqref="T2"/>
    </sheetView>
  </sheetViews>
  <sheetFormatPr defaultRowHeight="15" x14ac:dyDescent="0.25"/>
  <cols>
    <col min="1" max="16384" width="9.140625" style="23"/>
  </cols>
  <sheetData>
    <row r="2" spans="2:21" x14ac:dyDescent="0.25">
      <c r="D2" s="23" t="s">
        <v>35</v>
      </c>
      <c r="E2" s="23" t="s">
        <v>36</v>
      </c>
      <c r="F2" s="23" t="s">
        <v>28</v>
      </c>
      <c r="G2" s="23" t="s">
        <v>84</v>
      </c>
      <c r="H2" s="23" t="s">
        <v>67</v>
      </c>
      <c r="Q2" s="23" t="s">
        <v>35</v>
      </c>
      <c r="R2" s="24" t="s">
        <v>36</v>
      </c>
      <c r="S2" s="23" t="s">
        <v>28</v>
      </c>
      <c r="T2" s="32" t="s">
        <v>84</v>
      </c>
      <c r="U2" s="23" t="s">
        <v>67</v>
      </c>
    </row>
    <row r="3" spans="2:21" x14ac:dyDescent="0.25">
      <c r="B3" s="23" t="s">
        <v>0</v>
      </c>
      <c r="C3" s="23" t="s">
        <v>1</v>
      </c>
      <c r="D3" s="23">
        <v>41600.800000000003</v>
      </c>
      <c r="E3" s="23">
        <v>169.2</v>
      </c>
      <c r="F3" s="23">
        <v>47.34</v>
      </c>
      <c r="G3" s="23">
        <f>MIN(D3:F3)+2.4</f>
        <v>49.74</v>
      </c>
      <c r="H3" s="23">
        <f>MIN(D3:F3)</f>
        <v>47.34</v>
      </c>
      <c r="I3" s="23">
        <v>47.34</v>
      </c>
      <c r="J3" s="23">
        <v>47.34</v>
      </c>
      <c r="K3" s="23">
        <v>47.34</v>
      </c>
      <c r="L3" s="23">
        <v>47.34</v>
      </c>
      <c r="M3" s="23">
        <v>47.34</v>
      </c>
      <c r="O3" s="23" t="s">
        <v>0</v>
      </c>
      <c r="P3" s="23" t="s">
        <v>1</v>
      </c>
      <c r="Q3" s="23">
        <f>D3/I3</f>
        <v>878.76637093367128</v>
      </c>
      <c r="R3" s="23">
        <f t="shared" ref="Q3:T34" si="0">E3/J3</f>
        <v>3.5741444866920147</v>
      </c>
      <c r="S3" s="23">
        <f t="shared" si="0"/>
        <v>1</v>
      </c>
      <c r="T3" s="23">
        <f>G3/L3</f>
        <v>1.0506970849176172</v>
      </c>
      <c r="U3" s="23">
        <f>H3/M3</f>
        <v>1</v>
      </c>
    </row>
    <row r="4" spans="2:21" x14ac:dyDescent="0.25">
      <c r="C4" s="23" t="s">
        <v>2</v>
      </c>
      <c r="D4" s="23">
        <v>58272</v>
      </c>
      <c r="E4" s="23">
        <v>1010</v>
      </c>
      <c r="F4" s="23">
        <v>362.5</v>
      </c>
      <c r="G4" s="23">
        <f t="shared" ref="G4:G58" si="1">MIN(D4:F4)+2.4</f>
        <v>364.9</v>
      </c>
      <c r="H4" s="23">
        <f t="shared" ref="H4:H58" si="2">MIN(D4:F4)</f>
        <v>362.5</v>
      </c>
      <c r="I4" s="23">
        <v>362.5</v>
      </c>
      <c r="J4" s="23">
        <v>362.5</v>
      </c>
      <c r="K4" s="23">
        <v>362.5</v>
      </c>
      <c r="L4" s="23">
        <v>362.5</v>
      </c>
      <c r="M4" s="23">
        <v>362.5</v>
      </c>
      <c r="P4" s="23" t="s">
        <v>2</v>
      </c>
      <c r="Q4" s="23">
        <f t="shared" si="0"/>
        <v>160.75034482758622</v>
      </c>
      <c r="R4" s="23">
        <f t="shared" si="0"/>
        <v>2.7862068965517239</v>
      </c>
      <c r="S4" s="23">
        <f t="shared" si="0"/>
        <v>1</v>
      </c>
      <c r="T4" s="23">
        <f t="shared" si="0"/>
        <v>1.0066206896551724</v>
      </c>
      <c r="U4" s="23">
        <f t="shared" ref="U4:U58" si="3">H4/M4</f>
        <v>1</v>
      </c>
    </row>
    <row r="5" spans="2:21" x14ac:dyDescent="0.25">
      <c r="C5" s="23" t="s">
        <v>3</v>
      </c>
      <c r="D5" s="23">
        <v>5001.2</v>
      </c>
      <c r="E5" s="23">
        <v>45.63</v>
      </c>
      <c r="F5" s="23">
        <v>17.14</v>
      </c>
      <c r="G5" s="23">
        <f t="shared" si="1"/>
        <v>19.54</v>
      </c>
      <c r="H5" s="23">
        <f t="shared" si="2"/>
        <v>17.14</v>
      </c>
      <c r="I5" s="23">
        <v>17.14</v>
      </c>
      <c r="J5" s="23">
        <v>17.14</v>
      </c>
      <c r="K5" s="23">
        <v>17.14</v>
      </c>
      <c r="L5" s="23">
        <v>17.14</v>
      </c>
      <c r="M5" s="23">
        <v>17.14</v>
      </c>
      <c r="P5" s="23" t="s">
        <v>3</v>
      </c>
      <c r="Q5" s="23">
        <f t="shared" si="0"/>
        <v>291.78529754959158</v>
      </c>
      <c r="R5" s="23">
        <f t="shared" si="0"/>
        <v>2.6621936989498249</v>
      </c>
      <c r="S5" s="23">
        <f t="shared" si="0"/>
        <v>1</v>
      </c>
      <c r="T5" s="23">
        <f t="shared" si="0"/>
        <v>1.1400233372228703</v>
      </c>
      <c r="U5" s="23">
        <f t="shared" si="3"/>
        <v>1</v>
      </c>
    </row>
    <row r="6" spans="2:21" x14ac:dyDescent="0.25">
      <c r="C6" s="23" t="s">
        <v>4</v>
      </c>
      <c r="D6" s="23">
        <v>105847.20000000001</v>
      </c>
      <c r="E6" s="23">
        <v>1723</v>
      </c>
      <c r="F6" s="23">
        <v>409.4</v>
      </c>
      <c r="G6" s="23">
        <f t="shared" si="1"/>
        <v>411.79999999999995</v>
      </c>
      <c r="H6" s="23">
        <f t="shared" si="2"/>
        <v>409.4</v>
      </c>
      <c r="I6" s="23">
        <v>409.4</v>
      </c>
      <c r="J6" s="23">
        <v>409.4</v>
      </c>
      <c r="K6" s="23">
        <v>409.4</v>
      </c>
      <c r="L6" s="23">
        <v>409.4</v>
      </c>
      <c r="M6" s="23">
        <v>409.4</v>
      </c>
      <c r="P6" s="23" t="s">
        <v>4</v>
      </c>
      <c r="Q6" s="23">
        <f t="shared" si="0"/>
        <v>258.54225696140696</v>
      </c>
      <c r="R6" s="23">
        <f t="shared" si="0"/>
        <v>4.2085979482169034</v>
      </c>
      <c r="S6" s="23">
        <f t="shared" si="0"/>
        <v>1</v>
      </c>
      <c r="T6" s="23">
        <f t="shared" si="0"/>
        <v>1.0058622374206154</v>
      </c>
      <c r="U6" s="23">
        <f t="shared" si="3"/>
        <v>1</v>
      </c>
    </row>
    <row r="7" spans="2:21" x14ac:dyDescent="0.25">
      <c r="C7" s="23" t="s">
        <v>5</v>
      </c>
      <c r="D7" s="23">
        <v>441234</v>
      </c>
      <c r="E7" s="23">
        <v>66352</v>
      </c>
      <c r="F7" s="23">
        <v>38245.4</v>
      </c>
      <c r="G7" s="23">
        <f t="shared" si="1"/>
        <v>38247.800000000003</v>
      </c>
      <c r="H7" s="23">
        <f t="shared" si="2"/>
        <v>38245.4</v>
      </c>
      <c r="I7" s="23">
        <v>38245.4</v>
      </c>
      <c r="J7" s="23">
        <v>38245.4</v>
      </c>
      <c r="K7" s="23">
        <v>38245.4</v>
      </c>
      <c r="L7" s="23">
        <v>38245.4</v>
      </c>
      <c r="M7" s="23">
        <v>38245.4</v>
      </c>
      <c r="P7" s="23" t="s">
        <v>5</v>
      </c>
      <c r="Q7" s="23">
        <f t="shared" si="0"/>
        <v>11.536916857975076</v>
      </c>
      <c r="R7" s="23">
        <f t="shared" si="0"/>
        <v>1.7349014522007875</v>
      </c>
      <c r="S7" s="23">
        <f t="shared" si="0"/>
        <v>1</v>
      </c>
      <c r="T7" s="23">
        <f t="shared" si="0"/>
        <v>1.0000627526447625</v>
      </c>
      <c r="U7" s="23">
        <f t="shared" si="3"/>
        <v>1</v>
      </c>
    </row>
    <row r="8" spans="2:21" x14ac:dyDescent="0.25">
      <c r="C8" s="23" t="s">
        <v>30</v>
      </c>
      <c r="D8" s="23">
        <v>1410144</v>
      </c>
      <c r="E8" s="23">
        <v>386538</v>
      </c>
      <c r="F8" s="23">
        <v>212325.1</v>
      </c>
      <c r="G8" s="23">
        <f t="shared" si="1"/>
        <v>212327.5</v>
      </c>
      <c r="H8" s="23">
        <f t="shared" si="2"/>
        <v>212325.1</v>
      </c>
      <c r="I8" s="23">
        <v>212325.1</v>
      </c>
      <c r="J8" s="23">
        <v>212325.1</v>
      </c>
      <c r="K8" s="23">
        <v>212325.1</v>
      </c>
      <c r="L8" s="23">
        <v>212325.1</v>
      </c>
      <c r="M8" s="23">
        <v>212325.1</v>
      </c>
      <c r="P8" s="23" t="s">
        <v>30</v>
      </c>
      <c r="Q8" s="23">
        <f t="shared" si="0"/>
        <v>6.6414380589011852</v>
      </c>
      <c r="R8" s="23">
        <f t="shared" si="0"/>
        <v>1.8205007321319995</v>
      </c>
      <c r="S8" s="23">
        <f t="shared" si="0"/>
        <v>1</v>
      </c>
      <c r="T8" s="23">
        <f t="shared" si="0"/>
        <v>1.0000113034210274</v>
      </c>
      <c r="U8" s="23">
        <f t="shared" si="3"/>
        <v>1</v>
      </c>
    </row>
    <row r="9" spans="2:21" x14ac:dyDescent="0.25">
      <c r="C9" s="23" t="s">
        <v>31</v>
      </c>
      <c r="D9" s="23">
        <v>1928244.8</v>
      </c>
      <c r="E9" s="23">
        <v>968714</v>
      </c>
      <c r="F9" s="23">
        <v>324353</v>
      </c>
      <c r="G9" s="23">
        <f t="shared" si="1"/>
        <v>324355.40000000002</v>
      </c>
      <c r="H9" s="23">
        <f t="shared" si="2"/>
        <v>324353</v>
      </c>
      <c r="I9" s="23">
        <v>324353</v>
      </c>
      <c r="J9" s="23">
        <v>324353</v>
      </c>
      <c r="K9" s="23">
        <v>324353</v>
      </c>
      <c r="L9" s="23">
        <v>324353</v>
      </c>
      <c r="M9" s="23">
        <v>324353</v>
      </c>
      <c r="P9" s="23" t="s">
        <v>31</v>
      </c>
      <c r="Q9" s="23">
        <f t="shared" si="0"/>
        <v>5.9448958387929203</v>
      </c>
      <c r="R9" s="23">
        <f t="shared" si="0"/>
        <v>2.9866041010873956</v>
      </c>
      <c r="S9" s="23">
        <f t="shared" si="0"/>
        <v>1</v>
      </c>
      <c r="T9" s="23">
        <f t="shared" si="0"/>
        <v>1.0000073993457745</v>
      </c>
      <c r="U9" s="23">
        <f t="shared" si="3"/>
        <v>1</v>
      </c>
    </row>
    <row r="10" spans="2:21" x14ac:dyDescent="0.25">
      <c r="B10" s="23" t="s">
        <v>6</v>
      </c>
      <c r="C10" s="23" t="s">
        <v>1</v>
      </c>
      <c r="D10" s="23">
        <v>11276</v>
      </c>
      <c r="E10" s="23">
        <v>148.4</v>
      </c>
      <c r="F10" s="23">
        <v>19.739999999999998</v>
      </c>
      <c r="G10" s="23">
        <f t="shared" si="1"/>
        <v>22.139999999999997</v>
      </c>
      <c r="H10" s="23">
        <f t="shared" si="2"/>
        <v>19.739999999999998</v>
      </c>
      <c r="I10" s="23">
        <v>19.739999999999998</v>
      </c>
      <c r="J10" s="23">
        <v>19.739999999999998</v>
      </c>
      <c r="K10" s="23">
        <v>19.739999999999998</v>
      </c>
      <c r="L10" s="23">
        <v>19.739999999999998</v>
      </c>
      <c r="M10" s="23">
        <v>19.739999999999998</v>
      </c>
      <c r="O10" s="23" t="s">
        <v>6</v>
      </c>
      <c r="P10" s="23" t="s">
        <v>1</v>
      </c>
      <c r="Q10" s="23">
        <f t="shared" si="0"/>
        <v>571.22593718338408</v>
      </c>
      <c r="R10" s="23">
        <f t="shared" si="0"/>
        <v>7.5177304964539013</v>
      </c>
      <c r="S10" s="23">
        <f t="shared" si="0"/>
        <v>1</v>
      </c>
      <c r="T10" s="23">
        <f t="shared" si="0"/>
        <v>1.121580547112462</v>
      </c>
      <c r="U10" s="23">
        <f t="shared" si="3"/>
        <v>1</v>
      </c>
    </row>
    <row r="11" spans="2:21" x14ac:dyDescent="0.25">
      <c r="C11" s="23" t="s">
        <v>2</v>
      </c>
      <c r="D11" s="23">
        <v>21684</v>
      </c>
      <c r="E11" s="23">
        <v>364.5</v>
      </c>
      <c r="F11" s="23">
        <v>22.77</v>
      </c>
      <c r="G11" s="23">
        <f t="shared" si="1"/>
        <v>25.169999999999998</v>
      </c>
      <c r="H11" s="23">
        <f t="shared" si="2"/>
        <v>22.77</v>
      </c>
      <c r="I11" s="23">
        <v>22.77</v>
      </c>
      <c r="J11" s="23">
        <v>22.77</v>
      </c>
      <c r="K11" s="23">
        <v>22.77</v>
      </c>
      <c r="L11" s="23">
        <v>22.77</v>
      </c>
      <c r="M11" s="23">
        <v>22.77</v>
      </c>
      <c r="P11" s="23" t="s">
        <v>2</v>
      </c>
      <c r="Q11" s="23">
        <f t="shared" si="0"/>
        <v>952.30566534914362</v>
      </c>
      <c r="R11" s="23">
        <f t="shared" si="0"/>
        <v>16.007905138339922</v>
      </c>
      <c r="S11" s="23">
        <f t="shared" si="0"/>
        <v>1</v>
      </c>
      <c r="T11" s="23">
        <f t="shared" si="0"/>
        <v>1.1054018445322793</v>
      </c>
      <c r="U11" s="23">
        <f t="shared" si="3"/>
        <v>1</v>
      </c>
    </row>
    <row r="12" spans="2:21" x14ac:dyDescent="0.25">
      <c r="C12" s="23" t="s">
        <v>3</v>
      </c>
      <c r="D12" s="23">
        <v>229.3</v>
      </c>
      <c r="E12" s="23">
        <v>108.4</v>
      </c>
      <c r="F12" s="23">
        <v>22.14</v>
      </c>
      <c r="G12" s="23">
        <f t="shared" si="1"/>
        <v>24.54</v>
      </c>
      <c r="H12" s="23">
        <f t="shared" si="2"/>
        <v>22.14</v>
      </c>
      <c r="I12" s="23">
        <v>22.14</v>
      </c>
      <c r="J12" s="23">
        <v>22.14</v>
      </c>
      <c r="K12" s="23">
        <v>22.14</v>
      </c>
      <c r="L12" s="23">
        <v>22.14</v>
      </c>
      <c r="M12" s="23">
        <v>22.14</v>
      </c>
      <c r="P12" s="23" t="s">
        <v>3</v>
      </c>
      <c r="Q12" s="23">
        <f t="shared" si="0"/>
        <v>10.356820234869016</v>
      </c>
      <c r="R12" s="23">
        <f t="shared" si="0"/>
        <v>4.8961156278229447</v>
      </c>
      <c r="S12" s="23">
        <f t="shared" si="0"/>
        <v>1</v>
      </c>
      <c r="T12" s="23">
        <f t="shared" si="0"/>
        <v>1.10840108401084</v>
      </c>
      <c r="U12" s="23">
        <f t="shared" si="3"/>
        <v>1</v>
      </c>
    </row>
    <row r="13" spans="2:21" x14ac:dyDescent="0.25">
      <c r="C13" s="23" t="s">
        <v>4</v>
      </c>
      <c r="D13" s="23">
        <v>32107.200000000001</v>
      </c>
      <c r="E13" s="23">
        <v>587.29999999999995</v>
      </c>
      <c r="F13" s="23">
        <v>39.5</v>
      </c>
      <c r="G13" s="23">
        <f t="shared" si="1"/>
        <v>41.9</v>
      </c>
      <c r="H13" s="23">
        <f t="shared" si="2"/>
        <v>39.5</v>
      </c>
      <c r="I13" s="23">
        <v>39.5</v>
      </c>
      <c r="J13" s="23">
        <v>39.5</v>
      </c>
      <c r="K13" s="23">
        <v>39.5</v>
      </c>
      <c r="L13" s="23">
        <v>39.5</v>
      </c>
      <c r="M13" s="23">
        <v>39.5</v>
      </c>
      <c r="P13" s="23" t="s">
        <v>4</v>
      </c>
      <c r="Q13" s="23">
        <f t="shared" si="0"/>
        <v>812.84050632911396</v>
      </c>
      <c r="R13" s="23">
        <f t="shared" si="0"/>
        <v>14.868354430379746</v>
      </c>
      <c r="S13" s="23">
        <f t="shared" si="0"/>
        <v>1</v>
      </c>
      <c r="T13" s="23">
        <f t="shared" si="0"/>
        <v>1.060759493670886</v>
      </c>
      <c r="U13" s="23">
        <f t="shared" si="3"/>
        <v>1</v>
      </c>
    </row>
    <row r="14" spans="2:21" x14ac:dyDescent="0.25">
      <c r="C14" s="23" t="s">
        <v>5</v>
      </c>
      <c r="D14" s="23">
        <v>170507.2</v>
      </c>
      <c r="E14" s="23">
        <v>9134</v>
      </c>
      <c r="F14" s="23">
        <v>124</v>
      </c>
      <c r="G14" s="23">
        <f t="shared" si="1"/>
        <v>126.4</v>
      </c>
      <c r="H14" s="23">
        <f t="shared" si="2"/>
        <v>124</v>
      </c>
      <c r="I14" s="23">
        <v>124</v>
      </c>
      <c r="J14" s="23">
        <v>124</v>
      </c>
      <c r="K14" s="23">
        <v>124</v>
      </c>
      <c r="L14" s="23">
        <v>124</v>
      </c>
      <c r="M14" s="23">
        <v>124</v>
      </c>
      <c r="P14" s="23" t="s">
        <v>5</v>
      </c>
      <c r="Q14" s="23">
        <f t="shared" si="0"/>
        <v>1375.0580645161292</v>
      </c>
      <c r="R14" s="23">
        <f t="shared" si="0"/>
        <v>73.661290322580641</v>
      </c>
      <c r="S14" s="23">
        <f t="shared" si="0"/>
        <v>1</v>
      </c>
      <c r="T14" s="23">
        <f t="shared" si="0"/>
        <v>1.0193548387096774</v>
      </c>
      <c r="U14" s="23">
        <f t="shared" si="3"/>
        <v>1</v>
      </c>
    </row>
    <row r="15" spans="2:21" x14ac:dyDescent="0.25">
      <c r="C15" s="23" t="s">
        <v>30</v>
      </c>
      <c r="D15" s="23">
        <v>1134342.7</v>
      </c>
      <c r="E15" s="23">
        <v>50341</v>
      </c>
      <c r="F15" s="23">
        <v>33545.129999999997</v>
      </c>
      <c r="G15" s="23">
        <f t="shared" si="1"/>
        <v>33547.53</v>
      </c>
      <c r="H15" s="23">
        <f t="shared" si="2"/>
        <v>33545.129999999997</v>
      </c>
      <c r="I15" s="23">
        <v>33545.129999999997</v>
      </c>
      <c r="J15" s="23">
        <v>33545.129999999997</v>
      </c>
      <c r="K15" s="23">
        <v>33545.129999999997</v>
      </c>
      <c r="L15" s="23">
        <v>33545.129999999997</v>
      </c>
      <c r="M15" s="23">
        <v>33545.129999999997</v>
      </c>
      <c r="P15" s="23" t="s">
        <v>30</v>
      </c>
      <c r="Q15" s="23">
        <f t="shared" si="0"/>
        <v>33.81542119526739</v>
      </c>
      <c r="R15" s="23">
        <f t="shared" si="0"/>
        <v>1.500694735718717</v>
      </c>
      <c r="S15" s="23">
        <f t="shared" si="0"/>
        <v>1</v>
      </c>
      <c r="T15" s="23">
        <f t="shared" si="0"/>
        <v>1.0000715454076345</v>
      </c>
      <c r="U15" s="23">
        <f t="shared" si="3"/>
        <v>1</v>
      </c>
    </row>
    <row r="16" spans="2:21" x14ac:dyDescent="0.25">
      <c r="C16" s="23" t="s">
        <v>31</v>
      </c>
      <c r="D16" s="23">
        <v>1083453.1000000001</v>
      </c>
      <c r="E16" s="23">
        <v>195213</v>
      </c>
      <c r="F16" s="23">
        <v>85332</v>
      </c>
      <c r="G16" s="23">
        <f t="shared" si="1"/>
        <v>85334.399999999994</v>
      </c>
      <c r="H16" s="23">
        <f t="shared" si="2"/>
        <v>85332</v>
      </c>
      <c r="I16" s="23">
        <v>85332</v>
      </c>
      <c r="J16" s="23">
        <v>85332</v>
      </c>
      <c r="K16" s="23">
        <v>85332</v>
      </c>
      <c r="L16" s="23">
        <v>85332</v>
      </c>
      <c r="M16" s="23">
        <v>85332</v>
      </c>
      <c r="P16" s="23" t="s">
        <v>31</v>
      </c>
      <c r="Q16" s="23">
        <f t="shared" si="0"/>
        <v>12.696914404912578</v>
      </c>
      <c r="R16" s="23">
        <f t="shared" si="0"/>
        <v>2.2876880888763886</v>
      </c>
      <c r="S16" s="23">
        <f t="shared" si="0"/>
        <v>1</v>
      </c>
      <c r="T16" s="23">
        <f t="shared" si="0"/>
        <v>1.0000281254394598</v>
      </c>
      <c r="U16" s="23">
        <f t="shared" si="3"/>
        <v>1</v>
      </c>
    </row>
    <row r="17" spans="2:26" x14ac:dyDescent="0.25">
      <c r="B17" s="23" t="s">
        <v>7</v>
      </c>
      <c r="C17" s="23" t="s">
        <v>1</v>
      </c>
      <c r="D17" s="23">
        <v>238.8</v>
      </c>
      <c r="E17" s="23">
        <v>87.2</v>
      </c>
      <c r="F17" s="23">
        <v>24.03</v>
      </c>
      <c r="G17" s="23">
        <f t="shared" si="1"/>
        <v>26.43</v>
      </c>
      <c r="H17" s="23">
        <f t="shared" si="2"/>
        <v>24.03</v>
      </c>
      <c r="I17" s="23">
        <v>24.03</v>
      </c>
      <c r="J17" s="23">
        <v>24.03</v>
      </c>
      <c r="K17" s="23">
        <v>24.03</v>
      </c>
      <c r="L17" s="23">
        <v>24.03</v>
      </c>
      <c r="M17" s="23">
        <v>24.03</v>
      </c>
      <c r="O17" s="23" t="s">
        <v>7</v>
      </c>
      <c r="P17" s="23" t="s">
        <v>1</v>
      </c>
      <c r="Q17" s="23">
        <f t="shared" si="0"/>
        <v>9.9375780274656673</v>
      </c>
      <c r="R17" s="23">
        <f t="shared" si="0"/>
        <v>3.628797336662505</v>
      </c>
      <c r="S17" s="23">
        <f t="shared" si="0"/>
        <v>1</v>
      </c>
      <c r="T17" s="23">
        <f t="shared" si="0"/>
        <v>1.0998751560549314</v>
      </c>
      <c r="U17" s="23">
        <f t="shared" si="3"/>
        <v>1</v>
      </c>
    </row>
    <row r="18" spans="2:26" x14ac:dyDescent="0.25">
      <c r="C18" s="23" t="s">
        <v>2</v>
      </c>
      <c r="D18" s="23">
        <v>408.08000000000004</v>
      </c>
      <c r="E18" s="23">
        <v>172.1</v>
      </c>
      <c r="F18" s="23">
        <v>39.31</v>
      </c>
      <c r="G18" s="23">
        <f t="shared" si="1"/>
        <v>41.71</v>
      </c>
      <c r="H18" s="23">
        <f t="shared" si="2"/>
        <v>39.31</v>
      </c>
      <c r="I18" s="23">
        <v>39.31</v>
      </c>
      <c r="J18" s="23">
        <v>39.31</v>
      </c>
      <c r="K18" s="23">
        <v>39.31</v>
      </c>
      <c r="L18" s="23">
        <v>39.31</v>
      </c>
      <c r="M18" s="23">
        <v>39.31</v>
      </c>
      <c r="P18" s="23" t="s">
        <v>2</v>
      </c>
      <c r="Q18" s="23">
        <f t="shared" si="0"/>
        <v>10.381073518188757</v>
      </c>
      <c r="R18" s="23">
        <f t="shared" si="0"/>
        <v>4.3780208598321035</v>
      </c>
      <c r="S18" s="23">
        <f t="shared" si="0"/>
        <v>1</v>
      </c>
      <c r="T18" s="23">
        <f t="shared" si="0"/>
        <v>1.061053167133045</v>
      </c>
      <c r="U18" s="23">
        <f t="shared" si="3"/>
        <v>1</v>
      </c>
    </row>
    <row r="19" spans="2:26" x14ac:dyDescent="0.25">
      <c r="C19" s="23" t="s">
        <v>3</v>
      </c>
      <c r="D19" s="23">
        <v>108.13</v>
      </c>
      <c r="E19" s="23">
        <v>117.1</v>
      </c>
      <c r="F19" s="23">
        <v>98.51</v>
      </c>
      <c r="G19" s="23">
        <f t="shared" si="1"/>
        <v>100.91000000000001</v>
      </c>
      <c r="H19" s="23">
        <f t="shared" si="2"/>
        <v>98.51</v>
      </c>
      <c r="I19" s="23">
        <v>98.51</v>
      </c>
      <c r="J19" s="23">
        <v>98.51</v>
      </c>
      <c r="K19" s="23">
        <v>98.51</v>
      </c>
      <c r="L19" s="23">
        <v>98.51</v>
      </c>
      <c r="M19" s="23">
        <v>98.51</v>
      </c>
      <c r="P19" s="23" t="s">
        <v>3</v>
      </c>
      <c r="Q19" s="23">
        <f t="shared" si="0"/>
        <v>1.0976550603999593</v>
      </c>
      <c r="R19" s="23">
        <f t="shared" si="0"/>
        <v>1.1887118059080295</v>
      </c>
      <c r="S19" s="23">
        <f t="shared" si="0"/>
        <v>1</v>
      </c>
      <c r="T19" s="23">
        <f t="shared" si="0"/>
        <v>1.0243630088315907</v>
      </c>
      <c r="U19" s="23">
        <f t="shared" si="3"/>
        <v>1</v>
      </c>
    </row>
    <row r="20" spans="2:26" x14ac:dyDescent="0.25">
      <c r="C20" s="23" t="s">
        <v>4</v>
      </c>
      <c r="D20" s="23">
        <v>682.56000000000006</v>
      </c>
      <c r="E20" s="23">
        <v>270.39999999999998</v>
      </c>
      <c r="F20" s="23">
        <v>42.87</v>
      </c>
      <c r="G20" s="23">
        <f t="shared" si="1"/>
        <v>45.269999999999996</v>
      </c>
      <c r="H20" s="23">
        <f t="shared" si="2"/>
        <v>42.87</v>
      </c>
      <c r="I20" s="23">
        <v>42.87</v>
      </c>
      <c r="J20" s="23">
        <v>42.87</v>
      </c>
      <c r="K20" s="23">
        <v>42.87</v>
      </c>
      <c r="L20" s="23">
        <v>42.87</v>
      </c>
      <c r="M20" s="23">
        <v>42.87</v>
      </c>
      <c r="P20" s="23" t="s">
        <v>4</v>
      </c>
      <c r="Q20" s="23">
        <f t="shared" si="0"/>
        <v>15.921623512946118</v>
      </c>
      <c r="R20" s="23">
        <f t="shared" si="0"/>
        <v>6.3074411010030325</v>
      </c>
      <c r="S20" s="23">
        <f t="shared" si="0"/>
        <v>1</v>
      </c>
      <c r="T20" s="23">
        <f t="shared" si="0"/>
        <v>1.0559832050384885</v>
      </c>
      <c r="U20" s="23">
        <f t="shared" si="3"/>
        <v>1</v>
      </c>
    </row>
    <row r="21" spans="2:26" x14ac:dyDescent="0.25">
      <c r="C21" s="23" t="s">
        <v>5</v>
      </c>
      <c r="D21" s="23">
        <v>1729.84</v>
      </c>
      <c r="E21" s="23">
        <v>1000</v>
      </c>
      <c r="F21" s="23">
        <v>96.03</v>
      </c>
      <c r="G21" s="23">
        <f t="shared" si="1"/>
        <v>98.43</v>
      </c>
      <c r="H21" s="23">
        <f t="shared" si="2"/>
        <v>96.03</v>
      </c>
      <c r="I21" s="23">
        <v>96.03</v>
      </c>
      <c r="J21" s="23">
        <v>96.03</v>
      </c>
      <c r="K21" s="23">
        <v>96.03</v>
      </c>
      <c r="L21" s="23">
        <v>96.03</v>
      </c>
      <c r="M21" s="23">
        <v>96.03</v>
      </c>
      <c r="P21" s="23" t="s">
        <v>5</v>
      </c>
      <c r="Q21" s="23">
        <f t="shared" si="0"/>
        <v>18.013537436217849</v>
      </c>
      <c r="R21" s="23">
        <f t="shared" si="0"/>
        <v>10.413412475268146</v>
      </c>
      <c r="S21" s="23">
        <f t="shared" si="0"/>
        <v>1</v>
      </c>
      <c r="T21" s="23">
        <f t="shared" si="0"/>
        <v>1.0249921899406436</v>
      </c>
      <c r="U21" s="23">
        <f t="shared" si="3"/>
        <v>1</v>
      </c>
      <c r="W21" s="24" t="s">
        <v>35</v>
      </c>
      <c r="X21" s="24" t="s">
        <v>37</v>
      </c>
      <c r="Y21" s="24" t="s">
        <v>97</v>
      </c>
      <c r="Z21" s="24" t="s">
        <v>98</v>
      </c>
    </row>
    <row r="22" spans="2:26" x14ac:dyDescent="0.25">
      <c r="C22" s="23" t="s">
        <v>30</v>
      </c>
      <c r="D22" s="23">
        <v>33141.410000000003</v>
      </c>
      <c r="E22" s="23">
        <v>6984</v>
      </c>
      <c r="F22" s="23">
        <v>791.45</v>
      </c>
      <c r="G22" s="23">
        <f t="shared" si="1"/>
        <v>793.85</v>
      </c>
      <c r="H22" s="23">
        <f t="shared" si="2"/>
        <v>791.45</v>
      </c>
      <c r="I22" s="23">
        <v>791.45</v>
      </c>
      <c r="J22" s="23">
        <v>791.45</v>
      </c>
      <c r="K22" s="23">
        <v>791.45</v>
      </c>
      <c r="L22" s="23">
        <v>791.45</v>
      </c>
      <c r="M22" s="23">
        <v>791.45</v>
      </c>
      <c r="P22" s="23" t="s">
        <v>30</v>
      </c>
      <c r="Q22" s="23">
        <f t="shared" si="0"/>
        <v>41.87429401731</v>
      </c>
      <c r="R22" s="23">
        <f t="shared" si="0"/>
        <v>8.8243098111061968</v>
      </c>
      <c r="S22" s="23">
        <f t="shared" si="0"/>
        <v>1</v>
      </c>
      <c r="T22" s="23">
        <f t="shared" si="0"/>
        <v>1.0030324088697959</v>
      </c>
      <c r="U22" s="23">
        <f t="shared" si="3"/>
        <v>1</v>
      </c>
      <c r="V22" s="23" t="s">
        <v>0</v>
      </c>
      <c r="W22" s="23">
        <f>GEOMEAN(Q3:Q9)</f>
        <v>64.908615533543426</v>
      </c>
      <c r="X22" s="23">
        <f>GEOMEAN(S3:S9)</f>
        <v>1</v>
      </c>
      <c r="Y22" s="23">
        <v>1.6535</v>
      </c>
      <c r="Z22" s="23">
        <v>1.0279591513766826</v>
      </c>
    </row>
    <row r="23" spans="2:26" x14ac:dyDescent="0.25">
      <c r="C23" s="23" t="s">
        <v>31</v>
      </c>
      <c r="D23" s="23">
        <v>51148.13</v>
      </c>
      <c r="E23" s="23">
        <v>14621</v>
      </c>
      <c r="F23" s="23">
        <v>1989.21</v>
      </c>
      <c r="G23" s="23">
        <f t="shared" si="1"/>
        <v>1991.6100000000001</v>
      </c>
      <c r="H23" s="23">
        <f t="shared" si="2"/>
        <v>1989.21</v>
      </c>
      <c r="I23" s="23">
        <v>1989.21</v>
      </c>
      <c r="J23" s="23">
        <v>1989.21</v>
      </c>
      <c r="K23" s="23">
        <v>1989.21</v>
      </c>
      <c r="L23" s="23">
        <v>1989.21</v>
      </c>
      <c r="M23" s="23">
        <v>1989.21</v>
      </c>
      <c r="P23" s="23" t="s">
        <v>31</v>
      </c>
      <c r="Q23" s="23">
        <f t="shared" si="0"/>
        <v>25.712785477651931</v>
      </c>
      <c r="R23" s="23">
        <f t="shared" si="0"/>
        <v>7.3501540812684434</v>
      </c>
      <c r="S23" s="23">
        <f t="shared" si="0"/>
        <v>1</v>
      </c>
      <c r="T23" s="23">
        <f t="shared" si="0"/>
        <v>1.0012065091166846</v>
      </c>
      <c r="U23" s="23">
        <f t="shared" si="3"/>
        <v>1</v>
      </c>
      <c r="V23" s="23" t="s">
        <v>6</v>
      </c>
      <c r="W23" s="23">
        <f>GEOMEAN(Q10:Q16)</f>
        <v>160.16377597079821</v>
      </c>
      <c r="X23" s="23">
        <v>1</v>
      </c>
      <c r="Y23" s="23">
        <v>1.8453999999999999</v>
      </c>
      <c r="Z23" s="23">
        <v>1.058220501002697</v>
      </c>
    </row>
    <row r="24" spans="2:26" x14ac:dyDescent="0.25">
      <c r="B24" s="23" t="s">
        <v>8</v>
      </c>
      <c r="C24" s="23" t="s">
        <v>1</v>
      </c>
      <c r="D24" s="23">
        <v>161.04000000000002</v>
      </c>
      <c r="E24" s="23">
        <v>877.3</v>
      </c>
      <c r="F24" s="23">
        <v>278.10000000000002</v>
      </c>
      <c r="G24" s="23">
        <f t="shared" si="1"/>
        <v>163.44000000000003</v>
      </c>
      <c r="H24" s="23">
        <f t="shared" si="2"/>
        <v>161.04000000000002</v>
      </c>
      <c r="I24" s="23">
        <v>278.10000000000002</v>
      </c>
      <c r="J24" s="23">
        <v>278.10000000000002</v>
      </c>
      <c r="K24" s="23">
        <v>278.10000000000002</v>
      </c>
      <c r="L24" s="23">
        <v>278.10000000000002</v>
      </c>
      <c r="M24" s="23">
        <v>278.10000000000002</v>
      </c>
      <c r="O24" s="23" t="s">
        <v>8</v>
      </c>
      <c r="P24" s="23" t="s">
        <v>1</v>
      </c>
      <c r="Q24" s="23">
        <f t="shared" si="0"/>
        <v>0.57907227615965484</v>
      </c>
      <c r="R24" s="23">
        <f t="shared" si="0"/>
        <v>3.1546206400575327</v>
      </c>
      <c r="S24" s="23">
        <f t="shared" si="0"/>
        <v>1</v>
      </c>
      <c r="T24" s="23">
        <f t="shared" si="0"/>
        <v>0.5877022653721683</v>
      </c>
      <c r="U24" s="23">
        <f t="shared" si="3"/>
        <v>0.57907227615965484</v>
      </c>
      <c r="V24" s="23" t="s">
        <v>7</v>
      </c>
      <c r="W24" s="23">
        <f>GEOMEAN(Q17:Q23)</f>
        <v>11.958243248404484</v>
      </c>
      <c r="X24" s="23">
        <v>1</v>
      </c>
      <c r="Y24" s="23">
        <v>1.3540000000000001</v>
      </c>
      <c r="Z24" s="23">
        <v>1.0765143008390374</v>
      </c>
    </row>
    <row r="25" spans="2:26" x14ac:dyDescent="0.25">
      <c r="C25" s="23" t="s">
        <v>2</v>
      </c>
      <c r="D25" s="23">
        <v>203.28</v>
      </c>
      <c r="E25" s="23">
        <v>1198</v>
      </c>
      <c r="F25" s="23">
        <v>268.39999999999998</v>
      </c>
      <c r="G25" s="23">
        <f t="shared" si="1"/>
        <v>205.68</v>
      </c>
      <c r="H25" s="23">
        <f t="shared" si="2"/>
        <v>203.28</v>
      </c>
      <c r="I25" s="23">
        <v>268.39999999999998</v>
      </c>
      <c r="J25" s="23">
        <v>268.39999999999998</v>
      </c>
      <c r="K25" s="23">
        <v>268.39999999999998</v>
      </c>
      <c r="L25" s="23">
        <v>268.39999999999998</v>
      </c>
      <c r="M25" s="23">
        <v>268.39999999999998</v>
      </c>
      <c r="P25" s="23" t="s">
        <v>2</v>
      </c>
      <c r="Q25" s="23">
        <f t="shared" si="0"/>
        <v>0.75737704918032789</v>
      </c>
      <c r="R25" s="23">
        <f t="shared" si="0"/>
        <v>4.4634873323397919</v>
      </c>
      <c r="S25" s="23">
        <f t="shared" si="0"/>
        <v>1</v>
      </c>
      <c r="T25" s="23">
        <f t="shared" si="0"/>
        <v>0.76631892697466475</v>
      </c>
      <c r="U25" s="23">
        <f t="shared" si="3"/>
        <v>0.75737704918032789</v>
      </c>
      <c r="V25" s="23" t="s">
        <v>8</v>
      </c>
      <c r="W25" s="23">
        <f>GEOMEAN(Q24:Q30)</f>
        <v>0.71290915926482123</v>
      </c>
      <c r="X25" s="23">
        <v>1</v>
      </c>
      <c r="Y25" s="23">
        <v>0.91352999999999995</v>
      </c>
      <c r="Z25" s="23">
        <v>0.70266735096198651</v>
      </c>
    </row>
    <row r="26" spans="2:26" x14ac:dyDescent="0.25">
      <c r="C26" s="23" t="s">
        <v>3</v>
      </c>
      <c r="D26" s="23">
        <v>78.56</v>
      </c>
      <c r="E26" s="23">
        <v>498.1</v>
      </c>
      <c r="F26" s="23">
        <v>251.3</v>
      </c>
      <c r="G26" s="23">
        <f t="shared" si="1"/>
        <v>80.960000000000008</v>
      </c>
      <c r="H26" s="23">
        <f t="shared" si="2"/>
        <v>78.56</v>
      </c>
      <c r="I26" s="23">
        <v>251.3</v>
      </c>
      <c r="J26" s="23">
        <v>251.3</v>
      </c>
      <c r="K26" s="23">
        <v>251.3</v>
      </c>
      <c r="L26" s="23">
        <v>251.3</v>
      </c>
      <c r="M26" s="23">
        <v>251.3</v>
      </c>
      <c r="P26" s="23" t="s">
        <v>3</v>
      </c>
      <c r="Q26" s="23">
        <f t="shared" si="0"/>
        <v>0.31261440509351374</v>
      </c>
      <c r="R26" s="23">
        <f t="shared" si="0"/>
        <v>1.9820931157978512</v>
      </c>
      <c r="S26" s="23">
        <f t="shared" si="0"/>
        <v>1</v>
      </c>
      <c r="T26" s="23">
        <f t="shared" si="0"/>
        <v>0.32216474333465978</v>
      </c>
      <c r="U26" s="23">
        <f t="shared" si="3"/>
        <v>0.31261440509351374</v>
      </c>
      <c r="V26" s="23" t="s">
        <v>9</v>
      </c>
      <c r="W26" s="23">
        <f>GEOMEAN(Q31:Q37)</f>
        <v>0.98028523053008754</v>
      </c>
      <c r="X26" s="23">
        <v>1</v>
      </c>
      <c r="Y26" s="23">
        <v>1.4034</v>
      </c>
      <c r="Z26" s="23">
        <v>1.0201894266711529</v>
      </c>
    </row>
    <row r="27" spans="2:26" x14ac:dyDescent="0.25">
      <c r="C27" s="23" t="s">
        <v>4</v>
      </c>
      <c r="D27" s="23">
        <v>254.32</v>
      </c>
      <c r="E27" s="23">
        <v>1787</v>
      </c>
      <c r="F27" s="23">
        <v>253.4</v>
      </c>
      <c r="G27" s="23">
        <f t="shared" si="1"/>
        <v>255.8</v>
      </c>
      <c r="H27" s="23">
        <f t="shared" si="2"/>
        <v>253.4</v>
      </c>
      <c r="I27" s="23">
        <v>253.4</v>
      </c>
      <c r="J27" s="23">
        <v>253.4</v>
      </c>
      <c r="K27" s="23">
        <v>253.4</v>
      </c>
      <c r="L27" s="23">
        <v>253.4</v>
      </c>
      <c r="M27" s="23">
        <v>253.4</v>
      </c>
      <c r="P27" s="23" t="s">
        <v>4</v>
      </c>
      <c r="Q27" s="23">
        <f t="shared" si="0"/>
        <v>1.0036306235201262</v>
      </c>
      <c r="R27" s="23">
        <f t="shared" si="0"/>
        <v>7.0520915548539858</v>
      </c>
      <c r="S27" s="23">
        <f t="shared" si="0"/>
        <v>1</v>
      </c>
      <c r="T27" s="23">
        <f t="shared" si="0"/>
        <v>1.0094711917916337</v>
      </c>
      <c r="U27" s="23">
        <f t="shared" si="3"/>
        <v>1</v>
      </c>
      <c r="V27" s="23" t="s">
        <v>10</v>
      </c>
      <c r="W27" s="23">
        <f>GEOMEAN(Q38:Q44)</f>
        <v>1.0079063449343089</v>
      </c>
      <c r="X27" s="23">
        <v>1</v>
      </c>
      <c r="Y27" s="23">
        <v>1.4435</v>
      </c>
      <c r="Z27" s="23">
        <v>0.95872172002530565</v>
      </c>
    </row>
    <row r="28" spans="2:26" x14ac:dyDescent="0.25">
      <c r="C28" s="23" t="s">
        <v>5</v>
      </c>
      <c r="D28" s="23">
        <v>519.44000000000005</v>
      </c>
      <c r="E28" s="23">
        <v>1513</v>
      </c>
      <c r="F28" s="23">
        <v>674.1</v>
      </c>
      <c r="G28" s="23">
        <f t="shared" si="1"/>
        <v>521.84</v>
      </c>
      <c r="H28" s="23">
        <f t="shared" si="2"/>
        <v>519.44000000000005</v>
      </c>
      <c r="I28" s="23">
        <v>674.1</v>
      </c>
      <c r="J28" s="23">
        <v>674.1</v>
      </c>
      <c r="K28" s="23">
        <v>674.1</v>
      </c>
      <c r="L28" s="23">
        <v>674.1</v>
      </c>
      <c r="M28" s="23">
        <v>674.1</v>
      </c>
      <c r="P28" s="23" t="s">
        <v>5</v>
      </c>
      <c r="Q28" s="23">
        <f t="shared" si="0"/>
        <v>0.77056816496068836</v>
      </c>
      <c r="R28" s="23">
        <f t="shared" si="0"/>
        <v>2.2444741136329922</v>
      </c>
      <c r="S28" s="23">
        <f t="shared" si="0"/>
        <v>1</v>
      </c>
      <c r="T28" s="23">
        <f t="shared" si="0"/>
        <v>0.77412846758641152</v>
      </c>
      <c r="U28" s="23">
        <f t="shared" si="3"/>
        <v>0.77056816496068836</v>
      </c>
      <c r="V28" s="23" t="s">
        <v>11</v>
      </c>
      <c r="W28" s="23">
        <f>GEOMEAN(Q45:Q51)</f>
        <v>0.93803944800427841</v>
      </c>
      <c r="X28" s="23">
        <v>1</v>
      </c>
      <c r="Y28" s="23">
        <v>1.0035000000000001</v>
      </c>
      <c r="Z28" s="23">
        <v>0.85929850741348346</v>
      </c>
    </row>
    <row r="29" spans="2:26" x14ac:dyDescent="0.25">
      <c r="C29" s="23" t="s">
        <v>30</v>
      </c>
      <c r="D29" s="23">
        <v>881.4</v>
      </c>
      <c r="E29" s="23">
        <v>741.4</v>
      </c>
      <c r="F29" s="23">
        <v>903.4</v>
      </c>
      <c r="G29" s="23">
        <f t="shared" si="1"/>
        <v>743.8</v>
      </c>
      <c r="H29" s="23">
        <f t="shared" si="2"/>
        <v>741.4</v>
      </c>
      <c r="I29" s="23">
        <v>903.4</v>
      </c>
      <c r="J29" s="23">
        <v>903.4</v>
      </c>
      <c r="K29" s="23">
        <v>903.4</v>
      </c>
      <c r="L29" s="23">
        <v>903.4</v>
      </c>
      <c r="M29" s="23">
        <v>903.4</v>
      </c>
      <c r="P29" s="23" t="s">
        <v>30</v>
      </c>
      <c r="Q29" s="23">
        <f t="shared" si="0"/>
        <v>0.97564755368607481</v>
      </c>
      <c r="R29" s="23">
        <f t="shared" si="0"/>
        <v>0.82067744077927829</v>
      </c>
      <c r="S29" s="23">
        <f t="shared" si="0"/>
        <v>1</v>
      </c>
      <c r="T29" s="23">
        <f t="shared" si="0"/>
        <v>0.82333407128625191</v>
      </c>
      <c r="U29" s="23">
        <f t="shared" si="3"/>
        <v>0.82067744077927829</v>
      </c>
      <c r="V29" s="23" t="s">
        <v>12</v>
      </c>
      <c r="W29" s="23">
        <f>GEOMEAN(Q52:Q58)</f>
        <v>1.3403100844348894</v>
      </c>
      <c r="X29" s="23">
        <v>1</v>
      </c>
      <c r="Y29" s="23">
        <v>1.24424</v>
      </c>
      <c r="Z29" s="23">
        <v>1.0706590347349787</v>
      </c>
    </row>
    <row r="30" spans="2:26" x14ac:dyDescent="0.25">
      <c r="C30" s="23" t="s">
        <v>31</v>
      </c>
      <c r="D30" s="23">
        <v>1699.4</v>
      </c>
      <c r="E30" s="23">
        <v>2141</v>
      </c>
      <c r="F30" s="23">
        <v>1878.4</v>
      </c>
      <c r="G30" s="23">
        <f t="shared" si="1"/>
        <v>1701.8000000000002</v>
      </c>
      <c r="H30" s="23">
        <f t="shared" si="2"/>
        <v>1699.4</v>
      </c>
      <c r="I30" s="23">
        <v>1878.4</v>
      </c>
      <c r="J30" s="23">
        <v>1878.4</v>
      </c>
      <c r="K30" s="23">
        <v>1878.4</v>
      </c>
      <c r="L30" s="23">
        <v>1878.4</v>
      </c>
      <c r="M30" s="23">
        <v>1878.4</v>
      </c>
      <c r="P30" s="23" t="s">
        <v>31</v>
      </c>
      <c r="Q30" s="23">
        <f t="shared" si="0"/>
        <v>0.904706132879046</v>
      </c>
      <c r="R30" s="23">
        <f t="shared" si="0"/>
        <v>1.1397998296422487</v>
      </c>
      <c r="S30" s="23">
        <f t="shared" si="0"/>
        <v>1</v>
      </c>
      <c r="T30" s="23">
        <f t="shared" si="0"/>
        <v>0.90598381601362865</v>
      </c>
      <c r="U30" s="23">
        <f t="shared" si="3"/>
        <v>0.904706132879046</v>
      </c>
      <c r="V30" s="23" t="s">
        <v>13</v>
      </c>
      <c r="W30" s="23">
        <f>GEOMEAN(W22:W29)</f>
        <v>4.2679655586835468</v>
      </c>
      <c r="X30" s="23">
        <f t="shared" ref="X30:Y30" si="4">GEOMEAN(X22:X29)</f>
        <v>1</v>
      </c>
      <c r="Y30" s="23">
        <f t="shared" si="4"/>
        <v>1.3258121625265953</v>
      </c>
      <c r="Z30" s="23">
        <f>GEOMEAN(Z22:Z29)</f>
        <v>0.96313303526440786</v>
      </c>
    </row>
    <row r="31" spans="2:26" x14ac:dyDescent="0.25">
      <c r="B31" s="23" t="s">
        <v>9</v>
      </c>
      <c r="C31" s="23" t="s">
        <v>1</v>
      </c>
      <c r="D31" s="23">
        <v>162.24</v>
      </c>
      <c r="E31" s="23">
        <v>113.1</v>
      </c>
      <c r="F31" s="23">
        <v>165.76</v>
      </c>
      <c r="G31" s="23">
        <f t="shared" si="1"/>
        <v>115.5</v>
      </c>
      <c r="H31" s="23">
        <f t="shared" si="2"/>
        <v>113.1</v>
      </c>
      <c r="I31" s="23">
        <v>165.76</v>
      </c>
      <c r="J31" s="23">
        <v>165.76</v>
      </c>
      <c r="K31" s="23">
        <v>165.76</v>
      </c>
      <c r="L31" s="23">
        <v>165.76</v>
      </c>
      <c r="M31" s="23">
        <v>165.76</v>
      </c>
      <c r="O31" s="23" t="s">
        <v>9</v>
      </c>
      <c r="P31" s="23" t="s">
        <v>1</v>
      </c>
      <c r="Q31" s="23">
        <f t="shared" si="0"/>
        <v>0.97876447876447892</v>
      </c>
      <c r="R31" s="23">
        <f t="shared" si="0"/>
        <v>0.68231177606177607</v>
      </c>
      <c r="S31" s="23">
        <f t="shared" si="0"/>
        <v>1</v>
      </c>
      <c r="T31" s="23">
        <f t="shared" si="0"/>
        <v>0.69679054054054057</v>
      </c>
      <c r="U31" s="23">
        <f t="shared" si="3"/>
        <v>0.68231177606177607</v>
      </c>
      <c r="V31" s="23" t="s">
        <v>25</v>
      </c>
      <c r="Y31" s="23">
        <v>0.94342400000000004</v>
      </c>
    </row>
    <row r="32" spans="2:26" x14ac:dyDescent="0.25">
      <c r="C32" s="23" t="s">
        <v>2</v>
      </c>
      <c r="D32" s="23">
        <v>167.28</v>
      </c>
      <c r="E32" s="23">
        <v>181.13</v>
      </c>
      <c r="F32" s="23">
        <v>138.4</v>
      </c>
      <c r="G32" s="23">
        <f t="shared" si="1"/>
        <v>140.80000000000001</v>
      </c>
      <c r="H32" s="23">
        <f t="shared" si="2"/>
        <v>138.4</v>
      </c>
      <c r="I32" s="23">
        <v>138.4</v>
      </c>
      <c r="J32" s="23">
        <v>138.4</v>
      </c>
      <c r="K32" s="23">
        <v>138.4</v>
      </c>
      <c r="L32" s="23">
        <v>138.4</v>
      </c>
      <c r="M32" s="23">
        <v>138.4</v>
      </c>
      <c r="P32" s="23" t="s">
        <v>2</v>
      </c>
      <c r="Q32" s="23">
        <f t="shared" si="0"/>
        <v>1.2086705202312138</v>
      </c>
      <c r="R32" s="23">
        <f t="shared" si="0"/>
        <v>1.3087427745664739</v>
      </c>
      <c r="S32" s="23">
        <f t="shared" si="0"/>
        <v>1</v>
      </c>
      <c r="T32" s="23">
        <f t="shared" si="0"/>
        <v>1.0173410404624277</v>
      </c>
      <c r="U32" s="23">
        <f t="shared" si="3"/>
        <v>1</v>
      </c>
    </row>
    <row r="33" spans="2:21" x14ac:dyDescent="0.25">
      <c r="C33" s="23" t="s">
        <v>3</v>
      </c>
      <c r="D33" s="23">
        <v>39.14</v>
      </c>
      <c r="E33" s="23">
        <v>64.5</v>
      </c>
      <c r="F33" s="23">
        <v>47.91</v>
      </c>
      <c r="G33" s="23">
        <f t="shared" si="1"/>
        <v>41.54</v>
      </c>
      <c r="H33" s="23">
        <f t="shared" si="2"/>
        <v>39.14</v>
      </c>
      <c r="I33" s="23">
        <v>47.91</v>
      </c>
      <c r="J33" s="23">
        <v>47.91</v>
      </c>
      <c r="K33" s="23">
        <v>47.91</v>
      </c>
      <c r="L33" s="23">
        <v>47.91</v>
      </c>
      <c r="M33" s="23">
        <v>47.91</v>
      </c>
      <c r="P33" s="23" t="s">
        <v>3</v>
      </c>
      <c r="Q33" s="23">
        <f t="shared" si="0"/>
        <v>0.81694844500104369</v>
      </c>
      <c r="R33" s="23">
        <f t="shared" si="0"/>
        <v>1.3462742642454604</v>
      </c>
      <c r="S33" s="23">
        <f t="shared" si="0"/>
        <v>1</v>
      </c>
      <c r="T33" s="23">
        <f t="shared" si="0"/>
        <v>0.86704237111250271</v>
      </c>
      <c r="U33" s="23">
        <f t="shared" si="3"/>
        <v>0.81694844500104369</v>
      </c>
    </row>
    <row r="34" spans="2:21" x14ac:dyDescent="0.25">
      <c r="C34" s="23" t="s">
        <v>4</v>
      </c>
      <c r="D34" s="23">
        <v>302.64</v>
      </c>
      <c r="E34" s="23">
        <v>292.95</v>
      </c>
      <c r="F34" s="23">
        <v>244.14</v>
      </c>
      <c r="G34" s="23">
        <f t="shared" si="1"/>
        <v>246.54</v>
      </c>
      <c r="H34" s="23">
        <f t="shared" si="2"/>
        <v>244.14</v>
      </c>
      <c r="I34" s="23">
        <v>244.14</v>
      </c>
      <c r="J34" s="23">
        <v>244.14</v>
      </c>
      <c r="K34" s="23">
        <v>244.14</v>
      </c>
      <c r="L34" s="23">
        <v>244.14</v>
      </c>
      <c r="M34" s="23">
        <v>244.14</v>
      </c>
      <c r="P34" s="23" t="s">
        <v>4</v>
      </c>
      <c r="Q34" s="23">
        <f t="shared" si="0"/>
        <v>1.2396166134185305</v>
      </c>
      <c r="R34" s="23">
        <f t="shared" si="0"/>
        <v>1.1999262718112558</v>
      </c>
      <c r="S34" s="23">
        <f t="shared" si="0"/>
        <v>1</v>
      </c>
      <c r="T34" s="23">
        <f t="shared" si="0"/>
        <v>1.0098304251658885</v>
      </c>
      <c r="U34" s="23">
        <f t="shared" si="3"/>
        <v>1</v>
      </c>
    </row>
    <row r="35" spans="2:21" x14ac:dyDescent="0.25">
      <c r="C35" s="23" t="s">
        <v>5</v>
      </c>
      <c r="D35" s="23">
        <v>705.68</v>
      </c>
      <c r="E35" s="23">
        <v>841.4</v>
      </c>
      <c r="F35" s="23">
        <v>772.1</v>
      </c>
      <c r="G35" s="23">
        <f t="shared" si="1"/>
        <v>708.07999999999993</v>
      </c>
      <c r="H35" s="23">
        <f t="shared" si="2"/>
        <v>705.68</v>
      </c>
      <c r="I35" s="23">
        <v>772.1</v>
      </c>
      <c r="J35" s="23">
        <v>772.1</v>
      </c>
      <c r="K35" s="23">
        <v>772.1</v>
      </c>
      <c r="L35" s="23">
        <v>772.1</v>
      </c>
      <c r="M35" s="23">
        <v>772.1</v>
      </c>
      <c r="P35" s="23" t="s">
        <v>5</v>
      </c>
      <c r="Q35" s="23">
        <f t="shared" ref="Q35:T58" si="5">D35/I35</f>
        <v>0.91397487372102049</v>
      </c>
      <c r="R35" s="23">
        <f t="shared" si="5"/>
        <v>1.0897552130553037</v>
      </c>
      <c r="S35" s="23">
        <f t="shared" si="5"/>
        <v>1</v>
      </c>
      <c r="T35" s="23">
        <f t="shared" si="5"/>
        <v>0.91708327936795742</v>
      </c>
      <c r="U35" s="23">
        <f t="shared" si="3"/>
        <v>0.91397487372102049</v>
      </c>
    </row>
    <row r="36" spans="2:21" x14ac:dyDescent="0.25">
      <c r="C36" s="23" t="s">
        <v>30</v>
      </c>
      <c r="D36" s="23">
        <v>820.5</v>
      </c>
      <c r="E36" s="23">
        <v>925.1</v>
      </c>
      <c r="F36" s="23">
        <v>955.3</v>
      </c>
      <c r="G36" s="23">
        <f t="shared" si="1"/>
        <v>822.9</v>
      </c>
      <c r="H36" s="23">
        <f t="shared" si="2"/>
        <v>820.5</v>
      </c>
      <c r="I36" s="23">
        <v>955.3</v>
      </c>
      <c r="J36" s="23">
        <v>955.3</v>
      </c>
      <c r="K36" s="23">
        <v>955.3</v>
      </c>
      <c r="L36" s="23">
        <v>955.3</v>
      </c>
      <c r="M36" s="23">
        <v>955.3</v>
      </c>
      <c r="P36" s="23" t="s">
        <v>30</v>
      </c>
      <c r="Q36" s="23">
        <f t="shared" si="5"/>
        <v>0.85889249450434424</v>
      </c>
      <c r="R36" s="23">
        <f t="shared" si="5"/>
        <v>0.96838689416937096</v>
      </c>
      <c r="S36" s="23">
        <f t="shared" si="5"/>
        <v>1</v>
      </c>
      <c r="T36" s="23">
        <f t="shared" si="5"/>
        <v>0.8614047943054538</v>
      </c>
      <c r="U36" s="23">
        <f t="shared" si="3"/>
        <v>0.85889249450434424</v>
      </c>
    </row>
    <row r="37" spans="2:21" x14ac:dyDescent="0.25">
      <c r="C37" s="23" t="s">
        <v>31</v>
      </c>
      <c r="D37" s="23">
        <v>1344.3</v>
      </c>
      <c r="E37" s="23">
        <v>1435.3</v>
      </c>
      <c r="F37" s="23">
        <v>1453.35</v>
      </c>
      <c r="G37" s="23">
        <f t="shared" si="1"/>
        <v>1346.7</v>
      </c>
      <c r="H37" s="23">
        <f t="shared" si="2"/>
        <v>1344.3</v>
      </c>
      <c r="I37" s="23">
        <v>1453.35</v>
      </c>
      <c r="J37" s="23">
        <v>1453.35</v>
      </c>
      <c r="K37" s="23">
        <v>1453.35</v>
      </c>
      <c r="L37" s="23">
        <v>1453.35</v>
      </c>
      <c r="M37" s="23">
        <v>1453.35</v>
      </c>
      <c r="P37" s="23" t="s">
        <v>31</v>
      </c>
      <c r="Q37" s="23">
        <f t="shared" si="5"/>
        <v>0.92496645680668799</v>
      </c>
      <c r="R37" s="23">
        <f t="shared" si="5"/>
        <v>0.98758041765576088</v>
      </c>
      <c r="S37" s="23">
        <f t="shared" si="5"/>
        <v>1</v>
      </c>
      <c r="T37" s="23">
        <f t="shared" si="5"/>
        <v>0.92661781401589438</v>
      </c>
      <c r="U37" s="23">
        <f t="shared" si="3"/>
        <v>0.92496645680668799</v>
      </c>
    </row>
    <row r="38" spans="2:21" x14ac:dyDescent="0.25">
      <c r="B38" s="23" t="s">
        <v>10</v>
      </c>
      <c r="C38" s="23" t="s">
        <v>1</v>
      </c>
      <c r="D38" s="23">
        <v>122.72000000000001</v>
      </c>
      <c r="E38" s="23">
        <v>133.5</v>
      </c>
      <c r="F38" s="23">
        <v>87.13</v>
      </c>
      <c r="G38" s="23">
        <f t="shared" si="1"/>
        <v>89.53</v>
      </c>
      <c r="H38" s="23">
        <f t="shared" si="2"/>
        <v>87.13</v>
      </c>
      <c r="I38" s="23">
        <v>87.13</v>
      </c>
      <c r="J38" s="23">
        <v>87.13</v>
      </c>
      <c r="K38" s="23">
        <v>87.13</v>
      </c>
      <c r="L38" s="23">
        <v>87.13</v>
      </c>
      <c r="M38" s="23">
        <v>87.13</v>
      </c>
      <c r="O38" s="23" t="s">
        <v>10</v>
      </c>
      <c r="P38" s="23" t="s">
        <v>1</v>
      </c>
      <c r="Q38" s="23">
        <f t="shared" si="5"/>
        <v>1.4084701021462185</v>
      </c>
      <c r="R38" s="23">
        <f t="shared" si="5"/>
        <v>1.5321932744175371</v>
      </c>
      <c r="S38" s="23">
        <f t="shared" si="5"/>
        <v>1</v>
      </c>
      <c r="T38" s="23">
        <f t="shared" si="5"/>
        <v>1.0275450476299783</v>
      </c>
      <c r="U38" s="23">
        <f t="shared" si="3"/>
        <v>1</v>
      </c>
    </row>
    <row r="39" spans="2:21" x14ac:dyDescent="0.25">
      <c r="C39" s="23" t="s">
        <v>2</v>
      </c>
      <c r="D39" s="23">
        <v>158</v>
      </c>
      <c r="E39" s="23">
        <v>224.3</v>
      </c>
      <c r="F39" s="23">
        <v>93.34</v>
      </c>
      <c r="G39" s="23">
        <f t="shared" si="1"/>
        <v>95.740000000000009</v>
      </c>
      <c r="H39" s="23">
        <f t="shared" si="2"/>
        <v>93.34</v>
      </c>
      <c r="I39" s="23">
        <v>93.34</v>
      </c>
      <c r="J39" s="23">
        <v>93.34</v>
      </c>
      <c r="K39" s="23">
        <v>93.34</v>
      </c>
      <c r="L39" s="23">
        <v>93.34</v>
      </c>
      <c r="M39" s="23">
        <v>93.34</v>
      </c>
      <c r="P39" s="23" t="s">
        <v>2</v>
      </c>
      <c r="Q39" s="23">
        <f t="shared" si="5"/>
        <v>1.6927362331262052</v>
      </c>
      <c r="R39" s="23">
        <f t="shared" si="5"/>
        <v>2.4030426398114422</v>
      </c>
      <c r="S39" s="23">
        <f t="shared" si="5"/>
        <v>1</v>
      </c>
      <c r="T39" s="23">
        <f t="shared" si="5"/>
        <v>1.0257124491107779</v>
      </c>
      <c r="U39" s="23">
        <f t="shared" si="3"/>
        <v>1</v>
      </c>
    </row>
    <row r="40" spans="2:21" x14ac:dyDescent="0.25">
      <c r="C40" s="23" t="s">
        <v>3</v>
      </c>
      <c r="D40" s="23">
        <v>89.4</v>
      </c>
      <c r="E40" s="23">
        <v>249.1</v>
      </c>
      <c r="F40" s="23">
        <v>99.13</v>
      </c>
      <c r="G40" s="23">
        <f t="shared" si="1"/>
        <v>91.800000000000011</v>
      </c>
      <c r="H40" s="23">
        <f t="shared" si="2"/>
        <v>89.4</v>
      </c>
      <c r="I40" s="23">
        <v>99.13</v>
      </c>
      <c r="J40" s="23">
        <v>99.13</v>
      </c>
      <c r="K40" s="23">
        <v>99.13</v>
      </c>
      <c r="L40" s="23">
        <v>99.13</v>
      </c>
      <c r="M40" s="23">
        <v>99.13</v>
      </c>
      <c r="P40" s="23" t="s">
        <v>3</v>
      </c>
      <c r="Q40" s="23">
        <f t="shared" si="5"/>
        <v>0.90184606072833662</v>
      </c>
      <c r="R40" s="23">
        <f t="shared" si="5"/>
        <v>2.512861898517099</v>
      </c>
      <c r="S40" s="23">
        <f t="shared" si="5"/>
        <v>1</v>
      </c>
      <c r="T40" s="23">
        <f t="shared" si="5"/>
        <v>0.92605669323111084</v>
      </c>
      <c r="U40" s="23">
        <f t="shared" si="3"/>
        <v>0.90184606072833662</v>
      </c>
    </row>
    <row r="41" spans="2:21" x14ac:dyDescent="0.25">
      <c r="C41" s="23" t="s">
        <v>4</v>
      </c>
      <c r="D41" s="23">
        <v>302.48</v>
      </c>
      <c r="E41" s="23">
        <v>367.1</v>
      </c>
      <c r="F41" s="23">
        <v>170.13</v>
      </c>
      <c r="G41" s="23">
        <f t="shared" si="1"/>
        <v>172.53</v>
      </c>
      <c r="H41" s="23">
        <f t="shared" si="2"/>
        <v>170.13</v>
      </c>
      <c r="I41" s="23">
        <v>170.13</v>
      </c>
      <c r="J41" s="23">
        <v>170.13</v>
      </c>
      <c r="K41" s="23">
        <v>170.13</v>
      </c>
      <c r="L41" s="23">
        <v>170.13</v>
      </c>
      <c r="M41" s="23">
        <v>170.13</v>
      </c>
      <c r="P41" s="23" t="s">
        <v>4</v>
      </c>
      <c r="Q41" s="23">
        <f t="shared" si="5"/>
        <v>1.7779345206606714</v>
      </c>
      <c r="R41" s="23">
        <f t="shared" si="5"/>
        <v>2.1577617116322814</v>
      </c>
      <c r="S41" s="23">
        <f t="shared" si="5"/>
        <v>1</v>
      </c>
      <c r="T41" s="23">
        <f t="shared" si="5"/>
        <v>1.0141068594604126</v>
      </c>
      <c r="U41" s="23">
        <f t="shared" si="3"/>
        <v>1</v>
      </c>
    </row>
    <row r="42" spans="2:21" x14ac:dyDescent="0.25">
      <c r="C42" s="23" t="s">
        <v>5</v>
      </c>
      <c r="D42" s="23">
        <v>421.52</v>
      </c>
      <c r="E42" s="23">
        <v>773.4</v>
      </c>
      <c r="F42" s="23">
        <v>613</v>
      </c>
      <c r="G42" s="23">
        <f t="shared" si="1"/>
        <v>423.91999999999996</v>
      </c>
      <c r="H42" s="23">
        <f t="shared" si="2"/>
        <v>421.52</v>
      </c>
      <c r="I42" s="23">
        <v>613</v>
      </c>
      <c r="J42" s="23">
        <v>613</v>
      </c>
      <c r="K42" s="23">
        <v>613</v>
      </c>
      <c r="L42" s="23">
        <v>613</v>
      </c>
      <c r="M42" s="23">
        <v>613</v>
      </c>
      <c r="P42" s="23" t="s">
        <v>5</v>
      </c>
      <c r="Q42" s="23">
        <f t="shared" si="5"/>
        <v>0.68763458401305055</v>
      </c>
      <c r="R42" s="23">
        <f t="shared" si="5"/>
        <v>1.2616639477977161</v>
      </c>
      <c r="S42" s="23">
        <f t="shared" si="5"/>
        <v>1</v>
      </c>
      <c r="T42" s="23">
        <f t="shared" si="5"/>
        <v>0.69154975530179441</v>
      </c>
      <c r="U42" s="23">
        <f t="shared" si="3"/>
        <v>0.68763458401305055</v>
      </c>
    </row>
    <row r="43" spans="2:21" x14ac:dyDescent="0.25">
      <c r="C43" s="23" t="s">
        <v>30</v>
      </c>
      <c r="D43" s="23">
        <v>601.45000000000005</v>
      </c>
      <c r="E43" s="23">
        <v>236.70000000000002</v>
      </c>
      <c r="F43" s="23">
        <v>1133.5</v>
      </c>
      <c r="G43" s="23">
        <f t="shared" si="1"/>
        <v>239.10000000000002</v>
      </c>
      <c r="H43" s="23">
        <f t="shared" si="2"/>
        <v>236.70000000000002</v>
      </c>
      <c r="I43" s="23">
        <v>1133.5</v>
      </c>
      <c r="J43" s="23">
        <v>1133.5</v>
      </c>
      <c r="K43" s="23">
        <v>1133.5</v>
      </c>
      <c r="L43" s="23">
        <v>1133.5</v>
      </c>
      <c r="M43" s="23">
        <v>1133.5</v>
      </c>
      <c r="P43" s="23" t="s">
        <v>30</v>
      </c>
      <c r="Q43" s="23">
        <f t="shared" si="5"/>
        <v>0.53061314512571689</v>
      </c>
      <c r="R43" s="23">
        <f t="shared" si="5"/>
        <v>0.20882223202470226</v>
      </c>
      <c r="S43" s="23">
        <f t="shared" si="5"/>
        <v>1</v>
      </c>
      <c r="T43" s="23">
        <f t="shared" si="5"/>
        <v>0.2109395677106308</v>
      </c>
      <c r="U43" s="23">
        <f t="shared" si="3"/>
        <v>0.20882223202470226</v>
      </c>
    </row>
    <row r="44" spans="2:21" x14ac:dyDescent="0.25">
      <c r="C44" s="23" t="s">
        <v>31</v>
      </c>
      <c r="D44" s="23">
        <v>1660.13</v>
      </c>
      <c r="E44" s="23">
        <v>233.1</v>
      </c>
      <c r="F44" s="23">
        <v>2191.4</v>
      </c>
      <c r="G44" s="23">
        <f t="shared" si="1"/>
        <v>235.5</v>
      </c>
      <c r="H44" s="23">
        <f t="shared" si="2"/>
        <v>233.1</v>
      </c>
      <c r="I44" s="23">
        <v>2191.4</v>
      </c>
      <c r="J44" s="23">
        <v>2191.4</v>
      </c>
      <c r="K44" s="23">
        <v>2191.4</v>
      </c>
      <c r="L44" s="23">
        <v>2191.4</v>
      </c>
      <c r="M44" s="23">
        <v>2191.4</v>
      </c>
      <c r="P44" s="23" t="s">
        <v>31</v>
      </c>
      <c r="Q44" s="23">
        <f t="shared" si="5"/>
        <v>0.75756593958200236</v>
      </c>
      <c r="R44" s="23">
        <f t="shared" si="5"/>
        <v>0.10637035684950259</v>
      </c>
      <c r="S44" s="23">
        <f t="shared" si="5"/>
        <v>1</v>
      </c>
      <c r="T44" s="23">
        <f t="shared" si="5"/>
        <v>0.10746554713881537</v>
      </c>
      <c r="U44" s="23">
        <f t="shared" si="3"/>
        <v>0.10637035684950259</v>
      </c>
    </row>
    <row r="45" spans="2:21" x14ac:dyDescent="0.25">
      <c r="B45" s="23" t="s">
        <v>11</v>
      </c>
      <c r="C45" s="23" t="s">
        <v>1</v>
      </c>
      <c r="D45" s="23">
        <v>132.16</v>
      </c>
      <c r="E45" s="23">
        <v>324.3</v>
      </c>
      <c r="F45" s="23">
        <v>65.56</v>
      </c>
      <c r="G45" s="23">
        <f t="shared" si="1"/>
        <v>67.960000000000008</v>
      </c>
      <c r="H45" s="23">
        <f t="shared" si="2"/>
        <v>65.56</v>
      </c>
      <c r="I45" s="23">
        <v>65.56</v>
      </c>
      <c r="J45" s="23">
        <v>65.56</v>
      </c>
      <c r="K45" s="23">
        <v>65.56</v>
      </c>
      <c r="L45" s="23">
        <v>65.56</v>
      </c>
      <c r="M45" s="23">
        <v>65.56</v>
      </c>
      <c r="O45" s="23" t="s">
        <v>11</v>
      </c>
      <c r="P45" s="23" t="s">
        <v>1</v>
      </c>
      <c r="Q45" s="23">
        <f t="shared" si="5"/>
        <v>2.0158633312995726</v>
      </c>
      <c r="R45" s="23">
        <f t="shared" si="5"/>
        <v>4.9466137888956681</v>
      </c>
      <c r="S45" s="23">
        <f t="shared" si="5"/>
        <v>1</v>
      </c>
      <c r="T45" s="23">
        <f t="shared" si="5"/>
        <v>1.036607687614399</v>
      </c>
      <c r="U45" s="23">
        <f t="shared" si="3"/>
        <v>1</v>
      </c>
    </row>
    <row r="46" spans="2:21" x14ac:dyDescent="0.25">
      <c r="C46" s="23" t="s">
        <v>2</v>
      </c>
      <c r="D46" s="23">
        <v>49.04</v>
      </c>
      <c r="E46" s="23">
        <v>53.43</v>
      </c>
      <c r="F46" s="23">
        <v>21.45</v>
      </c>
      <c r="G46" s="23">
        <f t="shared" si="1"/>
        <v>23.849999999999998</v>
      </c>
      <c r="H46" s="23">
        <f t="shared" si="2"/>
        <v>21.45</v>
      </c>
      <c r="I46" s="23">
        <v>21.45</v>
      </c>
      <c r="J46" s="23">
        <v>21.45</v>
      </c>
      <c r="K46" s="23">
        <v>21.45</v>
      </c>
      <c r="L46" s="23">
        <v>21.45</v>
      </c>
      <c r="M46" s="23">
        <v>21.45</v>
      </c>
      <c r="P46" s="23" t="s">
        <v>2</v>
      </c>
      <c r="Q46" s="23">
        <f t="shared" si="5"/>
        <v>2.2862470862470863</v>
      </c>
      <c r="R46" s="23">
        <f t="shared" si="5"/>
        <v>2.4909090909090912</v>
      </c>
      <c r="S46" s="23">
        <f t="shared" si="5"/>
        <v>1</v>
      </c>
      <c r="T46" s="23">
        <f t="shared" si="5"/>
        <v>1.1118881118881119</v>
      </c>
      <c r="U46" s="23">
        <f t="shared" si="3"/>
        <v>1</v>
      </c>
    </row>
    <row r="47" spans="2:21" x14ac:dyDescent="0.25">
      <c r="C47" s="23" t="s">
        <v>3</v>
      </c>
      <c r="D47" s="23">
        <v>42.42</v>
      </c>
      <c r="E47" s="23">
        <v>104.5</v>
      </c>
      <c r="F47" s="23">
        <v>102.3</v>
      </c>
      <c r="G47" s="23">
        <f t="shared" si="1"/>
        <v>44.82</v>
      </c>
      <c r="H47" s="23">
        <f t="shared" si="2"/>
        <v>42.42</v>
      </c>
      <c r="I47" s="23">
        <v>102.3</v>
      </c>
      <c r="J47" s="23">
        <v>102.3</v>
      </c>
      <c r="K47" s="23">
        <v>102.3</v>
      </c>
      <c r="L47" s="23">
        <v>102.3</v>
      </c>
      <c r="M47" s="23">
        <v>102.3</v>
      </c>
      <c r="P47" s="23" t="s">
        <v>3</v>
      </c>
      <c r="Q47" s="23">
        <f t="shared" si="5"/>
        <v>0.41466275659824048</v>
      </c>
      <c r="R47" s="23">
        <f t="shared" si="5"/>
        <v>1.021505376344086</v>
      </c>
      <c r="S47" s="23">
        <f t="shared" si="5"/>
        <v>1</v>
      </c>
      <c r="T47" s="23">
        <f t="shared" si="5"/>
        <v>0.43812316715542521</v>
      </c>
      <c r="U47" s="23">
        <f t="shared" si="3"/>
        <v>0.41466275659824048</v>
      </c>
    </row>
    <row r="48" spans="2:21" x14ac:dyDescent="0.25">
      <c r="C48" s="23" t="s">
        <v>4</v>
      </c>
      <c r="D48" s="23">
        <v>60.88</v>
      </c>
      <c r="E48" s="23">
        <v>134.5</v>
      </c>
      <c r="F48" s="23">
        <v>71.44</v>
      </c>
      <c r="G48" s="23">
        <f t="shared" si="1"/>
        <v>63.28</v>
      </c>
      <c r="H48" s="23">
        <f t="shared" si="2"/>
        <v>60.88</v>
      </c>
      <c r="I48" s="23">
        <v>71.44</v>
      </c>
      <c r="J48" s="23">
        <v>71.44</v>
      </c>
      <c r="K48" s="23">
        <v>71.44</v>
      </c>
      <c r="L48" s="23">
        <v>71.44</v>
      </c>
      <c r="M48" s="23">
        <v>71.44</v>
      </c>
      <c r="P48" s="23" t="s">
        <v>4</v>
      </c>
      <c r="Q48" s="23">
        <f t="shared" si="5"/>
        <v>0.85218365061590151</v>
      </c>
      <c r="R48" s="23">
        <f t="shared" si="5"/>
        <v>1.8826987681970886</v>
      </c>
      <c r="S48" s="23">
        <f t="shared" si="5"/>
        <v>1</v>
      </c>
      <c r="T48" s="23">
        <f t="shared" si="5"/>
        <v>0.88577827547592392</v>
      </c>
      <c r="U48" s="23">
        <f t="shared" si="3"/>
        <v>0.85218365061590151</v>
      </c>
    </row>
    <row r="49" spans="2:21" x14ac:dyDescent="0.25">
      <c r="C49" s="23" t="s">
        <v>5</v>
      </c>
      <c r="D49" s="23">
        <v>421.04</v>
      </c>
      <c r="E49" s="23">
        <v>712.2</v>
      </c>
      <c r="F49" s="23">
        <v>510.4</v>
      </c>
      <c r="G49" s="23">
        <f t="shared" si="1"/>
        <v>423.44</v>
      </c>
      <c r="H49" s="23">
        <f t="shared" si="2"/>
        <v>421.04</v>
      </c>
      <c r="I49" s="23">
        <v>510.4</v>
      </c>
      <c r="J49" s="23">
        <v>510.4</v>
      </c>
      <c r="K49" s="23">
        <v>510.4</v>
      </c>
      <c r="L49" s="23">
        <v>510.4</v>
      </c>
      <c r="M49" s="23">
        <v>510.4</v>
      </c>
      <c r="P49" s="23" t="s">
        <v>5</v>
      </c>
      <c r="Q49" s="23">
        <f t="shared" si="5"/>
        <v>0.82492163009404396</v>
      </c>
      <c r="R49" s="23">
        <f t="shared" si="5"/>
        <v>1.3953761755485894</v>
      </c>
      <c r="S49" s="23">
        <f t="shared" si="5"/>
        <v>1</v>
      </c>
      <c r="T49" s="23">
        <f t="shared" si="5"/>
        <v>0.8296238244514107</v>
      </c>
      <c r="U49" s="23">
        <f t="shared" si="3"/>
        <v>0.82492163009404396</v>
      </c>
    </row>
    <row r="50" spans="2:21" x14ac:dyDescent="0.25">
      <c r="C50" s="23" t="s">
        <v>30</v>
      </c>
      <c r="D50" s="23">
        <v>993.13</v>
      </c>
      <c r="E50" s="23">
        <v>1231.31</v>
      </c>
      <c r="F50" s="23">
        <v>1098.46</v>
      </c>
      <c r="G50" s="23">
        <f t="shared" si="1"/>
        <v>995.53</v>
      </c>
      <c r="H50" s="23">
        <f t="shared" si="2"/>
        <v>993.13</v>
      </c>
      <c r="I50" s="23">
        <v>1098.46</v>
      </c>
      <c r="J50" s="23">
        <v>1098.46</v>
      </c>
      <c r="K50" s="23">
        <v>1098.46</v>
      </c>
      <c r="L50" s="23">
        <v>1098.46</v>
      </c>
      <c r="M50" s="23">
        <v>1098.46</v>
      </c>
      <c r="P50" s="23" t="s">
        <v>30</v>
      </c>
      <c r="Q50" s="23">
        <f t="shared" si="5"/>
        <v>0.90411121023979024</v>
      </c>
      <c r="R50" s="23">
        <f t="shared" si="5"/>
        <v>1.1209420461373194</v>
      </c>
      <c r="S50" s="23">
        <f t="shared" si="5"/>
        <v>1</v>
      </c>
      <c r="T50" s="23">
        <f t="shared" si="5"/>
        <v>0.9062960872494219</v>
      </c>
      <c r="U50" s="23">
        <f t="shared" si="3"/>
        <v>0.90411121023979024</v>
      </c>
    </row>
    <row r="51" spans="2:21" x14ac:dyDescent="0.25">
      <c r="C51" s="23" t="s">
        <v>31</v>
      </c>
      <c r="D51" s="23">
        <v>2384.1</v>
      </c>
      <c r="E51" s="23">
        <v>9341.41</v>
      </c>
      <c r="F51" s="23">
        <v>4531.3100000000004</v>
      </c>
      <c r="G51" s="23">
        <f t="shared" si="1"/>
        <v>2386.5</v>
      </c>
      <c r="H51" s="23">
        <f t="shared" si="2"/>
        <v>2384.1</v>
      </c>
      <c r="I51" s="23">
        <v>4531.3100000000004</v>
      </c>
      <c r="J51" s="23">
        <v>4531.3100000000004</v>
      </c>
      <c r="K51" s="23">
        <v>4531.3100000000004</v>
      </c>
      <c r="L51" s="23">
        <v>4531.3100000000004</v>
      </c>
      <c r="M51" s="23">
        <v>4531.3100000000004</v>
      </c>
      <c r="P51" s="23" t="s">
        <v>31</v>
      </c>
      <c r="Q51" s="23">
        <f t="shared" si="5"/>
        <v>0.52613924008730362</v>
      </c>
      <c r="R51" s="23">
        <f t="shared" si="5"/>
        <v>2.0615252542862881</v>
      </c>
      <c r="S51" s="23">
        <f t="shared" si="5"/>
        <v>1</v>
      </c>
      <c r="T51" s="23">
        <f t="shared" si="5"/>
        <v>0.5266688882464452</v>
      </c>
      <c r="U51" s="23">
        <f t="shared" si="3"/>
        <v>0.52613924008730362</v>
      </c>
    </row>
    <row r="52" spans="2:21" x14ac:dyDescent="0.25">
      <c r="B52" s="23" t="s">
        <v>12</v>
      </c>
      <c r="C52" s="23" t="s">
        <v>1</v>
      </c>
      <c r="D52" s="23">
        <v>46.480000000000004</v>
      </c>
      <c r="E52" s="23">
        <v>80.14</v>
      </c>
      <c r="F52" s="23">
        <v>40.03</v>
      </c>
      <c r="G52" s="23">
        <f t="shared" si="1"/>
        <v>42.43</v>
      </c>
      <c r="H52" s="23">
        <f t="shared" si="2"/>
        <v>40.03</v>
      </c>
      <c r="I52" s="23">
        <v>40.03</v>
      </c>
      <c r="J52" s="23">
        <v>40.03</v>
      </c>
      <c r="K52" s="23">
        <v>40.03</v>
      </c>
      <c r="L52" s="23">
        <v>40.03</v>
      </c>
      <c r="M52" s="23">
        <v>40.03</v>
      </c>
      <c r="O52" s="23" t="s">
        <v>12</v>
      </c>
      <c r="P52" s="23" t="s">
        <v>1</v>
      </c>
      <c r="Q52" s="23">
        <f t="shared" si="5"/>
        <v>1.1611291531351486</v>
      </c>
      <c r="R52" s="23">
        <f t="shared" si="5"/>
        <v>2.0019985011241568</v>
      </c>
      <c r="S52" s="23">
        <f t="shared" si="5"/>
        <v>1</v>
      </c>
      <c r="T52" s="23">
        <f t="shared" si="5"/>
        <v>1.0599550337247063</v>
      </c>
      <c r="U52" s="23">
        <f t="shared" si="3"/>
        <v>1</v>
      </c>
    </row>
    <row r="53" spans="2:21" x14ac:dyDescent="0.25">
      <c r="C53" s="23" t="s">
        <v>2</v>
      </c>
      <c r="D53" s="23">
        <v>78.720000000000013</v>
      </c>
      <c r="E53" s="23">
        <v>91.45</v>
      </c>
      <c r="F53" s="23">
        <v>68.73</v>
      </c>
      <c r="G53" s="23">
        <f t="shared" si="1"/>
        <v>71.13000000000001</v>
      </c>
      <c r="H53" s="23">
        <f t="shared" si="2"/>
        <v>68.73</v>
      </c>
      <c r="I53" s="23">
        <v>68.73</v>
      </c>
      <c r="J53" s="23">
        <v>68.73</v>
      </c>
      <c r="K53" s="23">
        <v>68.73</v>
      </c>
      <c r="L53" s="23">
        <v>68.73</v>
      </c>
      <c r="M53" s="23">
        <v>68.73</v>
      </c>
      <c r="P53" s="23" t="s">
        <v>2</v>
      </c>
      <c r="Q53" s="23">
        <f t="shared" si="5"/>
        <v>1.1453513749454387</v>
      </c>
      <c r="R53" s="23">
        <f t="shared" si="5"/>
        <v>1.3305688927688055</v>
      </c>
      <c r="S53" s="23">
        <f t="shared" si="5"/>
        <v>1</v>
      </c>
      <c r="T53" s="23">
        <f t="shared" si="5"/>
        <v>1.0349192492361414</v>
      </c>
      <c r="U53" s="23">
        <f t="shared" si="3"/>
        <v>1</v>
      </c>
    </row>
    <row r="54" spans="2:21" x14ac:dyDescent="0.25">
      <c r="C54" s="23" t="s">
        <v>3</v>
      </c>
      <c r="D54" s="23">
        <v>28.74</v>
      </c>
      <c r="E54" s="23">
        <v>54.14</v>
      </c>
      <c r="F54" s="23">
        <v>23.34</v>
      </c>
      <c r="G54" s="23">
        <f t="shared" si="1"/>
        <v>25.74</v>
      </c>
      <c r="H54" s="23">
        <f t="shared" si="2"/>
        <v>23.34</v>
      </c>
      <c r="I54" s="23">
        <v>23.34</v>
      </c>
      <c r="J54" s="23">
        <v>23.34</v>
      </c>
      <c r="K54" s="23">
        <v>23.34</v>
      </c>
      <c r="L54" s="23">
        <v>23.34</v>
      </c>
      <c r="M54" s="23">
        <v>23.34</v>
      </c>
      <c r="P54" s="23" t="s">
        <v>3</v>
      </c>
      <c r="Q54" s="23">
        <f t="shared" si="5"/>
        <v>1.2313624678663238</v>
      </c>
      <c r="R54" s="23">
        <f t="shared" si="5"/>
        <v>2.3196229648671807</v>
      </c>
      <c r="S54" s="23">
        <f t="shared" si="5"/>
        <v>1</v>
      </c>
      <c r="T54" s="23">
        <f t="shared" si="5"/>
        <v>1.1028277634961439</v>
      </c>
      <c r="U54" s="23">
        <f t="shared" si="3"/>
        <v>1</v>
      </c>
    </row>
    <row r="55" spans="2:21" x14ac:dyDescent="0.25">
      <c r="C55" s="23" t="s">
        <v>4</v>
      </c>
      <c r="D55" s="23">
        <v>187.44000000000003</v>
      </c>
      <c r="E55" s="23">
        <v>300.3</v>
      </c>
      <c r="F55" s="23">
        <v>98.34</v>
      </c>
      <c r="G55" s="23">
        <f t="shared" si="1"/>
        <v>100.74000000000001</v>
      </c>
      <c r="H55" s="23">
        <f t="shared" si="2"/>
        <v>98.34</v>
      </c>
      <c r="I55" s="23">
        <v>98.34</v>
      </c>
      <c r="J55" s="23">
        <v>98.34</v>
      </c>
      <c r="K55" s="23">
        <v>98.34</v>
      </c>
      <c r="L55" s="23">
        <v>98.34</v>
      </c>
      <c r="M55" s="23">
        <v>98.34</v>
      </c>
      <c r="P55" s="23" t="s">
        <v>4</v>
      </c>
      <c r="Q55" s="23">
        <f t="shared" si="5"/>
        <v>1.906040268456376</v>
      </c>
      <c r="R55" s="23">
        <f t="shared" si="5"/>
        <v>3.0536912751677852</v>
      </c>
      <c r="S55" s="23">
        <f t="shared" si="5"/>
        <v>1</v>
      </c>
      <c r="T55" s="23">
        <f t="shared" si="5"/>
        <v>1.024405125076266</v>
      </c>
      <c r="U55" s="23">
        <f t="shared" si="3"/>
        <v>1</v>
      </c>
    </row>
    <row r="56" spans="2:21" x14ac:dyDescent="0.25">
      <c r="C56" s="23" t="s">
        <v>5</v>
      </c>
      <c r="D56" s="23">
        <v>425.84</v>
      </c>
      <c r="E56" s="23">
        <v>1145</v>
      </c>
      <c r="F56" s="23">
        <v>168.44</v>
      </c>
      <c r="G56" s="23">
        <f t="shared" si="1"/>
        <v>170.84</v>
      </c>
      <c r="H56" s="23">
        <f t="shared" si="2"/>
        <v>168.44</v>
      </c>
      <c r="I56" s="23">
        <v>168.44</v>
      </c>
      <c r="J56" s="23">
        <v>168.44</v>
      </c>
      <c r="K56" s="23">
        <v>168.44</v>
      </c>
      <c r="L56" s="23">
        <v>168.44</v>
      </c>
      <c r="M56" s="23">
        <v>168.44</v>
      </c>
      <c r="P56" s="23" t="s">
        <v>5</v>
      </c>
      <c r="Q56" s="23">
        <f t="shared" si="5"/>
        <v>2.5281405841842792</v>
      </c>
      <c r="R56" s="23">
        <f t="shared" si="5"/>
        <v>6.7976727618142956</v>
      </c>
      <c r="S56" s="23">
        <f t="shared" si="5"/>
        <v>1</v>
      </c>
      <c r="T56" s="23">
        <f t="shared" si="5"/>
        <v>1.0142483970553313</v>
      </c>
      <c r="U56" s="23">
        <f t="shared" si="3"/>
        <v>1</v>
      </c>
    </row>
    <row r="57" spans="2:21" x14ac:dyDescent="0.25">
      <c r="C57" s="23" t="s">
        <v>30</v>
      </c>
      <c r="D57" s="23">
        <v>2841.33</v>
      </c>
      <c r="E57" s="23">
        <v>9799.1</v>
      </c>
      <c r="F57" s="23">
        <v>1981.13</v>
      </c>
      <c r="G57" s="23">
        <f t="shared" si="1"/>
        <v>1983.5300000000002</v>
      </c>
      <c r="H57" s="23">
        <f t="shared" si="2"/>
        <v>1981.13</v>
      </c>
      <c r="I57" s="23">
        <v>1981.13</v>
      </c>
      <c r="J57" s="23">
        <v>1981.13</v>
      </c>
      <c r="K57" s="23">
        <v>1981.13</v>
      </c>
      <c r="L57" s="23">
        <v>1981.13</v>
      </c>
      <c r="M57" s="23">
        <v>1981.13</v>
      </c>
      <c r="P57" s="23" t="s">
        <v>30</v>
      </c>
      <c r="Q57" s="23">
        <f t="shared" si="5"/>
        <v>1.4341966453488664</v>
      </c>
      <c r="R57" s="23">
        <f t="shared" si="5"/>
        <v>4.9462175627041134</v>
      </c>
      <c r="S57" s="23">
        <f t="shared" si="5"/>
        <v>1</v>
      </c>
      <c r="T57" s="23">
        <f t="shared" si="5"/>
        <v>1.0012114298405457</v>
      </c>
      <c r="U57" s="23">
        <f t="shared" si="3"/>
        <v>1</v>
      </c>
    </row>
    <row r="58" spans="2:21" x14ac:dyDescent="0.25">
      <c r="C58" s="23" t="s">
        <v>31</v>
      </c>
      <c r="D58" s="23">
        <v>3236.13</v>
      </c>
      <c r="E58" s="23">
        <v>22441.41</v>
      </c>
      <c r="F58" s="23">
        <v>4713.42</v>
      </c>
      <c r="G58" s="23">
        <f t="shared" si="1"/>
        <v>3238.53</v>
      </c>
      <c r="H58" s="23">
        <f t="shared" si="2"/>
        <v>3236.13</v>
      </c>
      <c r="I58" s="23">
        <v>4713.42</v>
      </c>
      <c r="J58" s="23">
        <v>4713.42</v>
      </c>
      <c r="K58" s="23">
        <v>4713.42</v>
      </c>
      <c r="L58" s="23">
        <v>4713.42</v>
      </c>
      <c r="M58" s="23">
        <v>4713.42</v>
      </c>
      <c r="P58" s="23" t="s">
        <v>31</v>
      </c>
      <c r="Q58" s="23">
        <f t="shared" si="5"/>
        <v>0.68657789885051623</v>
      </c>
      <c r="R58" s="23">
        <f t="shared" si="5"/>
        <v>4.7611734154817524</v>
      </c>
      <c r="S58" s="23">
        <f t="shared" si="5"/>
        <v>1</v>
      </c>
      <c r="T58" s="23">
        <f t="shared" si="5"/>
        <v>0.68708708326438128</v>
      </c>
      <c r="U58" s="23">
        <f t="shared" si="3"/>
        <v>0.68657789885051623</v>
      </c>
    </row>
    <row r="59" spans="2:21" x14ac:dyDescent="0.25">
      <c r="B59" s="23" t="s">
        <v>13</v>
      </c>
      <c r="D59" s="23">
        <v>1353.002945676267</v>
      </c>
      <c r="E59" s="23">
        <v>832.16614456539389</v>
      </c>
      <c r="F59" s="23">
        <v>236.9813350750037</v>
      </c>
      <c r="G59" s="23">
        <v>563.69737168365225</v>
      </c>
      <c r="P59" s="23" t="s">
        <v>13</v>
      </c>
      <c r="Q59" s="23">
        <f>GEOMEAN(Q3:Q58)</f>
        <v>4.2679655586835468</v>
      </c>
      <c r="R59" s="23">
        <f t="shared" ref="R59:T59" si="6">GEOMEAN(R3:R58)</f>
        <v>2.4890103450953598</v>
      </c>
      <c r="S59" s="23">
        <f t="shared" si="6"/>
        <v>1</v>
      </c>
      <c r="T59" s="23">
        <f t="shared" si="6"/>
        <v>0.85993860765446839</v>
      </c>
      <c r="U59" s="23">
        <f>GEOMEAN(U3:U58)</f>
        <v>0.83517235975171245</v>
      </c>
    </row>
    <row r="60" spans="2:21" x14ac:dyDescent="0.25">
      <c r="D60" s="23">
        <f>GEOMEAN(D3:D58)</f>
        <v>1426.9351877569245</v>
      </c>
      <c r="E60" s="25">
        <f t="shared" ref="E60:G60" si="7">GEOMEAN(E3:E58)</f>
        <v>832.16614456539389</v>
      </c>
      <c r="F60" s="25">
        <f t="shared" si="7"/>
        <v>334.33615340538557</v>
      </c>
      <c r="G60" s="25">
        <f t="shared" si="7"/>
        <v>287.50856624797802</v>
      </c>
      <c r="P60" s="23" t="s">
        <v>25</v>
      </c>
      <c r="T60" s="23">
        <v>0.83517235975171245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9"/>
  <sheetViews>
    <sheetView zoomScale="75" zoomScaleNormal="75" workbookViewId="0">
      <selection activeCell="X7" sqref="X7"/>
    </sheetView>
  </sheetViews>
  <sheetFormatPr defaultRowHeight="15" x14ac:dyDescent="0.25"/>
  <cols>
    <col min="1" max="16384" width="9.140625" style="20"/>
  </cols>
  <sheetData>
    <row r="2" spans="2:20" x14ac:dyDescent="0.25">
      <c r="D2" s="20" t="s">
        <v>35</v>
      </c>
      <c r="E2" s="20" t="s">
        <v>36</v>
      </c>
      <c r="F2" s="20" t="s">
        <v>28</v>
      </c>
      <c r="G2" s="20" t="s">
        <v>84</v>
      </c>
      <c r="Q2" s="20" t="s">
        <v>35</v>
      </c>
      <c r="R2" s="21" t="s">
        <v>36</v>
      </c>
      <c r="S2" s="20" t="s">
        <v>28</v>
      </c>
      <c r="T2" s="32" t="s">
        <v>84</v>
      </c>
    </row>
    <row r="3" spans="2:20" x14ac:dyDescent="0.25">
      <c r="B3" s="20" t="s">
        <v>0</v>
      </c>
      <c r="C3" s="20" t="s">
        <v>1</v>
      </c>
      <c r="D3" s="20">
        <v>41600.800000000003</v>
      </c>
      <c r="E3" s="20">
        <v>169.2</v>
      </c>
      <c r="F3" s="20">
        <v>47.34</v>
      </c>
      <c r="G3" s="20">
        <v>171.7</v>
      </c>
      <c r="I3" s="20">
        <v>41600.800000000003</v>
      </c>
      <c r="J3" s="20">
        <v>41600.800000000003</v>
      </c>
      <c r="K3" s="20">
        <v>41600.800000000003</v>
      </c>
      <c r="L3" s="20">
        <v>41600.800000000003</v>
      </c>
      <c r="O3" s="20" t="s">
        <v>0</v>
      </c>
      <c r="P3" s="20" t="s">
        <v>1</v>
      </c>
      <c r="Q3" s="20">
        <f t="shared" ref="Q3:Q34" si="0">D3/I3</f>
        <v>1</v>
      </c>
      <c r="R3" s="20">
        <f t="shared" ref="R3:R34" si="1">E3/J3</f>
        <v>4.067229476356223E-3</v>
      </c>
      <c r="S3" s="20">
        <f t="shared" ref="S3:S34" si="2">F3/K3</f>
        <v>1.1379588854060498E-3</v>
      </c>
      <c r="T3" s="20">
        <f t="shared" ref="T3:T34" si="3">G3/L3</f>
        <v>4.127324474529335E-3</v>
      </c>
    </row>
    <row r="4" spans="2:20" x14ac:dyDescent="0.25">
      <c r="C4" s="20" t="s">
        <v>2</v>
      </c>
      <c r="D4" s="20">
        <v>58272</v>
      </c>
      <c r="E4" s="20">
        <v>1010</v>
      </c>
      <c r="F4" s="20">
        <v>362.5</v>
      </c>
      <c r="G4" s="20">
        <v>1012.5</v>
      </c>
      <c r="I4" s="20">
        <v>58272</v>
      </c>
      <c r="J4" s="20">
        <v>58272</v>
      </c>
      <c r="K4" s="20">
        <v>58272</v>
      </c>
      <c r="L4" s="20">
        <v>58272</v>
      </c>
      <c r="P4" s="20" t="s">
        <v>2</v>
      </c>
      <c r="Q4" s="20">
        <f t="shared" si="0"/>
        <v>1</v>
      </c>
      <c r="R4" s="20">
        <f t="shared" si="1"/>
        <v>1.7332509610104338E-2</v>
      </c>
      <c r="S4" s="20">
        <f t="shared" si="2"/>
        <v>6.2208264689730917E-3</v>
      </c>
      <c r="T4" s="20">
        <f t="shared" si="3"/>
        <v>1.7375411861614499E-2</v>
      </c>
    </row>
    <row r="5" spans="2:20" x14ac:dyDescent="0.25">
      <c r="C5" s="20" t="s">
        <v>3</v>
      </c>
      <c r="D5" s="20">
        <v>5001.2</v>
      </c>
      <c r="E5" s="20">
        <v>45.63</v>
      </c>
      <c r="F5" s="20">
        <v>17.14</v>
      </c>
      <c r="G5" s="20">
        <v>48.13</v>
      </c>
      <c r="I5" s="20">
        <v>5001.2</v>
      </c>
      <c r="J5" s="20">
        <v>5001.2</v>
      </c>
      <c r="K5" s="20">
        <v>5001.2</v>
      </c>
      <c r="L5" s="20">
        <v>5001.2</v>
      </c>
      <c r="P5" s="20" t="s">
        <v>3</v>
      </c>
      <c r="Q5" s="20">
        <f t="shared" si="0"/>
        <v>1</v>
      </c>
      <c r="R5" s="20">
        <f t="shared" si="1"/>
        <v>9.123810285531473E-3</v>
      </c>
      <c r="S5" s="20">
        <f t="shared" si="2"/>
        <v>3.4271774774054229E-3</v>
      </c>
      <c r="T5" s="20">
        <f t="shared" si="3"/>
        <v>9.6236903143245636E-3</v>
      </c>
    </row>
    <row r="6" spans="2:20" x14ac:dyDescent="0.25">
      <c r="C6" s="20" t="s">
        <v>4</v>
      </c>
      <c r="D6" s="20">
        <v>105847.20000000001</v>
      </c>
      <c r="E6" s="20">
        <v>1723</v>
      </c>
      <c r="F6" s="20">
        <v>409.4</v>
      </c>
      <c r="G6" s="20">
        <v>1725.5</v>
      </c>
      <c r="I6" s="20">
        <v>105847.20000000001</v>
      </c>
      <c r="J6" s="20">
        <v>105847.20000000001</v>
      </c>
      <c r="K6" s="20">
        <v>105847.20000000001</v>
      </c>
      <c r="L6" s="20">
        <v>105847.20000000001</v>
      </c>
      <c r="P6" s="20" t="s">
        <v>4</v>
      </c>
      <c r="Q6" s="20">
        <f t="shared" si="0"/>
        <v>1</v>
      </c>
      <c r="R6" s="20">
        <f t="shared" si="1"/>
        <v>1.6278182134246345E-2</v>
      </c>
      <c r="S6" s="20">
        <f t="shared" si="2"/>
        <v>3.86783967832876E-3</v>
      </c>
      <c r="T6" s="20">
        <f t="shared" si="3"/>
        <v>1.630180108684972E-2</v>
      </c>
    </row>
    <row r="7" spans="2:20" x14ac:dyDescent="0.25">
      <c r="C7" s="20" t="s">
        <v>5</v>
      </c>
      <c r="D7" s="20">
        <v>441234</v>
      </c>
      <c r="E7" s="20">
        <v>66352</v>
      </c>
      <c r="F7" s="20">
        <v>38245.4</v>
      </c>
      <c r="G7" s="20">
        <v>66354.5</v>
      </c>
      <c r="I7" s="20">
        <v>441234</v>
      </c>
      <c r="J7" s="20">
        <v>441234</v>
      </c>
      <c r="K7" s="20">
        <v>441234</v>
      </c>
      <c r="L7" s="20">
        <v>441234</v>
      </c>
      <c r="P7" s="20" t="s">
        <v>5</v>
      </c>
      <c r="Q7" s="20">
        <f t="shared" si="0"/>
        <v>1</v>
      </c>
      <c r="R7" s="20">
        <f t="shared" si="1"/>
        <v>0.15037825734190929</v>
      </c>
      <c r="S7" s="20">
        <f t="shared" si="2"/>
        <v>8.6678270486861844E-2</v>
      </c>
      <c r="T7" s="20">
        <f t="shared" si="3"/>
        <v>0.15038392326973896</v>
      </c>
    </row>
    <row r="8" spans="2:20" x14ac:dyDescent="0.25">
      <c r="C8" s="20" t="s">
        <v>30</v>
      </c>
      <c r="D8" s="20">
        <v>1410144</v>
      </c>
      <c r="E8" s="20">
        <v>386538</v>
      </c>
      <c r="F8" s="20">
        <v>212325.1</v>
      </c>
      <c r="G8" s="20">
        <v>386540.5</v>
      </c>
      <c r="I8" s="20">
        <v>1410144</v>
      </c>
      <c r="J8" s="20">
        <v>1410144</v>
      </c>
      <c r="K8" s="20">
        <v>1410144</v>
      </c>
      <c r="L8" s="20">
        <v>1410144</v>
      </c>
      <c r="P8" s="20" t="s">
        <v>30</v>
      </c>
      <c r="Q8" s="20">
        <f t="shared" si="0"/>
        <v>1</v>
      </c>
      <c r="R8" s="20">
        <f t="shared" si="1"/>
        <v>0.27411243107086936</v>
      </c>
      <c r="S8" s="20">
        <f t="shared" si="2"/>
        <v>0.15056979996369166</v>
      </c>
      <c r="T8" s="20">
        <f t="shared" si="3"/>
        <v>0.27411420393945585</v>
      </c>
    </row>
    <row r="9" spans="2:20" x14ac:dyDescent="0.25">
      <c r="C9" s="20" t="s">
        <v>31</v>
      </c>
      <c r="D9" s="20">
        <v>1928244.8</v>
      </c>
      <c r="E9" s="20">
        <v>968714</v>
      </c>
      <c r="F9" s="20">
        <v>324353</v>
      </c>
      <c r="G9" s="20">
        <v>968716.5</v>
      </c>
      <c r="I9" s="20">
        <v>1928244.8</v>
      </c>
      <c r="J9" s="20">
        <v>1928244.8</v>
      </c>
      <c r="K9" s="20">
        <v>1928244.8</v>
      </c>
      <c r="L9" s="20">
        <v>1928244.8</v>
      </c>
      <c r="P9" s="20" t="s">
        <v>31</v>
      </c>
      <c r="Q9" s="20">
        <f t="shared" si="0"/>
        <v>1</v>
      </c>
      <c r="R9" s="20">
        <f t="shared" si="1"/>
        <v>0.50238123292229286</v>
      </c>
      <c r="S9" s="20">
        <f t="shared" si="2"/>
        <v>0.16821152583945773</v>
      </c>
      <c r="T9" s="20">
        <f t="shared" si="3"/>
        <v>0.50238252943817086</v>
      </c>
    </row>
    <row r="10" spans="2:20" x14ac:dyDescent="0.25">
      <c r="B10" s="20" t="s">
        <v>6</v>
      </c>
      <c r="C10" s="20" t="s">
        <v>1</v>
      </c>
      <c r="D10" s="20">
        <v>11276</v>
      </c>
      <c r="E10" s="20">
        <v>148.4</v>
      </c>
      <c r="F10" s="20">
        <v>19.739999999999998</v>
      </c>
      <c r="G10" s="20">
        <v>150.9</v>
      </c>
      <c r="I10" s="20">
        <v>11276</v>
      </c>
      <c r="J10" s="20">
        <v>11276</v>
      </c>
      <c r="K10" s="20">
        <v>11276</v>
      </c>
      <c r="L10" s="20">
        <v>11276</v>
      </c>
      <c r="O10" s="20" t="s">
        <v>6</v>
      </c>
      <c r="P10" s="20" t="s">
        <v>1</v>
      </c>
      <c r="Q10" s="20">
        <f t="shared" si="0"/>
        <v>1</v>
      </c>
      <c r="R10" s="20">
        <f t="shared" si="1"/>
        <v>1.3160695282014899E-2</v>
      </c>
      <c r="S10" s="20">
        <f t="shared" si="2"/>
        <v>1.7506207875133024E-3</v>
      </c>
      <c r="T10" s="20">
        <f t="shared" si="3"/>
        <v>1.3382405108194396E-2</v>
      </c>
    </row>
    <row r="11" spans="2:20" x14ac:dyDescent="0.25">
      <c r="C11" s="20" t="s">
        <v>2</v>
      </c>
      <c r="D11" s="20">
        <v>21684</v>
      </c>
      <c r="E11" s="20">
        <v>364.5</v>
      </c>
      <c r="F11" s="20">
        <v>22.77</v>
      </c>
      <c r="G11" s="20">
        <v>367</v>
      </c>
      <c r="I11" s="20">
        <v>21684</v>
      </c>
      <c r="J11" s="20">
        <v>21684</v>
      </c>
      <c r="K11" s="20">
        <v>21684</v>
      </c>
      <c r="L11" s="20">
        <v>21684</v>
      </c>
      <c r="P11" s="20" t="s">
        <v>2</v>
      </c>
      <c r="Q11" s="20">
        <f t="shared" si="0"/>
        <v>1</v>
      </c>
      <c r="R11" s="20">
        <f t="shared" si="1"/>
        <v>1.6809629219701163E-2</v>
      </c>
      <c r="S11" s="20">
        <f t="shared" si="2"/>
        <v>1.0500830105146651E-3</v>
      </c>
      <c r="T11" s="20">
        <f t="shared" si="3"/>
        <v>1.6924921601180594E-2</v>
      </c>
    </row>
    <row r="12" spans="2:20" x14ac:dyDescent="0.25">
      <c r="C12" s="20" t="s">
        <v>3</v>
      </c>
      <c r="D12" s="20">
        <v>229.3</v>
      </c>
      <c r="E12" s="20">
        <v>108.4</v>
      </c>
      <c r="F12" s="20">
        <v>22.14</v>
      </c>
      <c r="G12" s="20">
        <v>110.9</v>
      </c>
      <c r="I12" s="20">
        <v>229.3</v>
      </c>
      <c r="J12" s="20">
        <v>229.3</v>
      </c>
      <c r="K12" s="20">
        <v>229.3</v>
      </c>
      <c r="L12" s="20">
        <v>229.3</v>
      </c>
      <c r="P12" s="20" t="s">
        <v>3</v>
      </c>
      <c r="Q12" s="20">
        <f t="shared" si="0"/>
        <v>1</v>
      </c>
      <c r="R12" s="20">
        <f t="shared" si="1"/>
        <v>0.4727431312690798</v>
      </c>
      <c r="S12" s="20">
        <f t="shared" si="2"/>
        <v>9.6554731792411683E-2</v>
      </c>
      <c r="T12" s="20">
        <f t="shared" si="3"/>
        <v>0.48364587876144788</v>
      </c>
    </row>
    <row r="13" spans="2:20" x14ac:dyDescent="0.25">
      <c r="C13" s="20" t="s">
        <v>4</v>
      </c>
      <c r="D13" s="20">
        <v>32107.200000000001</v>
      </c>
      <c r="E13" s="20">
        <v>587.29999999999995</v>
      </c>
      <c r="F13" s="20">
        <v>39.5</v>
      </c>
      <c r="G13" s="20">
        <v>589.79999999999995</v>
      </c>
      <c r="I13" s="20">
        <v>32107.200000000001</v>
      </c>
      <c r="J13" s="20">
        <v>32107.200000000001</v>
      </c>
      <c r="K13" s="20">
        <v>32107.200000000001</v>
      </c>
      <c r="L13" s="20">
        <v>32107.200000000001</v>
      </c>
      <c r="P13" s="20" t="s">
        <v>4</v>
      </c>
      <c r="Q13" s="20">
        <f t="shared" si="0"/>
        <v>1</v>
      </c>
      <c r="R13" s="20">
        <f t="shared" si="1"/>
        <v>1.8291847311506453E-2</v>
      </c>
      <c r="S13" s="20">
        <f t="shared" si="2"/>
        <v>1.2302536502715902E-3</v>
      </c>
      <c r="T13" s="20">
        <f t="shared" si="3"/>
        <v>1.8369711466586933E-2</v>
      </c>
    </row>
    <row r="14" spans="2:20" x14ac:dyDescent="0.25">
      <c r="C14" s="20" t="s">
        <v>5</v>
      </c>
      <c r="D14" s="20">
        <v>170507.2</v>
      </c>
      <c r="E14" s="20">
        <v>9134</v>
      </c>
      <c r="F14" s="20">
        <v>124</v>
      </c>
      <c r="G14" s="20">
        <v>9136.5</v>
      </c>
      <c r="I14" s="20">
        <v>170507.2</v>
      </c>
      <c r="J14" s="20">
        <v>170507.2</v>
      </c>
      <c r="K14" s="20">
        <v>170507.2</v>
      </c>
      <c r="L14" s="20">
        <v>170507.2</v>
      </c>
      <c r="P14" s="20" t="s">
        <v>5</v>
      </c>
      <c r="Q14" s="20">
        <f t="shared" si="0"/>
        <v>1</v>
      </c>
      <c r="R14" s="20">
        <f t="shared" si="1"/>
        <v>5.3569585331293926E-2</v>
      </c>
      <c r="S14" s="20">
        <f t="shared" si="2"/>
        <v>7.2724201675940952E-4</v>
      </c>
      <c r="T14" s="20">
        <f t="shared" si="3"/>
        <v>5.3584247468728592E-2</v>
      </c>
    </row>
    <row r="15" spans="2:20" x14ac:dyDescent="0.25">
      <c r="C15" s="20" t="s">
        <v>30</v>
      </c>
      <c r="D15" s="20">
        <v>1134342.7</v>
      </c>
      <c r="E15" s="20">
        <v>50341</v>
      </c>
      <c r="F15" s="20">
        <v>33545.129999999997</v>
      </c>
      <c r="G15" s="20">
        <v>50343.5</v>
      </c>
      <c r="I15" s="20">
        <v>1134342.7</v>
      </c>
      <c r="J15" s="20">
        <v>1134342.7</v>
      </c>
      <c r="K15" s="20">
        <v>1134342.7</v>
      </c>
      <c r="L15" s="20">
        <v>1134342.7</v>
      </c>
      <c r="P15" s="20" t="s">
        <v>30</v>
      </c>
      <c r="Q15" s="20">
        <f t="shared" si="0"/>
        <v>1</v>
      </c>
      <c r="R15" s="20">
        <f t="shared" si="1"/>
        <v>4.4379004687031529E-2</v>
      </c>
      <c r="S15" s="20">
        <f t="shared" si="2"/>
        <v>2.957230649961427E-2</v>
      </c>
      <c r="T15" s="20">
        <f t="shared" si="3"/>
        <v>4.4381208606534869E-2</v>
      </c>
    </row>
    <row r="16" spans="2:20" x14ac:dyDescent="0.25">
      <c r="C16" s="20" t="s">
        <v>31</v>
      </c>
      <c r="D16" s="20">
        <v>1083453.1000000001</v>
      </c>
      <c r="E16" s="20">
        <v>195213</v>
      </c>
      <c r="F16" s="20">
        <v>85332</v>
      </c>
      <c r="G16" s="20">
        <v>195215.5</v>
      </c>
      <c r="I16" s="20">
        <v>1083453.1000000001</v>
      </c>
      <c r="J16" s="20">
        <v>1083453.1000000001</v>
      </c>
      <c r="K16" s="20">
        <v>1083453.1000000001</v>
      </c>
      <c r="L16" s="20">
        <v>1083453.1000000001</v>
      </c>
      <c r="P16" s="20" t="s">
        <v>31</v>
      </c>
      <c r="Q16" s="20">
        <f t="shared" si="0"/>
        <v>1</v>
      </c>
      <c r="R16" s="20">
        <f t="shared" si="1"/>
        <v>0.18017669615786783</v>
      </c>
      <c r="S16" s="20">
        <f t="shared" si="2"/>
        <v>7.8759292857254262E-2</v>
      </c>
      <c r="T16" s="20">
        <f t="shared" si="3"/>
        <v>0.18017900359507946</v>
      </c>
    </row>
    <row r="17" spans="2:20" x14ac:dyDescent="0.25">
      <c r="B17" s="20" t="s">
        <v>7</v>
      </c>
      <c r="C17" s="20" t="s">
        <v>1</v>
      </c>
      <c r="D17" s="20">
        <v>238.8</v>
      </c>
      <c r="E17" s="20">
        <v>87.2</v>
      </c>
      <c r="F17" s="20">
        <v>14.03</v>
      </c>
      <c r="G17" s="20">
        <v>89.7</v>
      </c>
      <c r="I17" s="20">
        <v>238.8</v>
      </c>
      <c r="J17" s="20">
        <v>238.8</v>
      </c>
      <c r="K17" s="20">
        <v>238.8</v>
      </c>
      <c r="L17" s="20">
        <v>238.8</v>
      </c>
      <c r="O17" s="20" t="s">
        <v>7</v>
      </c>
      <c r="P17" s="20" t="s">
        <v>1</v>
      </c>
      <c r="Q17" s="20">
        <f t="shared" si="0"/>
        <v>1</v>
      </c>
      <c r="R17" s="20">
        <f t="shared" si="1"/>
        <v>0.36515912897822445</v>
      </c>
      <c r="S17" s="20">
        <f t="shared" si="2"/>
        <v>5.875209380234505E-2</v>
      </c>
      <c r="T17" s="20">
        <f t="shared" si="3"/>
        <v>0.37562814070351758</v>
      </c>
    </row>
    <row r="18" spans="2:20" x14ac:dyDescent="0.25">
      <c r="C18" s="20" t="s">
        <v>2</v>
      </c>
      <c r="D18" s="20">
        <v>408.08000000000004</v>
      </c>
      <c r="E18" s="20">
        <v>172.1</v>
      </c>
      <c r="F18" s="20">
        <v>19.309999999999999</v>
      </c>
      <c r="G18" s="20">
        <v>174.6</v>
      </c>
      <c r="I18" s="20">
        <v>408.08000000000004</v>
      </c>
      <c r="J18" s="20">
        <v>408.08000000000004</v>
      </c>
      <c r="K18" s="20">
        <v>408.08000000000004</v>
      </c>
      <c r="L18" s="20">
        <v>408.08000000000004</v>
      </c>
      <c r="P18" s="20" t="s">
        <v>2</v>
      </c>
      <c r="Q18" s="20">
        <f t="shared" si="0"/>
        <v>1</v>
      </c>
      <c r="R18" s="20">
        <f t="shared" si="1"/>
        <v>0.4217310331307586</v>
      </c>
      <c r="S18" s="20">
        <f t="shared" si="2"/>
        <v>4.731915310723387E-2</v>
      </c>
      <c r="T18" s="20">
        <f t="shared" si="3"/>
        <v>0.42785728288570862</v>
      </c>
    </row>
    <row r="19" spans="2:20" x14ac:dyDescent="0.25">
      <c r="C19" s="20" t="s">
        <v>3</v>
      </c>
      <c r="D19" s="20">
        <v>108.13</v>
      </c>
      <c r="E19" s="20">
        <v>117.1</v>
      </c>
      <c r="F19" s="20">
        <v>22.51</v>
      </c>
      <c r="G19" s="20">
        <v>110.63</v>
      </c>
      <c r="I19" s="20">
        <v>108.13</v>
      </c>
      <c r="J19" s="20">
        <v>108.13</v>
      </c>
      <c r="K19" s="20">
        <v>108.13</v>
      </c>
      <c r="L19" s="20">
        <v>108.13</v>
      </c>
      <c r="P19" s="20" t="s">
        <v>3</v>
      </c>
      <c r="Q19" s="20">
        <f t="shared" si="0"/>
        <v>1</v>
      </c>
      <c r="R19" s="20">
        <f t="shared" si="1"/>
        <v>1.0829557014704523</v>
      </c>
      <c r="S19" s="20">
        <f t="shared" si="2"/>
        <v>0.20817534449274025</v>
      </c>
      <c r="T19" s="20">
        <f t="shared" si="3"/>
        <v>1.0231203181355775</v>
      </c>
    </row>
    <row r="20" spans="2:20" x14ac:dyDescent="0.25">
      <c r="C20" s="20" t="s">
        <v>4</v>
      </c>
      <c r="D20" s="20">
        <v>682.56000000000006</v>
      </c>
      <c r="E20" s="20">
        <v>270.39999999999998</v>
      </c>
      <c r="F20" s="20">
        <v>22.87</v>
      </c>
      <c r="G20" s="20">
        <v>272.89999999999998</v>
      </c>
      <c r="I20" s="20">
        <v>682.56000000000006</v>
      </c>
      <c r="J20" s="20">
        <v>682.56000000000006</v>
      </c>
      <c r="K20" s="20">
        <v>682.56000000000006</v>
      </c>
      <c r="L20" s="20">
        <v>682.56000000000006</v>
      </c>
      <c r="P20" s="20" t="s">
        <v>4</v>
      </c>
      <c r="Q20" s="20">
        <f t="shared" si="0"/>
        <v>1</v>
      </c>
      <c r="R20" s="20">
        <f t="shared" si="1"/>
        <v>0.39615564932020619</v>
      </c>
      <c r="S20" s="20">
        <f t="shared" si="2"/>
        <v>3.3506211908110643E-2</v>
      </c>
      <c r="T20" s="20">
        <f t="shared" si="3"/>
        <v>0.39981833098921699</v>
      </c>
    </row>
    <row r="21" spans="2:20" x14ac:dyDescent="0.25">
      <c r="C21" s="20" t="s">
        <v>5</v>
      </c>
      <c r="D21" s="20">
        <v>1729.84</v>
      </c>
      <c r="E21" s="20">
        <v>1000</v>
      </c>
      <c r="F21" s="20">
        <v>66.03</v>
      </c>
      <c r="G21" s="20">
        <v>1002.5</v>
      </c>
      <c r="I21" s="20">
        <v>1729.84</v>
      </c>
      <c r="J21" s="20">
        <v>1729.84</v>
      </c>
      <c r="K21" s="20">
        <v>1729.84</v>
      </c>
      <c r="L21" s="20">
        <v>1729.84</v>
      </c>
      <c r="P21" s="20" t="s">
        <v>5</v>
      </c>
      <c r="Q21" s="20">
        <f t="shared" si="0"/>
        <v>1</v>
      </c>
      <c r="R21" s="20">
        <f t="shared" si="1"/>
        <v>0.57808814688063637</v>
      </c>
      <c r="S21" s="20">
        <f t="shared" si="2"/>
        <v>3.8171160338528423E-2</v>
      </c>
      <c r="T21" s="20">
        <f t="shared" si="3"/>
        <v>0.57953336724783799</v>
      </c>
    </row>
    <row r="22" spans="2:20" x14ac:dyDescent="0.25">
      <c r="C22" s="20" t="s">
        <v>30</v>
      </c>
      <c r="D22" s="20">
        <v>33141.410000000003</v>
      </c>
      <c r="E22" s="20">
        <v>6984</v>
      </c>
      <c r="F22" s="20">
        <v>791.45</v>
      </c>
      <c r="G22" s="20">
        <v>6986.5</v>
      </c>
      <c r="I22" s="20">
        <v>33141.410000000003</v>
      </c>
      <c r="J22" s="20">
        <v>33141.410000000003</v>
      </c>
      <c r="K22" s="20">
        <v>33141.410000000003</v>
      </c>
      <c r="L22" s="20">
        <v>33141.410000000003</v>
      </c>
      <c r="P22" s="20" t="s">
        <v>30</v>
      </c>
      <c r="Q22" s="20">
        <f t="shared" si="0"/>
        <v>1</v>
      </c>
      <c r="R22" s="20">
        <f t="shared" si="1"/>
        <v>0.21073333934796376</v>
      </c>
      <c r="S22" s="20">
        <f t="shared" si="2"/>
        <v>2.3880999631578741E-2</v>
      </c>
      <c r="T22" s="20">
        <f t="shared" si="3"/>
        <v>0.21080877367619541</v>
      </c>
    </row>
    <row r="23" spans="2:20" x14ac:dyDescent="0.25">
      <c r="C23" s="20" t="s">
        <v>31</v>
      </c>
      <c r="D23" s="20">
        <v>51148.13</v>
      </c>
      <c r="E23" s="20">
        <v>14621</v>
      </c>
      <c r="F23" s="20">
        <v>1989.21</v>
      </c>
      <c r="G23" s="20">
        <v>14623.5</v>
      </c>
      <c r="I23" s="20">
        <v>51148.13</v>
      </c>
      <c r="J23" s="20">
        <v>51148.13</v>
      </c>
      <c r="K23" s="20">
        <v>51148.13</v>
      </c>
      <c r="L23" s="20">
        <v>51148.13</v>
      </c>
      <c r="P23" s="20" t="s">
        <v>31</v>
      </c>
      <c r="Q23" s="20">
        <f t="shared" si="0"/>
        <v>1</v>
      </c>
      <c r="R23" s="20">
        <f t="shared" si="1"/>
        <v>0.2858560029467353</v>
      </c>
      <c r="S23" s="20">
        <f t="shared" si="2"/>
        <v>3.8891157897659213E-2</v>
      </c>
      <c r="T23" s="20">
        <f t="shared" si="3"/>
        <v>0.28590488058898733</v>
      </c>
    </row>
    <row r="24" spans="2:20" x14ac:dyDescent="0.25">
      <c r="B24" s="20" t="s">
        <v>8</v>
      </c>
      <c r="C24" s="20" t="s">
        <v>1</v>
      </c>
      <c r="D24" s="20">
        <v>161.04000000000002</v>
      </c>
      <c r="E24" s="20">
        <v>877.3</v>
      </c>
      <c r="F24" s="20">
        <v>278.10000000000002</v>
      </c>
      <c r="G24" s="20">
        <v>163.54000000000002</v>
      </c>
      <c r="I24" s="20">
        <v>161.04000000000002</v>
      </c>
      <c r="J24" s="20">
        <v>161.04000000000002</v>
      </c>
      <c r="K24" s="20">
        <v>161.04000000000002</v>
      </c>
      <c r="L24" s="20">
        <v>161.04000000000002</v>
      </c>
      <c r="O24" s="20" t="s">
        <v>8</v>
      </c>
      <c r="P24" s="20" t="s">
        <v>1</v>
      </c>
      <c r="Q24" s="20">
        <f t="shared" si="0"/>
        <v>1</v>
      </c>
      <c r="R24" s="20">
        <f t="shared" si="1"/>
        <v>5.447714853452557</v>
      </c>
      <c r="S24" s="20">
        <f t="shared" si="2"/>
        <v>1.7269001490312965</v>
      </c>
      <c r="T24" s="20">
        <f t="shared" si="3"/>
        <v>1.0155240933929459</v>
      </c>
    </row>
    <row r="25" spans="2:20" x14ac:dyDescent="0.25">
      <c r="C25" s="20" t="s">
        <v>2</v>
      </c>
      <c r="D25" s="20">
        <v>203.28</v>
      </c>
      <c r="E25" s="20">
        <v>1198</v>
      </c>
      <c r="F25" s="20">
        <v>268.39999999999998</v>
      </c>
      <c r="G25" s="20">
        <v>205.78</v>
      </c>
      <c r="I25" s="20">
        <v>203.28</v>
      </c>
      <c r="J25" s="20">
        <v>203.28</v>
      </c>
      <c r="K25" s="20">
        <v>203.28</v>
      </c>
      <c r="L25" s="20">
        <v>203.28</v>
      </c>
      <c r="P25" s="20" t="s">
        <v>2</v>
      </c>
      <c r="Q25" s="20">
        <f t="shared" si="0"/>
        <v>1</v>
      </c>
      <c r="R25" s="20">
        <f t="shared" si="1"/>
        <v>5.893349075167257</v>
      </c>
      <c r="S25" s="20">
        <f t="shared" si="2"/>
        <v>1.3203463203463202</v>
      </c>
      <c r="T25" s="20">
        <f t="shared" si="3"/>
        <v>1.0122983077528531</v>
      </c>
    </row>
    <row r="26" spans="2:20" x14ac:dyDescent="0.25">
      <c r="C26" s="20" t="s">
        <v>3</v>
      </c>
      <c r="D26" s="20">
        <v>78.56</v>
      </c>
      <c r="E26" s="20">
        <v>498.1</v>
      </c>
      <c r="F26" s="20">
        <v>251.3</v>
      </c>
      <c r="G26" s="20">
        <v>81.06</v>
      </c>
      <c r="I26" s="20">
        <v>78.56</v>
      </c>
      <c r="J26" s="20">
        <v>78.56</v>
      </c>
      <c r="K26" s="20">
        <v>78.56</v>
      </c>
      <c r="L26" s="20">
        <v>78.56</v>
      </c>
      <c r="P26" s="20" t="s">
        <v>3</v>
      </c>
      <c r="Q26" s="20">
        <f t="shared" si="0"/>
        <v>1</v>
      </c>
      <c r="R26" s="20">
        <f t="shared" si="1"/>
        <v>6.3403767820773931</v>
      </c>
      <c r="S26" s="20">
        <f t="shared" si="2"/>
        <v>3.1988289205702647</v>
      </c>
      <c r="T26" s="20">
        <f t="shared" si="3"/>
        <v>1.0318228105906313</v>
      </c>
    </row>
    <row r="27" spans="2:20" x14ac:dyDescent="0.25">
      <c r="C27" s="20" t="s">
        <v>4</v>
      </c>
      <c r="D27" s="20">
        <v>254.32</v>
      </c>
      <c r="E27" s="20">
        <v>1787</v>
      </c>
      <c r="F27" s="20">
        <v>253.4</v>
      </c>
      <c r="G27" s="20">
        <v>256.82</v>
      </c>
      <c r="I27" s="20">
        <v>254.32</v>
      </c>
      <c r="J27" s="20">
        <v>254.32</v>
      </c>
      <c r="K27" s="20">
        <v>254.32</v>
      </c>
      <c r="L27" s="20">
        <v>254.32</v>
      </c>
      <c r="P27" s="20" t="s">
        <v>4</v>
      </c>
      <c r="Q27" s="20">
        <f t="shared" si="0"/>
        <v>1</v>
      </c>
      <c r="R27" s="20">
        <f t="shared" si="1"/>
        <v>7.0265806857502362</v>
      </c>
      <c r="S27" s="20">
        <f t="shared" si="2"/>
        <v>0.99638251022334068</v>
      </c>
      <c r="T27" s="20">
        <f t="shared" si="3"/>
        <v>1.0098301352626613</v>
      </c>
    </row>
    <row r="28" spans="2:20" x14ac:dyDescent="0.25">
      <c r="C28" s="20" t="s">
        <v>5</v>
      </c>
      <c r="D28" s="20">
        <v>519.44000000000005</v>
      </c>
      <c r="E28" s="20">
        <v>1513</v>
      </c>
      <c r="F28" s="20">
        <v>674.1</v>
      </c>
      <c r="G28" s="20">
        <v>521.94000000000005</v>
      </c>
      <c r="I28" s="20">
        <v>519.44000000000005</v>
      </c>
      <c r="J28" s="20">
        <v>519.44000000000005</v>
      </c>
      <c r="K28" s="20">
        <v>519.44000000000005</v>
      </c>
      <c r="L28" s="20">
        <v>519.44000000000005</v>
      </c>
      <c r="P28" s="20" t="s">
        <v>5</v>
      </c>
      <c r="Q28" s="20">
        <f t="shared" si="0"/>
        <v>1</v>
      </c>
      <c r="R28" s="20">
        <f t="shared" si="1"/>
        <v>2.9127521946711838</v>
      </c>
      <c r="S28" s="20">
        <f t="shared" si="2"/>
        <v>1.2977437240104728</v>
      </c>
      <c r="T28" s="20">
        <f t="shared" si="3"/>
        <v>1.0048128754042815</v>
      </c>
    </row>
    <row r="29" spans="2:20" x14ac:dyDescent="0.25">
      <c r="C29" s="20" t="s">
        <v>30</v>
      </c>
      <c r="D29" s="20">
        <v>881.4</v>
      </c>
      <c r="E29" s="20">
        <v>741.4</v>
      </c>
      <c r="F29" s="20">
        <v>903.4</v>
      </c>
      <c r="G29" s="20">
        <v>743.9</v>
      </c>
      <c r="I29" s="20">
        <v>881.4</v>
      </c>
      <c r="J29" s="20">
        <v>881.4</v>
      </c>
      <c r="K29" s="20">
        <v>881.4</v>
      </c>
      <c r="L29" s="20">
        <v>881.4</v>
      </c>
      <c r="P29" s="20" t="s">
        <v>30</v>
      </c>
      <c r="Q29" s="20">
        <f t="shared" si="0"/>
        <v>1</v>
      </c>
      <c r="R29" s="20">
        <f t="shared" si="1"/>
        <v>0.84116178806444297</v>
      </c>
      <c r="S29" s="20">
        <f t="shared" si="2"/>
        <v>1.0249602904470161</v>
      </c>
      <c r="T29" s="20">
        <f t="shared" si="3"/>
        <v>0.84399818470614929</v>
      </c>
    </row>
    <row r="30" spans="2:20" x14ac:dyDescent="0.25">
      <c r="C30" s="20" t="s">
        <v>31</v>
      </c>
      <c r="D30" s="20">
        <v>1699.4</v>
      </c>
      <c r="E30" s="20">
        <v>2141</v>
      </c>
      <c r="F30" s="20">
        <v>1878.4</v>
      </c>
      <c r="G30" s="20">
        <v>1701.9</v>
      </c>
      <c r="I30" s="20">
        <v>1699.4</v>
      </c>
      <c r="J30" s="20">
        <v>1699.4</v>
      </c>
      <c r="K30" s="20">
        <v>1699.4</v>
      </c>
      <c r="L30" s="20">
        <v>1699.4</v>
      </c>
      <c r="P30" s="20" t="s">
        <v>31</v>
      </c>
      <c r="Q30" s="20">
        <f t="shared" si="0"/>
        <v>1</v>
      </c>
      <c r="R30" s="20">
        <f t="shared" si="1"/>
        <v>1.2598564199129103</v>
      </c>
      <c r="S30" s="20">
        <f t="shared" si="2"/>
        <v>1.1053312933976698</v>
      </c>
      <c r="T30" s="20">
        <f t="shared" si="3"/>
        <v>1.001471107449688</v>
      </c>
    </row>
    <row r="31" spans="2:20" x14ac:dyDescent="0.25">
      <c r="B31" s="20" t="s">
        <v>9</v>
      </c>
      <c r="C31" s="20" t="s">
        <v>1</v>
      </c>
      <c r="D31" s="20">
        <v>162.24</v>
      </c>
      <c r="E31" s="20">
        <v>113.1</v>
      </c>
      <c r="F31" s="20">
        <v>85.76</v>
      </c>
      <c r="G31" s="20">
        <v>115.6</v>
      </c>
      <c r="I31" s="20">
        <v>162.24</v>
      </c>
      <c r="J31" s="20">
        <v>162.24</v>
      </c>
      <c r="K31" s="20">
        <v>162.24</v>
      </c>
      <c r="L31" s="20">
        <v>162.24</v>
      </c>
      <c r="O31" s="20" t="s">
        <v>9</v>
      </c>
      <c r="P31" s="20" t="s">
        <v>1</v>
      </c>
      <c r="Q31" s="20">
        <f t="shared" si="0"/>
        <v>1</v>
      </c>
      <c r="R31" s="20">
        <f t="shared" si="1"/>
        <v>0.69711538461538458</v>
      </c>
      <c r="S31" s="20">
        <f t="shared" si="2"/>
        <v>0.52859960552268248</v>
      </c>
      <c r="T31" s="20">
        <f t="shared" si="3"/>
        <v>0.71252465483234706</v>
      </c>
    </row>
    <row r="32" spans="2:20" x14ac:dyDescent="0.25">
      <c r="C32" s="20" t="s">
        <v>2</v>
      </c>
      <c r="D32" s="20">
        <v>167.28</v>
      </c>
      <c r="E32" s="20">
        <v>181.13</v>
      </c>
      <c r="F32" s="20">
        <v>98.4</v>
      </c>
      <c r="G32" s="20">
        <v>169.78</v>
      </c>
      <c r="I32" s="20">
        <v>167.28</v>
      </c>
      <c r="J32" s="20">
        <v>167.28</v>
      </c>
      <c r="K32" s="20">
        <v>167.28</v>
      </c>
      <c r="L32" s="20">
        <v>167.28</v>
      </c>
      <c r="P32" s="20" t="s">
        <v>2</v>
      </c>
      <c r="Q32" s="20">
        <f t="shared" si="0"/>
        <v>1</v>
      </c>
      <c r="R32" s="20">
        <f t="shared" si="1"/>
        <v>1.0827953132472501</v>
      </c>
      <c r="S32" s="20">
        <f t="shared" si="2"/>
        <v>0.58823529411764708</v>
      </c>
      <c r="T32" s="20">
        <f t="shared" si="3"/>
        <v>1.0149450023912003</v>
      </c>
    </row>
    <row r="33" spans="2:20" x14ac:dyDescent="0.25">
      <c r="C33" s="20" t="s">
        <v>3</v>
      </c>
      <c r="D33" s="20">
        <v>39.14</v>
      </c>
      <c r="E33" s="20">
        <v>64.5</v>
      </c>
      <c r="F33" s="20">
        <v>37.909999999999997</v>
      </c>
      <c r="G33" s="20">
        <v>41.64</v>
      </c>
      <c r="I33" s="20">
        <v>39.14</v>
      </c>
      <c r="J33" s="20">
        <v>39.14</v>
      </c>
      <c r="K33" s="20">
        <v>39.14</v>
      </c>
      <c r="L33" s="20">
        <v>39.14</v>
      </c>
      <c r="P33" s="20" t="s">
        <v>3</v>
      </c>
      <c r="Q33" s="20">
        <f t="shared" si="0"/>
        <v>1</v>
      </c>
      <c r="R33" s="20">
        <f t="shared" si="1"/>
        <v>1.6479305058763414</v>
      </c>
      <c r="S33" s="20">
        <f t="shared" si="2"/>
        <v>0.96857434849259061</v>
      </c>
      <c r="T33" s="20">
        <f t="shared" si="3"/>
        <v>1.0638732754215636</v>
      </c>
    </row>
    <row r="34" spans="2:20" x14ac:dyDescent="0.25">
      <c r="C34" s="20" t="s">
        <v>4</v>
      </c>
      <c r="D34" s="20">
        <v>302.64</v>
      </c>
      <c r="E34" s="20">
        <v>292.95</v>
      </c>
      <c r="F34" s="20">
        <v>144.13999999999999</v>
      </c>
      <c r="G34" s="20">
        <v>295.45</v>
      </c>
      <c r="I34" s="20">
        <v>302.64</v>
      </c>
      <c r="J34" s="20">
        <v>302.64</v>
      </c>
      <c r="K34" s="20">
        <v>302.64</v>
      </c>
      <c r="L34" s="20">
        <v>302.64</v>
      </c>
      <c r="P34" s="20" t="s">
        <v>4</v>
      </c>
      <c r="Q34" s="20">
        <f t="shared" si="0"/>
        <v>1</v>
      </c>
      <c r="R34" s="20">
        <f t="shared" si="1"/>
        <v>0.96798176050753371</v>
      </c>
      <c r="S34" s="20">
        <f t="shared" si="2"/>
        <v>0.4762754427702881</v>
      </c>
      <c r="T34" s="20">
        <f t="shared" si="3"/>
        <v>0.97624240021147235</v>
      </c>
    </row>
    <row r="35" spans="2:20" x14ac:dyDescent="0.25">
      <c r="C35" s="20" t="s">
        <v>5</v>
      </c>
      <c r="D35" s="20">
        <v>705.68</v>
      </c>
      <c r="E35" s="20">
        <v>841.4</v>
      </c>
      <c r="F35" s="20">
        <v>472.1</v>
      </c>
      <c r="G35" s="20">
        <v>708.18</v>
      </c>
      <c r="I35" s="20">
        <v>705.68</v>
      </c>
      <c r="J35" s="20">
        <v>705.68</v>
      </c>
      <c r="K35" s="20">
        <v>705.68</v>
      </c>
      <c r="L35" s="20">
        <v>705.68</v>
      </c>
      <c r="P35" s="20" t="s">
        <v>5</v>
      </c>
      <c r="Q35" s="20">
        <f t="shared" ref="Q35:Q58" si="4">D35/I35</f>
        <v>1</v>
      </c>
      <c r="R35" s="20">
        <f t="shared" ref="R35:R58" si="5">E35/J35</f>
        <v>1.1923251332048521</v>
      </c>
      <c r="S35" s="20">
        <f t="shared" ref="S35:S58" si="6">F35/K35</f>
        <v>0.66900011336583165</v>
      </c>
      <c r="T35" s="20">
        <f t="shared" ref="T35:T58" si="7">G35/L35</f>
        <v>1.0035426822355742</v>
      </c>
    </row>
    <row r="36" spans="2:20" x14ac:dyDescent="0.25">
      <c r="C36" s="20" t="s">
        <v>30</v>
      </c>
      <c r="D36" s="20">
        <v>820.5</v>
      </c>
      <c r="E36" s="20">
        <v>925.1</v>
      </c>
      <c r="F36" s="20">
        <v>755.3</v>
      </c>
      <c r="G36" s="20">
        <v>823</v>
      </c>
      <c r="I36" s="20">
        <v>820.5</v>
      </c>
      <c r="J36" s="20">
        <v>820.5</v>
      </c>
      <c r="K36" s="20">
        <v>820.5</v>
      </c>
      <c r="L36" s="20">
        <v>820.5</v>
      </c>
      <c r="P36" s="20" t="s">
        <v>30</v>
      </c>
      <c r="Q36" s="20">
        <f t="shared" si="4"/>
        <v>1</v>
      </c>
      <c r="R36" s="20">
        <f t="shared" si="5"/>
        <v>1.1274832419256551</v>
      </c>
      <c r="S36" s="20">
        <f t="shared" si="6"/>
        <v>0.92053625837903708</v>
      </c>
      <c r="T36" s="20">
        <f t="shared" si="7"/>
        <v>1.0030469226081657</v>
      </c>
    </row>
    <row r="37" spans="2:20" x14ac:dyDescent="0.25">
      <c r="C37" s="20" t="s">
        <v>31</v>
      </c>
      <c r="D37" s="20">
        <v>1344.3</v>
      </c>
      <c r="E37" s="20">
        <v>1435.3</v>
      </c>
      <c r="F37" s="20">
        <v>1153.3499999999999</v>
      </c>
      <c r="G37" s="20">
        <v>1346.8</v>
      </c>
      <c r="I37" s="20">
        <v>1344.3</v>
      </c>
      <c r="J37" s="20">
        <v>1344.3</v>
      </c>
      <c r="K37" s="20">
        <v>1344.3</v>
      </c>
      <c r="L37" s="20">
        <v>1344.3</v>
      </c>
      <c r="P37" s="20" t="s">
        <v>31</v>
      </c>
      <c r="Q37" s="20">
        <f t="shared" si="4"/>
        <v>1</v>
      </c>
      <c r="R37" s="20">
        <f t="shared" si="5"/>
        <v>1.0676932232388603</v>
      </c>
      <c r="S37" s="20">
        <f t="shared" si="6"/>
        <v>0.85795581343450122</v>
      </c>
      <c r="T37" s="20">
        <f t="shared" si="7"/>
        <v>1.0018597039351336</v>
      </c>
    </row>
    <row r="38" spans="2:20" x14ac:dyDescent="0.25">
      <c r="B38" s="20" t="s">
        <v>10</v>
      </c>
      <c r="C38" s="20" t="s">
        <v>1</v>
      </c>
      <c r="D38" s="20">
        <v>122.72000000000001</v>
      </c>
      <c r="E38" s="20">
        <v>133.5</v>
      </c>
      <c r="F38" s="20">
        <v>67.13</v>
      </c>
      <c r="G38" s="20">
        <v>125.22000000000001</v>
      </c>
      <c r="I38" s="20">
        <v>122.72000000000001</v>
      </c>
      <c r="J38" s="20">
        <v>122.72000000000001</v>
      </c>
      <c r="K38" s="20">
        <v>122.72000000000001</v>
      </c>
      <c r="L38" s="20">
        <v>122.72000000000001</v>
      </c>
      <c r="O38" s="20" t="s">
        <v>10</v>
      </c>
      <c r="P38" s="20" t="s">
        <v>1</v>
      </c>
      <c r="Q38" s="20">
        <f t="shared" si="4"/>
        <v>1</v>
      </c>
      <c r="R38" s="20">
        <f t="shared" si="5"/>
        <v>1.0878422425032592</v>
      </c>
      <c r="S38" s="20">
        <f t="shared" si="6"/>
        <v>0.54701760104302466</v>
      </c>
      <c r="T38" s="20">
        <f t="shared" si="7"/>
        <v>1.0203715775749673</v>
      </c>
    </row>
    <row r="39" spans="2:20" x14ac:dyDescent="0.25">
      <c r="C39" s="20" t="s">
        <v>2</v>
      </c>
      <c r="D39" s="20">
        <v>158</v>
      </c>
      <c r="E39" s="20">
        <v>224.3</v>
      </c>
      <c r="F39" s="20">
        <v>73.34</v>
      </c>
      <c r="G39" s="20">
        <v>160.5</v>
      </c>
      <c r="I39" s="20">
        <v>158</v>
      </c>
      <c r="J39" s="20">
        <v>158</v>
      </c>
      <c r="K39" s="20">
        <v>158</v>
      </c>
      <c r="L39" s="20">
        <v>158</v>
      </c>
      <c r="P39" s="20" t="s">
        <v>2</v>
      </c>
      <c r="Q39" s="20">
        <f t="shared" si="4"/>
        <v>1</v>
      </c>
      <c r="R39" s="20">
        <f t="shared" si="5"/>
        <v>1.419620253164557</v>
      </c>
      <c r="S39" s="20">
        <f t="shared" si="6"/>
        <v>0.46417721518987343</v>
      </c>
      <c r="T39" s="20">
        <f t="shared" si="7"/>
        <v>1.0158227848101267</v>
      </c>
    </row>
    <row r="40" spans="2:20" x14ac:dyDescent="0.25">
      <c r="C40" s="20" t="s">
        <v>3</v>
      </c>
      <c r="D40" s="20">
        <v>89.4</v>
      </c>
      <c r="E40" s="20">
        <v>249.1</v>
      </c>
      <c r="F40" s="20">
        <v>49.13</v>
      </c>
      <c r="G40" s="20">
        <v>91.9</v>
      </c>
      <c r="I40" s="20">
        <v>89.4</v>
      </c>
      <c r="J40" s="20">
        <v>89.4</v>
      </c>
      <c r="K40" s="20">
        <v>89.4</v>
      </c>
      <c r="L40" s="20">
        <v>89.4</v>
      </c>
      <c r="P40" s="20" t="s">
        <v>3</v>
      </c>
      <c r="Q40" s="20">
        <f t="shared" si="4"/>
        <v>1</v>
      </c>
      <c r="R40" s="20">
        <f t="shared" si="5"/>
        <v>2.7863534675615211</v>
      </c>
      <c r="S40" s="20">
        <f t="shared" si="6"/>
        <v>0.54955257270693514</v>
      </c>
      <c r="T40" s="20">
        <f t="shared" si="7"/>
        <v>1.0279642058165548</v>
      </c>
    </row>
    <row r="41" spans="2:20" x14ac:dyDescent="0.25">
      <c r="C41" s="20" t="s">
        <v>4</v>
      </c>
      <c r="D41" s="20">
        <v>302.48</v>
      </c>
      <c r="E41" s="20">
        <v>367.1</v>
      </c>
      <c r="F41" s="20">
        <v>70.13</v>
      </c>
      <c r="G41" s="20">
        <v>304.98</v>
      </c>
      <c r="I41" s="20">
        <v>302.48</v>
      </c>
      <c r="J41" s="20">
        <v>302.48</v>
      </c>
      <c r="K41" s="20">
        <v>302.48</v>
      </c>
      <c r="L41" s="20">
        <v>302.48</v>
      </c>
      <c r="P41" s="20" t="s">
        <v>4</v>
      </c>
      <c r="Q41" s="20">
        <f t="shared" si="4"/>
        <v>1</v>
      </c>
      <c r="R41" s="20">
        <f t="shared" si="5"/>
        <v>1.2136339592700345</v>
      </c>
      <c r="S41" s="20">
        <f t="shared" si="6"/>
        <v>0.2318500396720444</v>
      </c>
      <c r="T41" s="20">
        <f t="shared" si="7"/>
        <v>1.0082650092568104</v>
      </c>
    </row>
    <row r="42" spans="2:20" x14ac:dyDescent="0.25">
      <c r="C42" s="20" t="s">
        <v>5</v>
      </c>
      <c r="D42" s="20">
        <v>491.52</v>
      </c>
      <c r="E42" s="20">
        <v>773.4</v>
      </c>
      <c r="F42" s="20">
        <v>613</v>
      </c>
      <c r="G42" s="20">
        <v>494.02</v>
      </c>
      <c r="I42" s="20">
        <v>491.52</v>
      </c>
      <c r="J42" s="20">
        <v>491.52</v>
      </c>
      <c r="K42" s="20">
        <v>491.52</v>
      </c>
      <c r="L42" s="20">
        <v>491.52</v>
      </c>
      <c r="P42" s="20" t="s">
        <v>5</v>
      </c>
      <c r="Q42" s="20">
        <f t="shared" si="4"/>
        <v>1</v>
      </c>
      <c r="R42" s="20">
        <f t="shared" si="5"/>
        <v>1.573486328125</v>
      </c>
      <c r="S42" s="20">
        <f t="shared" si="6"/>
        <v>1.2471516927083335</v>
      </c>
      <c r="T42" s="20">
        <f t="shared" si="7"/>
        <v>1.0050862630208333</v>
      </c>
    </row>
    <row r="43" spans="2:20" x14ac:dyDescent="0.25">
      <c r="C43" s="20" t="s">
        <v>30</v>
      </c>
      <c r="D43" s="20">
        <v>101.45</v>
      </c>
      <c r="E43" s="20">
        <v>236.70000000000002</v>
      </c>
      <c r="F43" s="20">
        <v>133.5</v>
      </c>
      <c r="G43" s="20">
        <v>103.95</v>
      </c>
      <c r="I43" s="20">
        <v>101.45</v>
      </c>
      <c r="J43" s="20">
        <v>101.45</v>
      </c>
      <c r="K43" s="20">
        <v>101.45</v>
      </c>
      <c r="L43" s="20">
        <v>101.45</v>
      </c>
      <c r="P43" s="20" t="s">
        <v>30</v>
      </c>
      <c r="Q43" s="20">
        <f t="shared" si="4"/>
        <v>1</v>
      </c>
      <c r="R43" s="20">
        <f t="shared" si="5"/>
        <v>2.3331690487925085</v>
      </c>
      <c r="S43" s="20">
        <f t="shared" si="6"/>
        <v>1.3159191720059142</v>
      </c>
      <c r="T43" s="20">
        <f t="shared" si="7"/>
        <v>1.0246426811237062</v>
      </c>
    </row>
    <row r="44" spans="2:20" x14ac:dyDescent="0.25">
      <c r="C44" s="20" t="s">
        <v>31</v>
      </c>
      <c r="D44" s="20">
        <v>166.13</v>
      </c>
      <c r="E44" s="20">
        <v>233.1</v>
      </c>
      <c r="F44" s="20">
        <v>101.4</v>
      </c>
      <c r="G44" s="20">
        <v>168.63</v>
      </c>
      <c r="I44" s="20">
        <v>166.13</v>
      </c>
      <c r="J44" s="20">
        <v>166.13</v>
      </c>
      <c r="K44" s="20">
        <v>166.13</v>
      </c>
      <c r="L44" s="20">
        <v>166.13</v>
      </c>
      <c r="P44" s="20" t="s">
        <v>31</v>
      </c>
      <c r="Q44" s="20">
        <f t="shared" si="4"/>
        <v>1</v>
      </c>
      <c r="R44" s="20">
        <f t="shared" si="5"/>
        <v>1.4031180400890868</v>
      </c>
      <c r="S44" s="20">
        <f t="shared" si="6"/>
        <v>0.61036537651236988</v>
      </c>
      <c r="T44" s="20">
        <f t="shared" si="7"/>
        <v>1.0150484560284114</v>
      </c>
    </row>
    <row r="45" spans="2:20" x14ac:dyDescent="0.25">
      <c r="B45" s="20" t="s">
        <v>11</v>
      </c>
      <c r="C45" s="20" t="s">
        <v>1</v>
      </c>
      <c r="D45" s="20">
        <v>132.16</v>
      </c>
      <c r="E45" s="20">
        <v>324.3</v>
      </c>
      <c r="F45" s="20">
        <v>65.56</v>
      </c>
      <c r="G45" s="20">
        <v>134.66</v>
      </c>
      <c r="I45" s="20">
        <v>132.16</v>
      </c>
      <c r="J45" s="20">
        <v>132.16</v>
      </c>
      <c r="K45" s="20">
        <v>132.16</v>
      </c>
      <c r="L45" s="20">
        <v>132.16</v>
      </c>
      <c r="O45" s="20" t="s">
        <v>11</v>
      </c>
      <c r="P45" s="20" t="s">
        <v>1</v>
      </c>
      <c r="Q45" s="20">
        <f t="shared" si="4"/>
        <v>1</v>
      </c>
      <c r="R45" s="20">
        <f t="shared" si="5"/>
        <v>2.4538438256658597</v>
      </c>
      <c r="S45" s="20">
        <f t="shared" si="6"/>
        <v>0.49606537530266348</v>
      </c>
      <c r="T45" s="20">
        <f t="shared" si="7"/>
        <v>1.0189164648910412</v>
      </c>
    </row>
    <row r="46" spans="2:20" x14ac:dyDescent="0.25">
      <c r="C46" s="20" t="s">
        <v>2</v>
      </c>
      <c r="D46" s="20">
        <v>49.04</v>
      </c>
      <c r="E46" s="20">
        <v>53.43</v>
      </c>
      <c r="F46" s="20">
        <v>21.45</v>
      </c>
      <c r="G46" s="20">
        <v>51.54</v>
      </c>
      <c r="I46" s="20">
        <v>49.04</v>
      </c>
      <c r="J46" s="20">
        <v>49.04</v>
      </c>
      <c r="K46" s="20">
        <v>49.04</v>
      </c>
      <c r="L46" s="20">
        <v>49.04</v>
      </c>
      <c r="P46" s="20" t="s">
        <v>2</v>
      </c>
      <c r="Q46" s="20">
        <f t="shared" si="4"/>
        <v>1</v>
      </c>
      <c r="R46" s="20">
        <f t="shared" si="5"/>
        <v>1.0895187601957586</v>
      </c>
      <c r="S46" s="20">
        <f t="shared" si="6"/>
        <v>0.43739804241435565</v>
      </c>
      <c r="T46" s="20">
        <f t="shared" si="7"/>
        <v>1.0509787928221859</v>
      </c>
    </row>
    <row r="47" spans="2:20" x14ac:dyDescent="0.25">
      <c r="C47" s="20" t="s">
        <v>3</v>
      </c>
      <c r="D47" s="20">
        <v>48.42</v>
      </c>
      <c r="E47" s="20">
        <v>104.5</v>
      </c>
      <c r="F47" s="20">
        <v>102.3</v>
      </c>
      <c r="G47" s="20">
        <v>50.92</v>
      </c>
      <c r="I47" s="20">
        <v>48.42</v>
      </c>
      <c r="J47" s="20">
        <v>48.42</v>
      </c>
      <c r="K47" s="20">
        <v>48.42</v>
      </c>
      <c r="L47" s="20">
        <v>48.42</v>
      </c>
      <c r="P47" s="20" t="s">
        <v>3</v>
      </c>
      <c r="Q47" s="20">
        <f t="shared" si="4"/>
        <v>1</v>
      </c>
      <c r="R47" s="20">
        <f t="shared" si="5"/>
        <v>2.158199091284593</v>
      </c>
      <c r="S47" s="20">
        <f t="shared" si="6"/>
        <v>2.1127633209417596</v>
      </c>
      <c r="T47" s="20">
        <f t="shared" si="7"/>
        <v>1.0516315572077655</v>
      </c>
    </row>
    <row r="48" spans="2:20" x14ac:dyDescent="0.25">
      <c r="C48" s="20" t="s">
        <v>4</v>
      </c>
      <c r="D48" s="20">
        <v>64.88</v>
      </c>
      <c r="E48" s="20">
        <v>134.5</v>
      </c>
      <c r="F48" s="20">
        <v>71.44</v>
      </c>
      <c r="G48" s="20">
        <v>67.38</v>
      </c>
      <c r="I48" s="20">
        <v>64.88</v>
      </c>
      <c r="J48" s="20">
        <v>64.88</v>
      </c>
      <c r="K48" s="20">
        <v>64.88</v>
      </c>
      <c r="L48" s="20">
        <v>64.88</v>
      </c>
      <c r="P48" s="20" t="s">
        <v>4</v>
      </c>
      <c r="Q48" s="20">
        <f t="shared" si="4"/>
        <v>1</v>
      </c>
      <c r="R48" s="20">
        <f t="shared" si="5"/>
        <v>2.0730579531442666</v>
      </c>
      <c r="S48" s="20">
        <f t="shared" si="6"/>
        <v>1.1011097410604194</v>
      </c>
      <c r="T48" s="20">
        <f t="shared" si="7"/>
        <v>1.0385326757090012</v>
      </c>
    </row>
    <row r="49" spans="2:20" x14ac:dyDescent="0.25">
      <c r="C49" s="20" t="s">
        <v>5</v>
      </c>
      <c r="D49" s="20">
        <v>481.04</v>
      </c>
      <c r="E49" s="20">
        <v>712.2</v>
      </c>
      <c r="F49" s="20">
        <v>510.4</v>
      </c>
      <c r="G49" s="20">
        <v>483.54</v>
      </c>
      <c r="I49" s="20">
        <v>481.04</v>
      </c>
      <c r="J49" s="20">
        <v>481.04</v>
      </c>
      <c r="K49" s="20">
        <v>481.04</v>
      </c>
      <c r="L49" s="20">
        <v>481.04</v>
      </c>
      <c r="P49" s="20" t="s">
        <v>5</v>
      </c>
      <c r="Q49" s="20">
        <f t="shared" si="4"/>
        <v>1</v>
      </c>
      <c r="R49" s="20">
        <f t="shared" si="5"/>
        <v>1.4805421586562448</v>
      </c>
      <c r="S49" s="20">
        <f t="shared" si="6"/>
        <v>1.0610344254116082</v>
      </c>
      <c r="T49" s="20">
        <f t="shared" si="7"/>
        <v>1.0051970730084816</v>
      </c>
    </row>
    <row r="50" spans="2:20" x14ac:dyDescent="0.25">
      <c r="C50" s="20" t="s">
        <v>30</v>
      </c>
      <c r="D50" s="20">
        <v>993.13</v>
      </c>
      <c r="E50" s="20">
        <v>1231.31</v>
      </c>
      <c r="F50" s="20">
        <v>1098.46</v>
      </c>
      <c r="G50" s="20">
        <v>995.63</v>
      </c>
      <c r="I50" s="20">
        <v>993.13</v>
      </c>
      <c r="J50" s="20">
        <v>993.13</v>
      </c>
      <c r="K50" s="20">
        <v>993.13</v>
      </c>
      <c r="L50" s="20">
        <v>993.13</v>
      </c>
      <c r="P50" s="20" t="s">
        <v>30</v>
      </c>
      <c r="Q50" s="20">
        <f t="shared" si="4"/>
        <v>1</v>
      </c>
      <c r="R50" s="20">
        <f t="shared" si="5"/>
        <v>1.2398276157199963</v>
      </c>
      <c r="S50" s="20">
        <f t="shared" si="6"/>
        <v>1.1060586227382116</v>
      </c>
      <c r="T50" s="20">
        <f t="shared" si="7"/>
        <v>1.0025172938084641</v>
      </c>
    </row>
    <row r="51" spans="2:20" x14ac:dyDescent="0.25">
      <c r="C51" s="20" t="s">
        <v>31</v>
      </c>
      <c r="D51" s="20">
        <v>3384.1</v>
      </c>
      <c r="E51" s="20">
        <v>9341.41</v>
      </c>
      <c r="F51" s="20">
        <v>4531.3100000000004</v>
      </c>
      <c r="G51" s="20">
        <v>3386.6</v>
      </c>
      <c r="I51" s="20">
        <v>3384.1</v>
      </c>
      <c r="J51" s="20">
        <v>3384.1</v>
      </c>
      <c r="K51" s="20">
        <v>3384.1</v>
      </c>
      <c r="L51" s="20">
        <v>3384.1</v>
      </c>
      <c r="P51" s="20" t="s">
        <v>31</v>
      </c>
      <c r="Q51" s="20">
        <f t="shared" si="4"/>
        <v>1</v>
      </c>
      <c r="R51" s="20">
        <f t="shared" si="5"/>
        <v>2.7603823764073168</v>
      </c>
      <c r="S51" s="20">
        <f t="shared" si="6"/>
        <v>1.3390000295499545</v>
      </c>
      <c r="T51" s="20">
        <f t="shared" si="7"/>
        <v>1.0007387488549393</v>
      </c>
    </row>
    <row r="52" spans="2:20" x14ac:dyDescent="0.25">
      <c r="B52" s="20" t="s">
        <v>12</v>
      </c>
      <c r="C52" s="20" t="s">
        <v>1</v>
      </c>
      <c r="D52" s="20">
        <v>46.480000000000004</v>
      </c>
      <c r="E52" s="20">
        <v>80.14</v>
      </c>
      <c r="F52" s="20">
        <v>20.03</v>
      </c>
      <c r="G52" s="20">
        <v>48.980000000000004</v>
      </c>
      <c r="I52" s="20">
        <v>46.480000000000004</v>
      </c>
      <c r="J52" s="20">
        <v>46.480000000000004</v>
      </c>
      <c r="K52" s="20">
        <v>46.480000000000004</v>
      </c>
      <c r="L52" s="20">
        <v>46.480000000000004</v>
      </c>
      <c r="O52" s="20" t="s">
        <v>12</v>
      </c>
      <c r="P52" s="20" t="s">
        <v>1</v>
      </c>
      <c r="Q52" s="20">
        <f t="shared" si="4"/>
        <v>1</v>
      </c>
      <c r="R52" s="20">
        <f t="shared" si="5"/>
        <v>1.724182444061962</v>
      </c>
      <c r="S52" s="20">
        <f t="shared" si="6"/>
        <v>0.43093803786574869</v>
      </c>
      <c r="T52" s="20">
        <f t="shared" si="7"/>
        <v>1.0537865748709123</v>
      </c>
    </row>
    <row r="53" spans="2:20" x14ac:dyDescent="0.25">
      <c r="C53" s="20" t="s">
        <v>2</v>
      </c>
      <c r="D53" s="20">
        <v>78.720000000000013</v>
      </c>
      <c r="E53" s="20">
        <v>91.45</v>
      </c>
      <c r="F53" s="20">
        <v>28.73</v>
      </c>
      <c r="G53" s="20">
        <v>81.220000000000013</v>
      </c>
      <c r="I53" s="20">
        <v>78.720000000000013</v>
      </c>
      <c r="J53" s="20">
        <v>78.720000000000013</v>
      </c>
      <c r="K53" s="20">
        <v>78.720000000000013</v>
      </c>
      <c r="L53" s="20">
        <v>78.720000000000013</v>
      </c>
      <c r="P53" s="20" t="s">
        <v>2</v>
      </c>
      <c r="Q53" s="20">
        <f t="shared" si="4"/>
        <v>1</v>
      </c>
      <c r="R53" s="20">
        <f t="shared" si="5"/>
        <v>1.1617123983739837</v>
      </c>
      <c r="S53" s="20">
        <f t="shared" si="6"/>
        <v>0.36496443089430891</v>
      </c>
      <c r="T53" s="20">
        <f t="shared" si="7"/>
        <v>1.0317581300813008</v>
      </c>
    </row>
    <row r="54" spans="2:20" x14ac:dyDescent="0.25">
      <c r="C54" s="20" t="s">
        <v>3</v>
      </c>
      <c r="D54" s="20">
        <v>28.74</v>
      </c>
      <c r="E54" s="20">
        <v>54.14</v>
      </c>
      <c r="F54" s="20">
        <v>13.34</v>
      </c>
      <c r="G54" s="20">
        <v>31.24</v>
      </c>
      <c r="I54" s="20">
        <v>28.74</v>
      </c>
      <c r="J54" s="20">
        <v>28.74</v>
      </c>
      <c r="K54" s="20">
        <v>28.74</v>
      </c>
      <c r="L54" s="20">
        <v>28.74</v>
      </c>
      <c r="P54" s="20" t="s">
        <v>3</v>
      </c>
      <c r="Q54" s="20">
        <f t="shared" si="4"/>
        <v>1</v>
      </c>
      <c r="R54" s="20">
        <f t="shared" si="5"/>
        <v>1.8837856645789841</v>
      </c>
      <c r="S54" s="20">
        <f t="shared" si="6"/>
        <v>0.46416144745998611</v>
      </c>
      <c r="T54" s="20">
        <f t="shared" si="7"/>
        <v>1.0869867780097424</v>
      </c>
    </row>
    <row r="55" spans="2:20" x14ac:dyDescent="0.25">
      <c r="C55" s="20" t="s">
        <v>4</v>
      </c>
      <c r="D55" s="20">
        <v>187.44000000000003</v>
      </c>
      <c r="E55" s="20">
        <v>300.3</v>
      </c>
      <c r="F55" s="20">
        <v>28.34</v>
      </c>
      <c r="G55" s="20">
        <v>189.94000000000003</v>
      </c>
      <c r="I55" s="20">
        <v>187.44000000000003</v>
      </c>
      <c r="J55" s="20">
        <v>187.44000000000003</v>
      </c>
      <c r="K55" s="20">
        <v>187.44000000000003</v>
      </c>
      <c r="L55" s="20">
        <v>187.44000000000003</v>
      </c>
      <c r="P55" s="20" t="s">
        <v>4</v>
      </c>
      <c r="Q55" s="20">
        <f t="shared" si="4"/>
        <v>1</v>
      </c>
      <c r="R55" s="20">
        <f t="shared" si="5"/>
        <v>1.6021126760563378</v>
      </c>
      <c r="S55" s="20">
        <f t="shared" si="6"/>
        <v>0.151195049082373</v>
      </c>
      <c r="T55" s="20">
        <f t="shared" si="7"/>
        <v>1.0133376013657704</v>
      </c>
    </row>
    <row r="56" spans="2:20" x14ac:dyDescent="0.25">
      <c r="C56" s="20" t="s">
        <v>5</v>
      </c>
      <c r="D56" s="20">
        <v>425.84</v>
      </c>
      <c r="E56" s="20">
        <v>1145</v>
      </c>
      <c r="F56" s="20">
        <v>68.44</v>
      </c>
      <c r="G56" s="20">
        <v>428.34</v>
      </c>
      <c r="I56" s="20">
        <v>425.84</v>
      </c>
      <c r="J56" s="20">
        <v>425.84</v>
      </c>
      <c r="K56" s="20">
        <v>425.84</v>
      </c>
      <c r="L56" s="20">
        <v>425.84</v>
      </c>
      <c r="P56" s="20" t="s">
        <v>5</v>
      </c>
      <c r="Q56" s="20">
        <f t="shared" si="4"/>
        <v>1</v>
      </c>
      <c r="R56" s="20">
        <f t="shared" si="5"/>
        <v>2.6888033064061623</v>
      </c>
      <c r="S56" s="20">
        <f t="shared" si="6"/>
        <v>0.16071764042832989</v>
      </c>
      <c r="T56" s="20">
        <f t="shared" si="7"/>
        <v>1.005870749577306</v>
      </c>
    </row>
    <row r="57" spans="2:20" x14ac:dyDescent="0.25">
      <c r="C57" s="20" t="s">
        <v>30</v>
      </c>
      <c r="D57" s="20">
        <v>2841.33</v>
      </c>
      <c r="E57" s="20">
        <v>9799.1</v>
      </c>
      <c r="F57" s="20">
        <v>981.13</v>
      </c>
      <c r="G57" s="20">
        <v>2843.83</v>
      </c>
      <c r="I57" s="20">
        <v>2841.33</v>
      </c>
      <c r="J57" s="20">
        <v>2841.33</v>
      </c>
      <c r="K57" s="20">
        <v>2841.33</v>
      </c>
      <c r="L57" s="20">
        <v>2841.33</v>
      </c>
      <c r="P57" s="20" t="s">
        <v>30</v>
      </c>
      <c r="Q57" s="20">
        <f t="shared" si="4"/>
        <v>1</v>
      </c>
      <c r="R57" s="20">
        <f t="shared" si="5"/>
        <v>3.4487722299064174</v>
      </c>
      <c r="S57" s="20">
        <f t="shared" si="6"/>
        <v>0.34530659937423674</v>
      </c>
      <c r="T57" s="20">
        <f t="shared" si="7"/>
        <v>1.0008798696385144</v>
      </c>
    </row>
    <row r="58" spans="2:20" x14ac:dyDescent="0.25">
      <c r="C58" s="20" t="s">
        <v>31</v>
      </c>
      <c r="D58" s="20">
        <v>4236.13</v>
      </c>
      <c r="E58" s="20">
        <v>22441.41</v>
      </c>
      <c r="F58" s="20">
        <v>2713.42</v>
      </c>
      <c r="G58" s="20">
        <v>4238.63</v>
      </c>
      <c r="I58" s="20">
        <v>4236.13</v>
      </c>
      <c r="J58" s="20">
        <v>4236.13</v>
      </c>
      <c r="K58" s="20">
        <v>4236.13</v>
      </c>
      <c r="L58" s="20">
        <v>4236.13</v>
      </c>
      <c r="P58" s="20" t="s">
        <v>31</v>
      </c>
      <c r="Q58" s="20">
        <f t="shared" si="4"/>
        <v>1</v>
      </c>
      <c r="R58" s="20">
        <f t="shared" si="5"/>
        <v>5.297620705691279</v>
      </c>
      <c r="S58" s="20">
        <f t="shared" si="6"/>
        <v>0.64054219299218862</v>
      </c>
      <c r="T58" s="20">
        <f t="shared" si="7"/>
        <v>1.0005901613028874</v>
      </c>
    </row>
    <row r="59" spans="2:20" x14ac:dyDescent="0.25">
      <c r="B59" s="20" t="s">
        <v>13</v>
      </c>
      <c r="D59" s="20">
        <v>1353.002945676267</v>
      </c>
      <c r="E59" s="20">
        <v>832.16614456539389</v>
      </c>
      <c r="F59" s="20">
        <v>236.9813350750037</v>
      </c>
      <c r="G59" s="20">
        <v>563.69737168365225</v>
      </c>
      <c r="P59" s="20" t="s">
        <v>13</v>
      </c>
      <c r="Q59" s="20">
        <f>GEOMEAN(Q3:Q58)</f>
        <v>1</v>
      </c>
      <c r="R59" s="20">
        <f t="shared" ref="R59:T59" si="8">GEOMEAN(R3:R58)</f>
        <v>0.61505124377201936</v>
      </c>
      <c r="S59" s="20">
        <f t="shared" si="8"/>
        <v>0.17515212057173615</v>
      </c>
      <c r="T59" s="20">
        <f t="shared" si="8"/>
        <v>0.41662686211071126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over750</vt:lpstr>
      <vt:lpstr>9702-4GB</vt:lpstr>
      <vt:lpstr>7502-4GB</vt:lpstr>
      <vt:lpstr>memreq</vt:lpstr>
      <vt:lpstr>energy</vt:lpstr>
      <vt:lpstr>normalgpu</vt:lpstr>
      <vt:lpstr>9700</vt:lpstr>
      <vt:lpstr>normal970</vt:lpstr>
      <vt:lpstr>normalxeon</vt:lpstr>
      <vt:lpstr>points-750</vt:lpstr>
      <vt:lpstr>points-970</vt:lpstr>
      <vt:lpstr>mem500mb</vt:lpstr>
      <vt:lpstr>logscale</vt:lpstr>
      <vt:lpstr>40-core</vt:lpstr>
      <vt:lpstr>40-core-curves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2016-08-24T19:37:34Z</dcterms:created>
  <dcterms:modified xsi:type="dcterms:W3CDTF">2019-03-24T20:39:55Z</dcterms:modified>
</cp:coreProperties>
</file>