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ebextensions/webextension1.xml" ContentType="application/vnd.ms-office.webextension+xml"/>
  <Override PartName="/xl/drawings/drawing4.xml" ContentType="application/vnd.openxmlformats-officedocument.drawing+xml"/>
  <Override PartName="/xl/webextensions/webextension2.xml" ContentType="application/vnd.ms-office.webextension+xml"/>
  <Override PartName="/xl/drawings/drawing5.xml" ContentType="application/vnd.openxmlformats-officedocument.drawing+xml"/>
  <Override PartName="/xl/webextensions/webextension3.xml" ContentType="application/vnd.ms-office.webextension+xml"/>
  <Override PartName="/xl/drawings/drawing6.xml" ContentType="application/vnd.openxmlformats-officedocument.drawing+xml"/>
  <Override PartName="/xl/webextensions/webextension4.xml" ContentType="application/vnd.ms-office.webextension+xml"/>
  <Override PartName="/xl/drawings/drawing7.xml" ContentType="application/vnd.openxmlformats-officedocument.drawing+xml"/>
  <Override PartName="/xl/webextensions/webextension5.xml" ContentType="application/vnd.ms-office.webextension+xml"/>
  <Override PartName="/xl/drawings/drawing8.xml" ContentType="application/vnd.openxmlformats-officedocument.drawing+xml"/>
  <Override PartName="/xl/webextensions/webextension6.xml" ContentType="application/vnd.ms-office.webextension+xml"/>
  <Override PartName="/xl/drawings/drawing9.xml" ContentType="application/vnd.openxmlformats-officedocument.drawing+xml"/>
  <Override PartName="/xl/webextensions/webextension7.xml" ContentType="application/vnd.ms-office.webextension+xml"/>
  <Override PartName="/xl/drawings/drawing10.xml" ContentType="application/vnd.openxmlformats-officedocument.drawing+xml"/>
  <Override PartName="/xl/webextensions/webextension8.xml" ContentType="application/vnd.ms-office.webextension+xml"/>
  <Override PartName="/xl/drawings/drawing11.xml" ContentType="application/vnd.openxmlformats-officedocument.drawing+xml"/>
  <Override PartName="/xl/webextensions/webextension9.xml" ContentType="application/vnd.ms-office.webextension+xml"/>
  <Override PartName="/xl/drawings/drawing12.xml" ContentType="application/vnd.openxmlformats-officedocument.drawing+xml"/>
  <Override PartName="/xl/webextensions/webextension10.xml" ContentType="application/vnd.ms-office.webextension+xml"/>
  <Override PartName="/xl/drawings/drawing13.xml" ContentType="application/vnd.openxmlformats-officedocument.drawing+xml"/>
  <Override PartName="/xl/webextensions/webextension11.xml" ContentType="application/vnd.ms-office.webextension+xml"/>
  <Override PartName="/xl/drawings/drawing14.xml" ContentType="application/vnd.openxmlformats-officedocument.drawing+xml"/>
  <Override PartName="/xl/webextensions/webextension1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Desktop\"/>
    </mc:Choice>
  </mc:AlternateContent>
  <xr:revisionPtr revIDLastSave="0" documentId="13_ncr:1_{EF86B909-7C2D-4707-96DD-B61C4FF9216F}" xr6:coauthVersionLast="47" xr6:coauthVersionMax="47" xr10:uidLastSave="{00000000-0000-0000-0000-000000000000}"/>
  <bookViews>
    <workbookView xWindow="-108" yWindow="-108" windowWidth="23256" windowHeight="12456" activeTab="5" xr2:uid="{7931FED1-80FA-4DCC-AE3F-4320ED56E779}"/>
  </bookViews>
  <sheets>
    <sheet name="Edit sheet" sheetId="19" r:id="rId1"/>
    <sheet name="Monthly result" sheetId="14" r:id="rId2"/>
    <sheet name="Result" sheetId="23" r:id="rId3"/>
    <sheet name="Income statement" sheetId="21" r:id="rId4"/>
    <sheet name="GST" sheetId="15" r:id="rId5"/>
    <sheet name="January" sheetId="1" r:id="rId6"/>
    <sheet name="Feburary" sheetId="2" r:id="rId7"/>
    <sheet name="March" sheetId="3" r:id="rId8"/>
    <sheet name="April" sheetId="4" r:id="rId9"/>
    <sheet name="May" sheetId="5" r:id="rId10"/>
    <sheet name="June" sheetId="6" r:id="rId11"/>
    <sheet name="July" sheetId="7" r:id="rId12"/>
    <sheet name="August" sheetId="8" r:id="rId13"/>
    <sheet name="September" sheetId="9" r:id="rId14"/>
    <sheet name="October" sheetId="10" r:id="rId15"/>
    <sheet name="November" sheetId="11" r:id="rId16"/>
    <sheet name="December" sheetId="12" r:id="rId17"/>
  </sheets>
  <externalReferences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4" l="1"/>
  <c r="G52" i="1"/>
  <c r="C2" i="15"/>
  <c r="A1" i="21"/>
  <c r="L30" i="2"/>
  <c r="I30" i="2"/>
  <c r="K30" i="2" s="1"/>
  <c r="H30" i="2"/>
  <c r="L29" i="2"/>
  <c r="I29" i="2"/>
  <c r="H29" i="2"/>
  <c r="J28" i="2"/>
  <c r="K28" i="2"/>
  <c r="J29" i="2"/>
  <c r="K29" i="2"/>
  <c r="J30" i="2"/>
  <c r="J31" i="2"/>
  <c r="K31" i="2"/>
  <c r="L25" i="2"/>
  <c r="I25" i="2"/>
  <c r="H25" i="2"/>
  <c r="L24" i="2" l="1"/>
  <c r="L23" i="2"/>
  <c r="I24" i="2"/>
  <c r="I23" i="2"/>
  <c r="H24" i="2"/>
  <c r="H23" i="2"/>
  <c r="I34" i="2"/>
  <c r="L16" i="2" l="1"/>
  <c r="I16" i="2"/>
  <c r="H16" i="2"/>
  <c r="L22" i="2" l="1"/>
  <c r="I22" i="2"/>
  <c r="H22" i="2"/>
  <c r="L21" i="2" l="1"/>
  <c r="I21" i="2"/>
  <c r="H21" i="2"/>
  <c r="K50" i="2" l="1"/>
  <c r="I61" i="2"/>
  <c r="I60" i="2"/>
  <c r="I59" i="2"/>
  <c r="I58" i="2"/>
  <c r="I57" i="2"/>
  <c r="K65" i="2"/>
  <c r="J65" i="2"/>
  <c r="I65" i="2"/>
  <c r="I64" i="2"/>
  <c r="I63" i="2"/>
  <c r="K63" i="2" s="1"/>
  <c r="L20" i="2"/>
  <c r="I20" i="2"/>
  <c r="J20" i="2" s="1"/>
  <c r="H20" i="2"/>
  <c r="L19" i="2"/>
  <c r="I19" i="2"/>
  <c r="H19" i="2"/>
  <c r="I62" i="1"/>
  <c r="I64" i="1"/>
  <c r="I58" i="1"/>
  <c r="I53" i="1"/>
  <c r="I51" i="1"/>
  <c r="I50" i="1"/>
  <c r="I49" i="1"/>
  <c r="I67" i="1" s="1"/>
  <c r="I33" i="2"/>
  <c r="L25" i="1"/>
  <c r="I25" i="1"/>
  <c r="H25" i="1"/>
  <c r="J63" i="2" l="1"/>
  <c r="L47" i="1"/>
  <c r="I47" i="1"/>
  <c r="I65" i="1" s="1"/>
  <c r="H47" i="1"/>
  <c r="L17" i="1"/>
  <c r="I17" i="1"/>
  <c r="H17" i="1"/>
  <c r="K65" i="1" l="1"/>
  <c r="J65" i="1"/>
  <c r="J25" i="1"/>
  <c r="K25" i="1"/>
  <c r="J26" i="1"/>
  <c r="K26" i="1"/>
  <c r="J27" i="1"/>
  <c r="K27" i="1"/>
  <c r="L24" i="1"/>
  <c r="I24" i="1"/>
  <c r="H24" i="1"/>
  <c r="E4" i="1"/>
  <c r="B4" i="1"/>
  <c r="I31" i="1"/>
  <c r="L23" i="1" l="1"/>
  <c r="I23" i="1"/>
  <c r="H23" i="1"/>
  <c r="L22" i="1" l="1"/>
  <c r="I22" i="1"/>
  <c r="K22" i="1" s="1"/>
  <c r="H22" i="1"/>
  <c r="J23" i="1"/>
  <c r="K23" i="1"/>
  <c r="K24" i="1"/>
  <c r="K31" i="1"/>
  <c r="K32" i="1"/>
  <c r="I30" i="1"/>
  <c r="L21" i="1"/>
  <c r="L20" i="1"/>
  <c r="I21" i="1"/>
  <c r="I20" i="1"/>
  <c r="H21" i="1"/>
  <c r="H20" i="1"/>
  <c r="J22" i="1" l="1"/>
  <c r="L19" i="1"/>
  <c r="I19" i="1"/>
  <c r="I56" i="1" s="1"/>
  <c r="H19" i="1"/>
  <c r="L16" i="1"/>
  <c r="I16" i="1"/>
  <c r="I55" i="1" s="1"/>
  <c r="H16" i="1"/>
  <c r="I29" i="1" l="1"/>
  <c r="I57" i="1" s="1"/>
  <c r="I58" i="12"/>
  <c r="I63" i="12"/>
  <c r="K70" i="12"/>
  <c r="J70" i="12"/>
  <c r="J65" i="12"/>
  <c r="I68" i="12"/>
  <c r="I69" i="12"/>
  <c r="I70" i="12"/>
  <c r="I71" i="12"/>
  <c r="I66" i="12"/>
  <c r="I65" i="12"/>
  <c r="I64" i="12"/>
  <c r="I67" i="12"/>
  <c r="I62" i="12"/>
  <c r="K35" i="12" l="1"/>
  <c r="J35" i="12" l="1"/>
  <c r="J34" i="12"/>
  <c r="J33" i="12"/>
  <c r="J32" i="12"/>
  <c r="J31" i="12"/>
  <c r="J30" i="12"/>
  <c r="K36" i="11"/>
  <c r="J36" i="11"/>
  <c r="K26" i="12"/>
  <c r="J25" i="12"/>
  <c r="J24" i="12"/>
  <c r="K23" i="12"/>
  <c r="K38" i="12"/>
  <c r="K22" i="12"/>
  <c r="K21" i="12"/>
  <c r="J20" i="12"/>
  <c r="K39" i="12"/>
  <c r="J27" i="12" l="1"/>
  <c r="I61" i="12"/>
  <c r="K31" i="12"/>
  <c r="K33" i="12"/>
  <c r="K34" i="12"/>
  <c r="K32" i="12"/>
  <c r="K30" i="12"/>
  <c r="J22" i="12"/>
  <c r="K24" i="12"/>
  <c r="J26" i="12"/>
  <c r="K25" i="12"/>
  <c r="K27" i="12"/>
  <c r="J21" i="12"/>
  <c r="K20" i="12"/>
  <c r="J35" i="11"/>
  <c r="K35" i="11" l="1"/>
  <c r="J33" i="11" l="1"/>
  <c r="J32" i="11"/>
  <c r="K71" i="11"/>
  <c r="J71" i="11"/>
  <c r="I68" i="11"/>
  <c r="I67" i="11"/>
  <c r="J67" i="11" s="1"/>
  <c r="I66" i="11"/>
  <c r="K66" i="11" s="1"/>
  <c r="I65" i="11"/>
  <c r="I64" i="11"/>
  <c r="I73" i="11"/>
  <c r="K33" i="11" l="1"/>
  <c r="K32" i="11"/>
  <c r="K67" i="11"/>
  <c r="J30" i="11"/>
  <c r="J31" i="11"/>
  <c r="K31" i="11"/>
  <c r="J29" i="11"/>
  <c r="K30" i="11" l="1"/>
  <c r="K29" i="11"/>
  <c r="J27" i="11" l="1"/>
  <c r="J26" i="11"/>
  <c r="I63" i="11"/>
  <c r="J25" i="11"/>
  <c r="K24" i="11"/>
  <c r="I62" i="11"/>
  <c r="I61" i="11"/>
  <c r="J18" i="11"/>
  <c r="K18" i="11"/>
  <c r="J19" i="11"/>
  <c r="K19" i="11"/>
  <c r="J20" i="11"/>
  <c r="K20" i="11"/>
  <c r="J21" i="11"/>
  <c r="K21" i="11"/>
  <c r="K25" i="11"/>
  <c r="K27" i="11"/>
  <c r="I72" i="10"/>
  <c r="I63" i="10"/>
  <c r="K26" i="11" l="1"/>
  <c r="J24" i="11"/>
  <c r="I71" i="10" l="1"/>
  <c r="K15" i="14" s="1"/>
  <c r="J54" i="10"/>
  <c r="K54" i="10"/>
  <c r="J53" i="10"/>
  <c r="K53" i="10"/>
  <c r="J31" i="10"/>
  <c r="J30" i="10"/>
  <c r="J32" i="10"/>
  <c r="K32" i="10"/>
  <c r="K37" i="10"/>
  <c r="J28" i="10"/>
  <c r="J27" i="10"/>
  <c r="J33" i="10"/>
  <c r="K33" i="10"/>
  <c r="K30" i="10" l="1"/>
  <c r="K31" i="10"/>
  <c r="J29" i="10"/>
  <c r="K29" i="10"/>
  <c r="K28" i="10"/>
  <c r="K27" i="10"/>
  <c r="I69" i="10"/>
  <c r="J24" i="10" l="1"/>
  <c r="K24" i="10"/>
  <c r="J25" i="10"/>
  <c r="K25" i="10"/>
  <c r="J26" i="10"/>
  <c r="K26" i="10"/>
  <c r="J23" i="10"/>
  <c r="K22" i="10"/>
  <c r="J21" i="10"/>
  <c r="J70" i="10"/>
  <c r="K70" i="10"/>
  <c r="J73" i="10"/>
  <c r="K73" i="10"/>
  <c r="J74" i="10"/>
  <c r="K74" i="10"/>
  <c r="J71" i="10"/>
  <c r="J52" i="10"/>
  <c r="K52" i="10"/>
  <c r="I70" i="9"/>
  <c r="K23" i="10" l="1"/>
  <c r="J22" i="10"/>
  <c r="K21" i="10"/>
  <c r="K71" i="10"/>
  <c r="J33" i="9"/>
  <c r="K33" i="9"/>
  <c r="J34" i="9"/>
  <c r="K34" i="9"/>
  <c r="J32" i="9"/>
  <c r="J18" i="9"/>
  <c r="J19" i="9"/>
  <c r="K19" i="9"/>
  <c r="J20" i="9"/>
  <c r="K20" i="9"/>
  <c r="K32" i="9" l="1"/>
  <c r="K18" i="9"/>
  <c r="J28" i="9"/>
  <c r="J27" i="9"/>
  <c r="J29" i="9"/>
  <c r="K29" i="9"/>
  <c r="J30" i="9"/>
  <c r="K30" i="9"/>
  <c r="J31" i="9"/>
  <c r="K31" i="9"/>
  <c r="J35" i="9"/>
  <c r="K35" i="9"/>
  <c r="J26" i="9"/>
  <c r="J25" i="9"/>
  <c r="K28" i="9" l="1"/>
  <c r="K27" i="9"/>
  <c r="K26" i="9"/>
  <c r="K25" i="9"/>
  <c r="K36" i="9"/>
  <c r="I64" i="8"/>
  <c r="I55" i="8"/>
  <c r="I54" i="8"/>
  <c r="K31" i="8" l="1"/>
  <c r="J25" i="8"/>
  <c r="K25" i="8"/>
  <c r="J26" i="8"/>
  <c r="K26" i="8"/>
  <c r="J27" i="8"/>
  <c r="K27" i="8"/>
  <c r="J24" i="8"/>
  <c r="J23" i="8"/>
  <c r="K23" i="8"/>
  <c r="K24" i="8" l="1"/>
  <c r="J18" i="8"/>
  <c r="K18" i="8"/>
  <c r="K58" i="7" l="1"/>
  <c r="J58" i="7"/>
  <c r="I59" i="7"/>
  <c r="I58" i="7"/>
  <c r="I57" i="7"/>
  <c r="I56" i="7"/>
  <c r="I55" i="7"/>
  <c r="I52" i="7"/>
  <c r="I60" i="7"/>
  <c r="I51" i="7"/>
  <c r="J20" i="7" l="1"/>
  <c r="K20" i="7"/>
  <c r="J21" i="7"/>
  <c r="K21" i="7"/>
  <c r="J22" i="7"/>
  <c r="K22" i="7"/>
  <c r="J23" i="7"/>
  <c r="K23" i="7"/>
  <c r="I49" i="6" l="1"/>
  <c r="I50" i="6"/>
  <c r="I51" i="6"/>
  <c r="I52" i="6"/>
  <c r="I53" i="6"/>
  <c r="I66" i="5" l="1"/>
  <c r="I67" i="5"/>
  <c r="I65" i="5"/>
  <c r="I68" i="5"/>
  <c r="J31" i="5"/>
  <c r="K31" i="5"/>
  <c r="J24" i="5" l="1"/>
  <c r="K24" i="5"/>
  <c r="J25" i="5"/>
  <c r="K25" i="5"/>
  <c r="J26" i="5"/>
  <c r="K26" i="5"/>
  <c r="J27" i="5"/>
  <c r="K27" i="5"/>
  <c r="J21" i="5" l="1"/>
  <c r="K21" i="5"/>
  <c r="J22" i="5"/>
  <c r="K22" i="5"/>
  <c r="J23" i="5"/>
  <c r="K23" i="5"/>
  <c r="J28" i="5"/>
  <c r="K28" i="5"/>
  <c r="J29" i="5"/>
  <c r="K29" i="5"/>
  <c r="J30" i="5"/>
  <c r="K30" i="5"/>
  <c r="I66" i="4" l="1"/>
  <c r="I64" i="4"/>
  <c r="I63" i="4"/>
  <c r="I61" i="4"/>
  <c r="I75" i="4"/>
  <c r="J35" i="4" l="1"/>
  <c r="K35" i="4"/>
  <c r="J34" i="4"/>
  <c r="K34" i="4"/>
  <c r="J31" i="4" l="1"/>
  <c r="K31" i="4"/>
  <c r="J32" i="4"/>
  <c r="K32" i="4"/>
  <c r="J33" i="4"/>
  <c r="K33" i="4"/>
  <c r="K40" i="4"/>
  <c r="J18" i="4" l="1"/>
  <c r="K18" i="4"/>
  <c r="J19" i="4"/>
  <c r="K19" i="4"/>
  <c r="J20" i="4"/>
  <c r="K20" i="4"/>
  <c r="K39" i="4" l="1"/>
  <c r="K27" i="4" l="1"/>
  <c r="K28" i="4"/>
  <c r="J27" i="4"/>
  <c r="J28" i="4"/>
  <c r="K26" i="4"/>
  <c r="J26" i="4"/>
  <c r="I62" i="3" l="1"/>
  <c r="I61" i="3"/>
  <c r="I60" i="3"/>
  <c r="I63" i="3"/>
  <c r="I52" i="3"/>
  <c r="J26" i="3"/>
  <c r="K26" i="3"/>
  <c r="J23" i="3" l="1"/>
  <c r="K23" i="3"/>
  <c r="J24" i="3"/>
  <c r="K24" i="3"/>
  <c r="J21" i="3" l="1"/>
  <c r="K21" i="3"/>
  <c r="J22" i="3"/>
  <c r="K22" i="3"/>
  <c r="G3" i="14" l="1"/>
  <c r="I54" i="2"/>
  <c r="J32" i="2"/>
  <c r="K32" i="2"/>
  <c r="J27" i="2" l="1"/>
  <c r="K27" i="2"/>
  <c r="J26" i="2" l="1"/>
  <c r="K26" i="2"/>
  <c r="J25" i="2"/>
  <c r="K25" i="2"/>
  <c r="J24" i="2"/>
  <c r="K24" i="2"/>
  <c r="G6" i="14" l="1"/>
  <c r="G7" i="14"/>
  <c r="G12" i="14"/>
  <c r="G13" i="14"/>
  <c r="G15" i="14"/>
  <c r="D16" i="14"/>
  <c r="E16" i="14"/>
  <c r="F16" i="14"/>
  <c r="G16" i="14"/>
  <c r="H16" i="14"/>
  <c r="I16" i="14"/>
  <c r="J16" i="14"/>
  <c r="K16" i="14"/>
  <c r="L16" i="14"/>
  <c r="M16" i="14"/>
  <c r="D17" i="14"/>
  <c r="E17" i="14"/>
  <c r="F17" i="14"/>
  <c r="G17" i="14"/>
  <c r="H17" i="14"/>
  <c r="I17" i="14"/>
  <c r="J17" i="14"/>
  <c r="K17" i="14"/>
  <c r="L17" i="14"/>
  <c r="M17" i="14"/>
  <c r="D18" i="14"/>
  <c r="E18" i="14"/>
  <c r="F18" i="14"/>
  <c r="G18" i="14"/>
  <c r="H18" i="14"/>
  <c r="I18" i="14"/>
  <c r="J18" i="14"/>
  <c r="L18" i="14"/>
  <c r="M18" i="14"/>
  <c r="D19" i="14"/>
  <c r="E19" i="14"/>
  <c r="F19" i="14"/>
  <c r="G19" i="14"/>
  <c r="H19" i="14"/>
  <c r="I19" i="14"/>
  <c r="J19" i="14"/>
  <c r="K19" i="14"/>
  <c r="L19" i="14"/>
  <c r="M19" i="14"/>
  <c r="C16" i="14"/>
  <c r="C17" i="14"/>
  <c r="C18" i="14"/>
  <c r="C19" i="14"/>
  <c r="K20" i="2"/>
  <c r="K21" i="2"/>
  <c r="K22" i="2"/>
  <c r="J21" i="2"/>
  <c r="J22" i="2"/>
  <c r="E34" i="19"/>
  <c r="B20" i="14"/>
  <c r="C20" i="14"/>
  <c r="D20" i="14"/>
  <c r="E20" i="14"/>
  <c r="F20" i="14"/>
  <c r="G20" i="14"/>
  <c r="H20" i="14"/>
  <c r="I20" i="14"/>
  <c r="J20" i="14"/>
  <c r="K20" i="14"/>
  <c r="L20" i="14"/>
  <c r="M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G49" i="1"/>
  <c r="B19" i="14"/>
  <c r="K29" i="1"/>
  <c r="J19" i="1"/>
  <c r="J20" i="1"/>
  <c r="J21" i="1"/>
  <c r="J28" i="1"/>
  <c r="E22" i="19"/>
  <c r="E21" i="19"/>
  <c r="K28" i="1" l="1"/>
  <c r="F28" i="1"/>
  <c r="E28" i="1"/>
  <c r="F36" i="1"/>
  <c r="F38" i="1"/>
  <c r="F39" i="1"/>
  <c r="E36" i="1"/>
  <c r="E38" i="1"/>
  <c r="E39" i="1"/>
  <c r="M15" i="14" l="1"/>
  <c r="M14" i="14"/>
  <c r="M13" i="14"/>
  <c r="M12" i="14"/>
  <c r="M11" i="14"/>
  <c r="M10" i="14"/>
  <c r="I60" i="12"/>
  <c r="J60" i="12" s="1"/>
  <c r="I59" i="12"/>
  <c r="M5" i="14"/>
  <c r="K57" i="12"/>
  <c r="J57" i="12"/>
  <c r="G57" i="12"/>
  <c r="G74" i="12" s="1"/>
  <c r="K56" i="12"/>
  <c r="J56" i="12"/>
  <c r="G56" i="12"/>
  <c r="G73" i="12" s="1"/>
  <c r="K55" i="12"/>
  <c r="J55" i="12"/>
  <c r="G55" i="12"/>
  <c r="G72" i="12" s="1"/>
  <c r="G54" i="12"/>
  <c r="G71" i="12" s="1"/>
  <c r="K53" i="12"/>
  <c r="J53" i="12"/>
  <c r="G53" i="12"/>
  <c r="G70" i="12" s="1"/>
  <c r="G52" i="12"/>
  <c r="G69" i="12" s="1"/>
  <c r="D52" i="12"/>
  <c r="M3" i="14" s="1"/>
  <c r="G51" i="12"/>
  <c r="G68" i="12" s="1"/>
  <c r="F51" i="12"/>
  <c r="E51" i="12"/>
  <c r="G50" i="12"/>
  <c r="G67" i="12" s="1"/>
  <c r="F50" i="12"/>
  <c r="E50" i="12"/>
  <c r="K49" i="12"/>
  <c r="J49" i="12"/>
  <c r="G49" i="12"/>
  <c r="G66" i="12" s="1"/>
  <c r="F49" i="12"/>
  <c r="E49" i="12"/>
  <c r="K48" i="12"/>
  <c r="J48" i="12"/>
  <c r="G48" i="12"/>
  <c r="G65" i="12" s="1"/>
  <c r="F48" i="12"/>
  <c r="E48" i="12"/>
  <c r="G47" i="12"/>
  <c r="G64" i="12" s="1"/>
  <c r="F47" i="12"/>
  <c r="E47" i="12"/>
  <c r="F46" i="12"/>
  <c r="E46" i="12"/>
  <c r="F45" i="12"/>
  <c r="E45" i="12"/>
  <c r="G40" i="12"/>
  <c r="G63" i="12" s="1"/>
  <c r="F40" i="12"/>
  <c r="E40" i="12"/>
  <c r="K37" i="12"/>
  <c r="F37" i="12"/>
  <c r="E37" i="12"/>
  <c r="K36" i="12"/>
  <c r="G36" i="12"/>
  <c r="G62" i="12" s="1"/>
  <c r="F36" i="12"/>
  <c r="E36" i="12"/>
  <c r="K29" i="12"/>
  <c r="J29" i="12"/>
  <c r="F29" i="12"/>
  <c r="E29" i="12"/>
  <c r="K28" i="12"/>
  <c r="J28" i="12"/>
  <c r="F28" i="12"/>
  <c r="E28" i="12"/>
  <c r="K19" i="12"/>
  <c r="J19" i="12"/>
  <c r="G19" i="12"/>
  <c r="G61" i="12" s="1"/>
  <c r="F19" i="12"/>
  <c r="E19" i="12"/>
  <c r="K18" i="12"/>
  <c r="J18" i="12"/>
  <c r="F18" i="12"/>
  <c r="E18" i="12"/>
  <c r="K17" i="12"/>
  <c r="J17" i="12"/>
  <c r="F17" i="12"/>
  <c r="E17" i="12"/>
  <c r="K16" i="12"/>
  <c r="J16" i="12"/>
  <c r="G16" i="12"/>
  <c r="G60" i="12" s="1"/>
  <c r="F16" i="12"/>
  <c r="E16" i="12"/>
  <c r="K15" i="12"/>
  <c r="J15" i="12"/>
  <c r="F15" i="12"/>
  <c r="E15" i="12"/>
  <c r="K14" i="12"/>
  <c r="J14" i="12"/>
  <c r="F14" i="12"/>
  <c r="E14" i="12"/>
  <c r="K13" i="12"/>
  <c r="J13" i="12"/>
  <c r="F13" i="12"/>
  <c r="E13" i="12"/>
  <c r="K12" i="12"/>
  <c r="J12" i="12"/>
  <c r="F12" i="12"/>
  <c r="E12" i="12"/>
  <c r="K11" i="12"/>
  <c r="J11" i="12"/>
  <c r="F11" i="12"/>
  <c r="E11" i="12"/>
  <c r="K10" i="12"/>
  <c r="J10" i="12"/>
  <c r="F10" i="12"/>
  <c r="E10" i="12"/>
  <c r="K9" i="12"/>
  <c r="J9" i="12"/>
  <c r="G9" i="12"/>
  <c r="G59" i="12" s="1"/>
  <c r="F9" i="12"/>
  <c r="E9" i="12"/>
  <c r="F8" i="12"/>
  <c r="E8" i="12"/>
  <c r="F7" i="12"/>
  <c r="E7" i="12"/>
  <c r="F6" i="12"/>
  <c r="E6" i="12"/>
  <c r="F5" i="12"/>
  <c r="G4" i="12"/>
  <c r="G58" i="12" s="1"/>
  <c r="F4" i="12"/>
  <c r="I69" i="11"/>
  <c r="L15" i="14" s="1"/>
  <c r="L14" i="14"/>
  <c r="L13" i="14"/>
  <c r="L12" i="14"/>
  <c r="L11" i="14"/>
  <c r="L10" i="14"/>
  <c r="L9" i="14"/>
  <c r="L8" i="14"/>
  <c r="L7" i="14"/>
  <c r="I60" i="11"/>
  <c r="L6" i="14" s="1"/>
  <c r="I59" i="11"/>
  <c r="L5" i="14" s="1"/>
  <c r="K58" i="11"/>
  <c r="J58" i="11"/>
  <c r="G58" i="11"/>
  <c r="G75" i="11" s="1"/>
  <c r="K57" i="11"/>
  <c r="J57" i="11"/>
  <c r="G57" i="11"/>
  <c r="G74" i="11" s="1"/>
  <c r="G56" i="11"/>
  <c r="G73" i="11" s="1"/>
  <c r="G55" i="11"/>
  <c r="G72" i="11" s="1"/>
  <c r="K54" i="11"/>
  <c r="J54" i="11"/>
  <c r="G54" i="11"/>
  <c r="G71" i="11" s="1"/>
  <c r="G53" i="11"/>
  <c r="G70" i="11" s="1"/>
  <c r="D53" i="11"/>
  <c r="L3" i="14" s="1"/>
  <c r="K52" i="11"/>
  <c r="K69" i="11" s="1"/>
  <c r="J52" i="11"/>
  <c r="J69" i="11" s="1"/>
  <c r="G69" i="11"/>
  <c r="F52" i="11"/>
  <c r="E52" i="11"/>
  <c r="G51" i="11"/>
  <c r="G68" i="11" s="1"/>
  <c r="F51" i="11"/>
  <c r="E51" i="11"/>
  <c r="K50" i="11"/>
  <c r="J50" i="11"/>
  <c r="G50" i="11"/>
  <c r="G67" i="11" s="1"/>
  <c r="F50" i="11"/>
  <c r="E50" i="11"/>
  <c r="K49" i="11"/>
  <c r="J49" i="11"/>
  <c r="G49" i="11"/>
  <c r="G66" i="11" s="1"/>
  <c r="F49" i="11"/>
  <c r="E49" i="11"/>
  <c r="G48" i="11"/>
  <c r="G65" i="11" s="1"/>
  <c r="F48" i="11"/>
  <c r="E48" i="11"/>
  <c r="F47" i="11"/>
  <c r="E47" i="11"/>
  <c r="F46" i="11"/>
  <c r="E46" i="11"/>
  <c r="G40" i="11"/>
  <c r="G64" i="11" s="1"/>
  <c r="F40" i="11"/>
  <c r="E40" i="11"/>
  <c r="K39" i="11"/>
  <c r="F39" i="11"/>
  <c r="E39" i="11"/>
  <c r="K38" i="11"/>
  <c r="F38" i="11"/>
  <c r="E38" i="11"/>
  <c r="K37" i="11"/>
  <c r="G37" i="11"/>
  <c r="G63" i="11" s="1"/>
  <c r="F37" i="11"/>
  <c r="E37" i="11"/>
  <c r="K34" i="11"/>
  <c r="J34" i="11"/>
  <c r="F34" i="11"/>
  <c r="E34" i="11"/>
  <c r="K28" i="11"/>
  <c r="J28" i="11"/>
  <c r="F28" i="11"/>
  <c r="E28" i="11"/>
  <c r="K23" i="11"/>
  <c r="J23" i="11"/>
  <c r="G23" i="11"/>
  <c r="G62" i="11" s="1"/>
  <c r="F23" i="11"/>
  <c r="E23" i="11"/>
  <c r="K22" i="11"/>
  <c r="J22" i="11"/>
  <c r="F22" i="11"/>
  <c r="E22" i="11"/>
  <c r="K17" i="11"/>
  <c r="J17" i="11"/>
  <c r="F17" i="11"/>
  <c r="E17" i="11"/>
  <c r="K16" i="11"/>
  <c r="J16" i="11"/>
  <c r="G16" i="11"/>
  <c r="G61" i="11" s="1"/>
  <c r="F16" i="11"/>
  <c r="E16" i="11"/>
  <c r="K15" i="11"/>
  <c r="J15" i="11"/>
  <c r="F15" i="11"/>
  <c r="E15" i="11"/>
  <c r="K14" i="11"/>
  <c r="J14" i="11"/>
  <c r="F14" i="11"/>
  <c r="E14" i="11"/>
  <c r="K13" i="11"/>
  <c r="J13" i="11"/>
  <c r="F13" i="11"/>
  <c r="E13" i="11"/>
  <c r="K12" i="11"/>
  <c r="J12" i="11"/>
  <c r="F12" i="11"/>
  <c r="E12" i="11"/>
  <c r="K11" i="11"/>
  <c r="J11" i="11"/>
  <c r="F11" i="11"/>
  <c r="E11" i="11"/>
  <c r="K10" i="11"/>
  <c r="J10" i="11"/>
  <c r="F10" i="11"/>
  <c r="E10" i="11"/>
  <c r="K9" i="11"/>
  <c r="J9" i="11"/>
  <c r="G9" i="11"/>
  <c r="G60" i="11" s="1"/>
  <c r="F9" i="11"/>
  <c r="E9" i="11"/>
  <c r="F8" i="11"/>
  <c r="E8" i="11"/>
  <c r="F7" i="11"/>
  <c r="E7" i="11"/>
  <c r="F6" i="11"/>
  <c r="E6" i="11"/>
  <c r="F5" i="11"/>
  <c r="G4" i="11"/>
  <c r="G59" i="11" s="1"/>
  <c r="I68" i="10"/>
  <c r="I67" i="10"/>
  <c r="I66" i="10"/>
  <c r="I65" i="10"/>
  <c r="I64" i="10"/>
  <c r="I62" i="10"/>
  <c r="K9" i="14" s="1"/>
  <c r="I61" i="10"/>
  <c r="K8" i="14" s="1"/>
  <c r="I60" i="10"/>
  <c r="K7" i="14" s="1"/>
  <c r="I59" i="10"/>
  <c r="K6" i="14" s="1"/>
  <c r="I58" i="10"/>
  <c r="K5" i="14" s="1"/>
  <c r="K57" i="10"/>
  <c r="J57" i="10"/>
  <c r="G57" i="10"/>
  <c r="G74" i="10" s="1"/>
  <c r="K56" i="10"/>
  <c r="J56" i="10"/>
  <c r="G56" i="10"/>
  <c r="G73" i="10" s="1"/>
  <c r="G55" i="10"/>
  <c r="G72" i="10" s="1"/>
  <c r="G71" i="10"/>
  <c r="K51" i="10"/>
  <c r="J51" i="10"/>
  <c r="G51" i="10"/>
  <c r="G70" i="10" s="1"/>
  <c r="G50" i="10"/>
  <c r="G69" i="10" s="1"/>
  <c r="D50" i="10"/>
  <c r="K3" i="14" s="1"/>
  <c r="G49" i="10"/>
  <c r="G68" i="10" s="1"/>
  <c r="F49" i="10"/>
  <c r="E49" i="10"/>
  <c r="G48" i="10"/>
  <c r="G67" i="10" s="1"/>
  <c r="F48" i="10"/>
  <c r="E48" i="10"/>
  <c r="K47" i="10"/>
  <c r="J47" i="10"/>
  <c r="G47" i="10"/>
  <c r="G66" i="10" s="1"/>
  <c r="F47" i="10"/>
  <c r="E47" i="10"/>
  <c r="G46" i="10"/>
  <c r="G65" i="10" s="1"/>
  <c r="F46" i="10"/>
  <c r="E46" i="10"/>
  <c r="G45" i="10"/>
  <c r="G64" i="10" s="1"/>
  <c r="F45" i="10"/>
  <c r="E45" i="10"/>
  <c r="F43" i="10"/>
  <c r="E43" i="10"/>
  <c r="F42" i="10"/>
  <c r="E42" i="10"/>
  <c r="G39" i="10"/>
  <c r="G63" i="10" s="1"/>
  <c r="F39" i="10"/>
  <c r="E39" i="10"/>
  <c r="K38" i="10"/>
  <c r="F38" i="10"/>
  <c r="E38" i="10"/>
  <c r="K36" i="10"/>
  <c r="F36" i="10"/>
  <c r="E36" i="10"/>
  <c r="K35" i="10"/>
  <c r="G35" i="10"/>
  <c r="G62" i="10" s="1"/>
  <c r="F35" i="10"/>
  <c r="E35" i="10"/>
  <c r="K34" i="10"/>
  <c r="J34" i="10"/>
  <c r="F34" i="10"/>
  <c r="E34" i="10"/>
  <c r="K20" i="10"/>
  <c r="J20" i="10"/>
  <c r="F20" i="10"/>
  <c r="E20" i="10"/>
  <c r="K19" i="10"/>
  <c r="J19" i="10"/>
  <c r="G19" i="10"/>
  <c r="G61" i="10" s="1"/>
  <c r="F19" i="10"/>
  <c r="E19" i="10"/>
  <c r="K18" i="10"/>
  <c r="J18" i="10"/>
  <c r="F18" i="10"/>
  <c r="E18" i="10"/>
  <c r="K17" i="10"/>
  <c r="J17" i="10"/>
  <c r="F17" i="10"/>
  <c r="E17" i="10"/>
  <c r="K16" i="10"/>
  <c r="J16" i="10"/>
  <c r="G16" i="10"/>
  <c r="G60" i="10" s="1"/>
  <c r="F16" i="10"/>
  <c r="E16" i="10"/>
  <c r="K15" i="10"/>
  <c r="F15" i="10"/>
  <c r="E15" i="10"/>
  <c r="K14" i="10"/>
  <c r="F14" i="10"/>
  <c r="E14" i="10"/>
  <c r="K13" i="10"/>
  <c r="F13" i="10"/>
  <c r="E13" i="10"/>
  <c r="K12" i="10"/>
  <c r="F12" i="10"/>
  <c r="E12" i="10"/>
  <c r="K11" i="10"/>
  <c r="F11" i="10"/>
  <c r="E11" i="10"/>
  <c r="K10" i="10"/>
  <c r="F10" i="10"/>
  <c r="E10" i="10"/>
  <c r="K9" i="10"/>
  <c r="G9" i="10"/>
  <c r="G59" i="10" s="1"/>
  <c r="F9" i="10"/>
  <c r="E9" i="10"/>
  <c r="F8" i="10"/>
  <c r="E8" i="10"/>
  <c r="F7" i="10"/>
  <c r="E7" i="10"/>
  <c r="F6" i="10"/>
  <c r="E6" i="10"/>
  <c r="F5" i="10"/>
  <c r="G4" i="10"/>
  <c r="G58" i="10" s="1"/>
  <c r="I66" i="9"/>
  <c r="J15" i="14" s="1"/>
  <c r="I65" i="9"/>
  <c r="J14" i="14" s="1"/>
  <c r="I64" i="9"/>
  <c r="J13" i="14" s="1"/>
  <c r="I63" i="9"/>
  <c r="J12" i="14" s="1"/>
  <c r="I62" i="9"/>
  <c r="J11" i="14" s="1"/>
  <c r="I61" i="9"/>
  <c r="J10" i="14" s="1"/>
  <c r="I60" i="9"/>
  <c r="J9" i="14" s="1"/>
  <c r="I58" i="9"/>
  <c r="J7" i="14" s="1"/>
  <c r="I57" i="9"/>
  <c r="J6" i="14" s="1"/>
  <c r="I56" i="9"/>
  <c r="J5" i="14" s="1"/>
  <c r="K55" i="9"/>
  <c r="J55" i="9"/>
  <c r="G55" i="9"/>
  <c r="G72" i="9" s="1"/>
  <c r="K54" i="9"/>
  <c r="J54" i="9"/>
  <c r="G54" i="9"/>
  <c r="G71" i="9" s="1"/>
  <c r="G53" i="9"/>
  <c r="G70" i="9" s="1"/>
  <c r="G52" i="9"/>
  <c r="G69" i="9" s="1"/>
  <c r="K51" i="9"/>
  <c r="J51" i="9"/>
  <c r="G51" i="9"/>
  <c r="G68" i="9" s="1"/>
  <c r="G50" i="9"/>
  <c r="G67" i="9" s="1"/>
  <c r="K49" i="9"/>
  <c r="J49" i="9"/>
  <c r="G49" i="9"/>
  <c r="G66" i="9" s="1"/>
  <c r="F49" i="9"/>
  <c r="E49" i="9"/>
  <c r="G48" i="9"/>
  <c r="G65" i="9" s="1"/>
  <c r="F48" i="9"/>
  <c r="E48" i="9"/>
  <c r="K47" i="9"/>
  <c r="J47" i="9"/>
  <c r="G47" i="9"/>
  <c r="G64" i="9" s="1"/>
  <c r="F47" i="9"/>
  <c r="E47" i="9"/>
  <c r="K46" i="9"/>
  <c r="J46" i="9"/>
  <c r="G46" i="9"/>
  <c r="G63" i="9" s="1"/>
  <c r="F46" i="9"/>
  <c r="E46" i="9"/>
  <c r="G45" i="9"/>
  <c r="G62" i="9" s="1"/>
  <c r="F45" i="9"/>
  <c r="E45" i="9"/>
  <c r="F44" i="9"/>
  <c r="E44" i="9"/>
  <c r="F43" i="9"/>
  <c r="E43" i="9"/>
  <c r="G39" i="9"/>
  <c r="G61" i="9" s="1"/>
  <c r="F39" i="9"/>
  <c r="E39" i="9"/>
  <c r="K38" i="9"/>
  <c r="F38" i="9"/>
  <c r="E38" i="9"/>
  <c r="K37" i="9"/>
  <c r="F37" i="9"/>
  <c r="E37" i="9"/>
  <c r="G36" i="9"/>
  <c r="G60" i="9" s="1"/>
  <c r="F36" i="9"/>
  <c r="E36" i="9"/>
  <c r="K24" i="9"/>
  <c r="J24" i="9"/>
  <c r="F24" i="9"/>
  <c r="E24" i="9"/>
  <c r="K23" i="9"/>
  <c r="J23" i="9"/>
  <c r="F23" i="9"/>
  <c r="E23" i="9"/>
  <c r="G22" i="9"/>
  <c r="G59" i="9" s="1"/>
  <c r="F22" i="9"/>
  <c r="E22" i="9"/>
  <c r="K21" i="9"/>
  <c r="J21" i="9"/>
  <c r="F21" i="9"/>
  <c r="E21" i="9"/>
  <c r="K17" i="9"/>
  <c r="J17" i="9"/>
  <c r="F17" i="9"/>
  <c r="E17" i="9"/>
  <c r="K16" i="9"/>
  <c r="J16" i="9"/>
  <c r="G16" i="9"/>
  <c r="G58" i="9" s="1"/>
  <c r="F16" i="9"/>
  <c r="E16" i="9"/>
  <c r="K15" i="9"/>
  <c r="F15" i="9"/>
  <c r="E15" i="9"/>
  <c r="K14" i="9"/>
  <c r="F14" i="9"/>
  <c r="E14" i="9"/>
  <c r="K13" i="9"/>
  <c r="F13" i="9"/>
  <c r="E13" i="9"/>
  <c r="K12" i="9"/>
  <c r="F12" i="9"/>
  <c r="E12" i="9"/>
  <c r="K11" i="9"/>
  <c r="F11" i="9"/>
  <c r="E11" i="9"/>
  <c r="K10" i="9"/>
  <c r="F10" i="9"/>
  <c r="E10" i="9"/>
  <c r="K9" i="9"/>
  <c r="G9" i="9"/>
  <c r="G57" i="9" s="1"/>
  <c r="F9" i="9"/>
  <c r="E9" i="9"/>
  <c r="F8" i="9"/>
  <c r="E8" i="9"/>
  <c r="F7" i="9"/>
  <c r="E7" i="9"/>
  <c r="G4" i="9"/>
  <c r="G56" i="9" s="1"/>
  <c r="F4" i="9"/>
  <c r="I60" i="8"/>
  <c r="I15" i="14" s="1"/>
  <c r="I59" i="8"/>
  <c r="I14" i="14" s="1"/>
  <c r="I58" i="8"/>
  <c r="I13" i="14" s="1"/>
  <c r="I57" i="8"/>
  <c r="I12" i="14" s="1"/>
  <c r="I56" i="8"/>
  <c r="I11" i="14" s="1"/>
  <c r="I10" i="14"/>
  <c r="I9" i="14"/>
  <c r="I53" i="8"/>
  <c r="I8" i="14" s="1"/>
  <c r="I52" i="8"/>
  <c r="I51" i="8"/>
  <c r="I6" i="14" s="1"/>
  <c r="I50" i="8"/>
  <c r="I5" i="14" s="1"/>
  <c r="G49" i="8"/>
  <c r="G66" i="8" s="1"/>
  <c r="G48" i="8"/>
  <c r="G65" i="8" s="1"/>
  <c r="G47" i="8"/>
  <c r="G64" i="8" s="1"/>
  <c r="G46" i="8"/>
  <c r="G63" i="8" s="1"/>
  <c r="K45" i="8"/>
  <c r="J45" i="8"/>
  <c r="G45" i="8"/>
  <c r="G62" i="8" s="1"/>
  <c r="K44" i="8"/>
  <c r="J44" i="8"/>
  <c r="G44" i="8"/>
  <c r="G61" i="8" s="1"/>
  <c r="K43" i="8"/>
  <c r="J43" i="8"/>
  <c r="G43" i="8"/>
  <c r="G60" i="8" s="1"/>
  <c r="F43" i="8"/>
  <c r="E43" i="8"/>
  <c r="G42" i="8"/>
  <c r="G59" i="8" s="1"/>
  <c r="F42" i="8"/>
  <c r="E42" i="8"/>
  <c r="K41" i="8"/>
  <c r="J41" i="8"/>
  <c r="G41" i="8"/>
  <c r="G58" i="8" s="1"/>
  <c r="F41" i="8"/>
  <c r="E41" i="8"/>
  <c r="K40" i="8"/>
  <c r="J40" i="8"/>
  <c r="G40" i="8"/>
  <c r="G57" i="8" s="1"/>
  <c r="F40" i="8"/>
  <c r="E40" i="8"/>
  <c r="G39" i="8"/>
  <c r="G56" i="8" s="1"/>
  <c r="F39" i="8"/>
  <c r="E39" i="8"/>
  <c r="F38" i="8"/>
  <c r="E38" i="8"/>
  <c r="F37" i="8"/>
  <c r="E37" i="8"/>
  <c r="G32" i="8"/>
  <c r="G55" i="8" s="1"/>
  <c r="F32" i="8"/>
  <c r="E32" i="8"/>
  <c r="K30" i="8"/>
  <c r="F30" i="8"/>
  <c r="E30" i="8"/>
  <c r="K29" i="8"/>
  <c r="F29" i="8"/>
  <c r="E29" i="8"/>
  <c r="K28" i="8"/>
  <c r="G28" i="8"/>
  <c r="G54" i="8" s="1"/>
  <c r="F28" i="8"/>
  <c r="E28" i="8"/>
  <c r="K22" i="8"/>
  <c r="J22" i="8"/>
  <c r="F22" i="8"/>
  <c r="E22" i="8"/>
  <c r="K21" i="8"/>
  <c r="J21" i="8"/>
  <c r="F21" i="8"/>
  <c r="E21" i="8"/>
  <c r="K20" i="8"/>
  <c r="J20" i="8"/>
  <c r="G20" i="8"/>
  <c r="G53" i="8" s="1"/>
  <c r="F20" i="8"/>
  <c r="E20" i="8"/>
  <c r="K19" i="8"/>
  <c r="J19" i="8"/>
  <c r="F19" i="8"/>
  <c r="E19" i="8"/>
  <c r="K17" i="8"/>
  <c r="J17" i="8"/>
  <c r="F17" i="8"/>
  <c r="E17" i="8"/>
  <c r="K16" i="8"/>
  <c r="J16" i="8"/>
  <c r="G16" i="8"/>
  <c r="G52" i="8" s="1"/>
  <c r="F16" i="8"/>
  <c r="E16" i="8"/>
  <c r="K15" i="8"/>
  <c r="F15" i="8"/>
  <c r="E15" i="8"/>
  <c r="K14" i="8"/>
  <c r="F14" i="8"/>
  <c r="E14" i="8"/>
  <c r="K13" i="8"/>
  <c r="F13" i="8"/>
  <c r="E13" i="8"/>
  <c r="K12" i="8"/>
  <c r="F12" i="8"/>
  <c r="E12" i="8"/>
  <c r="K11" i="8"/>
  <c r="F11" i="8"/>
  <c r="E11" i="8"/>
  <c r="K10" i="8"/>
  <c r="F10" i="8"/>
  <c r="E10" i="8"/>
  <c r="K9" i="8"/>
  <c r="G9" i="8"/>
  <c r="G51" i="8" s="1"/>
  <c r="F9" i="8"/>
  <c r="E9" i="8"/>
  <c r="F8" i="8"/>
  <c r="E8" i="8"/>
  <c r="F7" i="8"/>
  <c r="E7" i="8"/>
  <c r="F6" i="8"/>
  <c r="E6" i="8"/>
  <c r="F5" i="8"/>
  <c r="E5" i="8"/>
  <c r="G4" i="8"/>
  <c r="G50" i="8" s="1"/>
  <c r="H15" i="14"/>
  <c r="H14" i="14"/>
  <c r="I54" i="7"/>
  <c r="H13" i="14" s="1"/>
  <c r="I53" i="7"/>
  <c r="H12" i="14" s="1"/>
  <c r="H11" i="14"/>
  <c r="H10" i="14"/>
  <c r="I50" i="7"/>
  <c r="H9" i="14" s="1"/>
  <c r="I49" i="7"/>
  <c r="H8" i="14" s="1"/>
  <c r="I48" i="7"/>
  <c r="H7" i="14" s="1"/>
  <c r="I47" i="7"/>
  <c r="H6" i="14" s="1"/>
  <c r="I46" i="7"/>
  <c r="H5" i="14" s="1"/>
  <c r="K45" i="7"/>
  <c r="J45" i="7"/>
  <c r="G45" i="7"/>
  <c r="G62" i="7" s="1"/>
  <c r="K44" i="7"/>
  <c r="J44" i="7"/>
  <c r="G44" i="7"/>
  <c r="G61" i="7" s="1"/>
  <c r="G43" i="7"/>
  <c r="G60" i="7" s="1"/>
  <c r="K42" i="7"/>
  <c r="J42" i="7"/>
  <c r="G42" i="7"/>
  <c r="G59" i="7" s="1"/>
  <c r="K41" i="7"/>
  <c r="J41" i="7"/>
  <c r="G41" i="7"/>
  <c r="G58" i="7" s="1"/>
  <c r="G40" i="7"/>
  <c r="G57" i="7" s="1"/>
  <c r="D40" i="7"/>
  <c r="H3" i="14" s="1"/>
  <c r="K39" i="7"/>
  <c r="J39" i="7"/>
  <c r="G39" i="7"/>
  <c r="G56" i="7" s="1"/>
  <c r="F39" i="7"/>
  <c r="E39" i="7"/>
  <c r="G38" i="7"/>
  <c r="G55" i="7" s="1"/>
  <c r="F38" i="7"/>
  <c r="E38" i="7"/>
  <c r="K37" i="7"/>
  <c r="J37" i="7"/>
  <c r="G37" i="7"/>
  <c r="G54" i="7" s="1"/>
  <c r="F37" i="7"/>
  <c r="E37" i="7"/>
  <c r="K36" i="7"/>
  <c r="J36" i="7"/>
  <c r="G36" i="7"/>
  <c r="G53" i="7" s="1"/>
  <c r="F36" i="7"/>
  <c r="E36" i="7"/>
  <c r="G35" i="7"/>
  <c r="G52" i="7" s="1"/>
  <c r="F35" i="7"/>
  <c r="E35" i="7"/>
  <c r="F34" i="7"/>
  <c r="E34" i="7"/>
  <c r="F33" i="7"/>
  <c r="E33" i="7"/>
  <c r="G29" i="7"/>
  <c r="G51" i="7" s="1"/>
  <c r="F29" i="7"/>
  <c r="E29" i="7"/>
  <c r="K28" i="7"/>
  <c r="F28" i="7"/>
  <c r="E28" i="7"/>
  <c r="K27" i="7"/>
  <c r="F27" i="7"/>
  <c r="E27" i="7"/>
  <c r="K26" i="7"/>
  <c r="G26" i="7"/>
  <c r="G50" i="7" s="1"/>
  <c r="F26" i="7"/>
  <c r="E26" i="7"/>
  <c r="K25" i="7"/>
  <c r="J25" i="7"/>
  <c r="F25" i="7"/>
  <c r="E25" i="7"/>
  <c r="K24" i="7"/>
  <c r="J24" i="7"/>
  <c r="F24" i="7"/>
  <c r="E24" i="7"/>
  <c r="K19" i="7"/>
  <c r="J19" i="7"/>
  <c r="G19" i="7"/>
  <c r="G49" i="7" s="1"/>
  <c r="F19" i="7"/>
  <c r="E19" i="7"/>
  <c r="K18" i="7"/>
  <c r="J18" i="7"/>
  <c r="F18" i="7"/>
  <c r="E18" i="7"/>
  <c r="K17" i="7"/>
  <c r="J17" i="7"/>
  <c r="F17" i="7"/>
  <c r="E17" i="7"/>
  <c r="K16" i="7"/>
  <c r="J16" i="7"/>
  <c r="G16" i="7"/>
  <c r="G48" i="7" s="1"/>
  <c r="F16" i="7"/>
  <c r="E16" i="7"/>
  <c r="K15" i="7"/>
  <c r="J15" i="7"/>
  <c r="F15" i="7"/>
  <c r="E15" i="7"/>
  <c r="K14" i="7"/>
  <c r="J14" i="7"/>
  <c r="F14" i="7"/>
  <c r="E14" i="7"/>
  <c r="K13" i="7"/>
  <c r="J13" i="7"/>
  <c r="F13" i="7"/>
  <c r="E13" i="7"/>
  <c r="K12" i="7"/>
  <c r="J12" i="7"/>
  <c r="F12" i="7"/>
  <c r="E12" i="7"/>
  <c r="K11" i="7"/>
  <c r="J11" i="7"/>
  <c r="F11" i="7"/>
  <c r="E11" i="7"/>
  <c r="K10" i="7"/>
  <c r="J10" i="7"/>
  <c r="F10" i="7"/>
  <c r="E10" i="7"/>
  <c r="K9" i="7"/>
  <c r="J9" i="7"/>
  <c r="G9" i="7"/>
  <c r="G47" i="7" s="1"/>
  <c r="F9" i="7"/>
  <c r="E9" i="7"/>
  <c r="F8" i="7"/>
  <c r="E8" i="7"/>
  <c r="F7" i="7"/>
  <c r="E7" i="7"/>
  <c r="F6" i="7"/>
  <c r="F5" i="7"/>
  <c r="G4" i="7"/>
  <c r="G46" i="7" s="1"/>
  <c r="F4" i="7"/>
  <c r="I48" i="6"/>
  <c r="G14" i="14" s="1"/>
  <c r="J47" i="6"/>
  <c r="I47" i="6"/>
  <c r="J46" i="6"/>
  <c r="I46" i="6"/>
  <c r="I45" i="6"/>
  <c r="G11" i="14" s="1"/>
  <c r="I44" i="6"/>
  <c r="G10" i="14" s="1"/>
  <c r="I43" i="6"/>
  <c r="G9" i="14" s="1"/>
  <c r="I42" i="6"/>
  <c r="G8" i="14" s="1"/>
  <c r="K41" i="6"/>
  <c r="J41" i="6"/>
  <c r="I41" i="6"/>
  <c r="K40" i="6"/>
  <c r="J40" i="6"/>
  <c r="I40" i="6"/>
  <c r="I39" i="6"/>
  <c r="G5" i="14" s="1"/>
  <c r="G38" i="6"/>
  <c r="G55" i="6" s="1"/>
  <c r="G37" i="6"/>
  <c r="G54" i="6" s="1"/>
  <c r="G36" i="6"/>
  <c r="G53" i="6" s="1"/>
  <c r="K35" i="6"/>
  <c r="J35" i="6"/>
  <c r="G35" i="6"/>
  <c r="G52" i="6" s="1"/>
  <c r="K34" i="6"/>
  <c r="J34" i="6"/>
  <c r="G34" i="6"/>
  <c r="G51" i="6" s="1"/>
  <c r="K33" i="6"/>
  <c r="J33" i="6"/>
  <c r="G33" i="6"/>
  <c r="G50" i="6" s="1"/>
  <c r="D33" i="6"/>
  <c r="K32" i="6"/>
  <c r="J32" i="6"/>
  <c r="G32" i="6"/>
  <c r="G49" i="6" s="1"/>
  <c r="F32" i="6"/>
  <c r="E32" i="6"/>
  <c r="G31" i="6"/>
  <c r="G48" i="6" s="1"/>
  <c r="F31" i="6"/>
  <c r="E31" i="6"/>
  <c r="K30" i="6"/>
  <c r="J30" i="6"/>
  <c r="G30" i="6"/>
  <c r="G47" i="6" s="1"/>
  <c r="F30" i="6"/>
  <c r="E30" i="6"/>
  <c r="K29" i="6"/>
  <c r="J29" i="6"/>
  <c r="G29" i="6"/>
  <c r="G46" i="6" s="1"/>
  <c r="F29" i="6"/>
  <c r="E29" i="6"/>
  <c r="K47" i="6"/>
  <c r="G28" i="6"/>
  <c r="G45" i="6" s="1"/>
  <c r="F28" i="6"/>
  <c r="E28" i="6"/>
  <c r="K46" i="6"/>
  <c r="F27" i="6"/>
  <c r="E27" i="6"/>
  <c r="K45" i="6"/>
  <c r="F26" i="6"/>
  <c r="E26" i="6"/>
  <c r="K44" i="6"/>
  <c r="G25" i="6"/>
  <c r="G44" i="6" s="1"/>
  <c r="F25" i="6"/>
  <c r="E25" i="6"/>
  <c r="K24" i="6"/>
  <c r="F24" i="6"/>
  <c r="E24" i="6"/>
  <c r="K23" i="6"/>
  <c r="F23" i="6"/>
  <c r="E23" i="6"/>
  <c r="K22" i="6"/>
  <c r="G22" i="6"/>
  <c r="G43" i="6" s="1"/>
  <c r="F22" i="6"/>
  <c r="E22" i="6"/>
  <c r="K21" i="6"/>
  <c r="J21" i="6"/>
  <c r="F21" i="6"/>
  <c r="E21" i="6"/>
  <c r="K20" i="6"/>
  <c r="J20" i="6"/>
  <c r="F20" i="6"/>
  <c r="E20" i="6"/>
  <c r="K19" i="6"/>
  <c r="J19" i="6"/>
  <c r="G19" i="6"/>
  <c r="G42" i="6" s="1"/>
  <c r="F19" i="6"/>
  <c r="E19" i="6"/>
  <c r="K18" i="6"/>
  <c r="J18" i="6"/>
  <c r="F18" i="6"/>
  <c r="E18" i="6"/>
  <c r="K17" i="6"/>
  <c r="J17" i="6"/>
  <c r="F17" i="6"/>
  <c r="E17" i="6"/>
  <c r="K16" i="6"/>
  <c r="J16" i="6"/>
  <c r="G16" i="6"/>
  <c r="G41" i="6" s="1"/>
  <c r="F16" i="6"/>
  <c r="E16" i="6"/>
  <c r="K15" i="6"/>
  <c r="J15" i="6"/>
  <c r="F15" i="6"/>
  <c r="E15" i="6"/>
  <c r="K14" i="6"/>
  <c r="J14" i="6"/>
  <c r="F14" i="6"/>
  <c r="E14" i="6"/>
  <c r="K13" i="6"/>
  <c r="J13" i="6"/>
  <c r="F13" i="6"/>
  <c r="E13" i="6"/>
  <c r="K12" i="6"/>
  <c r="J12" i="6"/>
  <c r="F12" i="6"/>
  <c r="E12" i="6"/>
  <c r="K11" i="6"/>
  <c r="J11" i="6"/>
  <c r="F11" i="6"/>
  <c r="E11" i="6"/>
  <c r="K10" i="6"/>
  <c r="J10" i="6"/>
  <c r="F10" i="6"/>
  <c r="E10" i="6"/>
  <c r="K9" i="6"/>
  <c r="J9" i="6"/>
  <c r="G9" i="6"/>
  <c r="G40" i="6" s="1"/>
  <c r="F9" i="6"/>
  <c r="E9" i="6"/>
  <c r="F8" i="6"/>
  <c r="E8" i="6"/>
  <c r="F7" i="6"/>
  <c r="E7" i="6"/>
  <c r="F6" i="6"/>
  <c r="E6" i="6"/>
  <c r="F5" i="6"/>
  <c r="E5" i="6"/>
  <c r="K39" i="6"/>
  <c r="G4" i="6"/>
  <c r="G39" i="6" s="1"/>
  <c r="F4" i="6"/>
  <c r="F33" i="6" s="1"/>
  <c r="E4" i="6"/>
  <c r="E33" i="6" s="1"/>
  <c r="I64" i="5"/>
  <c r="F15" i="14" s="1"/>
  <c r="I63" i="5"/>
  <c r="F14" i="14" s="1"/>
  <c r="I62" i="5"/>
  <c r="F13" i="14" s="1"/>
  <c r="I61" i="5"/>
  <c r="F12" i="14" s="1"/>
  <c r="I60" i="5"/>
  <c r="F11" i="14" s="1"/>
  <c r="I59" i="5"/>
  <c r="F10" i="14" s="1"/>
  <c r="I58" i="5"/>
  <c r="F9" i="14" s="1"/>
  <c r="I57" i="5"/>
  <c r="F8" i="14" s="1"/>
  <c r="I56" i="5"/>
  <c r="F7" i="14" s="1"/>
  <c r="I55" i="5"/>
  <c r="F6" i="14" s="1"/>
  <c r="I54" i="5"/>
  <c r="F5" i="14" s="1"/>
  <c r="G53" i="5"/>
  <c r="G70" i="5" s="1"/>
  <c r="G52" i="5"/>
  <c r="G69" i="5" s="1"/>
  <c r="G51" i="5"/>
  <c r="G68" i="5" s="1"/>
  <c r="K50" i="5"/>
  <c r="J50" i="5"/>
  <c r="G50" i="5"/>
  <c r="G67" i="5" s="1"/>
  <c r="K49" i="5"/>
  <c r="J49" i="5"/>
  <c r="G49" i="5"/>
  <c r="G66" i="5" s="1"/>
  <c r="K48" i="5"/>
  <c r="J48" i="5"/>
  <c r="G48" i="5"/>
  <c r="G65" i="5" s="1"/>
  <c r="D48" i="5"/>
  <c r="F3" i="14" s="1"/>
  <c r="K47" i="5"/>
  <c r="J47" i="5"/>
  <c r="G47" i="5"/>
  <c r="G64" i="5" s="1"/>
  <c r="F47" i="5"/>
  <c r="E47" i="5"/>
  <c r="G46" i="5"/>
  <c r="G63" i="5" s="1"/>
  <c r="F46" i="5"/>
  <c r="E46" i="5"/>
  <c r="K45" i="5"/>
  <c r="J45" i="5"/>
  <c r="G45" i="5"/>
  <c r="G62" i="5" s="1"/>
  <c r="F45" i="5"/>
  <c r="E45" i="5"/>
  <c r="K44" i="5"/>
  <c r="J44" i="5"/>
  <c r="G44" i="5"/>
  <c r="G61" i="5" s="1"/>
  <c r="F44" i="5"/>
  <c r="E44" i="5"/>
  <c r="G43" i="5"/>
  <c r="G60" i="5" s="1"/>
  <c r="F43" i="5"/>
  <c r="E43" i="5"/>
  <c r="F42" i="5"/>
  <c r="E42" i="5"/>
  <c r="F41" i="5"/>
  <c r="E41" i="5"/>
  <c r="G38" i="5"/>
  <c r="G59" i="5" s="1"/>
  <c r="F38" i="5"/>
  <c r="E38" i="5"/>
  <c r="K37" i="5"/>
  <c r="F37" i="5"/>
  <c r="E37" i="5"/>
  <c r="K36" i="5"/>
  <c r="F36" i="5"/>
  <c r="E36" i="5"/>
  <c r="K35" i="5"/>
  <c r="G35" i="5"/>
  <c r="G58" i="5" s="1"/>
  <c r="F35" i="5"/>
  <c r="E35" i="5"/>
  <c r="K34" i="5"/>
  <c r="J34" i="5"/>
  <c r="F34" i="5"/>
  <c r="E34" i="5"/>
  <c r="F20" i="5"/>
  <c r="E20" i="5"/>
  <c r="K19" i="5"/>
  <c r="J19" i="5"/>
  <c r="G19" i="5"/>
  <c r="G57" i="5" s="1"/>
  <c r="F19" i="5"/>
  <c r="E19" i="5"/>
  <c r="K18" i="5"/>
  <c r="J18" i="5"/>
  <c r="F18" i="5"/>
  <c r="E18" i="5"/>
  <c r="K17" i="5"/>
  <c r="J17" i="5"/>
  <c r="F17" i="5"/>
  <c r="E17" i="5"/>
  <c r="K16" i="5"/>
  <c r="J16" i="5"/>
  <c r="G16" i="5"/>
  <c r="G56" i="5" s="1"/>
  <c r="F16" i="5"/>
  <c r="E16" i="5"/>
  <c r="K15" i="5"/>
  <c r="J15" i="5"/>
  <c r="F15" i="5"/>
  <c r="E15" i="5"/>
  <c r="K14" i="5"/>
  <c r="J14" i="5"/>
  <c r="F14" i="5"/>
  <c r="E14" i="5"/>
  <c r="K13" i="5"/>
  <c r="J13" i="5"/>
  <c r="F13" i="5"/>
  <c r="E13" i="5"/>
  <c r="K12" i="5"/>
  <c r="J12" i="5"/>
  <c r="F12" i="5"/>
  <c r="E12" i="5"/>
  <c r="K11" i="5"/>
  <c r="J11" i="5"/>
  <c r="F11" i="5"/>
  <c r="E11" i="5"/>
  <c r="K10" i="5"/>
  <c r="J10" i="5"/>
  <c r="F10" i="5"/>
  <c r="E10" i="5"/>
  <c r="K9" i="5"/>
  <c r="J9" i="5"/>
  <c r="G9" i="5"/>
  <c r="G55" i="5" s="1"/>
  <c r="F9" i="5"/>
  <c r="E9" i="5"/>
  <c r="F8" i="5"/>
  <c r="E8" i="5"/>
  <c r="F7" i="5"/>
  <c r="E7" i="5"/>
  <c r="F6" i="5"/>
  <c r="E6" i="5"/>
  <c r="F5" i="5"/>
  <c r="E5" i="5"/>
  <c r="K54" i="5"/>
  <c r="G4" i="5"/>
  <c r="G54" i="5" s="1"/>
  <c r="I71" i="4"/>
  <c r="E15" i="14" s="1"/>
  <c r="I70" i="4"/>
  <c r="E14" i="14" s="1"/>
  <c r="I69" i="4"/>
  <c r="E13" i="14" s="1"/>
  <c r="I68" i="4"/>
  <c r="E12" i="14" s="1"/>
  <c r="I67" i="4"/>
  <c r="E11" i="14" s="1"/>
  <c r="E10" i="14"/>
  <c r="I65" i="4"/>
  <c r="E9" i="14" s="1"/>
  <c r="E8" i="14"/>
  <c r="E7" i="14"/>
  <c r="I62" i="4"/>
  <c r="E6" i="14" s="1"/>
  <c r="E5" i="14"/>
  <c r="G60" i="4"/>
  <c r="G77" i="4" s="1"/>
  <c r="G59" i="4"/>
  <c r="G76" i="4" s="1"/>
  <c r="G55" i="4"/>
  <c r="G75" i="4" s="1"/>
  <c r="K54" i="4"/>
  <c r="J54" i="4"/>
  <c r="G54" i="4"/>
  <c r="G74" i="4" s="1"/>
  <c r="K53" i="4"/>
  <c r="J53" i="4"/>
  <c r="G53" i="4"/>
  <c r="G73" i="4" s="1"/>
  <c r="K52" i="4"/>
  <c r="J52" i="4"/>
  <c r="G52" i="4"/>
  <c r="G72" i="4" s="1"/>
  <c r="D52" i="4"/>
  <c r="E3" i="14" s="1"/>
  <c r="K51" i="4"/>
  <c r="J51" i="4"/>
  <c r="G51" i="4"/>
  <c r="G71" i="4" s="1"/>
  <c r="F51" i="4"/>
  <c r="E51" i="4"/>
  <c r="G50" i="4"/>
  <c r="G70" i="4" s="1"/>
  <c r="F50" i="4"/>
  <c r="E50" i="4"/>
  <c r="K49" i="4"/>
  <c r="J49" i="4"/>
  <c r="G49" i="4"/>
  <c r="G69" i="4" s="1"/>
  <c r="F49" i="4"/>
  <c r="E49" i="4"/>
  <c r="K48" i="4"/>
  <c r="J48" i="4"/>
  <c r="G48" i="4"/>
  <c r="G68" i="4" s="1"/>
  <c r="F48" i="4"/>
  <c r="E48" i="4"/>
  <c r="G47" i="4"/>
  <c r="G67" i="4" s="1"/>
  <c r="F47" i="4"/>
  <c r="E47" i="4"/>
  <c r="G42" i="4"/>
  <c r="G66" i="4" s="1"/>
  <c r="F42" i="4"/>
  <c r="E42" i="4"/>
  <c r="K41" i="4"/>
  <c r="J41" i="4"/>
  <c r="F41" i="4"/>
  <c r="E41" i="4"/>
  <c r="K38" i="4"/>
  <c r="F38" i="4"/>
  <c r="E38" i="4"/>
  <c r="K37" i="4"/>
  <c r="G37" i="4"/>
  <c r="G65" i="4" s="1"/>
  <c r="F37" i="4"/>
  <c r="E37" i="4"/>
  <c r="K36" i="4"/>
  <c r="J36" i="4"/>
  <c r="F36" i="4"/>
  <c r="E36" i="4"/>
  <c r="K29" i="4"/>
  <c r="J29" i="4"/>
  <c r="F29" i="4"/>
  <c r="E29" i="4"/>
  <c r="G22" i="4"/>
  <c r="G64" i="4" s="1"/>
  <c r="F22" i="4"/>
  <c r="E22" i="4"/>
  <c r="K21" i="4"/>
  <c r="J21" i="4"/>
  <c r="F21" i="4"/>
  <c r="E21" i="4"/>
  <c r="K17" i="4"/>
  <c r="J17" i="4"/>
  <c r="F17" i="4"/>
  <c r="E17" i="4"/>
  <c r="K16" i="4"/>
  <c r="J16" i="4"/>
  <c r="G16" i="4"/>
  <c r="G63" i="4" s="1"/>
  <c r="F16" i="4"/>
  <c r="E16" i="4"/>
  <c r="K15" i="4"/>
  <c r="J15" i="4"/>
  <c r="F15" i="4"/>
  <c r="E15" i="4"/>
  <c r="K14" i="4"/>
  <c r="J14" i="4"/>
  <c r="F14" i="4"/>
  <c r="E14" i="4"/>
  <c r="K13" i="4"/>
  <c r="J13" i="4"/>
  <c r="F13" i="4"/>
  <c r="E13" i="4"/>
  <c r="K12" i="4"/>
  <c r="J12" i="4"/>
  <c r="F12" i="4"/>
  <c r="E12" i="4"/>
  <c r="K11" i="4"/>
  <c r="J11" i="4"/>
  <c r="F11" i="4"/>
  <c r="E11" i="4"/>
  <c r="K10" i="4"/>
  <c r="J10" i="4"/>
  <c r="F10" i="4"/>
  <c r="E10" i="4"/>
  <c r="K9" i="4"/>
  <c r="G9" i="4"/>
  <c r="G62" i="4" s="1"/>
  <c r="F9" i="4"/>
  <c r="E9" i="4"/>
  <c r="F8" i="4"/>
  <c r="E8" i="4"/>
  <c r="F7" i="4"/>
  <c r="F6" i="4"/>
  <c r="E6" i="4"/>
  <c r="F5" i="4"/>
  <c r="E5" i="4"/>
  <c r="G4" i="4"/>
  <c r="G61" i="4" s="1"/>
  <c r="F4" i="4"/>
  <c r="E4" i="4"/>
  <c r="I59" i="3"/>
  <c r="D15" i="14" s="1"/>
  <c r="I58" i="3"/>
  <c r="D14" i="14" s="1"/>
  <c r="I57" i="3"/>
  <c r="D13" i="14" s="1"/>
  <c r="I56" i="3"/>
  <c r="D12" i="14" s="1"/>
  <c r="I55" i="3"/>
  <c r="D11" i="14" s="1"/>
  <c r="I54" i="3"/>
  <c r="D10" i="14" s="1"/>
  <c r="I53" i="3"/>
  <c r="J53" i="3" s="1"/>
  <c r="J52" i="3"/>
  <c r="I51" i="3"/>
  <c r="J51" i="3" s="1"/>
  <c r="I50" i="3"/>
  <c r="J50" i="3" s="1"/>
  <c r="I49" i="3"/>
  <c r="D5" i="14" s="1"/>
  <c r="K48" i="3"/>
  <c r="J48" i="3"/>
  <c r="G48" i="3"/>
  <c r="G65" i="3" s="1"/>
  <c r="K47" i="3"/>
  <c r="J47" i="3"/>
  <c r="G47" i="3"/>
  <c r="G64" i="3" s="1"/>
  <c r="K46" i="3"/>
  <c r="J46" i="3"/>
  <c r="G46" i="3"/>
  <c r="G63" i="3" s="1"/>
  <c r="K45" i="3"/>
  <c r="J45" i="3"/>
  <c r="G45" i="3"/>
  <c r="G62" i="3" s="1"/>
  <c r="K44" i="3"/>
  <c r="J44" i="3"/>
  <c r="G44" i="3"/>
  <c r="G61" i="3" s="1"/>
  <c r="K43" i="3"/>
  <c r="J43" i="3"/>
  <c r="G43" i="3"/>
  <c r="G60" i="3" s="1"/>
  <c r="D43" i="3"/>
  <c r="D3" i="14" s="1"/>
  <c r="K42" i="3"/>
  <c r="J42" i="3"/>
  <c r="G42" i="3"/>
  <c r="G59" i="3" s="1"/>
  <c r="F42" i="3"/>
  <c r="E42" i="3"/>
  <c r="G41" i="3"/>
  <c r="G58" i="3" s="1"/>
  <c r="F41" i="3"/>
  <c r="E41" i="3"/>
  <c r="K40" i="3"/>
  <c r="J40" i="3"/>
  <c r="G40" i="3"/>
  <c r="G57" i="3" s="1"/>
  <c r="F40" i="3"/>
  <c r="E40" i="3"/>
  <c r="K39" i="3"/>
  <c r="J39" i="3"/>
  <c r="G39" i="3"/>
  <c r="G56" i="3" s="1"/>
  <c r="F39" i="3"/>
  <c r="E39" i="3"/>
  <c r="G38" i="3"/>
  <c r="G55" i="3" s="1"/>
  <c r="F38" i="3"/>
  <c r="E38" i="3"/>
  <c r="F37" i="3"/>
  <c r="E37" i="3"/>
  <c r="F36" i="3"/>
  <c r="E36" i="3"/>
  <c r="G31" i="3"/>
  <c r="G54" i="3" s="1"/>
  <c r="F31" i="3"/>
  <c r="E31" i="3"/>
  <c r="K30" i="3"/>
  <c r="F30" i="3"/>
  <c r="E30" i="3"/>
  <c r="K29" i="3"/>
  <c r="F29" i="3"/>
  <c r="E29" i="3"/>
  <c r="K28" i="3"/>
  <c r="G28" i="3"/>
  <c r="G53" i="3" s="1"/>
  <c r="F28" i="3"/>
  <c r="E28" i="3"/>
  <c r="K25" i="3"/>
  <c r="J25" i="3"/>
  <c r="F25" i="3"/>
  <c r="E25" i="3"/>
  <c r="K20" i="3"/>
  <c r="J20" i="3"/>
  <c r="F20" i="3"/>
  <c r="E20" i="3"/>
  <c r="K19" i="3"/>
  <c r="J19" i="3"/>
  <c r="G19" i="3"/>
  <c r="G52" i="3" s="1"/>
  <c r="F19" i="3"/>
  <c r="E19" i="3"/>
  <c r="K18" i="3"/>
  <c r="J18" i="3"/>
  <c r="F18" i="3"/>
  <c r="E18" i="3"/>
  <c r="K17" i="3"/>
  <c r="J17" i="3"/>
  <c r="F17" i="3"/>
  <c r="E17" i="3"/>
  <c r="K16" i="3"/>
  <c r="J16" i="3"/>
  <c r="G16" i="3"/>
  <c r="G51" i="3" s="1"/>
  <c r="F16" i="3"/>
  <c r="E16" i="3"/>
  <c r="K15" i="3"/>
  <c r="J15" i="3"/>
  <c r="F15" i="3"/>
  <c r="E15" i="3"/>
  <c r="K14" i="3"/>
  <c r="J14" i="3"/>
  <c r="F14" i="3"/>
  <c r="E14" i="3"/>
  <c r="K13" i="3"/>
  <c r="J13" i="3"/>
  <c r="F13" i="3"/>
  <c r="E13" i="3"/>
  <c r="K12" i="3"/>
  <c r="J12" i="3"/>
  <c r="F12" i="3"/>
  <c r="E12" i="3"/>
  <c r="K11" i="3"/>
  <c r="J11" i="3"/>
  <c r="F11" i="3"/>
  <c r="E11" i="3"/>
  <c r="K10" i="3"/>
  <c r="J10" i="3"/>
  <c r="F10" i="3"/>
  <c r="E10" i="3"/>
  <c r="G9" i="3"/>
  <c r="G50" i="3" s="1"/>
  <c r="F9" i="3"/>
  <c r="E9" i="3"/>
  <c r="F8" i="3"/>
  <c r="E8" i="3"/>
  <c r="F7" i="3"/>
  <c r="E7" i="3"/>
  <c r="F6" i="3"/>
  <c r="E6" i="3"/>
  <c r="K49" i="3"/>
  <c r="G4" i="3"/>
  <c r="G49" i="3" s="1"/>
  <c r="F4" i="3"/>
  <c r="C15" i="14"/>
  <c r="I56" i="2"/>
  <c r="I55" i="2"/>
  <c r="I53" i="2"/>
  <c r="C7" i="14" s="1"/>
  <c r="I52" i="2"/>
  <c r="I51" i="2"/>
  <c r="C5" i="14" s="1"/>
  <c r="J50" i="2"/>
  <c r="G50" i="2"/>
  <c r="G67" i="2" s="1"/>
  <c r="K49" i="2"/>
  <c r="J49" i="2"/>
  <c r="G49" i="2"/>
  <c r="G66" i="2" s="1"/>
  <c r="K48" i="2"/>
  <c r="J48" i="2"/>
  <c r="G48" i="2"/>
  <c r="G65" i="2" s="1"/>
  <c r="G47" i="2"/>
  <c r="G64" i="2" s="1"/>
  <c r="K46" i="2"/>
  <c r="J46" i="2"/>
  <c r="G46" i="2"/>
  <c r="G63" i="2" s="1"/>
  <c r="K45" i="2"/>
  <c r="J45" i="2"/>
  <c r="G45" i="2"/>
  <c r="G62" i="2" s="1"/>
  <c r="D45" i="2"/>
  <c r="C3" i="14" s="1"/>
  <c r="K44" i="2"/>
  <c r="K61" i="2" s="1"/>
  <c r="J44" i="2"/>
  <c r="J61" i="2" s="1"/>
  <c r="G44" i="2"/>
  <c r="G61" i="2" s="1"/>
  <c r="F44" i="2"/>
  <c r="E44" i="2"/>
  <c r="G43" i="2"/>
  <c r="G60" i="2" s="1"/>
  <c r="F43" i="2"/>
  <c r="E43" i="2"/>
  <c r="K42" i="2"/>
  <c r="J42" i="2"/>
  <c r="G42" i="2"/>
  <c r="G59" i="2" s="1"/>
  <c r="F42" i="2"/>
  <c r="E42" i="2"/>
  <c r="K41" i="2"/>
  <c r="J41" i="2"/>
  <c r="G41" i="2"/>
  <c r="G58" i="2" s="1"/>
  <c r="F41" i="2"/>
  <c r="E41" i="2"/>
  <c r="G40" i="2"/>
  <c r="G57" i="2" s="1"/>
  <c r="F40" i="2"/>
  <c r="E40" i="2"/>
  <c r="F39" i="2"/>
  <c r="E39" i="2"/>
  <c r="F37" i="2"/>
  <c r="E37" i="2"/>
  <c r="G36" i="2"/>
  <c r="G56" i="2" s="1"/>
  <c r="F36" i="2"/>
  <c r="E36" i="2"/>
  <c r="K35" i="2"/>
  <c r="F35" i="2"/>
  <c r="E35" i="2"/>
  <c r="K34" i="2"/>
  <c r="F34" i="2"/>
  <c r="E34" i="2"/>
  <c r="K33" i="2"/>
  <c r="G33" i="2"/>
  <c r="G55" i="2" s="1"/>
  <c r="F33" i="2"/>
  <c r="E33" i="2"/>
  <c r="K23" i="2"/>
  <c r="J23" i="2"/>
  <c r="F23" i="2"/>
  <c r="E23" i="2"/>
  <c r="F21" i="2"/>
  <c r="E21" i="2"/>
  <c r="K19" i="2"/>
  <c r="J19" i="2"/>
  <c r="G19" i="2"/>
  <c r="G54" i="2" s="1"/>
  <c r="F19" i="2"/>
  <c r="E19" i="2"/>
  <c r="K18" i="2"/>
  <c r="J18" i="2"/>
  <c r="F18" i="2"/>
  <c r="E18" i="2"/>
  <c r="K17" i="2"/>
  <c r="J17" i="2"/>
  <c r="F17" i="2"/>
  <c r="E17" i="2"/>
  <c r="K16" i="2"/>
  <c r="J16" i="2"/>
  <c r="G16" i="2"/>
  <c r="G53" i="2" s="1"/>
  <c r="F16" i="2"/>
  <c r="E16" i="2"/>
  <c r="K15" i="2"/>
  <c r="F15" i="2"/>
  <c r="E15" i="2"/>
  <c r="K14" i="2"/>
  <c r="F14" i="2"/>
  <c r="E14" i="2"/>
  <c r="K13" i="2"/>
  <c r="F13" i="2"/>
  <c r="E13" i="2"/>
  <c r="K12" i="2"/>
  <c r="F12" i="2"/>
  <c r="E12" i="2"/>
  <c r="K11" i="2"/>
  <c r="F11" i="2"/>
  <c r="E11" i="2"/>
  <c r="K10" i="2"/>
  <c r="F10" i="2"/>
  <c r="E10" i="2"/>
  <c r="K9" i="2"/>
  <c r="G9" i="2"/>
  <c r="G52" i="2" s="1"/>
  <c r="F9" i="2"/>
  <c r="E9" i="2"/>
  <c r="F8" i="2"/>
  <c r="E8" i="2"/>
  <c r="F7" i="2"/>
  <c r="E7" i="2"/>
  <c r="F6" i="2"/>
  <c r="E6" i="2"/>
  <c r="F5" i="2"/>
  <c r="E5" i="2"/>
  <c r="K51" i="2"/>
  <c r="G4" i="2"/>
  <c r="G51" i="2" s="1"/>
  <c r="F4" i="2"/>
  <c r="K47" i="1"/>
  <c r="K48" i="1"/>
  <c r="K49" i="1"/>
  <c r="K50" i="1"/>
  <c r="K51" i="1"/>
  <c r="J47" i="1"/>
  <c r="J48" i="1"/>
  <c r="J49" i="1"/>
  <c r="J67" i="1" s="1"/>
  <c r="J50" i="1"/>
  <c r="J51" i="1"/>
  <c r="G51" i="1"/>
  <c r="G69" i="1" s="1"/>
  <c r="G50" i="1"/>
  <c r="G68" i="1" s="1"/>
  <c r="G67" i="1"/>
  <c r="G48" i="1"/>
  <c r="G66" i="1" s="1"/>
  <c r="G47" i="1"/>
  <c r="G65" i="1" s="1"/>
  <c r="G46" i="1"/>
  <c r="G64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9" i="1"/>
  <c r="E30" i="1"/>
  <c r="E33" i="1"/>
  <c r="E34" i="1"/>
  <c r="E35" i="1"/>
  <c r="E40" i="1"/>
  <c r="E41" i="1"/>
  <c r="E42" i="1"/>
  <c r="E43" i="1"/>
  <c r="E44" i="1"/>
  <c r="E45" i="1"/>
  <c r="N19" i="14"/>
  <c r="N20" i="14"/>
  <c r="O20" i="14" s="1"/>
  <c r="N21" i="14"/>
  <c r="O21" i="14" s="1"/>
  <c r="A21" i="14"/>
  <c r="P21" i="14" s="1"/>
  <c r="A20" i="14"/>
  <c r="P20" i="14" s="1"/>
  <c r="A19" i="14"/>
  <c r="P19" i="14" s="1"/>
  <c r="H24" i="21"/>
  <c r="H23" i="21"/>
  <c r="H22" i="21"/>
  <c r="H21" i="21"/>
  <c r="H20" i="21"/>
  <c r="H18" i="21"/>
  <c r="H17" i="21"/>
  <c r="H16" i="21"/>
  <c r="H15" i="21"/>
  <c r="E5" i="21"/>
  <c r="E4" i="21"/>
  <c r="J39" i="6" l="1"/>
  <c r="O19" i="14"/>
  <c r="F7" i="23"/>
  <c r="J66" i="12"/>
  <c r="K66" i="12"/>
  <c r="F52" i="12"/>
  <c r="K59" i="12"/>
  <c r="M6" i="14"/>
  <c r="K60" i="12"/>
  <c r="M7" i="14"/>
  <c r="E52" i="12"/>
  <c r="K65" i="12"/>
  <c r="K61" i="12"/>
  <c r="M8" i="14"/>
  <c r="J61" i="12"/>
  <c r="K62" i="12"/>
  <c r="M9" i="14"/>
  <c r="K60" i="11"/>
  <c r="K63" i="11"/>
  <c r="E53" i="11"/>
  <c r="J61" i="11"/>
  <c r="K62" i="11"/>
  <c r="J62" i="11"/>
  <c r="F53" i="11"/>
  <c r="K61" i="11"/>
  <c r="J66" i="11"/>
  <c r="J60" i="10"/>
  <c r="K60" i="10"/>
  <c r="J63" i="10"/>
  <c r="K63" i="10"/>
  <c r="K10" i="14"/>
  <c r="K11" i="14"/>
  <c r="J68" i="10"/>
  <c r="K68" i="10"/>
  <c r="E50" i="10"/>
  <c r="K59" i="10"/>
  <c r="K12" i="14"/>
  <c r="K14" i="14"/>
  <c r="F50" i="10"/>
  <c r="J66" i="10"/>
  <c r="K66" i="10"/>
  <c r="K13" i="14"/>
  <c r="J61" i="10"/>
  <c r="K61" i="10"/>
  <c r="K62" i="10"/>
  <c r="K58" i="9"/>
  <c r="J58" i="9"/>
  <c r="J63" i="9"/>
  <c r="K57" i="9"/>
  <c r="K64" i="9"/>
  <c r="J64" i="9"/>
  <c r="K60" i="9"/>
  <c r="J53" i="8"/>
  <c r="K51" i="8"/>
  <c r="K53" i="8"/>
  <c r="J52" i="8"/>
  <c r="I7" i="14"/>
  <c r="K52" i="8"/>
  <c r="K54" i="8"/>
  <c r="K48" i="7"/>
  <c r="J48" i="7"/>
  <c r="K47" i="7"/>
  <c r="E40" i="7"/>
  <c r="F40" i="7"/>
  <c r="K49" i="6"/>
  <c r="J48" i="6"/>
  <c r="J45" i="6"/>
  <c r="J44" i="6"/>
  <c r="K50" i="7"/>
  <c r="J49" i="7"/>
  <c r="K49" i="7"/>
  <c r="J43" i="6"/>
  <c r="K43" i="6"/>
  <c r="J42" i="6"/>
  <c r="K42" i="6"/>
  <c r="K60" i="5"/>
  <c r="K57" i="5"/>
  <c r="J56" i="5"/>
  <c r="J59" i="5"/>
  <c r="J61" i="5"/>
  <c r="J55" i="5"/>
  <c r="K56" i="5"/>
  <c r="J58" i="5"/>
  <c r="E48" i="5"/>
  <c r="F48" i="5"/>
  <c r="J54" i="5"/>
  <c r="K55" i="5"/>
  <c r="K58" i="5"/>
  <c r="J60" i="5"/>
  <c r="J62" i="5"/>
  <c r="J57" i="5"/>
  <c r="K61" i="4"/>
  <c r="K66" i="4"/>
  <c r="K67" i="4"/>
  <c r="K68" i="4"/>
  <c r="K62" i="4"/>
  <c r="E52" i="4"/>
  <c r="K69" i="4"/>
  <c r="J71" i="4"/>
  <c r="F52" i="4"/>
  <c r="K71" i="4"/>
  <c r="J61" i="4"/>
  <c r="J66" i="4"/>
  <c r="J68" i="4"/>
  <c r="J70" i="4"/>
  <c r="J63" i="4"/>
  <c r="J65" i="4"/>
  <c r="J62" i="4"/>
  <c r="K63" i="4"/>
  <c r="K65" i="4"/>
  <c r="J67" i="4"/>
  <c r="J69" i="4"/>
  <c r="K64" i="4"/>
  <c r="J64" i="4"/>
  <c r="J57" i="3"/>
  <c r="K57" i="3"/>
  <c r="J59" i="3"/>
  <c r="J55" i="3"/>
  <c r="E43" i="3"/>
  <c r="K50" i="3"/>
  <c r="D6" i="14"/>
  <c r="K52" i="3"/>
  <c r="D8" i="14"/>
  <c r="J54" i="3"/>
  <c r="J56" i="3"/>
  <c r="J58" i="3"/>
  <c r="K51" i="3"/>
  <c r="D7" i="14"/>
  <c r="K59" i="3"/>
  <c r="J49" i="3"/>
  <c r="J60" i="3" s="1"/>
  <c r="F43" i="3"/>
  <c r="K54" i="3"/>
  <c r="K55" i="3"/>
  <c r="J62" i="3"/>
  <c r="K56" i="3"/>
  <c r="K53" i="3"/>
  <c r="D9" i="14"/>
  <c r="C11" i="14"/>
  <c r="J58" i="2"/>
  <c r="C12" i="14"/>
  <c r="C9" i="14"/>
  <c r="J59" i="2"/>
  <c r="C13" i="14"/>
  <c r="C6" i="14"/>
  <c r="C10" i="14"/>
  <c r="C14" i="14"/>
  <c r="J54" i="2"/>
  <c r="C8" i="14"/>
  <c r="K54" i="2"/>
  <c r="E45" i="2"/>
  <c r="J53" i="2"/>
  <c r="K53" i="2"/>
  <c r="K55" i="2"/>
  <c r="F45" i="2"/>
  <c r="K52" i="2"/>
  <c r="K67" i="1"/>
  <c r="E46" i="1"/>
  <c r="F26" i="21"/>
  <c r="C16" i="21" s="1"/>
  <c r="F10" i="21"/>
  <c r="C7" i="21" s="1"/>
  <c r="K63" i="9"/>
  <c r="K51" i="6"/>
  <c r="K52" i="6"/>
  <c r="K48" i="6"/>
  <c r="K50" i="6"/>
  <c r="K59" i="5"/>
  <c r="K61" i="5"/>
  <c r="K62" i="5"/>
  <c r="K70" i="4"/>
  <c r="K60" i="3"/>
  <c r="K58" i="3"/>
  <c r="K58" i="2"/>
  <c r="K59" i="2"/>
  <c r="M65" i="12" l="1"/>
  <c r="O65" i="12" s="1"/>
  <c r="P65" i="12"/>
  <c r="D14" i="15" s="1"/>
  <c r="P66" i="11"/>
  <c r="D13" i="15" s="1"/>
  <c r="M65" i="10"/>
  <c r="O65" i="10" s="1"/>
  <c r="P65" i="10"/>
  <c r="D12" i="15" s="1"/>
  <c r="M57" i="8"/>
  <c r="N57" i="8"/>
  <c r="E10" i="15" s="1"/>
  <c r="P53" i="7"/>
  <c r="D9" i="15" s="1"/>
  <c r="M46" i="6"/>
  <c r="O46" i="6" s="1"/>
  <c r="N46" i="6"/>
  <c r="E8" i="15" s="1"/>
  <c r="P46" i="6"/>
  <c r="D8" i="15" s="1"/>
  <c r="P61" i="5"/>
  <c r="D7" i="15" s="1"/>
  <c r="N68" i="4"/>
  <c r="E6" i="15" s="1"/>
  <c r="J63" i="3"/>
  <c r="J64" i="3"/>
  <c r="J61" i="3"/>
  <c r="M56" i="3" s="1"/>
  <c r="O56" i="3" s="1"/>
  <c r="J65" i="3"/>
  <c r="K65" i="3"/>
  <c r="K64" i="3"/>
  <c r="K63" i="3"/>
  <c r="K61" i="3"/>
  <c r="K62" i="3"/>
  <c r="P58" i="2"/>
  <c r="D4" i="15" s="1"/>
  <c r="N66" i="11"/>
  <c r="E13" i="15" s="1"/>
  <c r="N65" i="10"/>
  <c r="E12" i="15" s="1"/>
  <c r="N61" i="5"/>
  <c r="E7" i="15" s="1"/>
  <c r="N58" i="2" l="1"/>
  <c r="E4" i="15" s="1"/>
  <c r="N65" i="12"/>
  <c r="E14" i="15" s="1"/>
  <c r="M66" i="11"/>
  <c r="O66" i="11" s="1"/>
  <c r="N53" i="7"/>
  <c r="E9" i="15" s="1"/>
  <c r="M53" i="7"/>
  <c r="O53" i="7" s="1"/>
  <c r="M61" i="5"/>
  <c r="O61" i="5" s="1"/>
  <c r="P68" i="4"/>
  <c r="D6" i="15" s="1"/>
  <c r="M68" i="4"/>
  <c r="O68" i="4" s="1"/>
  <c r="P56" i="3"/>
  <c r="D5" i="15" s="1"/>
  <c r="N56" i="3"/>
  <c r="E5" i="15" s="1"/>
  <c r="M58" i="2"/>
  <c r="O58" i="2" s="1"/>
  <c r="P3" i="14"/>
  <c r="N31" i="14" l="1"/>
  <c r="O31" i="14" s="1"/>
  <c r="A2" i="14"/>
  <c r="P2" i="14" s="1"/>
  <c r="B18" i="14"/>
  <c r="B17" i="14"/>
  <c r="B16" i="14"/>
  <c r="I63" i="1"/>
  <c r="B15" i="14" s="1"/>
  <c r="G45" i="1"/>
  <c r="G63" i="1" s="1"/>
  <c r="A18" i="14"/>
  <c r="P18" i="14" s="1"/>
  <c r="A17" i="14"/>
  <c r="P17" i="14" s="1"/>
  <c r="A16" i="14"/>
  <c r="P16" i="14" s="1"/>
  <c r="A15" i="14"/>
  <c r="P15" i="14" s="1"/>
  <c r="A14" i="14"/>
  <c r="P14" i="14" s="1"/>
  <c r="A13" i="14"/>
  <c r="P13" i="14" s="1"/>
  <c r="A12" i="14"/>
  <c r="P12" i="14" s="1"/>
  <c r="A11" i="14"/>
  <c r="P11" i="14" s="1"/>
  <c r="A32" i="14"/>
  <c r="P32" i="14" s="1"/>
  <c r="A33" i="14"/>
  <c r="P33" i="14" s="1"/>
  <c r="A31" i="14"/>
  <c r="P31" i="14" s="1"/>
  <c r="A30" i="14"/>
  <c r="P30" i="14" s="1"/>
  <c r="A29" i="14"/>
  <c r="P29" i="14" s="1"/>
  <c r="A28" i="14"/>
  <c r="P28" i="14" s="1"/>
  <c r="A27" i="14"/>
  <c r="P27" i="14" s="1"/>
  <c r="A26" i="14"/>
  <c r="P26" i="14" s="1"/>
  <c r="A25" i="14"/>
  <c r="P25" i="14" s="1"/>
  <c r="A24" i="14"/>
  <c r="P24" i="14" s="1"/>
  <c r="A23" i="14"/>
  <c r="P23" i="14" s="1"/>
  <c r="J16" i="1"/>
  <c r="J17" i="1"/>
  <c r="J18" i="1"/>
  <c r="K16" i="1"/>
  <c r="K17" i="1"/>
  <c r="K18" i="1"/>
  <c r="K19" i="1"/>
  <c r="K20" i="1"/>
  <c r="K21" i="1"/>
  <c r="F17" i="1"/>
  <c r="F18" i="1"/>
  <c r="F19" i="1"/>
  <c r="F20" i="1"/>
  <c r="F21" i="1"/>
  <c r="K43" i="1"/>
  <c r="J43" i="1"/>
  <c r="B14" i="14"/>
  <c r="I61" i="1"/>
  <c r="J61" i="1" s="1"/>
  <c r="I60" i="1"/>
  <c r="B12" i="14" s="1"/>
  <c r="I59" i="1"/>
  <c r="B10" i="14"/>
  <c r="B9" i="14"/>
  <c r="B8" i="14"/>
  <c r="B7" i="14"/>
  <c r="I54" i="1"/>
  <c r="B6" i="14" s="1"/>
  <c r="G19" i="1"/>
  <c r="G56" i="1" s="1"/>
  <c r="A8" i="14" s="1"/>
  <c r="P8" i="14" s="1"/>
  <c r="G44" i="1"/>
  <c r="G62" i="1" s="1"/>
  <c r="G43" i="1"/>
  <c r="G61" i="1" s="1"/>
  <c r="G42" i="1"/>
  <c r="G60" i="1" s="1"/>
  <c r="G41" i="1"/>
  <c r="G59" i="1" s="1"/>
  <c r="G34" i="1"/>
  <c r="G58" i="1" s="1"/>
  <c r="A10" i="14" s="1"/>
  <c r="P10" i="14" s="1"/>
  <c r="G29" i="1"/>
  <c r="G57" i="1" s="1"/>
  <c r="A9" i="14" s="1"/>
  <c r="P9" i="14" s="1"/>
  <c r="G16" i="1"/>
  <c r="G55" i="1" s="1"/>
  <c r="A7" i="14" s="1"/>
  <c r="P7" i="14" s="1"/>
  <c r="G9" i="1"/>
  <c r="G54" i="1" s="1"/>
  <c r="A6" i="14" s="1"/>
  <c r="P6" i="14" s="1"/>
  <c r="G4" i="1"/>
  <c r="G53" i="1" s="1"/>
  <c r="A5" i="14" s="1"/>
  <c r="P5" i="14" s="1"/>
  <c r="B13" i="14" l="1"/>
  <c r="J57" i="1"/>
  <c r="B5" i="14"/>
  <c r="J62" i="1"/>
  <c r="B11" i="14"/>
  <c r="F5" i="1"/>
  <c r="F6" i="1"/>
  <c r="F7" i="1"/>
  <c r="F8" i="1"/>
  <c r="F9" i="1"/>
  <c r="F10" i="1"/>
  <c r="F11" i="1"/>
  <c r="F12" i="1"/>
  <c r="F13" i="1"/>
  <c r="F14" i="1"/>
  <c r="F15" i="1"/>
  <c r="F16" i="1"/>
  <c r="F29" i="1"/>
  <c r="F30" i="1"/>
  <c r="F33" i="1"/>
  <c r="F34" i="1"/>
  <c r="F35" i="1"/>
  <c r="F40" i="1"/>
  <c r="F41" i="1"/>
  <c r="F42" i="1"/>
  <c r="F43" i="1"/>
  <c r="F44" i="1"/>
  <c r="F45" i="1"/>
  <c r="N17" i="14" l="1"/>
  <c r="O17" i="14" l="1"/>
  <c r="C15" i="23"/>
  <c r="M36" i="14"/>
  <c r="L36" i="14"/>
  <c r="K45" i="1"/>
  <c r="J45" i="1"/>
  <c r="K62" i="1" l="1"/>
  <c r="K61" i="1"/>
  <c r="J64" i="1"/>
  <c r="H36" i="14"/>
  <c r="G36" i="14"/>
  <c r="F36" i="14"/>
  <c r="E36" i="14"/>
  <c r="D36" i="14"/>
  <c r="M34" i="14"/>
  <c r="M35" i="14" s="1"/>
  <c r="H34" i="14"/>
  <c r="H35" i="14" s="1"/>
  <c r="G34" i="14"/>
  <c r="F34" i="14"/>
  <c r="F35" i="14" s="1"/>
  <c r="E34" i="14"/>
  <c r="E35" i="14" s="1"/>
  <c r="D34" i="14"/>
  <c r="C34" i="14"/>
  <c r="C35" i="14" s="1"/>
  <c r="N33" i="14"/>
  <c r="O33" i="14" s="1"/>
  <c r="N32" i="14"/>
  <c r="O32" i="14" s="1"/>
  <c r="N30" i="14"/>
  <c r="O30" i="14" s="1"/>
  <c r="N29" i="14"/>
  <c r="O29" i="14" s="1"/>
  <c r="N28" i="14"/>
  <c r="O28" i="14" s="1"/>
  <c r="N27" i="14"/>
  <c r="O27" i="14" s="1"/>
  <c r="N26" i="14"/>
  <c r="N25" i="14"/>
  <c r="N24" i="14"/>
  <c r="O24" i="14" s="1"/>
  <c r="N23" i="14"/>
  <c r="N18" i="14"/>
  <c r="N16" i="14"/>
  <c r="N15" i="14"/>
  <c r="N14" i="14"/>
  <c r="N13" i="14"/>
  <c r="N12" i="14"/>
  <c r="N11" i="14"/>
  <c r="N10" i="14"/>
  <c r="N9" i="14"/>
  <c r="N7" i="14"/>
  <c r="N6" i="14"/>
  <c r="N5" i="14"/>
  <c r="L34" i="14"/>
  <c r="L35" i="14" s="1"/>
  <c r="K57" i="1"/>
  <c r="K56" i="1"/>
  <c r="J55" i="1"/>
  <c r="K54" i="1"/>
  <c r="J54" i="1"/>
  <c r="K63" i="1"/>
  <c r="J63" i="1"/>
  <c r="K33" i="1"/>
  <c r="K30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O12" i="14" l="1"/>
  <c r="F12" i="23"/>
  <c r="O9" i="14"/>
  <c r="F13" i="23"/>
  <c r="O13" i="14"/>
  <c r="C6" i="23"/>
  <c r="O26" i="14"/>
  <c r="C19" i="23"/>
  <c r="O25" i="14"/>
  <c r="C20" i="23"/>
  <c r="O5" i="14"/>
  <c r="C8" i="23"/>
  <c r="O10" i="14"/>
  <c r="F6" i="23"/>
  <c r="C9" i="23" s="1"/>
  <c r="O14" i="14"/>
  <c r="F10" i="23"/>
  <c r="O23" i="14"/>
  <c r="C21" i="23"/>
  <c r="O7" i="14"/>
  <c r="C14" i="23"/>
  <c r="O16" i="14"/>
  <c r="C18" i="23"/>
  <c r="O6" i="14"/>
  <c r="C4" i="23"/>
  <c r="O11" i="14"/>
  <c r="F11" i="23"/>
  <c r="O15" i="14"/>
  <c r="C16" i="23"/>
  <c r="O18" i="14"/>
  <c r="K55" i="1"/>
  <c r="K34" i="14"/>
  <c r="G35" i="14"/>
  <c r="D35" i="14"/>
  <c r="J56" i="1"/>
  <c r="C10" i="23" l="1"/>
  <c r="C12" i="23" s="1"/>
  <c r="C11" i="23" s="1"/>
  <c r="K64" i="1"/>
  <c r="K35" i="14"/>
  <c r="N60" i="1" l="1"/>
  <c r="E3" i="15" s="1"/>
  <c r="I25" i="21" l="1"/>
  <c r="C6" i="21" s="1"/>
  <c r="C17" i="21" l="1"/>
  <c r="C19" i="21" s="1"/>
  <c r="C5" i="21"/>
  <c r="D44" i="8" l="1"/>
  <c r="F4" i="8"/>
  <c r="F44" i="8" s="1"/>
  <c r="P57" i="8" s="1"/>
  <c r="D10" i="15" s="1"/>
  <c r="E44" i="8"/>
  <c r="I3" i="14" l="1"/>
  <c r="O57" i="8"/>
  <c r="I34" i="14" l="1"/>
  <c r="I36" i="14"/>
  <c r="I35" i="14" l="1"/>
  <c r="E50" i="9" l="1"/>
  <c r="D50" i="9" l="1"/>
  <c r="J3" i="14" s="1"/>
  <c r="F50" i="9"/>
  <c r="K36" i="14" l="1"/>
  <c r="J36" i="14"/>
  <c r="I59" i="9" l="1"/>
  <c r="K22" i="9"/>
  <c r="J22" i="9"/>
  <c r="J59" i="9" l="1"/>
  <c r="M63" i="9" s="1"/>
  <c r="O63" i="9" s="1"/>
  <c r="K59" i="9"/>
  <c r="J8" i="14"/>
  <c r="N8" i="14" l="1"/>
  <c r="J34" i="14"/>
  <c r="N63" i="9"/>
  <c r="P63" i="9"/>
  <c r="D11" i="15" s="1"/>
  <c r="O8" i="14" l="1"/>
  <c r="C13" i="23"/>
  <c r="C3" i="23" s="1"/>
  <c r="E11" i="15"/>
  <c r="E15" i="15" s="1"/>
  <c r="J35" i="14"/>
  <c r="M60" i="1" l="1"/>
  <c r="D4" i="1" l="1"/>
  <c r="D46" i="1" s="1"/>
  <c r="B3" i="14" l="1"/>
  <c r="O60" i="1"/>
  <c r="F4" i="1"/>
  <c r="F46" i="1" s="1"/>
  <c r="P60" i="1" s="1"/>
  <c r="D3" i="15" s="1"/>
  <c r="D15" i="15" s="1"/>
  <c r="F15" i="15" s="1"/>
  <c r="B34" i="14" l="1"/>
  <c r="C36" i="14"/>
  <c r="N36" i="14" s="1"/>
  <c r="N3" i="14"/>
  <c r="C2" i="23" l="1"/>
  <c r="C3" i="21"/>
  <c r="C2" i="21" s="1"/>
  <c r="C8" i="21" s="1"/>
  <c r="C10" i="21" s="1"/>
  <c r="C12" i="21" s="1"/>
  <c r="O3" i="14"/>
  <c r="N34" i="14"/>
  <c r="B35" i="14"/>
  <c r="N35" i="14" s="1"/>
  <c r="O35" i="14" s="1"/>
  <c r="O34" i="14" l="1"/>
</calcChain>
</file>

<file path=xl/sharedStrings.xml><?xml version="1.0" encoding="utf-8"?>
<sst xmlns="http://schemas.openxmlformats.org/spreadsheetml/2006/main" count="407" uniqueCount="148">
  <si>
    <t xml:space="preserve">Book keeping </t>
  </si>
  <si>
    <t>In</t>
  </si>
  <si>
    <t>GST</t>
  </si>
  <si>
    <t>Discription</t>
  </si>
  <si>
    <t>Out</t>
  </si>
  <si>
    <t>PST</t>
  </si>
  <si>
    <t>Education</t>
  </si>
  <si>
    <t>Subscription</t>
  </si>
  <si>
    <t>Total</t>
  </si>
  <si>
    <t>Rent</t>
  </si>
  <si>
    <t>Total out</t>
  </si>
  <si>
    <t>GST out</t>
  </si>
  <si>
    <t>Profit</t>
  </si>
  <si>
    <t>GST owe</t>
  </si>
  <si>
    <t>January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</si>
  <si>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</si>
  <si>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</si>
  <si>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</si>
  <si>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</si>
  <si>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</si>
  <si>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</si>
  <si>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</si>
  <si>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</si>
  <si>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</si>
  <si>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</si>
  <si>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May</t>
  </si>
  <si>
    <t>Sales</t>
  </si>
  <si>
    <t>Entertaining</t>
  </si>
  <si>
    <t>Net Income</t>
  </si>
  <si>
    <t>After living expense</t>
  </si>
  <si>
    <t>Sales growth per month</t>
  </si>
  <si>
    <t>GST Out</t>
  </si>
  <si>
    <t>GST Collected</t>
  </si>
  <si>
    <t>Total Owe</t>
  </si>
  <si>
    <t>Living Expenses</t>
  </si>
  <si>
    <t>sales growth per month</t>
  </si>
  <si>
    <t>Invoice #</t>
  </si>
  <si>
    <t>Business Expenses</t>
  </si>
  <si>
    <t xml:space="preserve">Category  </t>
  </si>
  <si>
    <t>(Business Expenses)</t>
  </si>
  <si>
    <t>(Living Expenses)</t>
  </si>
  <si>
    <t>Investment</t>
  </si>
  <si>
    <t>Cell phone</t>
  </si>
  <si>
    <t>Internet/cable TV</t>
  </si>
  <si>
    <t>Clothing</t>
  </si>
  <si>
    <t>Groceries</t>
  </si>
  <si>
    <t>Transportation</t>
  </si>
  <si>
    <t>Year</t>
  </si>
  <si>
    <t>Feburary</t>
  </si>
  <si>
    <t>Income Statement</t>
  </si>
  <si>
    <t>Income ssatement</t>
  </si>
  <si>
    <t>Links</t>
  </si>
  <si>
    <t>Revenue</t>
  </si>
  <si>
    <t>Revenues</t>
  </si>
  <si>
    <t>Fixed Cost</t>
  </si>
  <si>
    <t>Gas 40%</t>
  </si>
  <si>
    <t>Other income/loss</t>
  </si>
  <si>
    <t>Cost of revenue</t>
  </si>
  <si>
    <t>Variable</t>
  </si>
  <si>
    <t>Car lease 90%</t>
  </si>
  <si>
    <t>Fixed</t>
  </si>
  <si>
    <t>Car insurance 90%</t>
  </si>
  <si>
    <t>Gross profit/loss</t>
  </si>
  <si>
    <t>Rent 20%</t>
  </si>
  <si>
    <t>Interest payment</t>
  </si>
  <si>
    <t>Cell phone 85%</t>
  </si>
  <si>
    <t>Income before tax</t>
  </si>
  <si>
    <t>Total Fixed cost</t>
  </si>
  <si>
    <t>Income tax</t>
  </si>
  <si>
    <t>Net income/loss</t>
  </si>
  <si>
    <t>Monthly Necessity</t>
  </si>
  <si>
    <t xml:space="preserve">Variable cost </t>
  </si>
  <si>
    <t>Income per month</t>
  </si>
  <si>
    <t>Fixed cost per month</t>
  </si>
  <si>
    <t>Variable cost per month</t>
  </si>
  <si>
    <t>Income /expenses</t>
  </si>
  <si>
    <t>Gas 60%</t>
  </si>
  <si>
    <t>Total Variable cost</t>
  </si>
  <si>
    <t>Total Fixwd cost/month</t>
  </si>
  <si>
    <t>Avg /month</t>
  </si>
  <si>
    <t>date</t>
  </si>
  <si>
    <t>Description</t>
  </si>
  <si>
    <t>WCB</t>
  </si>
  <si>
    <t>Gas</t>
  </si>
  <si>
    <t>Auto repair</t>
  </si>
  <si>
    <t>Insurance</t>
  </si>
  <si>
    <t>Expenses</t>
  </si>
  <si>
    <t>Business taxes, licences, and memberships</t>
  </si>
  <si>
    <t>Salaries, wages, and benefits (including employers contributions)</t>
  </si>
  <si>
    <t>Travel expenses</t>
  </si>
  <si>
    <t>Business expenses</t>
  </si>
  <si>
    <t>Advatising</t>
  </si>
  <si>
    <t>Meals an entertainment</t>
  </si>
  <si>
    <t>Interest and bank charge</t>
  </si>
  <si>
    <t>Morter vehicle expenses</t>
  </si>
  <si>
    <t>% of use</t>
  </si>
  <si>
    <t>Private use</t>
  </si>
  <si>
    <t>Work use</t>
  </si>
  <si>
    <t>Repair</t>
  </si>
  <si>
    <t>Materials</t>
  </si>
  <si>
    <t>Tools</t>
  </si>
  <si>
    <t>Work gear PPE</t>
  </si>
  <si>
    <t>Office supplies</t>
  </si>
  <si>
    <t>Liability insurance</t>
  </si>
  <si>
    <t>Internet</t>
  </si>
  <si>
    <t>Interest Payment &amp; Bank fees</t>
  </si>
  <si>
    <t>Salaries</t>
  </si>
  <si>
    <t>Car insuarance</t>
  </si>
  <si>
    <t>Marketing &amp; Advatising</t>
  </si>
  <si>
    <t>PPE</t>
  </si>
  <si>
    <t>Car payment</t>
  </si>
  <si>
    <t>Office supply</t>
  </si>
  <si>
    <t>Office</t>
  </si>
  <si>
    <t>Manthly payment</t>
  </si>
  <si>
    <t>Notebook, pencils</t>
  </si>
  <si>
    <t>92.81 litter at 1.1439/litter</t>
  </si>
  <si>
    <t>89.875 litter at 1.669/litter</t>
  </si>
  <si>
    <t>73.485 litter at 1.609/litter</t>
  </si>
  <si>
    <t xml:space="preserve">Mirror, No insuarance </t>
  </si>
  <si>
    <t>Paint tools</t>
  </si>
  <si>
    <t>#TN22-02</t>
  </si>
  <si>
    <t>96.837 litter at 1.549/litter</t>
  </si>
  <si>
    <t>Line of credit</t>
  </si>
  <si>
    <t>Visa</t>
  </si>
  <si>
    <t>Business visa</t>
  </si>
  <si>
    <t>Westjet mastercard</t>
  </si>
  <si>
    <t>Spotyfy P18D1DC5C1</t>
  </si>
  <si>
    <t>Rule1</t>
  </si>
  <si>
    <t>Globe &amp; mail</t>
  </si>
  <si>
    <t>Seriusxm</t>
  </si>
  <si>
    <t>Grammarly</t>
  </si>
  <si>
    <t>Google storage</t>
  </si>
  <si>
    <t>Trunsunion</t>
  </si>
  <si>
    <t>Book from amazon</t>
  </si>
  <si>
    <t>Book from indigo</t>
  </si>
  <si>
    <t>Math book from amazon</t>
  </si>
  <si>
    <t>Electrisity</t>
  </si>
  <si>
    <t>Safety boots</t>
  </si>
  <si>
    <t>96.217 litter at 1.559/litter</t>
  </si>
  <si>
    <t>#TN22-03</t>
  </si>
  <si>
    <t>Silicon return</t>
  </si>
  <si>
    <t>Miscellaneous</t>
  </si>
  <si>
    <t>return</t>
  </si>
  <si>
    <t>Fixed Cost Per Month</t>
  </si>
  <si>
    <t>Motgage / Rent</t>
  </si>
  <si>
    <t>Phone bill</t>
  </si>
  <si>
    <t>Subscriptions</t>
  </si>
  <si>
    <t>Hydro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</si>
</sst>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  <numFmt numFmtId="165" formatCode="0.0%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name val="Times New Roman"/>
      <family val="1"/>
    </font>
    <font>
      <b/>
      <u/>
      <sz val="14"/>
      <color theme="1"/>
      <name val="Times New Roman"/>
      <family val="1"/>
    </font>
    <font>
      <b/>
      <u/>
      <sz val="11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18">
    <xf numFmtId="0" fontId="0" fillId="0" borderId="0" xfId="0"/>
    <xf numFmtId="0" fontId="4" fillId="6" borderId="64" xfId="0" applyFont="1" applyFill="1" applyBorder="1" applyAlignment="1">
      <alignment horizontal="center"/>
    </xf>
    <xf numFmtId="44" fontId="5" fillId="6" borderId="64" xfId="2" applyFont="1" applyFill="1" applyBorder="1"/>
    <xf numFmtId="0" fontId="5" fillId="6" borderId="0" xfId="0" applyFont="1" applyFill="1"/>
    <xf numFmtId="0" fontId="4" fillId="6" borderId="76" xfId="0" applyFont="1" applyFill="1" applyBorder="1" applyAlignment="1">
      <alignment horizontal="center"/>
    </xf>
    <xf numFmtId="44" fontId="4" fillId="6" borderId="76" xfId="0" applyNumberFormat="1" applyFont="1" applyFill="1" applyBorder="1"/>
    <xf numFmtId="0" fontId="4" fillId="6" borderId="0" xfId="0" applyFont="1" applyFill="1" applyAlignment="1">
      <alignment horizontal="center"/>
    </xf>
    <xf numFmtId="44" fontId="5" fillId="6" borderId="0" xfId="2" applyFont="1" applyFill="1"/>
    <xf numFmtId="0" fontId="5" fillId="6" borderId="77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4" fillId="6" borderId="0" xfId="0" applyFont="1" applyFill="1" applyAlignment="1">
      <alignment horizontal="right"/>
    </xf>
    <xf numFmtId="10" fontId="5" fillId="6" borderId="0" xfId="0" applyNumberFormat="1" applyFont="1" applyFill="1"/>
    <xf numFmtId="0" fontId="4" fillId="6" borderId="63" xfId="0" applyFont="1" applyFill="1" applyBorder="1" applyAlignment="1">
      <alignment horizontal="center"/>
    </xf>
    <xf numFmtId="44" fontId="5" fillId="6" borderId="63" xfId="2" applyFont="1" applyFill="1" applyBorder="1"/>
    <xf numFmtId="0" fontId="5" fillId="0" borderId="0" xfId="0" applyFont="1"/>
    <xf numFmtId="0" fontId="4" fillId="7" borderId="28" xfId="0" applyFont="1" applyFill="1" applyBorder="1" applyAlignment="1">
      <alignment horizontal="center"/>
    </xf>
    <xf numFmtId="0" fontId="4" fillId="9" borderId="28" xfId="0" applyFont="1" applyFill="1" applyBorder="1" applyAlignment="1">
      <alignment horizontal="center"/>
    </xf>
    <xf numFmtId="0" fontId="4" fillId="7" borderId="57" xfId="0" applyFont="1" applyFill="1" applyBorder="1"/>
    <xf numFmtId="0" fontId="6" fillId="8" borderId="46" xfId="1" applyFont="1" applyFill="1" applyBorder="1"/>
    <xf numFmtId="0" fontId="4" fillId="2" borderId="28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/>
    <xf numFmtId="0" fontId="6" fillId="8" borderId="57" xfId="1" applyFont="1" applyFill="1" applyBorder="1"/>
    <xf numFmtId="0" fontId="4" fillId="4" borderId="46" xfId="0" applyFont="1" applyFill="1" applyBorder="1" applyAlignment="1">
      <alignment horizontal="center" vertical="center"/>
    </xf>
    <xf numFmtId="0" fontId="5" fillId="4" borderId="46" xfId="0" applyFont="1" applyFill="1" applyBorder="1"/>
    <xf numFmtId="0" fontId="5" fillId="4" borderId="57" xfId="0" applyFont="1" applyFill="1" applyBorder="1"/>
    <xf numFmtId="0" fontId="4" fillId="6" borderId="18" xfId="0" applyFont="1" applyFill="1" applyBorder="1" applyAlignment="1">
      <alignment horizontal="center"/>
    </xf>
    <xf numFmtId="165" fontId="5" fillId="6" borderId="18" xfId="0" applyNumberFormat="1" applyFont="1" applyFill="1" applyBorder="1"/>
    <xf numFmtId="0" fontId="4" fillId="6" borderId="19" xfId="0" applyFont="1" applyFill="1" applyBorder="1" applyAlignment="1">
      <alignment horizontal="center"/>
    </xf>
    <xf numFmtId="0" fontId="6" fillId="6" borderId="19" xfId="1" applyFont="1" applyFill="1" applyBorder="1" applyAlignment="1">
      <alignment horizontal="center"/>
    </xf>
    <xf numFmtId="0" fontId="6" fillId="6" borderId="20" xfId="1" applyFont="1" applyFill="1" applyBorder="1" applyAlignment="1">
      <alignment horizontal="center"/>
    </xf>
    <xf numFmtId="0" fontId="6" fillId="6" borderId="21" xfId="1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164" fontId="5" fillId="6" borderId="20" xfId="0" applyNumberFormat="1" applyFont="1" applyFill="1" applyBorder="1"/>
    <xf numFmtId="164" fontId="5" fillId="6" borderId="25" xfId="0" applyNumberFormat="1" applyFont="1" applyFill="1" applyBorder="1"/>
    <xf numFmtId="164" fontId="5" fillId="6" borderId="21" xfId="0" applyNumberFormat="1" applyFont="1" applyFill="1" applyBorder="1"/>
    <xf numFmtId="164" fontId="5" fillId="6" borderId="60" xfId="0" applyNumberFormat="1" applyFont="1" applyFill="1" applyBorder="1"/>
    <xf numFmtId="164" fontId="5" fillId="6" borderId="56" xfId="0" applyNumberFormat="1" applyFont="1" applyFill="1" applyBorder="1"/>
    <xf numFmtId="0" fontId="4" fillId="6" borderId="56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164" fontId="5" fillId="5" borderId="34" xfId="0" applyNumberFormat="1" applyFont="1" applyFill="1" applyBorder="1"/>
    <xf numFmtId="164" fontId="5" fillId="5" borderId="41" xfId="0" applyNumberFormat="1" applyFont="1" applyFill="1" applyBorder="1"/>
    <xf numFmtId="0" fontId="4" fillId="6" borderId="10" xfId="0" applyFont="1" applyFill="1" applyBorder="1" applyAlignment="1">
      <alignment horizontal="center"/>
    </xf>
    <xf numFmtId="164" fontId="7" fillId="6" borderId="7" xfId="0" applyNumberFormat="1" applyFont="1" applyFill="1" applyBorder="1"/>
    <xf numFmtId="164" fontId="7" fillId="6" borderId="29" xfId="0" applyNumberFormat="1" applyFont="1" applyFill="1" applyBorder="1"/>
    <xf numFmtId="164" fontId="7" fillId="6" borderId="30" xfId="0" applyNumberFormat="1" applyFont="1" applyFill="1" applyBorder="1"/>
    <xf numFmtId="0" fontId="4" fillId="6" borderId="3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164" fontId="5" fillId="5" borderId="7" xfId="0" applyNumberFormat="1" applyFont="1" applyFill="1" applyBorder="1"/>
    <xf numFmtId="164" fontId="5" fillId="5" borderId="29" xfId="0" applyNumberFormat="1" applyFont="1" applyFill="1" applyBorder="1"/>
    <xf numFmtId="164" fontId="5" fillId="5" borderId="30" xfId="0" applyNumberFormat="1" applyFont="1" applyFill="1" applyBorder="1"/>
    <xf numFmtId="164" fontId="5" fillId="5" borderId="66" xfId="0" applyNumberFormat="1" applyFont="1" applyFill="1" applyBorder="1"/>
    <xf numFmtId="164" fontId="7" fillId="5" borderId="4" xfId="0" applyNumberFormat="1" applyFont="1" applyFill="1" applyBorder="1"/>
    <xf numFmtId="0" fontId="4" fillId="5" borderId="3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164" fontId="5" fillId="6" borderId="4" xfId="0" applyNumberFormat="1" applyFont="1" applyFill="1" applyBorder="1"/>
    <xf numFmtId="164" fontId="5" fillId="6" borderId="3" xfId="0" applyNumberFormat="1" applyFont="1" applyFill="1" applyBorder="1"/>
    <xf numFmtId="164" fontId="5" fillId="6" borderId="8" xfId="0" applyNumberFormat="1" applyFont="1" applyFill="1" applyBorder="1"/>
    <xf numFmtId="164" fontId="7" fillId="6" borderId="4" xfId="0" applyNumberFormat="1" applyFont="1" applyFill="1" applyBorder="1"/>
    <xf numFmtId="0" fontId="4" fillId="6" borderId="33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164" fontId="5" fillId="5" borderId="4" xfId="0" applyNumberFormat="1" applyFont="1" applyFill="1" applyBorder="1"/>
    <xf numFmtId="164" fontId="5" fillId="5" borderId="3" xfId="0" applyNumberFormat="1" applyFont="1" applyFill="1" applyBorder="1"/>
    <xf numFmtId="164" fontId="5" fillId="5" borderId="8" xfId="0" applyNumberFormat="1" applyFont="1" applyFill="1" applyBorder="1"/>
    <xf numFmtId="0" fontId="4" fillId="5" borderId="33" xfId="0" applyFont="1" applyFill="1" applyBorder="1" applyAlignment="1">
      <alignment horizontal="center"/>
    </xf>
    <xf numFmtId="164" fontId="5" fillId="6" borderId="30" xfId="0" applyNumberFormat="1" applyFont="1" applyFill="1" applyBorder="1"/>
    <xf numFmtId="0" fontId="4" fillId="6" borderId="45" xfId="0" applyFont="1" applyFill="1" applyBorder="1" applyAlignment="1">
      <alignment horizontal="center"/>
    </xf>
    <xf numFmtId="164" fontId="5" fillId="6" borderId="35" xfId="0" applyNumberFormat="1" applyFont="1" applyFill="1" applyBorder="1"/>
    <xf numFmtId="164" fontId="5" fillId="6" borderId="6" xfId="0" applyNumberFormat="1" applyFont="1" applyFill="1" applyBorder="1"/>
    <xf numFmtId="164" fontId="5" fillId="6" borderId="36" xfId="0" applyNumberFormat="1" applyFont="1" applyFill="1" applyBorder="1"/>
    <xf numFmtId="164" fontId="5" fillId="6" borderId="66" xfId="0" applyNumberFormat="1" applyFont="1" applyFill="1" applyBorder="1"/>
    <xf numFmtId="0" fontId="4" fillId="6" borderId="39" xfId="0" applyFont="1" applyFill="1" applyBorder="1" applyAlignment="1">
      <alignment horizontal="center"/>
    </xf>
    <xf numFmtId="0" fontId="4" fillId="5" borderId="45" xfId="0" applyFont="1" applyFill="1" applyBorder="1" applyAlignment="1">
      <alignment horizontal="center"/>
    </xf>
    <xf numFmtId="164" fontId="5" fillId="5" borderId="35" xfId="0" applyNumberFormat="1" applyFont="1" applyFill="1" applyBorder="1"/>
    <xf numFmtId="164" fontId="5" fillId="5" borderId="6" xfId="0" applyNumberFormat="1" applyFont="1" applyFill="1" applyBorder="1"/>
    <xf numFmtId="164" fontId="5" fillId="5" borderId="36" xfId="0" applyNumberFormat="1" applyFont="1" applyFill="1" applyBorder="1"/>
    <xf numFmtId="0" fontId="4" fillId="5" borderId="39" xfId="0" applyFont="1" applyFill="1" applyBorder="1" applyAlignment="1">
      <alignment horizontal="center"/>
    </xf>
    <xf numFmtId="164" fontId="7" fillId="6" borderId="35" xfId="0" applyNumberFormat="1" applyFont="1" applyFill="1" applyBorder="1"/>
    <xf numFmtId="164" fontId="5" fillId="5" borderId="11" xfId="0" applyNumberFormat="1" applyFont="1" applyFill="1" applyBorder="1"/>
    <xf numFmtId="164" fontId="5" fillId="5" borderId="68" xfId="0" applyNumberFormat="1" applyFont="1" applyFill="1" applyBorder="1"/>
    <xf numFmtId="164" fontId="5" fillId="6" borderId="7" xfId="0" applyNumberFormat="1" applyFont="1" applyFill="1" applyBorder="1"/>
    <xf numFmtId="164" fontId="5" fillId="6" borderId="11" xfId="0" applyNumberFormat="1" applyFont="1" applyFill="1" applyBorder="1"/>
    <xf numFmtId="164" fontId="5" fillId="6" borderId="46" xfId="0" applyNumberFormat="1" applyFont="1" applyFill="1" applyBorder="1"/>
    <xf numFmtId="164" fontId="5" fillId="5" borderId="46" xfId="0" applyNumberFormat="1" applyFont="1" applyFill="1" applyBorder="1"/>
    <xf numFmtId="164" fontId="5" fillId="6" borderId="31" xfId="0" applyNumberFormat="1" applyFont="1" applyFill="1" applyBorder="1"/>
    <xf numFmtId="164" fontId="5" fillId="6" borderId="68" xfId="0" applyNumberFormat="1" applyFont="1" applyFill="1" applyBorder="1"/>
    <xf numFmtId="164" fontId="5" fillId="5" borderId="13" xfId="0" applyNumberFormat="1" applyFont="1" applyFill="1" applyBorder="1"/>
    <xf numFmtId="164" fontId="5" fillId="5" borderId="47" xfId="0" applyNumberFormat="1" applyFont="1" applyFill="1" applyBorder="1"/>
    <xf numFmtId="164" fontId="5" fillId="6" borderId="13" xfId="0" applyNumberFormat="1" applyFont="1" applyFill="1" applyBorder="1"/>
    <xf numFmtId="164" fontId="5" fillId="6" borderId="47" xfId="0" applyNumberFormat="1" applyFont="1" applyFill="1" applyBorder="1"/>
    <xf numFmtId="0" fontId="4" fillId="5" borderId="51" xfId="0" applyFont="1" applyFill="1" applyBorder="1" applyAlignment="1">
      <alignment horizontal="center"/>
    </xf>
    <xf numFmtId="164" fontId="5" fillId="5" borderId="23" xfId="0" applyNumberFormat="1" applyFont="1" applyFill="1" applyBorder="1"/>
    <xf numFmtId="164" fontId="5" fillId="5" borderId="40" xfId="0" applyNumberFormat="1" applyFont="1" applyFill="1" applyBorder="1"/>
    <xf numFmtId="164" fontId="5" fillId="5" borderId="17" xfId="0" applyNumberFormat="1" applyFont="1" applyFill="1" applyBorder="1"/>
    <xf numFmtId="164" fontId="5" fillId="5" borderId="57" xfId="0" applyNumberFormat="1" applyFont="1" applyFill="1" applyBorder="1"/>
    <xf numFmtId="0" fontId="4" fillId="5" borderId="37" xfId="0" applyFont="1" applyFill="1" applyBorder="1" applyAlignment="1">
      <alignment horizontal="center"/>
    </xf>
    <xf numFmtId="0" fontId="4" fillId="6" borderId="42" xfId="0" applyFont="1" applyFill="1" applyBorder="1" applyAlignment="1">
      <alignment horizontal="center"/>
    </xf>
    <xf numFmtId="164" fontId="5" fillId="6" borderId="26" xfId="0" applyNumberFormat="1" applyFont="1" applyFill="1" applyBorder="1"/>
    <xf numFmtId="164" fontId="5" fillId="6" borderId="38" xfId="0" applyNumberFormat="1" applyFont="1" applyFill="1" applyBorder="1"/>
    <xf numFmtId="164" fontId="5" fillId="6" borderId="27" xfId="0" applyNumberFormat="1" applyFont="1" applyFill="1" applyBorder="1"/>
    <xf numFmtId="164" fontId="5" fillId="6" borderId="28" xfId="0" applyNumberFormat="1" applyFont="1" applyFill="1" applyBorder="1"/>
    <xf numFmtId="164" fontId="5" fillId="5" borderId="49" xfId="0" applyNumberFormat="1" applyFont="1" applyFill="1" applyBorder="1"/>
    <xf numFmtId="165" fontId="5" fillId="6" borderId="20" xfId="0" applyNumberFormat="1" applyFont="1" applyFill="1" applyBorder="1"/>
    <xf numFmtId="165" fontId="5" fillId="6" borderId="19" xfId="0" applyNumberFormat="1" applyFont="1" applyFill="1" applyBorder="1"/>
    <xf numFmtId="165" fontId="5" fillId="6" borderId="65" xfId="0" applyNumberFormat="1" applyFont="1" applyFill="1" applyBorder="1"/>
    <xf numFmtId="0" fontId="4" fillId="6" borderId="9" xfId="0" applyFont="1" applyFill="1" applyBorder="1" applyAlignment="1">
      <alignment horizontal="center"/>
    </xf>
    <xf numFmtId="0" fontId="5" fillId="6" borderId="50" xfId="0" applyFont="1" applyFill="1" applyBorder="1"/>
    <xf numFmtId="0" fontId="4" fillId="6" borderId="59" xfId="0" applyFont="1" applyFill="1" applyBorder="1" applyAlignment="1">
      <alignment horizontal="center"/>
    </xf>
    <xf numFmtId="0" fontId="5" fillId="6" borderId="43" xfId="0" applyFont="1" applyFill="1" applyBorder="1"/>
    <xf numFmtId="0" fontId="8" fillId="6" borderId="0" xfId="0" applyFont="1" applyFill="1"/>
    <xf numFmtId="0" fontId="5" fillId="6" borderId="61" xfId="0" applyFont="1" applyFill="1" applyBorder="1"/>
    <xf numFmtId="0" fontId="5" fillId="6" borderId="0" xfId="0" applyFont="1" applyFill="1" applyAlignment="1">
      <alignment horizontal="right"/>
    </xf>
    <xf numFmtId="0" fontId="5" fillId="6" borderId="10" xfId="0" applyFont="1" applyFill="1" applyBorder="1" applyAlignment="1">
      <alignment horizontal="center"/>
    </xf>
    <xf numFmtId="44" fontId="5" fillId="6" borderId="11" xfId="2" applyFont="1" applyFill="1" applyBorder="1"/>
    <xf numFmtId="0" fontId="5" fillId="6" borderId="12" xfId="0" applyFont="1" applyFill="1" applyBorder="1" applyAlignment="1">
      <alignment horizontal="center"/>
    </xf>
    <xf numFmtId="44" fontId="5" fillId="6" borderId="13" xfId="2" applyFont="1" applyFill="1" applyBorder="1"/>
    <xf numFmtId="0" fontId="5" fillId="6" borderId="45" xfId="0" applyFont="1" applyFill="1" applyBorder="1" applyAlignment="1">
      <alignment horizontal="center"/>
    </xf>
    <xf numFmtId="44" fontId="5" fillId="6" borderId="62" xfId="2" applyFont="1" applyFill="1" applyBorder="1"/>
    <xf numFmtId="0" fontId="5" fillId="6" borderId="64" xfId="0" applyFont="1" applyFill="1" applyBorder="1"/>
    <xf numFmtId="0" fontId="5" fillId="6" borderId="48" xfId="0" applyFont="1" applyFill="1" applyBorder="1" applyAlignment="1">
      <alignment horizontal="center"/>
    </xf>
    <xf numFmtId="44" fontId="5" fillId="6" borderId="9" xfId="2" applyFont="1" applyFill="1" applyBorder="1"/>
    <xf numFmtId="0" fontId="5" fillId="6" borderId="0" xfId="0" applyFont="1" applyFill="1" applyAlignment="1">
      <alignment horizontal="left"/>
    </xf>
    <xf numFmtId="6" fontId="5" fillId="6" borderId="0" xfId="2" applyNumberFormat="1" applyFont="1" applyFill="1"/>
    <xf numFmtId="6" fontId="5" fillId="6" borderId="61" xfId="2" applyNumberFormat="1" applyFont="1" applyFill="1" applyBorder="1"/>
    <xf numFmtId="0" fontId="5" fillId="6" borderId="64" xfId="0" applyFont="1" applyFill="1" applyBorder="1" applyAlignment="1">
      <alignment horizontal="left"/>
    </xf>
    <xf numFmtId="6" fontId="5" fillId="6" borderId="64" xfId="2" applyNumberFormat="1" applyFont="1" applyFill="1" applyBorder="1"/>
    <xf numFmtId="0" fontId="5" fillId="6" borderId="10" xfId="0" applyFont="1" applyFill="1" applyBorder="1"/>
    <xf numFmtId="6" fontId="5" fillId="6" borderId="11" xfId="2" applyNumberFormat="1" applyFont="1" applyFill="1" applyBorder="1"/>
    <xf numFmtId="0" fontId="5" fillId="6" borderId="12" xfId="0" applyFont="1" applyFill="1" applyBorder="1"/>
    <xf numFmtId="6" fontId="5" fillId="6" borderId="13" xfId="2" applyNumberFormat="1" applyFont="1" applyFill="1" applyBorder="1"/>
    <xf numFmtId="0" fontId="5" fillId="6" borderId="14" xfId="0" applyFont="1" applyFill="1" applyBorder="1"/>
    <xf numFmtId="166" fontId="5" fillId="6" borderId="15" xfId="3" applyNumberFormat="1" applyFont="1" applyFill="1" applyBorder="1"/>
    <xf numFmtId="0" fontId="5" fillId="8" borderId="0" xfId="0" applyFont="1" applyFill="1"/>
    <xf numFmtId="0" fontId="4" fillId="8" borderId="42" xfId="0" applyFont="1" applyFill="1" applyBorder="1"/>
    <xf numFmtId="0" fontId="4" fillId="8" borderId="38" xfId="0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5" fillId="8" borderId="50" xfId="0" applyFont="1" applyFill="1" applyBorder="1"/>
    <xf numFmtId="0" fontId="4" fillId="8" borderId="12" xfId="0" applyFont="1" applyFill="1" applyBorder="1"/>
    <xf numFmtId="164" fontId="5" fillId="8" borderId="8" xfId="0" applyNumberFormat="1" applyFont="1" applyFill="1" applyBorder="1"/>
    <xf numFmtId="164" fontId="5" fillId="8" borderId="46" xfId="0" applyNumberFormat="1" applyFont="1" applyFill="1" applyBorder="1"/>
    <xf numFmtId="164" fontId="5" fillId="8" borderId="50" xfId="0" applyNumberFormat="1" applyFont="1" applyFill="1" applyBorder="1"/>
    <xf numFmtId="0" fontId="4" fillId="8" borderId="45" xfId="0" applyFont="1" applyFill="1" applyBorder="1"/>
    <xf numFmtId="164" fontId="5" fillId="8" borderId="36" xfId="0" applyNumberFormat="1" applyFont="1" applyFill="1" applyBorder="1"/>
    <xf numFmtId="164" fontId="5" fillId="8" borderId="47" xfId="0" applyNumberFormat="1" applyFont="1" applyFill="1" applyBorder="1"/>
    <xf numFmtId="0" fontId="5" fillId="8" borderId="22" xfId="0" applyFont="1" applyFill="1" applyBorder="1"/>
    <xf numFmtId="0" fontId="4" fillId="8" borderId="48" xfId="0" applyFont="1" applyFill="1" applyBorder="1"/>
    <xf numFmtId="164" fontId="5" fillId="8" borderId="9" xfId="0" applyNumberFormat="1" applyFont="1" applyFill="1" applyBorder="1"/>
    <xf numFmtId="164" fontId="5" fillId="8" borderId="22" xfId="0" applyNumberFormat="1" applyFont="1" applyFill="1" applyBorder="1"/>
    <xf numFmtId="164" fontId="5" fillId="8" borderId="49" xfId="0" applyNumberFormat="1" applyFont="1" applyFill="1" applyBorder="1"/>
    <xf numFmtId="0" fontId="5" fillId="10" borderId="0" xfId="0" applyFont="1" applyFill="1"/>
    <xf numFmtId="17" fontId="5" fillId="10" borderId="0" xfId="0" applyNumberFormat="1" applyFont="1" applyFill="1"/>
    <xf numFmtId="0" fontId="6" fillId="10" borderId="0" xfId="1" applyFont="1" applyFill="1"/>
    <xf numFmtId="0" fontId="5" fillId="10" borderId="67" xfId="0" applyFont="1" applyFill="1" applyBorder="1" applyAlignment="1">
      <alignment horizontal="center"/>
    </xf>
    <xf numFmtId="0" fontId="5" fillId="10" borderId="22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0" borderId="52" xfId="0" applyFont="1" applyFill="1" applyBorder="1" applyAlignment="1">
      <alignment horizontal="center"/>
    </xf>
    <xf numFmtId="0" fontId="6" fillId="10" borderId="55" xfId="1" applyFont="1" applyFill="1" applyBorder="1" applyAlignment="1">
      <alignment horizontal="center"/>
    </xf>
    <xf numFmtId="0" fontId="5" fillId="10" borderId="54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65" xfId="0" applyFont="1" applyFill="1" applyBorder="1" applyAlignment="1">
      <alignment horizontal="center"/>
    </xf>
    <xf numFmtId="0" fontId="5" fillId="10" borderId="72" xfId="0" applyFont="1" applyFill="1" applyBorder="1"/>
    <xf numFmtId="44" fontId="5" fillId="10" borderId="29" xfId="0" applyNumberFormat="1" applyFont="1" applyFill="1" applyBorder="1"/>
    <xf numFmtId="44" fontId="5" fillId="10" borderId="61" xfId="0" applyNumberFormat="1" applyFont="1" applyFill="1" applyBorder="1"/>
    <xf numFmtId="44" fontId="5" fillId="10" borderId="74" xfId="0" applyNumberFormat="1" applyFont="1" applyFill="1" applyBorder="1"/>
    <xf numFmtId="0" fontId="5" fillId="10" borderId="73" xfId="0" applyFont="1" applyFill="1" applyBorder="1"/>
    <xf numFmtId="44" fontId="5" fillId="10" borderId="7" xfId="0" applyNumberFormat="1" applyFont="1" applyFill="1" applyBorder="1"/>
    <xf numFmtId="44" fontId="5" fillId="10" borderId="30" xfId="0" applyNumberFormat="1" applyFont="1" applyFill="1" applyBorder="1"/>
    <xf numFmtId="0" fontId="5" fillId="10" borderId="75" xfId="0" applyFont="1" applyFill="1" applyBorder="1"/>
    <xf numFmtId="0" fontId="5" fillId="10" borderId="70" xfId="0" applyFont="1" applyFill="1" applyBorder="1"/>
    <xf numFmtId="0" fontId="5" fillId="10" borderId="4" xfId="0" applyFont="1" applyFill="1" applyBorder="1"/>
    <xf numFmtId="44" fontId="5" fillId="10" borderId="3" xfId="0" applyNumberFormat="1" applyFont="1" applyFill="1" applyBorder="1"/>
    <xf numFmtId="44" fontId="5" fillId="10" borderId="69" xfId="0" applyNumberFormat="1" applyFont="1" applyFill="1" applyBorder="1"/>
    <xf numFmtId="44" fontId="5" fillId="10" borderId="2" xfId="0" applyNumberFormat="1" applyFont="1" applyFill="1" applyBorder="1"/>
    <xf numFmtId="0" fontId="5" fillId="10" borderId="1" xfId="0" applyFont="1" applyFill="1" applyBorder="1"/>
    <xf numFmtId="0" fontId="5" fillId="10" borderId="3" xfId="0" applyFont="1" applyFill="1" applyBorder="1"/>
    <xf numFmtId="44" fontId="5" fillId="10" borderId="4" xfId="0" applyNumberFormat="1" applyFont="1" applyFill="1" applyBorder="1"/>
    <xf numFmtId="44" fontId="5" fillId="10" borderId="8" xfId="0" applyNumberFormat="1" applyFont="1" applyFill="1" applyBorder="1"/>
    <xf numFmtId="0" fontId="5" fillId="10" borderId="46" xfId="0" applyFont="1" applyFill="1" applyBorder="1"/>
    <xf numFmtId="0" fontId="5" fillId="10" borderId="71" xfId="0" applyFont="1" applyFill="1" applyBorder="1"/>
    <xf numFmtId="0" fontId="5" fillId="10" borderId="35" xfId="0" applyFont="1" applyFill="1" applyBorder="1"/>
    <xf numFmtId="44" fontId="5" fillId="10" borderId="6" xfId="0" applyNumberFormat="1" applyFont="1" applyFill="1" applyBorder="1"/>
    <xf numFmtId="0" fontId="5" fillId="10" borderId="5" xfId="0" applyFont="1" applyFill="1" applyBorder="1"/>
    <xf numFmtId="0" fontId="5" fillId="10" borderId="6" xfId="0" applyFont="1" applyFill="1" applyBorder="1"/>
    <xf numFmtId="44" fontId="5" fillId="10" borderId="13" xfId="0" applyNumberFormat="1" applyFont="1" applyFill="1" applyBorder="1"/>
    <xf numFmtId="0" fontId="5" fillId="10" borderId="44" xfId="0" applyFont="1" applyFill="1" applyBorder="1"/>
    <xf numFmtId="0" fontId="5" fillId="10" borderId="34" xfId="0" applyFont="1" applyFill="1" applyBorder="1"/>
    <xf numFmtId="0" fontId="5" fillId="10" borderId="10" xfId="0" applyFont="1" applyFill="1" applyBorder="1"/>
    <xf numFmtId="44" fontId="5" fillId="10" borderId="11" xfId="0" applyNumberFormat="1" applyFont="1" applyFill="1" applyBorder="1"/>
    <xf numFmtId="0" fontId="5" fillId="10" borderId="37" xfId="0" applyFont="1" applyFill="1" applyBorder="1"/>
    <xf numFmtId="44" fontId="5" fillId="10" borderId="54" xfId="0" applyNumberFormat="1" applyFont="1" applyFill="1" applyBorder="1"/>
    <xf numFmtId="44" fontId="5" fillId="10" borderId="52" xfId="0" applyNumberFormat="1" applyFont="1" applyFill="1" applyBorder="1"/>
    <xf numFmtId="44" fontId="5" fillId="10" borderId="65" xfId="0" applyNumberFormat="1" applyFont="1" applyFill="1" applyBorder="1"/>
    <xf numFmtId="0" fontId="5" fillId="10" borderId="12" xfId="0" applyFont="1" applyFill="1" applyBorder="1"/>
    <xf numFmtId="0" fontId="5" fillId="10" borderId="43" xfId="0" applyFont="1" applyFill="1" applyBorder="1"/>
    <xf numFmtId="0" fontId="5" fillId="10" borderId="45" xfId="0" applyFont="1" applyFill="1" applyBorder="1"/>
    <xf numFmtId="0" fontId="5" fillId="10" borderId="42" xfId="0" applyFont="1" applyFill="1" applyBorder="1"/>
    <xf numFmtId="0" fontId="5" fillId="10" borderId="26" xfId="0" applyFont="1" applyFill="1" applyBorder="1"/>
    <xf numFmtId="44" fontId="5" fillId="10" borderId="26" xfId="0" applyNumberFormat="1" applyFont="1" applyFill="1" applyBorder="1"/>
    <xf numFmtId="44" fontId="5" fillId="10" borderId="27" xfId="0" applyNumberFormat="1" applyFont="1" applyFill="1" applyBorder="1"/>
    <xf numFmtId="0" fontId="5" fillId="10" borderId="27" xfId="0" applyFont="1" applyFill="1" applyBorder="1"/>
    <xf numFmtId="44" fontId="5" fillId="10" borderId="14" xfId="0" applyNumberFormat="1" applyFont="1" applyFill="1" applyBorder="1"/>
    <xf numFmtId="44" fontId="5" fillId="10" borderId="34" xfId="0" applyNumberFormat="1" applyFont="1" applyFill="1" applyBorder="1"/>
    <xf numFmtId="44" fontId="5" fillId="10" borderId="15" xfId="0" applyNumberFormat="1" applyFont="1" applyFill="1" applyBorder="1"/>
    <xf numFmtId="44" fontId="5" fillId="10" borderId="35" xfId="0" applyNumberFormat="1" applyFont="1" applyFill="1" applyBorder="1"/>
    <xf numFmtId="44" fontId="5" fillId="10" borderId="62" xfId="0" applyNumberFormat="1" applyFont="1" applyFill="1" applyBorder="1"/>
    <xf numFmtId="44" fontId="5" fillId="10" borderId="4" xfId="2" applyFont="1" applyFill="1" applyBorder="1"/>
    <xf numFmtId="0" fontId="5" fillId="10" borderId="14" xfId="0" applyFont="1" applyFill="1" applyBorder="1"/>
    <xf numFmtId="44" fontId="5" fillId="10" borderId="34" xfId="2" applyFont="1" applyFill="1" applyBorder="1"/>
    <xf numFmtId="0" fontId="5" fillId="14" borderId="0" xfId="0" applyFont="1" applyFill="1"/>
    <xf numFmtId="17" fontId="5" fillId="14" borderId="0" xfId="0" applyNumberFormat="1" applyFont="1" applyFill="1"/>
    <xf numFmtId="0" fontId="6" fillId="14" borderId="0" xfId="1" applyFont="1" applyFill="1"/>
    <xf numFmtId="0" fontId="5" fillId="14" borderId="67" xfId="0" applyFont="1" applyFill="1" applyBorder="1" applyAlignment="1">
      <alignment horizontal="center"/>
    </xf>
    <xf numFmtId="0" fontId="5" fillId="14" borderId="22" xfId="0" applyFont="1" applyFill="1" applyBorder="1" applyAlignment="1">
      <alignment horizontal="center"/>
    </xf>
    <xf numFmtId="0" fontId="5" fillId="14" borderId="24" xfId="0" applyFont="1" applyFill="1" applyBorder="1" applyAlignment="1">
      <alignment horizontal="center"/>
    </xf>
    <xf numFmtId="0" fontId="5" fillId="14" borderId="52" xfId="0" applyFont="1" applyFill="1" applyBorder="1" applyAlignment="1">
      <alignment horizontal="center"/>
    </xf>
    <xf numFmtId="0" fontId="6" fillId="14" borderId="55" xfId="1" applyFont="1" applyFill="1" applyBorder="1" applyAlignment="1">
      <alignment horizontal="center"/>
    </xf>
    <xf numFmtId="0" fontId="5" fillId="14" borderId="54" xfId="0" applyFont="1" applyFill="1" applyBorder="1" applyAlignment="1">
      <alignment horizontal="center"/>
    </xf>
    <xf numFmtId="0" fontId="5" fillId="14" borderId="19" xfId="0" applyFont="1" applyFill="1" applyBorder="1" applyAlignment="1">
      <alignment horizontal="center"/>
    </xf>
    <xf numFmtId="0" fontId="5" fillId="14" borderId="65" xfId="0" applyFont="1" applyFill="1" applyBorder="1" applyAlignment="1">
      <alignment horizontal="center"/>
    </xf>
    <xf numFmtId="0" fontId="5" fillId="14" borderId="72" xfId="0" applyFont="1" applyFill="1" applyBorder="1"/>
    <xf numFmtId="0" fontId="5" fillId="14" borderId="7" xfId="0" applyFont="1" applyFill="1" applyBorder="1"/>
    <xf numFmtId="44" fontId="5" fillId="14" borderId="29" xfId="0" applyNumberFormat="1" applyFont="1" applyFill="1" applyBorder="1"/>
    <xf numFmtId="44" fontId="5" fillId="14" borderId="61" xfId="0" applyNumberFormat="1" applyFont="1" applyFill="1" applyBorder="1"/>
    <xf numFmtId="44" fontId="5" fillId="14" borderId="74" xfId="0" applyNumberFormat="1" applyFont="1" applyFill="1" applyBorder="1"/>
    <xf numFmtId="0" fontId="5" fillId="14" borderId="73" xfId="0" applyFont="1" applyFill="1" applyBorder="1"/>
    <xf numFmtId="0" fontId="5" fillId="14" borderId="29" xfId="0" applyFont="1" applyFill="1" applyBorder="1"/>
    <xf numFmtId="44" fontId="5" fillId="14" borderId="7" xfId="0" applyNumberFormat="1" applyFont="1" applyFill="1" applyBorder="1"/>
    <xf numFmtId="44" fontId="5" fillId="14" borderId="30" xfId="0" applyNumberFormat="1" applyFont="1" applyFill="1" applyBorder="1"/>
    <xf numFmtId="0" fontId="5" fillId="14" borderId="75" xfId="0" applyFont="1" applyFill="1" applyBorder="1"/>
    <xf numFmtId="0" fontId="5" fillId="14" borderId="70" xfId="0" applyFont="1" applyFill="1" applyBorder="1"/>
    <xf numFmtId="0" fontId="5" fillId="14" borderId="4" xfId="0" applyFont="1" applyFill="1" applyBorder="1"/>
    <xf numFmtId="44" fontId="5" fillId="14" borderId="3" xfId="0" applyNumberFormat="1" applyFont="1" applyFill="1" applyBorder="1"/>
    <xf numFmtId="44" fontId="5" fillId="14" borderId="69" xfId="0" applyNumberFormat="1" applyFont="1" applyFill="1" applyBorder="1"/>
    <xf numFmtId="44" fontId="5" fillId="14" borderId="2" xfId="0" applyNumberFormat="1" applyFont="1" applyFill="1" applyBorder="1"/>
    <xf numFmtId="0" fontId="5" fillId="14" borderId="1" xfId="0" applyFont="1" applyFill="1" applyBorder="1"/>
    <xf numFmtId="0" fontId="5" fillId="14" borderId="3" xfId="0" applyFont="1" applyFill="1" applyBorder="1"/>
    <xf numFmtId="44" fontId="5" fillId="14" borderId="4" xfId="0" applyNumberFormat="1" applyFont="1" applyFill="1" applyBorder="1"/>
    <xf numFmtId="44" fontId="5" fillId="14" borderId="8" xfId="0" applyNumberFormat="1" applyFont="1" applyFill="1" applyBorder="1"/>
    <xf numFmtId="0" fontId="5" fillId="14" borderId="46" xfId="0" applyFont="1" applyFill="1" applyBorder="1"/>
    <xf numFmtId="0" fontId="5" fillId="14" borderId="71" xfId="0" applyFont="1" applyFill="1" applyBorder="1"/>
    <xf numFmtId="0" fontId="5" fillId="14" borderId="35" xfId="0" applyFont="1" applyFill="1" applyBorder="1"/>
    <xf numFmtId="44" fontId="5" fillId="14" borderId="6" xfId="0" applyNumberFormat="1" applyFont="1" applyFill="1" applyBorder="1"/>
    <xf numFmtId="0" fontId="5" fillId="14" borderId="5" xfId="0" applyFont="1" applyFill="1" applyBorder="1"/>
    <xf numFmtId="0" fontId="5" fillId="14" borderId="6" xfId="0" applyFont="1" applyFill="1" applyBorder="1"/>
    <xf numFmtId="44" fontId="5" fillId="14" borderId="13" xfId="0" applyNumberFormat="1" applyFont="1" applyFill="1" applyBorder="1"/>
    <xf numFmtId="0" fontId="5" fillId="14" borderId="44" xfId="0" applyFont="1" applyFill="1" applyBorder="1"/>
    <xf numFmtId="0" fontId="5" fillId="14" borderId="34" xfId="0" applyFont="1" applyFill="1" applyBorder="1"/>
    <xf numFmtId="0" fontId="5" fillId="14" borderId="10" xfId="0" applyFont="1" applyFill="1" applyBorder="1"/>
    <xf numFmtId="44" fontId="5" fillId="14" borderId="11" xfId="0" applyNumberFormat="1" applyFont="1" applyFill="1" applyBorder="1"/>
    <xf numFmtId="0" fontId="5" fillId="14" borderId="37" xfId="0" applyFont="1" applyFill="1" applyBorder="1"/>
    <xf numFmtId="0" fontId="5" fillId="14" borderId="53" xfId="0" applyFont="1" applyFill="1" applyBorder="1"/>
    <xf numFmtId="0" fontId="5" fillId="14" borderId="52" xfId="0" applyFont="1" applyFill="1" applyBorder="1"/>
    <xf numFmtId="44" fontId="5" fillId="14" borderId="54" xfId="0" applyNumberFormat="1" applyFont="1" applyFill="1" applyBorder="1"/>
    <xf numFmtId="44" fontId="5" fillId="14" borderId="52" xfId="0" applyNumberFormat="1" applyFont="1" applyFill="1" applyBorder="1"/>
    <xf numFmtId="44" fontId="5" fillId="14" borderId="65" xfId="0" applyNumberFormat="1" applyFont="1" applyFill="1" applyBorder="1"/>
    <xf numFmtId="0" fontId="5" fillId="14" borderId="12" xfId="0" applyFont="1" applyFill="1" applyBorder="1"/>
    <xf numFmtId="0" fontId="5" fillId="14" borderId="43" xfId="0" applyFont="1" applyFill="1" applyBorder="1"/>
    <xf numFmtId="0" fontId="5" fillId="14" borderId="45" xfId="0" applyFont="1" applyFill="1" applyBorder="1"/>
    <xf numFmtId="0" fontId="5" fillId="14" borderId="42" xfId="0" applyFont="1" applyFill="1" applyBorder="1"/>
    <xf numFmtId="0" fontId="5" fillId="14" borderId="26" xfId="0" applyFont="1" applyFill="1" applyBorder="1"/>
    <xf numFmtId="44" fontId="5" fillId="14" borderId="26" xfId="0" applyNumberFormat="1" applyFont="1" applyFill="1" applyBorder="1"/>
    <xf numFmtId="44" fontId="5" fillId="14" borderId="27" xfId="0" applyNumberFormat="1" applyFont="1" applyFill="1" applyBorder="1"/>
    <xf numFmtId="0" fontId="5" fillId="14" borderId="27" xfId="0" applyFont="1" applyFill="1" applyBorder="1"/>
    <xf numFmtId="44" fontId="5" fillId="14" borderId="14" xfId="0" applyNumberFormat="1" applyFont="1" applyFill="1" applyBorder="1"/>
    <xf numFmtId="44" fontId="5" fillId="14" borderId="34" xfId="0" applyNumberFormat="1" applyFont="1" applyFill="1" applyBorder="1"/>
    <xf numFmtId="44" fontId="5" fillId="14" borderId="15" xfId="0" applyNumberFormat="1" applyFont="1" applyFill="1" applyBorder="1"/>
    <xf numFmtId="44" fontId="5" fillId="14" borderId="35" xfId="0" applyNumberFormat="1" applyFont="1" applyFill="1" applyBorder="1"/>
    <xf numFmtId="44" fontId="5" fillId="14" borderId="62" xfId="0" applyNumberFormat="1" applyFont="1" applyFill="1" applyBorder="1"/>
    <xf numFmtId="44" fontId="5" fillId="14" borderId="4" xfId="2" applyFont="1" applyFill="1" applyBorder="1"/>
    <xf numFmtId="0" fontId="5" fillId="14" borderId="14" xfId="0" applyFont="1" applyFill="1" applyBorder="1"/>
    <xf numFmtId="44" fontId="5" fillId="14" borderId="34" xfId="2" applyFont="1" applyFill="1" applyBorder="1"/>
    <xf numFmtId="0" fontId="5" fillId="13" borderId="0" xfId="0" applyFont="1" applyFill="1"/>
    <xf numFmtId="17" fontId="5" fillId="13" borderId="0" xfId="0" applyNumberFormat="1" applyFont="1" applyFill="1"/>
    <xf numFmtId="0" fontId="6" fillId="13" borderId="0" xfId="1" applyFont="1" applyFill="1"/>
    <xf numFmtId="0" fontId="5" fillId="13" borderId="67" xfId="0" applyFont="1" applyFill="1" applyBorder="1" applyAlignment="1">
      <alignment horizontal="center"/>
    </xf>
    <xf numFmtId="0" fontId="5" fillId="13" borderId="22" xfId="0" applyFont="1" applyFill="1" applyBorder="1" applyAlignment="1">
      <alignment horizontal="center"/>
    </xf>
    <xf numFmtId="0" fontId="5" fillId="13" borderId="24" xfId="0" applyFont="1" applyFill="1" applyBorder="1" applyAlignment="1">
      <alignment horizontal="center"/>
    </xf>
    <xf numFmtId="0" fontId="5" fillId="13" borderId="52" xfId="0" applyFont="1" applyFill="1" applyBorder="1" applyAlignment="1">
      <alignment horizontal="center"/>
    </xf>
    <xf numFmtId="0" fontId="6" fillId="13" borderId="55" xfId="1" applyFont="1" applyFill="1" applyBorder="1" applyAlignment="1">
      <alignment horizontal="center"/>
    </xf>
    <xf numFmtId="0" fontId="5" fillId="13" borderId="54" xfId="0" applyFont="1" applyFill="1" applyBorder="1" applyAlignment="1">
      <alignment horizontal="center"/>
    </xf>
    <xf numFmtId="0" fontId="5" fillId="13" borderId="19" xfId="0" applyFont="1" applyFill="1" applyBorder="1" applyAlignment="1">
      <alignment horizontal="center"/>
    </xf>
    <xf numFmtId="0" fontId="5" fillId="13" borderId="65" xfId="0" applyFont="1" applyFill="1" applyBorder="1" applyAlignment="1">
      <alignment horizontal="center"/>
    </xf>
    <xf numFmtId="0" fontId="5" fillId="13" borderId="72" xfId="0" applyFont="1" applyFill="1" applyBorder="1"/>
    <xf numFmtId="0" fontId="5" fillId="13" borderId="7" xfId="0" applyFont="1" applyFill="1" applyBorder="1"/>
    <xf numFmtId="44" fontId="5" fillId="13" borderId="29" xfId="0" applyNumberFormat="1" applyFont="1" applyFill="1" applyBorder="1"/>
    <xf numFmtId="44" fontId="5" fillId="13" borderId="61" xfId="0" applyNumberFormat="1" applyFont="1" applyFill="1" applyBorder="1"/>
    <xf numFmtId="44" fontId="5" fillId="13" borderId="74" xfId="0" applyNumberFormat="1" applyFont="1" applyFill="1" applyBorder="1"/>
    <xf numFmtId="0" fontId="5" fillId="13" borderId="73" xfId="0" applyFont="1" applyFill="1" applyBorder="1"/>
    <xf numFmtId="0" fontId="5" fillId="13" borderId="29" xfId="0" applyFont="1" applyFill="1" applyBorder="1"/>
    <xf numFmtId="44" fontId="5" fillId="13" borderId="7" xfId="0" applyNumberFormat="1" applyFont="1" applyFill="1" applyBorder="1"/>
    <xf numFmtId="44" fontId="5" fillId="13" borderId="30" xfId="0" applyNumberFormat="1" applyFont="1" applyFill="1" applyBorder="1"/>
    <xf numFmtId="0" fontId="5" fillId="13" borderId="75" xfId="0" applyFont="1" applyFill="1" applyBorder="1"/>
    <xf numFmtId="0" fontId="5" fillId="13" borderId="70" xfId="0" applyFont="1" applyFill="1" applyBorder="1"/>
    <xf numFmtId="0" fontId="5" fillId="13" borderId="4" xfId="0" applyFont="1" applyFill="1" applyBorder="1"/>
    <xf numFmtId="44" fontId="5" fillId="13" borderId="3" xfId="0" applyNumberFormat="1" applyFont="1" applyFill="1" applyBorder="1"/>
    <xf numFmtId="44" fontId="5" fillId="13" borderId="69" xfId="0" applyNumberFormat="1" applyFont="1" applyFill="1" applyBorder="1"/>
    <xf numFmtId="44" fontId="5" fillId="13" borderId="2" xfId="0" applyNumberFormat="1" applyFont="1" applyFill="1" applyBorder="1"/>
    <xf numFmtId="0" fontId="5" fillId="13" borderId="1" xfId="0" applyFont="1" applyFill="1" applyBorder="1"/>
    <xf numFmtId="0" fontId="5" fillId="13" borderId="3" xfId="0" applyFont="1" applyFill="1" applyBorder="1"/>
    <xf numFmtId="44" fontId="5" fillId="13" borderId="4" xfId="0" applyNumberFormat="1" applyFont="1" applyFill="1" applyBorder="1"/>
    <xf numFmtId="44" fontId="5" fillId="13" borderId="8" xfId="0" applyNumberFormat="1" applyFont="1" applyFill="1" applyBorder="1"/>
    <xf numFmtId="0" fontId="5" fillId="13" borderId="46" xfId="0" applyFont="1" applyFill="1" applyBorder="1"/>
    <xf numFmtId="0" fontId="5" fillId="13" borderId="71" xfId="0" applyFont="1" applyFill="1" applyBorder="1"/>
    <xf numFmtId="0" fontId="5" fillId="13" borderId="35" xfId="0" applyFont="1" applyFill="1" applyBorder="1"/>
    <xf numFmtId="44" fontId="5" fillId="13" borderId="6" xfId="0" applyNumberFormat="1" applyFont="1" applyFill="1" applyBorder="1"/>
    <xf numFmtId="0" fontId="5" fillId="13" borderId="5" xfId="0" applyFont="1" applyFill="1" applyBorder="1"/>
    <xf numFmtId="0" fontId="5" fillId="13" borderId="6" xfId="0" applyFont="1" applyFill="1" applyBorder="1"/>
    <xf numFmtId="44" fontId="5" fillId="13" borderId="13" xfId="0" applyNumberFormat="1" applyFont="1" applyFill="1" applyBorder="1"/>
    <xf numFmtId="0" fontId="5" fillId="13" borderId="44" xfId="0" applyFont="1" applyFill="1" applyBorder="1"/>
    <xf numFmtId="0" fontId="5" fillId="13" borderId="34" xfId="0" applyFont="1" applyFill="1" applyBorder="1"/>
    <xf numFmtId="0" fontId="5" fillId="13" borderId="10" xfId="0" applyFont="1" applyFill="1" applyBorder="1"/>
    <xf numFmtId="44" fontId="5" fillId="13" borderId="11" xfId="0" applyNumberFormat="1" applyFont="1" applyFill="1" applyBorder="1"/>
    <xf numFmtId="0" fontId="5" fillId="13" borderId="53" xfId="0" applyFont="1" applyFill="1" applyBorder="1"/>
    <xf numFmtId="0" fontId="5" fillId="13" borderId="52" xfId="0" applyFont="1" applyFill="1" applyBorder="1"/>
    <xf numFmtId="44" fontId="5" fillId="13" borderId="54" xfId="0" applyNumberFormat="1" applyFont="1" applyFill="1" applyBorder="1"/>
    <xf numFmtId="44" fontId="5" fillId="13" borderId="52" xfId="0" applyNumberFormat="1" applyFont="1" applyFill="1" applyBorder="1"/>
    <xf numFmtId="44" fontId="5" fillId="13" borderId="65" xfId="0" applyNumberFormat="1" applyFont="1" applyFill="1" applyBorder="1"/>
    <xf numFmtId="0" fontId="5" fillId="13" borderId="12" xfId="0" applyFont="1" applyFill="1" applyBorder="1"/>
    <xf numFmtId="0" fontId="5" fillId="13" borderId="43" xfId="0" applyFont="1" applyFill="1" applyBorder="1"/>
    <xf numFmtId="0" fontId="5" fillId="13" borderId="45" xfId="0" applyFont="1" applyFill="1" applyBorder="1"/>
    <xf numFmtId="0" fontId="5" fillId="13" borderId="42" xfId="0" applyFont="1" applyFill="1" applyBorder="1"/>
    <xf numFmtId="0" fontId="5" fillId="13" borderId="26" xfId="0" applyFont="1" applyFill="1" applyBorder="1"/>
    <xf numFmtId="44" fontId="5" fillId="13" borderId="26" xfId="0" applyNumberFormat="1" applyFont="1" applyFill="1" applyBorder="1"/>
    <xf numFmtId="44" fontId="5" fillId="13" borderId="27" xfId="0" applyNumberFormat="1" applyFont="1" applyFill="1" applyBorder="1"/>
    <xf numFmtId="0" fontId="5" fillId="13" borderId="27" xfId="0" applyFont="1" applyFill="1" applyBorder="1"/>
    <xf numFmtId="44" fontId="5" fillId="13" borderId="14" xfId="0" applyNumberFormat="1" applyFont="1" applyFill="1" applyBorder="1"/>
    <xf numFmtId="44" fontId="5" fillId="13" borderId="34" xfId="0" applyNumberFormat="1" applyFont="1" applyFill="1" applyBorder="1"/>
    <xf numFmtId="44" fontId="5" fillId="13" borderId="15" xfId="0" applyNumberFormat="1" applyFont="1" applyFill="1" applyBorder="1"/>
    <xf numFmtId="44" fontId="5" fillId="13" borderId="35" xfId="0" applyNumberFormat="1" applyFont="1" applyFill="1" applyBorder="1"/>
    <xf numFmtId="44" fontId="5" fillId="13" borderId="62" xfId="0" applyNumberFormat="1" applyFont="1" applyFill="1" applyBorder="1"/>
    <xf numFmtId="44" fontId="5" fillId="13" borderId="4" xfId="2" applyFont="1" applyFill="1" applyBorder="1"/>
    <xf numFmtId="0" fontId="5" fillId="13" borderId="14" xfId="0" applyFont="1" applyFill="1" applyBorder="1"/>
    <xf numFmtId="44" fontId="5" fillId="13" borderId="34" xfId="2" applyFont="1" applyFill="1" applyBorder="1"/>
    <xf numFmtId="0" fontId="5" fillId="18" borderId="0" xfId="0" applyFont="1" applyFill="1"/>
    <xf numFmtId="17" fontId="5" fillId="18" borderId="0" xfId="0" applyNumberFormat="1" applyFont="1" applyFill="1"/>
    <xf numFmtId="0" fontId="6" fillId="18" borderId="0" xfId="1" applyFont="1" applyFill="1"/>
    <xf numFmtId="0" fontId="5" fillId="18" borderId="67" xfId="0" applyFont="1" applyFill="1" applyBorder="1" applyAlignment="1">
      <alignment horizontal="center"/>
    </xf>
    <xf numFmtId="0" fontId="5" fillId="18" borderId="22" xfId="0" applyFont="1" applyFill="1" applyBorder="1" applyAlignment="1">
      <alignment horizontal="center"/>
    </xf>
    <xf numFmtId="0" fontId="5" fillId="18" borderId="24" xfId="0" applyFont="1" applyFill="1" applyBorder="1" applyAlignment="1">
      <alignment horizontal="center"/>
    </xf>
    <xf numFmtId="0" fontId="5" fillId="18" borderId="52" xfId="0" applyFont="1" applyFill="1" applyBorder="1" applyAlignment="1">
      <alignment horizontal="center"/>
    </xf>
    <xf numFmtId="0" fontId="6" fillId="18" borderId="55" xfId="1" applyFont="1" applyFill="1" applyBorder="1" applyAlignment="1">
      <alignment horizontal="center"/>
    </xf>
    <xf numFmtId="0" fontId="5" fillId="18" borderId="54" xfId="0" applyFont="1" applyFill="1" applyBorder="1" applyAlignment="1">
      <alignment horizontal="center"/>
    </xf>
    <xf numFmtId="0" fontId="5" fillId="18" borderId="19" xfId="0" applyFont="1" applyFill="1" applyBorder="1" applyAlignment="1">
      <alignment horizontal="center"/>
    </xf>
    <xf numFmtId="0" fontId="5" fillId="18" borderId="65" xfId="0" applyFont="1" applyFill="1" applyBorder="1" applyAlignment="1">
      <alignment horizontal="center"/>
    </xf>
    <xf numFmtId="0" fontId="5" fillId="18" borderId="72" xfId="0" applyFont="1" applyFill="1" applyBorder="1"/>
    <xf numFmtId="0" fontId="5" fillId="18" borderId="7" xfId="0" applyFont="1" applyFill="1" applyBorder="1"/>
    <xf numFmtId="44" fontId="5" fillId="18" borderId="29" xfId="0" applyNumberFormat="1" applyFont="1" applyFill="1" applyBorder="1"/>
    <xf numFmtId="44" fontId="5" fillId="18" borderId="61" xfId="0" applyNumberFormat="1" applyFont="1" applyFill="1" applyBorder="1"/>
    <xf numFmtId="44" fontId="5" fillId="18" borderId="74" xfId="0" applyNumberFormat="1" applyFont="1" applyFill="1" applyBorder="1"/>
    <xf numFmtId="0" fontId="5" fillId="18" borderId="73" xfId="0" applyFont="1" applyFill="1" applyBorder="1"/>
    <xf numFmtId="44" fontId="5" fillId="18" borderId="7" xfId="0" applyNumberFormat="1" applyFont="1" applyFill="1" applyBorder="1"/>
    <xf numFmtId="44" fontId="5" fillId="18" borderId="30" xfId="0" applyNumberFormat="1" applyFont="1" applyFill="1" applyBorder="1"/>
    <xf numFmtId="0" fontId="5" fillId="18" borderId="75" xfId="0" applyFont="1" applyFill="1" applyBorder="1"/>
    <xf numFmtId="0" fontId="5" fillId="18" borderId="70" xfId="0" applyFont="1" applyFill="1" applyBorder="1"/>
    <xf numFmtId="0" fontId="5" fillId="18" borderId="4" xfId="0" applyFont="1" applyFill="1" applyBorder="1"/>
    <xf numFmtId="44" fontId="5" fillId="18" borderId="3" xfId="0" applyNumberFormat="1" applyFont="1" applyFill="1" applyBorder="1"/>
    <xf numFmtId="44" fontId="5" fillId="18" borderId="69" xfId="0" applyNumberFormat="1" applyFont="1" applyFill="1" applyBorder="1"/>
    <xf numFmtId="44" fontId="5" fillId="18" borderId="2" xfId="0" applyNumberFormat="1" applyFont="1" applyFill="1" applyBorder="1"/>
    <xf numFmtId="0" fontId="5" fillId="18" borderId="1" xfId="0" applyFont="1" applyFill="1" applyBorder="1"/>
    <xf numFmtId="0" fontId="5" fillId="18" borderId="3" xfId="0" applyFont="1" applyFill="1" applyBorder="1"/>
    <xf numFmtId="44" fontId="5" fillId="18" borderId="4" xfId="0" applyNumberFormat="1" applyFont="1" applyFill="1" applyBorder="1"/>
    <xf numFmtId="44" fontId="5" fillId="18" borderId="8" xfId="0" applyNumberFormat="1" applyFont="1" applyFill="1" applyBorder="1"/>
    <xf numFmtId="0" fontId="5" fillId="18" borderId="46" xfId="0" applyFont="1" applyFill="1" applyBorder="1"/>
    <xf numFmtId="0" fontId="5" fillId="18" borderId="71" xfId="0" applyFont="1" applyFill="1" applyBorder="1"/>
    <xf numFmtId="0" fontId="5" fillId="18" borderId="35" xfId="0" applyFont="1" applyFill="1" applyBorder="1"/>
    <xf numFmtId="44" fontId="5" fillId="18" borderId="6" xfId="0" applyNumberFormat="1" applyFont="1" applyFill="1" applyBorder="1"/>
    <xf numFmtId="0" fontId="5" fillId="18" borderId="5" xfId="0" applyFont="1" applyFill="1" applyBorder="1"/>
    <xf numFmtId="0" fontId="5" fillId="18" borderId="6" xfId="0" applyFont="1" applyFill="1" applyBorder="1"/>
    <xf numFmtId="44" fontId="5" fillId="18" borderId="13" xfId="0" applyNumberFormat="1" applyFont="1" applyFill="1" applyBorder="1"/>
    <xf numFmtId="0" fontId="5" fillId="18" borderId="44" xfId="0" applyFont="1" applyFill="1" applyBorder="1"/>
    <xf numFmtId="0" fontId="5" fillId="18" borderId="34" xfId="0" applyFont="1" applyFill="1" applyBorder="1"/>
    <xf numFmtId="0" fontId="5" fillId="18" borderId="10" xfId="0" applyFont="1" applyFill="1" applyBorder="1"/>
    <xf numFmtId="44" fontId="5" fillId="18" borderId="11" xfId="0" applyNumberFormat="1" applyFont="1" applyFill="1" applyBorder="1"/>
    <xf numFmtId="0" fontId="5" fillId="18" borderId="53" xfId="0" applyFont="1" applyFill="1" applyBorder="1"/>
    <xf numFmtId="0" fontId="5" fillId="18" borderId="52" xfId="0" applyFont="1" applyFill="1" applyBorder="1"/>
    <xf numFmtId="44" fontId="5" fillId="18" borderId="54" xfId="0" applyNumberFormat="1" applyFont="1" applyFill="1" applyBorder="1"/>
    <xf numFmtId="44" fontId="5" fillId="18" borderId="52" xfId="0" applyNumberFormat="1" applyFont="1" applyFill="1" applyBorder="1"/>
    <xf numFmtId="44" fontId="5" fillId="18" borderId="65" xfId="0" applyNumberFormat="1" applyFont="1" applyFill="1" applyBorder="1"/>
    <xf numFmtId="0" fontId="5" fillId="18" borderId="12" xfId="0" applyFont="1" applyFill="1" applyBorder="1"/>
    <xf numFmtId="0" fontId="5" fillId="18" borderId="43" xfId="0" applyFont="1" applyFill="1" applyBorder="1"/>
    <xf numFmtId="0" fontId="5" fillId="18" borderId="45" xfId="0" applyFont="1" applyFill="1" applyBorder="1"/>
    <xf numFmtId="0" fontId="5" fillId="18" borderId="42" xfId="0" applyFont="1" applyFill="1" applyBorder="1"/>
    <xf numFmtId="0" fontId="5" fillId="18" borderId="26" xfId="0" applyFont="1" applyFill="1" applyBorder="1"/>
    <xf numFmtId="44" fontId="5" fillId="18" borderId="26" xfId="0" applyNumberFormat="1" applyFont="1" applyFill="1" applyBorder="1"/>
    <xf numFmtId="44" fontId="5" fillId="18" borderId="27" xfId="0" applyNumberFormat="1" applyFont="1" applyFill="1" applyBorder="1"/>
    <xf numFmtId="0" fontId="5" fillId="18" borderId="27" xfId="0" applyFont="1" applyFill="1" applyBorder="1"/>
    <xf numFmtId="44" fontId="5" fillId="18" borderId="14" xfId="0" applyNumberFormat="1" applyFont="1" applyFill="1" applyBorder="1"/>
    <xf numFmtId="44" fontId="5" fillId="18" borderId="34" xfId="0" applyNumberFormat="1" applyFont="1" applyFill="1" applyBorder="1"/>
    <xf numFmtId="44" fontId="5" fillId="18" borderId="15" xfId="0" applyNumberFormat="1" applyFont="1" applyFill="1" applyBorder="1"/>
    <xf numFmtId="44" fontId="5" fillId="18" borderId="35" xfId="0" applyNumberFormat="1" applyFont="1" applyFill="1" applyBorder="1"/>
    <xf numFmtId="44" fontId="5" fillId="18" borderId="62" xfId="0" applyNumberFormat="1" applyFont="1" applyFill="1" applyBorder="1"/>
    <xf numFmtId="44" fontId="5" fillId="18" borderId="4" xfId="2" applyFont="1" applyFill="1" applyBorder="1"/>
    <xf numFmtId="0" fontId="5" fillId="18" borderId="14" xfId="0" applyFont="1" applyFill="1" applyBorder="1"/>
    <xf numFmtId="44" fontId="5" fillId="18" borderId="34" xfId="2" applyFont="1" applyFill="1" applyBorder="1"/>
    <xf numFmtId="0" fontId="5" fillId="17" borderId="0" xfId="0" applyFont="1" applyFill="1"/>
    <xf numFmtId="17" fontId="5" fillId="17" borderId="0" xfId="0" applyNumberFormat="1" applyFont="1" applyFill="1"/>
    <xf numFmtId="0" fontId="6" fillId="17" borderId="0" xfId="1" applyFont="1" applyFill="1"/>
    <xf numFmtId="0" fontId="5" fillId="17" borderId="67" xfId="0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/>
    </xf>
    <xf numFmtId="0" fontId="5" fillId="17" borderId="24" xfId="0" applyFont="1" applyFill="1" applyBorder="1" applyAlignment="1">
      <alignment horizontal="center"/>
    </xf>
    <xf numFmtId="0" fontId="5" fillId="17" borderId="52" xfId="0" applyFont="1" applyFill="1" applyBorder="1" applyAlignment="1">
      <alignment horizontal="center"/>
    </xf>
    <xf numFmtId="0" fontId="6" fillId="17" borderId="55" xfId="1" applyFont="1" applyFill="1" applyBorder="1" applyAlignment="1">
      <alignment horizontal="center"/>
    </xf>
    <xf numFmtId="0" fontId="5" fillId="17" borderId="54" xfId="0" applyFont="1" applyFill="1" applyBorder="1" applyAlignment="1">
      <alignment horizontal="center"/>
    </xf>
    <xf numFmtId="0" fontId="5" fillId="17" borderId="19" xfId="0" applyFont="1" applyFill="1" applyBorder="1" applyAlignment="1">
      <alignment horizontal="center"/>
    </xf>
    <xf numFmtId="0" fontId="5" fillId="17" borderId="65" xfId="0" applyFont="1" applyFill="1" applyBorder="1" applyAlignment="1">
      <alignment horizontal="center"/>
    </xf>
    <xf numFmtId="0" fontId="5" fillId="17" borderId="72" xfId="0" applyFont="1" applyFill="1" applyBorder="1"/>
    <xf numFmtId="0" fontId="5" fillId="17" borderId="7" xfId="0" applyFont="1" applyFill="1" applyBorder="1"/>
    <xf numFmtId="44" fontId="5" fillId="17" borderId="29" xfId="0" applyNumberFormat="1" applyFont="1" applyFill="1" applyBorder="1"/>
    <xf numFmtId="44" fontId="5" fillId="17" borderId="61" xfId="0" applyNumberFormat="1" applyFont="1" applyFill="1" applyBorder="1"/>
    <xf numFmtId="44" fontId="5" fillId="17" borderId="74" xfId="0" applyNumberFormat="1" applyFont="1" applyFill="1" applyBorder="1"/>
    <xf numFmtId="0" fontId="5" fillId="17" borderId="73" xfId="0" applyFont="1" applyFill="1" applyBorder="1"/>
    <xf numFmtId="44" fontId="5" fillId="17" borderId="7" xfId="0" applyNumberFormat="1" applyFont="1" applyFill="1" applyBorder="1"/>
    <xf numFmtId="44" fontId="5" fillId="17" borderId="30" xfId="0" applyNumberFormat="1" applyFont="1" applyFill="1" applyBorder="1"/>
    <xf numFmtId="0" fontId="5" fillId="17" borderId="75" xfId="0" applyFont="1" applyFill="1" applyBorder="1"/>
    <xf numFmtId="0" fontId="5" fillId="17" borderId="70" xfId="0" applyFont="1" applyFill="1" applyBorder="1"/>
    <xf numFmtId="0" fontId="5" fillId="17" borderId="4" xfId="0" applyFont="1" applyFill="1" applyBorder="1"/>
    <xf numFmtId="44" fontId="5" fillId="17" borderId="3" xfId="0" applyNumberFormat="1" applyFont="1" applyFill="1" applyBorder="1"/>
    <xf numFmtId="44" fontId="5" fillId="17" borderId="69" xfId="0" applyNumberFormat="1" applyFont="1" applyFill="1" applyBorder="1"/>
    <xf numFmtId="44" fontId="5" fillId="17" borderId="2" xfId="0" applyNumberFormat="1" applyFont="1" applyFill="1" applyBorder="1"/>
    <xf numFmtId="0" fontId="5" fillId="17" borderId="1" xfId="0" applyFont="1" applyFill="1" applyBorder="1"/>
    <xf numFmtId="0" fontId="5" fillId="17" borderId="3" xfId="0" applyFont="1" applyFill="1" applyBorder="1"/>
    <xf numFmtId="44" fontId="5" fillId="17" borderId="4" xfId="0" applyNumberFormat="1" applyFont="1" applyFill="1" applyBorder="1"/>
    <xf numFmtId="44" fontId="5" fillId="17" borderId="8" xfId="0" applyNumberFormat="1" applyFont="1" applyFill="1" applyBorder="1"/>
    <xf numFmtId="0" fontId="5" fillId="17" borderId="46" xfId="0" applyFont="1" applyFill="1" applyBorder="1"/>
    <xf numFmtId="0" fontId="5" fillId="17" borderId="71" xfId="0" applyFont="1" applyFill="1" applyBorder="1"/>
    <xf numFmtId="0" fontId="5" fillId="17" borderId="35" xfId="0" applyFont="1" applyFill="1" applyBorder="1"/>
    <xf numFmtId="44" fontId="5" fillId="17" borderId="6" xfId="0" applyNumberFormat="1" applyFont="1" applyFill="1" applyBorder="1"/>
    <xf numFmtId="0" fontId="5" fillId="17" borderId="5" xfId="0" applyFont="1" applyFill="1" applyBorder="1"/>
    <xf numFmtId="0" fontId="5" fillId="17" borderId="6" xfId="0" applyFont="1" applyFill="1" applyBorder="1"/>
    <xf numFmtId="44" fontId="5" fillId="17" borderId="13" xfId="0" applyNumberFormat="1" applyFont="1" applyFill="1" applyBorder="1"/>
    <xf numFmtId="0" fontId="5" fillId="17" borderId="44" xfId="0" applyFont="1" applyFill="1" applyBorder="1"/>
    <xf numFmtId="0" fontId="5" fillId="17" borderId="34" xfId="0" applyFont="1" applyFill="1" applyBorder="1"/>
    <xf numFmtId="0" fontId="5" fillId="17" borderId="10" xfId="0" applyFont="1" applyFill="1" applyBorder="1"/>
    <xf numFmtId="44" fontId="5" fillId="17" borderId="11" xfId="0" applyNumberFormat="1" applyFont="1" applyFill="1" applyBorder="1"/>
    <xf numFmtId="0" fontId="5" fillId="17" borderId="53" xfId="0" applyFont="1" applyFill="1" applyBorder="1"/>
    <xf numFmtId="0" fontId="5" fillId="17" borderId="52" xfId="0" applyFont="1" applyFill="1" applyBorder="1"/>
    <xf numFmtId="44" fontId="5" fillId="17" borderId="54" xfId="0" applyNumberFormat="1" applyFont="1" applyFill="1" applyBorder="1"/>
    <xf numFmtId="44" fontId="5" fillId="17" borderId="52" xfId="0" applyNumberFormat="1" applyFont="1" applyFill="1" applyBorder="1"/>
    <xf numFmtId="44" fontId="5" fillId="17" borderId="65" xfId="0" applyNumberFormat="1" applyFont="1" applyFill="1" applyBorder="1"/>
    <xf numFmtId="0" fontId="5" fillId="17" borderId="12" xfId="0" applyFont="1" applyFill="1" applyBorder="1"/>
    <xf numFmtId="0" fontId="5" fillId="17" borderId="43" xfId="0" applyFont="1" applyFill="1" applyBorder="1"/>
    <xf numFmtId="0" fontId="5" fillId="17" borderId="45" xfId="0" applyFont="1" applyFill="1" applyBorder="1"/>
    <xf numFmtId="0" fontId="5" fillId="17" borderId="42" xfId="0" applyFont="1" applyFill="1" applyBorder="1"/>
    <xf numFmtId="0" fontId="5" fillId="17" borderId="26" xfId="0" applyFont="1" applyFill="1" applyBorder="1"/>
    <xf numFmtId="44" fontId="5" fillId="17" borderId="26" xfId="0" applyNumberFormat="1" applyFont="1" applyFill="1" applyBorder="1"/>
    <xf numFmtId="44" fontId="5" fillId="17" borderId="27" xfId="0" applyNumberFormat="1" applyFont="1" applyFill="1" applyBorder="1"/>
    <xf numFmtId="0" fontId="5" fillId="17" borderId="27" xfId="0" applyFont="1" applyFill="1" applyBorder="1"/>
    <xf numFmtId="44" fontId="5" fillId="17" borderId="14" xfId="0" applyNumberFormat="1" applyFont="1" applyFill="1" applyBorder="1"/>
    <xf numFmtId="44" fontId="5" fillId="17" borderId="34" xfId="0" applyNumberFormat="1" applyFont="1" applyFill="1" applyBorder="1"/>
    <xf numFmtId="44" fontId="5" fillId="17" borderId="15" xfId="0" applyNumberFormat="1" applyFont="1" applyFill="1" applyBorder="1"/>
    <xf numFmtId="44" fontId="5" fillId="17" borderId="35" xfId="0" applyNumberFormat="1" applyFont="1" applyFill="1" applyBorder="1"/>
    <xf numFmtId="44" fontId="5" fillId="17" borderId="62" xfId="0" applyNumberFormat="1" applyFont="1" applyFill="1" applyBorder="1"/>
    <xf numFmtId="44" fontId="5" fillId="17" borderId="4" xfId="2" applyFont="1" applyFill="1" applyBorder="1"/>
    <xf numFmtId="0" fontId="5" fillId="17" borderId="14" xfId="0" applyFont="1" applyFill="1" applyBorder="1"/>
    <xf numFmtId="44" fontId="5" fillId="17" borderId="34" xfId="2" applyFont="1" applyFill="1" applyBorder="1"/>
    <xf numFmtId="0" fontId="5" fillId="16" borderId="0" xfId="0" applyFont="1" applyFill="1"/>
    <xf numFmtId="17" fontId="5" fillId="16" borderId="0" xfId="0" applyNumberFormat="1" applyFont="1" applyFill="1"/>
    <xf numFmtId="0" fontId="6" fillId="16" borderId="0" xfId="1" applyFont="1" applyFill="1"/>
    <xf numFmtId="0" fontId="5" fillId="16" borderId="67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5" fillId="16" borderId="52" xfId="0" applyFont="1" applyFill="1" applyBorder="1" applyAlignment="1">
      <alignment horizontal="center"/>
    </xf>
    <xf numFmtId="0" fontId="6" fillId="16" borderId="55" xfId="1" applyFont="1" applyFill="1" applyBorder="1" applyAlignment="1">
      <alignment horizontal="center"/>
    </xf>
    <xf numFmtId="0" fontId="5" fillId="16" borderId="54" xfId="0" applyFont="1" applyFill="1" applyBorder="1" applyAlignment="1">
      <alignment horizontal="center"/>
    </xf>
    <xf numFmtId="0" fontId="5" fillId="16" borderId="19" xfId="0" applyFont="1" applyFill="1" applyBorder="1" applyAlignment="1">
      <alignment horizontal="center"/>
    </xf>
    <xf numFmtId="0" fontId="5" fillId="16" borderId="65" xfId="0" applyFont="1" applyFill="1" applyBorder="1" applyAlignment="1">
      <alignment horizontal="center"/>
    </xf>
    <xf numFmtId="0" fontId="5" fillId="16" borderId="72" xfId="0" applyFont="1" applyFill="1" applyBorder="1"/>
    <xf numFmtId="0" fontId="5" fillId="16" borderId="7" xfId="0" applyFont="1" applyFill="1" applyBorder="1"/>
    <xf numFmtId="44" fontId="5" fillId="16" borderId="29" xfId="0" applyNumberFormat="1" applyFont="1" applyFill="1" applyBorder="1"/>
    <xf numFmtId="44" fontId="5" fillId="16" borderId="61" xfId="0" applyNumberFormat="1" applyFont="1" applyFill="1" applyBorder="1"/>
    <xf numFmtId="44" fontId="5" fillId="16" borderId="74" xfId="0" applyNumberFormat="1" applyFont="1" applyFill="1" applyBorder="1"/>
    <xf numFmtId="0" fontId="5" fillId="16" borderId="73" xfId="0" applyFont="1" applyFill="1" applyBorder="1"/>
    <xf numFmtId="44" fontId="5" fillId="16" borderId="7" xfId="0" applyNumberFormat="1" applyFont="1" applyFill="1" applyBorder="1"/>
    <xf numFmtId="44" fontId="5" fillId="16" borderId="30" xfId="0" applyNumberFormat="1" applyFont="1" applyFill="1" applyBorder="1"/>
    <xf numFmtId="0" fontId="5" fillId="16" borderId="75" xfId="0" applyFont="1" applyFill="1" applyBorder="1"/>
    <xf numFmtId="0" fontId="5" fillId="16" borderId="70" xfId="0" applyFont="1" applyFill="1" applyBorder="1"/>
    <xf numFmtId="0" fontId="5" fillId="16" borderId="4" xfId="0" applyFont="1" applyFill="1" applyBorder="1"/>
    <xf numFmtId="44" fontId="5" fillId="16" borderId="3" xfId="0" applyNumberFormat="1" applyFont="1" applyFill="1" applyBorder="1"/>
    <xf numFmtId="44" fontId="5" fillId="16" borderId="69" xfId="0" applyNumberFormat="1" applyFont="1" applyFill="1" applyBorder="1"/>
    <xf numFmtId="44" fontId="5" fillId="16" borderId="2" xfId="0" applyNumberFormat="1" applyFont="1" applyFill="1" applyBorder="1"/>
    <xf numFmtId="0" fontId="5" fillId="16" borderId="1" xfId="0" applyFont="1" applyFill="1" applyBorder="1"/>
    <xf numFmtId="0" fontId="5" fillId="16" borderId="3" xfId="0" applyFont="1" applyFill="1" applyBorder="1"/>
    <xf numFmtId="44" fontId="5" fillId="16" borderId="4" xfId="0" applyNumberFormat="1" applyFont="1" applyFill="1" applyBorder="1"/>
    <xf numFmtId="44" fontId="5" fillId="16" borderId="8" xfId="0" applyNumberFormat="1" applyFont="1" applyFill="1" applyBorder="1"/>
    <xf numFmtId="0" fontId="5" fillId="16" borderId="46" xfId="0" applyFont="1" applyFill="1" applyBorder="1"/>
    <xf numFmtId="0" fontId="5" fillId="16" borderId="71" xfId="0" applyFont="1" applyFill="1" applyBorder="1"/>
    <xf numFmtId="0" fontId="5" fillId="16" borderId="35" xfId="0" applyFont="1" applyFill="1" applyBorder="1"/>
    <xf numFmtId="44" fontId="5" fillId="16" borderId="6" xfId="0" applyNumberFormat="1" applyFont="1" applyFill="1" applyBorder="1"/>
    <xf numFmtId="0" fontId="5" fillId="16" borderId="5" xfId="0" applyFont="1" applyFill="1" applyBorder="1"/>
    <xf numFmtId="0" fontId="5" fillId="16" borderId="6" xfId="0" applyFont="1" applyFill="1" applyBorder="1"/>
    <xf numFmtId="44" fontId="5" fillId="16" borderId="13" xfId="0" applyNumberFormat="1" applyFont="1" applyFill="1" applyBorder="1"/>
    <xf numFmtId="0" fontId="5" fillId="16" borderId="44" xfId="0" applyFont="1" applyFill="1" applyBorder="1"/>
    <xf numFmtId="0" fontId="5" fillId="16" borderId="34" xfId="0" applyFont="1" applyFill="1" applyBorder="1"/>
    <xf numFmtId="0" fontId="5" fillId="16" borderId="10" xfId="0" applyFont="1" applyFill="1" applyBorder="1"/>
    <xf numFmtId="44" fontId="5" fillId="16" borderId="11" xfId="0" applyNumberFormat="1" applyFont="1" applyFill="1" applyBorder="1"/>
    <xf numFmtId="0" fontId="5" fillId="16" borderId="53" xfId="0" applyFont="1" applyFill="1" applyBorder="1"/>
    <xf numFmtId="0" fontId="5" fillId="16" borderId="52" xfId="0" applyFont="1" applyFill="1" applyBorder="1"/>
    <xf numFmtId="44" fontId="5" fillId="16" borderId="54" xfId="0" applyNumberFormat="1" applyFont="1" applyFill="1" applyBorder="1"/>
    <xf numFmtId="44" fontId="5" fillId="16" borderId="52" xfId="0" applyNumberFormat="1" applyFont="1" applyFill="1" applyBorder="1"/>
    <xf numFmtId="44" fontId="5" fillId="16" borderId="65" xfId="0" applyNumberFormat="1" applyFont="1" applyFill="1" applyBorder="1"/>
    <xf numFmtId="0" fontId="5" fillId="16" borderId="12" xfId="0" applyFont="1" applyFill="1" applyBorder="1"/>
    <xf numFmtId="0" fontId="5" fillId="16" borderId="43" xfId="0" applyFont="1" applyFill="1" applyBorder="1"/>
    <xf numFmtId="0" fontId="5" fillId="16" borderId="45" xfId="0" applyFont="1" applyFill="1" applyBorder="1"/>
    <xf numFmtId="0" fontId="5" fillId="16" borderId="42" xfId="0" applyFont="1" applyFill="1" applyBorder="1"/>
    <xf numFmtId="0" fontId="5" fillId="16" borderId="26" xfId="0" applyFont="1" applyFill="1" applyBorder="1"/>
    <xf numFmtId="44" fontId="5" fillId="16" borderId="26" xfId="0" applyNumberFormat="1" applyFont="1" applyFill="1" applyBorder="1"/>
    <xf numFmtId="44" fontId="5" fillId="16" borderId="27" xfId="0" applyNumberFormat="1" applyFont="1" applyFill="1" applyBorder="1"/>
    <xf numFmtId="0" fontId="5" fillId="16" borderId="27" xfId="0" applyFont="1" applyFill="1" applyBorder="1"/>
    <xf numFmtId="44" fontId="5" fillId="16" borderId="14" xfId="0" applyNumberFormat="1" applyFont="1" applyFill="1" applyBorder="1"/>
    <xf numFmtId="44" fontId="5" fillId="16" borderId="34" xfId="0" applyNumberFormat="1" applyFont="1" applyFill="1" applyBorder="1"/>
    <xf numFmtId="44" fontId="5" fillId="16" borderId="15" xfId="0" applyNumberFormat="1" applyFont="1" applyFill="1" applyBorder="1"/>
    <xf numFmtId="44" fontId="5" fillId="16" borderId="35" xfId="0" applyNumberFormat="1" applyFont="1" applyFill="1" applyBorder="1"/>
    <xf numFmtId="44" fontId="5" fillId="16" borderId="62" xfId="0" applyNumberFormat="1" applyFont="1" applyFill="1" applyBorder="1"/>
    <xf numFmtId="44" fontId="5" fillId="16" borderId="4" xfId="2" applyFont="1" applyFill="1" applyBorder="1"/>
    <xf numFmtId="0" fontId="5" fillId="16" borderId="14" xfId="0" applyFont="1" applyFill="1" applyBorder="1"/>
    <xf numFmtId="44" fontId="5" fillId="16" borderId="34" xfId="2" applyFont="1" applyFill="1" applyBorder="1"/>
    <xf numFmtId="0" fontId="5" fillId="15" borderId="0" xfId="0" applyFont="1" applyFill="1"/>
    <xf numFmtId="17" fontId="5" fillId="15" borderId="0" xfId="0" applyNumberFormat="1" applyFont="1" applyFill="1"/>
    <xf numFmtId="0" fontId="6" fillId="15" borderId="0" xfId="1" applyFont="1" applyFill="1"/>
    <xf numFmtId="0" fontId="5" fillId="15" borderId="67" xfId="0" applyFont="1" applyFill="1" applyBorder="1" applyAlignment="1">
      <alignment horizontal="center"/>
    </xf>
    <xf numFmtId="0" fontId="5" fillId="15" borderId="22" xfId="0" applyFont="1" applyFill="1" applyBorder="1" applyAlignment="1">
      <alignment horizontal="center"/>
    </xf>
    <xf numFmtId="0" fontId="5" fillId="15" borderId="24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6" fillId="15" borderId="55" xfId="1" applyFont="1" applyFill="1" applyBorder="1" applyAlignment="1">
      <alignment horizontal="center"/>
    </xf>
    <xf numFmtId="0" fontId="5" fillId="15" borderId="54" xfId="0" applyFont="1" applyFill="1" applyBorder="1" applyAlignment="1">
      <alignment horizontal="center"/>
    </xf>
    <xf numFmtId="0" fontId="5" fillId="15" borderId="19" xfId="0" applyFont="1" applyFill="1" applyBorder="1" applyAlignment="1">
      <alignment horizontal="center"/>
    </xf>
    <xf numFmtId="0" fontId="5" fillId="15" borderId="65" xfId="0" applyFont="1" applyFill="1" applyBorder="1" applyAlignment="1">
      <alignment horizontal="center"/>
    </xf>
    <xf numFmtId="0" fontId="5" fillId="15" borderId="72" xfId="0" applyFont="1" applyFill="1" applyBorder="1"/>
    <xf numFmtId="0" fontId="5" fillId="15" borderId="7" xfId="0" applyFont="1" applyFill="1" applyBorder="1"/>
    <xf numFmtId="44" fontId="5" fillId="15" borderId="29" xfId="0" applyNumberFormat="1" applyFont="1" applyFill="1" applyBorder="1"/>
    <xf numFmtId="44" fontId="5" fillId="15" borderId="61" xfId="0" applyNumberFormat="1" applyFont="1" applyFill="1" applyBorder="1"/>
    <xf numFmtId="44" fontId="5" fillId="15" borderId="74" xfId="0" applyNumberFormat="1" applyFont="1" applyFill="1" applyBorder="1"/>
    <xf numFmtId="0" fontId="5" fillId="15" borderId="73" xfId="0" applyFont="1" applyFill="1" applyBorder="1"/>
    <xf numFmtId="44" fontId="5" fillId="15" borderId="7" xfId="0" applyNumberFormat="1" applyFont="1" applyFill="1" applyBorder="1"/>
    <xf numFmtId="44" fontId="5" fillId="15" borderId="30" xfId="0" applyNumberFormat="1" applyFont="1" applyFill="1" applyBorder="1"/>
    <xf numFmtId="0" fontId="5" fillId="15" borderId="75" xfId="0" applyFont="1" applyFill="1" applyBorder="1"/>
    <xf numFmtId="0" fontId="5" fillId="15" borderId="70" xfId="0" applyFont="1" applyFill="1" applyBorder="1"/>
    <xf numFmtId="0" fontId="5" fillId="15" borderId="4" xfId="0" applyFont="1" applyFill="1" applyBorder="1"/>
    <xf numFmtId="44" fontId="5" fillId="15" borderId="3" xfId="0" applyNumberFormat="1" applyFont="1" applyFill="1" applyBorder="1"/>
    <xf numFmtId="44" fontId="5" fillId="15" borderId="69" xfId="0" applyNumberFormat="1" applyFont="1" applyFill="1" applyBorder="1"/>
    <xf numFmtId="44" fontId="5" fillId="15" borderId="2" xfId="0" applyNumberFormat="1" applyFont="1" applyFill="1" applyBorder="1"/>
    <xf numFmtId="0" fontId="5" fillId="15" borderId="1" xfId="0" applyFont="1" applyFill="1" applyBorder="1"/>
    <xf numFmtId="0" fontId="5" fillId="15" borderId="3" xfId="0" applyFont="1" applyFill="1" applyBorder="1"/>
    <xf numFmtId="44" fontId="5" fillId="15" borderId="4" xfId="0" applyNumberFormat="1" applyFont="1" applyFill="1" applyBorder="1"/>
    <xf numFmtId="44" fontId="5" fillId="15" borderId="8" xfId="0" applyNumberFormat="1" applyFont="1" applyFill="1" applyBorder="1"/>
    <xf numFmtId="0" fontId="5" fillId="15" borderId="46" xfId="0" applyFont="1" applyFill="1" applyBorder="1"/>
    <xf numFmtId="0" fontId="5" fillId="15" borderId="71" xfId="0" applyFont="1" applyFill="1" applyBorder="1"/>
    <xf numFmtId="0" fontId="5" fillId="15" borderId="35" xfId="0" applyFont="1" applyFill="1" applyBorder="1"/>
    <xf numFmtId="44" fontId="5" fillId="15" borderId="6" xfId="0" applyNumberFormat="1" applyFont="1" applyFill="1" applyBorder="1"/>
    <xf numFmtId="0" fontId="5" fillId="15" borderId="5" xfId="0" applyFont="1" applyFill="1" applyBorder="1"/>
    <xf numFmtId="0" fontId="5" fillId="15" borderId="6" xfId="0" applyFont="1" applyFill="1" applyBorder="1"/>
    <xf numFmtId="44" fontId="5" fillId="15" borderId="13" xfId="0" applyNumberFormat="1" applyFont="1" applyFill="1" applyBorder="1"/>
    <xf numFmtId="0" fontId="5" fillId="15" borderId="44" xfId="0" applyFont="1" applyFill="1" applyBorder="1"/>
    <xf numFmtId="0" fontId="5" fillId="15" borderId="34" xfId="0" applyFont="1" applyFill="1" applyBorder="1"/>
    <xf numFmtId="0" fontId="5" fillId="15" borderId="10" xfId="0" applyFont="1" applyFill="1" applyBorder="1"/>
    <xf numFmtId="44" fontId="5" fillId="15" borderId="11" xfId="0" applyNumberFormat="1" applyFont="1" applyFill="1" applyBorder="1"/>
    <xf numFmtId="0" fontId="5" fillId="15" borderId="53" xfId="0" applyFont="1" applyFill="1" applyBorder="1"/>
    <xf numFmtId="0" fontId="5" fillId="15" borderId="52" xfId="0" applyFont="1" applyFill="1" applyBorder="1"/>
    <xf numFmtId="44" fontId="5" fillId="15" borderId="54" xfId="0" applyNumberFormat="1" applyFont="1" applyFill="1" applyBorder="1"/>
    <xf numFmtId="44" fontId="5" fillId="15" borderId="52" xfId="0" applyNumberFormat="1" applyFont="1" applyFill="1" applyBorder="1"/>
    <xf numFmtId="44" fontId="5" fillId="15" borderId="65" xfId="0" applyNumberFormat="1" applyFont="1" applyFill="1" applyBorder="1"/>
    <xf numFmtId="0" fontId="5" fillId="15" borderId="12" xfId="0" applyFont="1" applyFill="1" applyBorder="1"/>
    <xf numFmtId="0" fontId="5" fillId="15" borderId="43" xfId="0" applyFont="1" applyFill="1" applyBorder="1"/>
    <xf numFmtId="0" fontId="5" fillId="15" borderId="45" xfId="0" applyFont="1" applyFill="1" applyBorder="1"/>
    <xf numFmtId="0" fontId="5" fillId="15" borderId="42" xfId="0" applyFont="1" applyFill="1" applyBorder="1"/>
    <xf numFmtId="0" fontId="5" fillId="15" borderId="26" xfId="0" applyFont="1" applyFill="1" applyBorder="1"/>
    <xf numFmtId="44" fontId="5" fillId="15" borderId="26" xfId="0" applyNumberFormat="1" applyFont="1" applyFill="1" applyBorder="1"/>
    <xf numFmtId="44" fontId="5" fillId="15" borderId="27" xfId="0" applyNumberFormat="1" applyFont="1" applyFill="1" applyBorder="1"/>
    <xf numFmtId="0" fontId="5" fillId="15" borderId="27" xfId="0" applyFont="1" applyFill="1" applyBorder="1"/>
    <xf numFmtId="44" fontId="5" fillId="15" borderId="14" xfId="0" applyNumberFormat="1" applyFont="1" applyFill="1" applyBorder="1"/>
    <xf numFmtId="44" fontId="5" fillId="15" borderId="34" xfId="0" applyNumberFormat="1" applyFont="1" applyFill="1" applyBorder="1"/>
    <xf numFmtId="44" fontId="5" fillId="15" borderId="15" xfId="0" applyNumberFormat="1" applyFont="1" applyFill="1" applyBorder="1"/>
    <xf numFmtId="44" fontId="5" fillId="15" borderId="35" xfId="0" applyNumberFormat="1" applyFont="1" applyFill="1" applyBorder="1"/>
    <xf numFmtId="44" fontId="5" fillId="15" borderId="62" xfId="0" applyNumberFormat="1" applyFont="1" applyFill="1" applyBorder="1"/>
    <xf numFmtId="44" fontId="5" fillId="15" borderId="4" xfId="2" applyFont="1" applyFill="1" applyBorder="1"/>
    <xf numFmtId="0" fontId="5" fillId="15" borderId="14" xfId="0" applyFont="1" applyFill="1" applyBorder="1"/>
    <xf numFmtId="44" fontId="5" fillId="15" borderId="34" xfId="2" applyFont="1" applyFill="1" applyBorder="1"/>
    <xf numFmtId="17" fontId="5" fillId="8" borderId="0" xfId="0" applyNumberFormat="1" applyFont="1" applyFill="1"/>
    <xf numFmtId="0" fontId="6" fillId="8" borderId="0" xfId="1" applyFont="1" applyFill="1"/>
    <xf numFmtId="0" fontId="5" fillId="8" borderId="67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5" fillId="8" borderId="52" xfId="0" applyFont="1" applyFill="1" applyBorder="1" applyAlignment="1">
      <alignment horizontal="center"/>
    </xf>
    <xf numFmtId="0" fontId="6" fillId="8" borderId="55" xfId="1" applyFont="1" applyFill="1" applyBorder="1" applyAlignment="1">
      <alignment horizontal="center"/>
    </xf>
    <xf numFmtId="0" fontId="5" fillId="8" borderId="54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65" xfId="0" applyFont="1" applyFill="1" applyBorder="1" applyAlignment="1">
      <alignment horizontal="center"/>
    </xf>
    <xf numFmtId="0" fontId="5" fillId="8" borderId="72" xfId="0" applyFont="1" applyFill="1" applyBorder="1"/>
    <xf numFmtId="0" fontId="5" fillId="8" borderId="7" xfId="0" applyFont="1" applyFill="1" applyBorder="1"/>
    <xf numFmtId="44" fontId="5" fillId="8" borderId="29" xfId="0" applyNumberFormat="1" applyFont="1" applyFill="1" applyBorder="1"/>
    <xf numFmtId="44" fontId="5" fillId="8" borderId="61" xfId="0" applyNumberFormat="1" applyFont="1" applyFill="1" applyBorder="1"/>
    <xf numFmtId="44" fontId="5" fillId="8" borderId="74" xfId="0" applyNumberFormat="1" applyFont="1" applyFill="1" applyBorder="1"/>
    <xf numFmtId="0" fontId="5" fillId="8" borderId="73" xfId="0" applyFont="1" applyFill="1" applyBorder="1"/>
    <xf numFmtId="44" fontId="5" fillId="8" borderId="7" xfId="0" applyNumberFormat="1" applyFont="1" applyFill="1" applyBorder="1"/>
    <xf numFmtId="44" fontId="5" fillId="8" borderId="30" xfId="0" applyNumberFormat="1" applyFont="1" applyFill="1" applyBorder="1"/>
    <xf numFmtId="0" fontId="5" fillId="8" borderId="75" xfId="0" applyFont="1" applyFill="1" applyBorder="1"/>
    <xf numFmtId="0" fontId="5" fillId="8" borderId="70" xfId="0" applyFont="1" applyFill="1" applyBorder="1"/>
    <xf numFmtId="0" fontId="5" fillId="8" borderId="4" xfId="0" applyFont="1" applyFill="1" applyBorder="1"/>
    <xf numFmtId="44" fontId="5" fillId="8" borderId="3" xfId="0" applyNumberFormat="1" applyFont="1" applyFill="1" applyBorder="1"/>
    <xf numFmtId="44" fontId="5" fillId="8" borderId="69" xfId="0" applyNumberFormat="1" applyFont="1" applyFill="1" applyBorder="1"/>
    <xf numFmtId="44" fontId="5" fillId="8" borderId="2" xfId="0" applyNumberFormat="1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44" fontId="5" fillId="8" borderId="4" xfId="0" applyNumberFormat="1" applyFont="1" applyFill="1" applyBorder="1"/>
    <xf numFmtId="44" fontId="5" fillId="8" borderId="8" xfId="0" applyNumberFormat="1" applyFont="1" applyFill="1" applyBorder="1"/>
    <xf numFmtId="0" fontId="5" fillId="8" borderId="46" xfId="0" applyFont="1" applyFill="1" applyBorder="1"/>
    <xf numFmtId="0" fontId="5" fillId="8" borderId="71" xfId="0" applyFont="1" applyFill="1" applyBorder="1"/>
    <xf numFmtId="0" fontId="5" fillId="8" borderId="35" xfId="0" applyFont="1" applyFill="1" applyBorder="1"/>
    <xf numFmtId="44" fontId="5" fillId="8" borderId="6" xfId="0" applyNumberFormat="1" applyFont="1" applyFill="1" applyBorder="1"/>
    <xf numFmtId="0" fontId="5" fillId="8" borderId="5" xfId="0" applyFont="1" applyFill="1" applyBorder="1"/>
    <xf numFmtId="0" fontId="5" fillId="8" borderId="6" xfId="0" applyFont="1" applyFill="1" applyBorder="1"/>
    <xf numFmtId="44" fontId="5" fillId="8" borderId="13" xfId="0" applyNumberFormat="1" applyFont="1" applyFill="1" applyBorder="1"/>
    <xf numFmtId="0" fontId="5" fillId="8" borderId="44" xfId="0" applyFont="1" applyFill="1" applyBorder="1"/>
    <xf numFmtId="0" fontId="5" fillId="8" borderId="34" xfId="0" applyFont="1" applyFill="1" applyBorder="1"/>
    <xf numFmtId="0" fontId="5" fillId="8" borderId="10" xfId="0" applyFont="1" applyFill="1" applyBorder="1"/>
    <xf numFmtId="44" fontId="5" fillId="8" borderId="11" xfId="0" applyNumberFormat="1" applyFont="1" applyFill="1" applyBorder="1"/>
    <xf numFmtId="0" fontId="5" fillId="8" borderId="37" xfId="0" applyFont="1" applyFill="1" applyBorder="1"/>
    <xf numFmtId="0" fontId="5" fillId="8" borderId="53" xfId="0" applyFont="1" applyFill="1" applyBorder="1"/>
    <xf numFmtId="0" fontId="5" fillId="8" borderId="52" xfId="0" applyFont="1" applyFill="1" applyBorder="1"/>
    <xf numFmtId="44" fontId="5" fillId="8" borderId="54" xfId="0" applyNumberFormat="1" applyFont="1" applyFill="1" applyBorder="1"/>
    <xf numFmtId="44" fontId="5" fillId="8" borderId="52" xfId="0" applyNumberFormat="1" applyFont="1" applyFill="1" applyBorder="1"/>
    <xf numFmtId="44" fontId="5" fillId="8" borderId="65" xfId="0" applyNumberFormat="1" applyFont="1" applyFill="1" applyBorder="1"/>
    <xf numFmtId="0" fontId="5" fillId="8" borderId="12" xfId="0" applyFont="1" applyFill="1" applyBorder="1"/>
    <xf numFmtId="0" fontId="5" fillId="8" borderId="43" xfId="0" applyFont="1" applyFill="1" applyBorder="1"/>
    <xf numFmtId="0" fontId="5" fillId="8" borderId="45" xfId="0" applyFont="1" applyFill="1" applyBorder="1"/>
    <xf numFmtId="0" fontId="5" fillId="8" borderId="42" xfId="0" applyFont="1" applyFill="1" applyBorder="1"/>
    <xf numFmtId="0" fontId="5" fillId="8" borderId="26" xfId="0" applyFont="1" applyFill="1" applyBorder="1"/>
    <xf numFmtId="44" fontId="5" fillId="8" borderId="26" xfId="0" applyNumberFormat="1" applyFont="1" applyFill="1" applyBorder="1"/>
    <xf numFmtId="44" fontId="5" fillId="8" borderId="27" xfId="0" applyNumberFormat="1" applyFont="1" applyFill="1" applyBorder="1"/>
    <xf numFmtId="0" fontId="5" fillId="8" borderId="27" xfId="0" applyFont="1" applyFill="1" applyBorder="1"/>
    <xf numFmtId="44" fontId="5" fillId="8" borderId="14" xfId="0" applyNumberFormat="1" applyFont="1" applyFill="1" applyBorder="1"/>
    <xf numFmtId="44" fontId="5" fillId="8" borderId="34" xfId="0" applyNumberFormat="1" applyFont="1" applyFill="1" applyBorder="1"/>
    <xf numFmtId="44" fontId="5" fillId="8" borderId="15" xfId="0" applyNumberFormat="1" applyFont="1" applyFill="1" applyBorder="1"/>
    <xf numFmtId="44" fontId="5" fillId="8" borderId="35" xfId="0" applyNumberFormat="1" applyFont="1" applyFill="1" applyBorder="1"/>
    <xf numFmtId="44" fontId="5" fillId="8" borderId="62" xfId="0" applyNumberFormat="1" applyFont="1" applyFill="1" applyBorder="1"/>
    <xf numFmtId="44" fontId="5" fillId="8" borderId="4" xfId="2" applyFont="1" applyFill="1" applyBorder="1"/>
    <xf numFmtId="0" fontId="5" fillId="8" borderId="14" xfId="0" applyFont="1" applyFill="1" applyBorder="1"/>
    <xf numFmtId="44" fontId="5" fillId="8" borderId="34" xfId="2" applyFont="1" applyFill="1" applyBorder="1"/>
    <xf numFmtId="0" fontId="5" fillId="11" borderId="0" xfId="0" applyFont="1" applyFill="1"/>
    <xf numFmtId="17" fontId="5" fillId="11" borderId="0" xfId="0" applyNumberFormat="1" applyFont="1" applyFill="1"/>
    <xf numFmtId="0" fontId="6" fillId="11" borderId="0" xfId="1" applyFont="1" applyFill="1"/>
    <xf numFmtId="0" fontId="5" fillId="11" borderId="67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5" fillId="11" borderId="24" xfId="0" applyFont="1" applyFill="1" applyBorder="1" applyAlignment="1">
      <alignment horizontal="center"/>
    </xf>
    <xf numFmtId="0" fontId="5" fillId="11" borderId="52" xfId="0" applyFont="1" applyFill="1" applyBorder="1" applyAlignment="1">
      <alignment horizontal="center"/>
    </xf>
    <xf numFmtId="0" fontId="6" fillId="11" borderId="55" xfId="1" applyFont="1" applyFill="1" applyBorder="1" applyAlignment="1">
      <alignment horizontal="center"/>
    </xf>
    <xf numFmtId="0" fontId="5" fillId="11" borderId="54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/>
    </xf>
    <xf numFmtId="0" fontId="5" fillId="11" borderId="65" xfId="0" applyFont="1" applyFill="1" applyBorder="1" applyAlignment="1">
      <alignment horizontal="center"/>
    </xf>
    <xf numFmtId="0" fontId="5" fillId="11" borderId="72" xfId="0" applyFont="1" applyFill="1" applyBorder="1"/>
    <xf numFmtId="0" fontId="5" fillId="11" borderId="7" xfId="0" applyFont="1" applyFill="1" applyBorder="1"/>
    <xf numFmtId="44" fontId="5" fillId="11" borderId="29" xfId="0" applyNumberFormat="1" applyFont="1" applyFill="1" applyBorder="1"/>
    <xf numFmtId="44" fontId="5" fillId="11" borderId="61" xfId="0" applyNumberFormat="1" applyFont="1" applyFill="1" applyBorder="1"/>
    <xf numFmtId="44" fontId="5" fillId="11" borderId="74" xfId="0" applyNumberFormat="1" applyFont="1" applyFill="1" applyBorder="1"/>
    <xf numFmtId="0" fontId="5" fillId="11" borderId="73" xfId="0" applyFont="1" applyFill="1" applyBorder="1"/>
    <xf numFmtId="44" fontId="5" fillId="11" borderId="7" xfId="0" applyNumberFormat="1" applyFont="1" applyFill="1" applyBorder="1"/>
    <xf numFmtId="44" fontId="5" fillId="11" borderId="30" xfId="0" applyNumberFormat="1" applyFont="1" applyFill="1" applyBorder="1"/>
    <xf numFmtId="0" fontId="5" fillId="11" borderId="75" xfId="0" applyFont="1" applyFill="1" applyBorder="1"/>
    <xf numFmtId="0" fontId="5" fillId="11" borderId="70" xfId="0" applyFont="1" applyFill="1" applyBorder="1"/>
    <xf numFmtId="0" fontId="5" fillId="11" borderId="4" xfId="0" applyFont="1" applyFill="1" applyBorder="1"/>
    <xf numFmtId="44" fontId="5" fillId="11" borderId="3" xfId="0" applyNumberFormat="1" applyFont="1" applyFill="1" applyBorder="1"/>
    <xf numFmtId="44" fontId="5" fillId="11" borderId="69" xfId="0" applyNumberFormat="1" applyFont="1" applyFill="1" applyBorder="1"/>
    <xf numFmtId="44" fontId="5" fillId="11" borderId="2" xfId="0" applyNumberFormat="1" applyFont="1" applyFill="1" applyBorder="1"/>
    <xf numFmtId="0" fontId="5" fillId="11" borderId="1" xfId="0" applyFont="1" applyFill="1" applyBorder="1"/>
    <xf numFmtId="0" fontId="5" fillId="11" borderId="3" xfId="0" applyFont="1" applyFill="1" applyBorder="1"/>
    <xf numFmtId="44" fontId="5" fillId="11" borderId="4" xfId="0" applyNumberFormat="1" applyFont="1" applyFill="1" applyBorder="1"/>
    <xf numFmtId="44" fontId="5" fillId="11" borderId="8" xfId="0" applyNumberFormat="1" applyFont="1" applyFill="1" applyBorder="1"/>
    <xf numFmtId="0" fontId="5" fillId="11" borderId="46" xfId="0" applyFont="1" applyFill="1" applyBorder="1"/>
    <xf numFmtId="0" fontId="5" fillId="11" borderId="71" xfId="0" applyFont="1" applyFill="1" applyBorder="1"/>
    <xf numFmtId="0" fontId="5" fillId="11" borderId="35" xfId="0" applyFont="1" applyFill="1" applyBorder="1"/>
    <xf numFmtId="44" fontId="5" fillId="11" borderId="6" xfId="0" applyNumberFormat="1" applyFont="1" applyFill="1" applyBorder="1"/>
    <xf numFmtId="0" fontId="5" fillId="11" borderId="5" xfId="0" applyFont="1" applyFill="1" applyBorder="1"/>
    <xf numFmtId="0" fontId="5" fillId="11" borderId="6" xfId="0" applyFont="1" applyFill="1" applyBorder="1"/>
    <xf numFmtId="44" fontId="5" fillId="11" borderId="13" xfId="0" applyNumberFormat="1" applyFont="1" applyFill="1" applyBorder="1"/>
    <xf numFmtId="0" fontId="5" fillId="11" borderId="44" xfId="0" applyFont="1" applyFill="1" applyBorder="1"/>
    <xf numFmtId="0" fontId="5" fillId="11" borderId="34" xfId="0" applyFont="1" applyFill="1" applyBorder="1"/>
    <xf numFmtId="0" fontId="5" fillId="11" borderId="10" xfId="0" applyFont="1" applyFill="1" applyBorder="1"/>
    <xf numFmtId="44" fontId="5" fillId="11" borderId="11" xfId="0" applyNumberFormat="1" applyFont="1" applyFill="1" applyBorder="1"/>
    <xf numFmtId="0" fontId="5" fillId="11" borderId="53" xfId="0" applyFont="1" applyFill="1" applyBorder="1"/>
    <xf numFmtId="0" fontId="5" fillId="11" borderId="52" xfId="0" applyFont="1" applyFill="1" applyBorder="1"/>
    <xf numFmtId="44" fontId="5" fillId="11" borderId="54" xfId="0" applyNumberFormat="1" applyFont="1" applyFill="1" applyBorder="1"/>
    <xf numFmtId="44" fontId="5" fillId="11" borderId="52" xfId="0" applyNumberFormat="1" applyFont="1" applyFill="1" applyBorder="1"/>
    <xf numFmtId="44" fontId="5" fillId="11" borderId="65" xfId="0" applyNumberFormat="1" applyFont="1" applyFill="1" applyBorder="1"/>
    <xf numFmtId="0" fontId="5" fillId="11" borderId="12" xfId="0" applyFont="1" applyFill="1" applyBorder="1"/>
    <xf numFmtId="0" fontId="5" fillId="11" borderId="43" xfId="0" applyFont="1" applyFill="1" applyBorder="1"/>
    <xf numFmtId="0" fontId="5" fillId="11" borderId="45" xfId="0" applyFont="1" applyFill="1" applyBorder="1"/>
    <xf numFmtId="0" fontId="5" fillId="11" borderId="42" xfId="0" applyFont="1" applyFill="1" applyBorder="1"/>
    <xf numFmtId="0" fontId="5" fillId="11" borderId="26" xfId="0" applyFont="1" applyFill="1" applyBorder="1"/>
    <xf numFmtId="44" fontId="5" fillId="11" borderId="26" xfId="0" applyNumberFormat="1" applyFont="1" applyFill="1" applyBorder="1"/>
    <xf numFmtId="44" fontId="5" fillId="11" borderId="27" xfId="0" applyNumberFormat="1" applyFont="1" applyFill="1" applyBorder="1"/>
    <xf numFmtId="0" fontId="5" fillId="11" borderId="27" xfId="0" applyFont="1" applyFill="1" applyBorder="1"/>
    <xf numFmtId="44" fontId="5" fillId="11" borderId="14" xfId="0" applyNumberFormat="1" applyFont="1" applyFill="1" applyBorder="1"/>
    <xf numFmtId="44" fontId="5" fillId="11" borderId="34" xfId="0" applyNumberFormat="1" applyFont="1" applyFill="1" applyBorder="1"/>
    <xf numFmtId="44" fontId="5" fillId="11" borderId="15" xfId="0" applyNumberFormat="1" applyFont="1" applyFill="1" applyBorder="1"/>
    <xf numFmtId="44" fontId="5" fillId="11" borderId="35" xfId="0" applyNumberFormat="1" applyFont="1" applyFill="1" applyBorder="1"/>
    <xf numFmtId="44" fontId="5" fillId="11" borderId="62" xfId="0" applyNumberFormat="1" applyFont="1" applyFill="1" applyBorder="1"/>
    <xf numFmtId="44" fontId="5" fillId="11" borderId="4" xfId="2" applyFont="1" applyFill="1" applyBorder="1"/>
    <xf numFmtId="0" fontId="5" fillId="11" borderId="14" xfId="0" applyFont="1" applyFill="1" applyBorder="1"/>
    <xf numFmtId="44" fontId="5" fillId="11" borderId="34" xfId="2" applyFont="1" applyFill="1" applyBorder="1"/>
    <xf numFmtId="0" fontId="5" fillId="5" borderId="0" xfId="0" applyFont="1" applyFill="1"/>
    <xf numFmtId="17" fontId="5" fillId="5" borderId="0" xfId="0" applyNumberFormat="1" applyFont="1" applyFill="1"/>
    <xf numFmtId="0" fontId="6" fillId="5" borderId="0" xfId="1" applyFont="1" applyFill="1"/>
    <xf numFmtId="0" fontId="5" fillId="5" borderId="67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/>
    </xf>
    <xf numFmtId="0" fontId="6" fillId="5" borderId="55" xfId="1" applyFont="1" applyFill="1" applyBorder="1" applyAlignment="1">
      <alignment horizontal="center"/>
    </xf>
    <xf numFmtId="0" fontId="5" fillId="5" borderId="54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65" xfId="0" applyFont="1" applyFill="1" applyBorder="1" applyAlignment="1">
      <alignment horizontal="center"/>
    </xf>
    <xf numFmtId="0" fontId="5" fillId="5" borderId="72" xfId="0" applyFont="1" applyFill="1" applyBorder="1"/>
    <xf numFmtId="44" fontId="5" fillId="5" borderId="29" xfId="0" applyNumberFormat="1" applyFont="1" applyFill="1" applyBorder="1"/>
    <xf numFmtId="44" fontId="5" fillId="5" borderId="61" xfId="0" applyNumberFormat="1" applyFont="1" applyFill="1" applyBorder="1"/>
    <xf numFmtId="44" fontId="5" fillId="5" borderId="74" xfId="0" applyNumberFormat="1" applyFont="1" applyFill="1" applyBorder="1"/>
    <xf numFmtId="0" fontId="5" fillId="5" borderId="73" xfId="0" applyFont="1" applyFill="1" applyBorder="1"/>
    <xf numFmtId="44" fontId="5" fillId="5" borderId="7" xfId="0" applyNumberFormat="1" applyFont="1" applyFill="1" applyBorder="1"/>
    <xf numFmtId="44" fontId="5" fillId="5" borderId="30" xfId="0" applyNumberFormat="1" applyFont="1" applyFill="1" applyBorder="1"/>
    <xf numFmtId="0" fontId="5" fillId="5" borderId="75" xfId="0" applyFont="1" applyFill="1" applyBorder="1"/>
    <xf numFmtId="0" fontId="5" fillId="5" borderId="70" xfId="0" applyFont="1" applyFill="1" applyBorder="1"/>
    <xf numFmtId="0" fontId="5" fillId="5" borderId="4" xfId="0" applyFont="1" applyFill="1" applyBorder="1"/>
    <xf numFmtId="44" fontId="5" fillId="5" borderId="3" xfId="0" applyNumberFormat="1" applyFont="1" applyFill="1" applyBorder="1"/>
    <xf numFmtId="44" fontId="5" fillId="5" borderId="69" xfId="0" applyNumberFormat="1" applyFont="1" applyFill="1" applyBorder="1"/>
    <xf numFmtId="44" fontId="5" fillId="5" borderId="2" xfId="0" applyNumberFormat="1" applyFont="1" applyFill="1" applyBorder="1"/>
    <xf numFmtId="0" fontId="5" fillId="5" borderId="1" xfId="0" applyFont="1" applyFill="1" applyBorder="1"/>
    <xf numFmtId="0" fontId="5" fillId="5" borderId="3" xfId="0" applyFont="1" applyFill="1" applyBorder="1"/>
    <xf numFmtId="44" fontId="5" fillId="5" borderId="4" xfId="0" applyNumberFormat="1" applyFont="1" applyFill="1" applyBorder="1"/>
    <xf numFmtId="44" fontId="5" fillId="5" borderId="8" xfId="0" applyNumberFormat="1" applyFont="1" applyFill="1" applyBorder="1"/>
    <xf numFmtId="0" fontId="5" fillId="5" borderId="46" xfId="0" applyFont="1" applyFill="1" applyBorder="1"/>
    <xf numFmtId="0" fontId="5" fillId="5" borderId="71" xfId="0" applyFont="1" applyFill="1" applyBorder="1"/>
    <xf numFmtId="0" fontId="5" fillId="5" borderId="35" xfId="0" applyFont="1" applyFill="1" applyBorder="1"/>
    <xf numFmtId="44" fontId="5" fillId="5" borderId="6" xfId="0" applyNumberFormat="1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44" fontId="5" fillId="5" borderId="13" xfId="0" applyNumberFormat="1" applyFont="1" applyFill="1" applyBorder="1"/>
    <xf numFmtId="0" fontId="5" fillId="5" borderId="44" xfId="0" applyFont="1" applyFill="1" applyBorder="1"/>
    <xf numFmtId="0" fontId="5" fillId="5" borderId="34" xfId="0" applyFont="1" applyFill="1" applyBorder="1"/>
    <xf numFmtId="0" fontId="5" fillId="5" borderId="10" xfId="0" applyFont="1" applyFill="1" applyBorder="1"/>
    <xf numFmtId="44" fontId="5" fillId="5" borderId="11" xfId="0" applyNumberFormat="1" applyFont="1" applyFill="1" applyBorder="1"/>
    <xf numFmtId="0" fontId="5" fillId="5" borderId="53" xfId="0" applyFont="1" applyFill="1" applyBorder="1"/>
    <xf numFmtId="0" fontId="5" fillId="5" borderId="52" xfId="0" applyFont="1" applyFill="1" applyBorder="1"/>
    <xf numFmtId="44" fontId="5" fillId="5" borderId="54" xfId="0" applyNumberFormat="1" applyFont="1" applyFill="1" applyBorder="1"/>
    <xf numFmtId="44" fontId="5" fillId="5" borderId="52" xfId="0" applyNumberFormat="1" applyFont="1" applyFill="1" applyBorder="1"/>
    <xf numFmtId="44" fontId="5" fillId="5" borderId="65" xfId="0" applyNumberFormat="1" applyFont="1" applyFill="1" applyBorder="1"/>
    <xf numFmtId="0" fontId="5" fillId="5" borderId="12" xfId="0" applyFont="1" applyFill="1" applyBorder="1"/>
    <xf numFmtId="0" fontId="5" fillId="5" borderId="43" xfId="0" applyFont="1" applyFill="1" applyBorder="1"/>
    <xf numFmtId="0" fontId="5" fillId="5" borderId="45" xfId="0" applyFont="1" applyFill="1" applyBorder="1"/>
    <xf numFmtId="0" fontId="5" fillId="5" borderId="42" xfId="0" applyFont="1" applyFill="1" applyBorder="1"/>
    <xf numFmtId="0" fontId="5" fillId="5" borderId="26" xfId="0" applyFont="1" applyFill="1" applyBorder="1"/>
    <xf numFmtId="44" fontId="5" fillId="5" borderId="26" xfId="0" applyNumberFormat="1" applyFont="1" applyFill="1" applyBorder="1"/>
    <xf numFmtId="44" fontId="5" fillId="5" borderId="27" xfId="0" applyNumberFormat="1" applyFont="1" applyFill="1" applyBorder="1"/>
    <xf numFmtId="0" fontId="5" fillId="5" borderId="27" xfId="0" applyFont="1" applyFill="1" applyBorder="1"/>
    <xf numFmtId="44" fontId="5" fillId="5" borderId="14" xfId="0" applyNumberFormat="1" applyFont="1" applyFill="1" applyBorder="1"/>
    <xf numFmtId="44" fontId="5" fillId="5" borderId="34" xfId="0" applyNumberFormat="1" applyFont="1" applyFill="1" applyBorder="1"/>
    <xf numFmtId="44" fontId="5" fillId="5" borderId="15" xfId="0" applyNumberFormat="1" applyFont="1" applyFill="1" applyBorder="1"/>
    <xf numFmtId="44" fontId="5" fillId="5" borderId="35" xfId="0" applyNumberFormat="1" applyFont="1" applyFill="1" applyBorder="1"/>
    <xf numFmtId="44" fontId="5" fillId="5" borderId="62" xfId="0" applyNumberFormat="1" applyFont="1" applyFill="1" applyBorder="1"/>
    <xf numFmtId="44" fontId="5" fillId="5" borderId="4" xfId="2" applyFont="1" applyFill="1" applyBorder="1"/>
    <xf numFmtId="0" fontId="5" fillId="5" borderId="14" xfId="0" applyFont="1" applyFill="1" applyBorder="1"/>
    <xf numFmtId="44" fontId="5" fillId="5" borderId="34" xfId="2" applyFont="1" applyFill="1" applyBorder="1"/>
    <xf numFmtId="0" fontId="5" fillId="12" borderId="0" xfId="0" applyFont="1" applyFill="1"/>
    <xf numFmtId="17" fontId="5" fillId="12" borderId="0" xfId="0" applyNumberFormat="1" applyFont="1" applyFill="1"/>
    <xf numFmtId="0" fontId="6" fillId="12" borderId="0" xfId="1" applyFont="1" applyFill="1"/>
    <xf numFmtId="0" fontId="5" fillId="12" borderId="67" xfId="0" applyFont="1" applyFill="1" applyBorder="1" applyAlignment="1">
      <alignment horizontal="center"/>
    </xf>
    <xf numFmtId="0" fontId="5" fillId="12" borderId="22" xfId="0" applyFont="1" applyFill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6" fillId="12" borderId="55" xfId="1" applyFont="1" applyFill="1" applyBorder="1" applyAlignment="1">
      <alignment horizontal="center"/>
    </xf>
    <xf numFmtId="0" fontId="5" fillId="12" borderId="54" xfId="0" applyFont="1" applyFill="1" applyBorder="1" applyAlignment="1">
      <alignment horizontal="center"/>
    </xf>
    <xf numFmtId="0" fontId="5" fillId="12" borderId="19" xfId="0" applyFont="1" applyFill="1" applyBorder="1" applyAlignment="1">
      <alignment horizontal="center"/>
    </xf>
    <xf numFmtId="0" fontId="5" fillId="12" borderId="65" xfId="0" applyFont="1" applyFill="1" applyBorder="1" applyAlignment="1">
      <alignment horizontal="center"/>
    </xf>
    <xf numFmtId="0" fontId="5" fillId="12" borderId="72" xfId="0" applyFont="1" applyFill="1" applyBorder="1"/>
    <xf numFmtId="0" fontId="5" fillId="12" borderId="7" xfId="0" applyFont="1" applyFill="1" applyBorder="1"/>
    <xf numFmtId="44" fontId="5" fillId="12" borderId="29" xfId="0" applyNumberFormat="1" applyFont="1" applyFill="1" applyBorder="1"/>
    <xf numFmtId="44" fontId="5" fillId="12" borderId="61" xfId="0" applyNumberFormat="1" applyFont="1" applyFill="1" applyBorder="1"/>
    <xf numFmtId="44" fontId="5" fillId="12" borderId="74" xfId="0" applyNumberFormat="1" applyFont="1" applyFill="1" applyBorder="1"/>
    <xf numFmtId="0" fontId="5" fillId="12" borderId="73" xfId="0" applyFont="1" applyFill="1" applyBorder="1"/>
    <xf numFmtId="44" fontId="5" fillId="12" borderId="7" xfId="0" applyNumberFormat="1" applyFont="1" applyFill="1" applyBorder="1"/>
    <xf numFmtId="44" fontId="5" fillId="12" borderId="30" xfId="0" applyNumberFormat="1" applyFont="1" applyFill="1" applyBorder="1"/>
    <xf numFmtId="0" fontId="5" fillId="12" borderId="75" xfId="0" applyFont="1" applyFill="1" applyBorder="1"/>
    <xf numFmtId="0" fontId="5" fillId="12" borderId="70" xfId="0" applyFont="1" applyFill="1" applyBorder="1"/>
    <xf numFmtId="0" fontId="5" fillId="12" borderId="4" xfId="0" applyFont="1" applyFill="1" applyBorder="1"/>
    <xf numFmtId="44" fontId="5" fillId="12" borderId="3" xfId="0" applyNumberFormat="1" applyFont="1" applyFill="1" applyBorder="1"/>
    <xf numFmtId="44" fontId="5" fillId="12" borderId="69" xfId="0" applyNumberFormat="1" applyFont="1" applyFill="1" applyBorder="1"/>
    <xf numFmtId="44" fontId="5" fillId="12" borderId="2" xfId="0" applyNumberFormat="1" applyFont="1" applyFill="1" applyBorder="1"/>
    <xf numFmtId="0" fontId="5" fillId="12" borderId="1" xfId="0" applyFont="1" applyFill="1" applyBorder="1"/>
    <xf numFmtId="0" fontId="5" fillId="12" borderId="3" xfId="0" applyFont="1" applyFill="1" applyBorder="1"/>
    <xf numFmtId="44" fontId="5" fillId="12" borderId="4" xfId="0" applyNumberFormat="1" applyFont="1" applyFill="1" applyBorder="1"/>
    <xf numFmtId="44" fontId="5" fillId="12" borderId="8" xfId="0" applyNumberFormat="1" applyFont="1" applyFill="1" applyBorder="1"/>
    <xf numFmtId="0" fontId="5" fillId="12" borderId="46" xfId="0" applyFont="1" applyFill="1" applyBorder="1"/>
    <xf numFmtId="0" fontId="5" fillId="12" borderId="71" xfId="0" applyFont="1" applyFill="1" applyBorder="1"/>
    <xf numFmtId="0" fontId="5" fillId="12" borderId="35" xfId="0" applyFont="1" applyFill="1" applyBorder="1"/>
    <xf numFmtId="44" fontId="5" fillId="12" borderId="6" xfId="0" applyNumberFormat="1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44" fontId="5" fillId="12" borderId="13" xfId="0" applyNumberFormat="1" applyFont="1" applyFill="1" applyBorder="1"/>
    <xf numFmtId="0" fontId="5" fillId="12" borderId="44" xfId="0" applyFont="1" applyFill="1" applyBorder="1"/>
    <xf numFmtId="0" fontId="5" fillId="12" borderId="34" xfId="0" applyFont="1" applyFill="1" applyBorder="1"/>
    <xf numFmtId="0" fontId="5" fillId="12" borderId="10" xfId="0" applyFont="1" applyFill="1" applyBorder="1"/>
    <xf numFmtId="44" fontId="5" fillId="12" borderId="11" xfId="0" applyNumberFormat="1" applyFont="1" applyFill="1" applyBorder="1"/>
    <xf numFmtId="0" fontId="5" fillId="12" borderId="53" xfId="0" applyFont="1" applyFill="1" applyBorder="1"/>
    <xf numFmtId="0" fontId="5" fillId="12" borderId="52" xfId="0" applyFont="1" applyFill="1" applyBorder="1"/>
    <xf numFmtId="44" fontId="5" fillId="12" borderId="54" xfId="0" applyNumberFormat="1" applyFont="1" applyFill="1" applyBorder="1"/>
    <xf numFmtId="44" fontId="5" fillId="12" borderId="52" xfId="0" applyNumberFormat="1" applyFont="1" applyFill="1" applyBorder="1"/>
    <xf numFmtId="44" fontId="5" fillId="12" borderId="65" xfId="0" applyNumberFormat="1" applyFont="1" applyFill="1" applyBorder="1"/>
    <xf numFmtId="0" fontId="5" fillId="12" borderId="12" xfId="0" applyFont="1" applyFill="1" applyBorder="1"/>
    <xf numFmtId="0" fontId="5" fillId="12" borderId="43" xfId="0" applyFont="1" applyFill="1" applyBorder="1"/>
    <xf numFmtId="0" fontId="5" fillId="12" borderId="45" xfId="0" applyFont="1" applyFill="1" applyBorder="1"/>
    <xf numFmtId="0" fontId="5" fillId="12" borderId="42" xfId="0" applyFont="1" applyFill="1" applyBorder="1"/>
    <xf numFmtId="0" fontId="5" fillId="12" borderId="26" xfId="0" applyFont="1" applyFill="1" applyBorder="1"/>
    <xf numFmtId="44" fontId="5" fillId="12" borderId="26" xfId="0" applyNumberFormat="1" applyFont="1" applyFill="1" applyBorder="1"/>
    <xf numFmtId="44" fontId="5" fillId="12" borderId="27" xfId="0" applyNumberFormat="1" applyFont="1" applyFill="1" applyBorder="1"/>
    <xf numFmtId="0" fontId="5" fillId="12" borderId="27" xfId="0" applyFont="1" applyFill="1" applyBorder="1"/>
    <xf numFmtId="44" fontId="5" fillId="12" borderId="14" xfId="0" applyNumberFormat="1" applyFont="1" applyFill="1" applyBorder="1"/>
    <xf numFmtId="44" fontId="5" fillId="12" borderId="34" xfId="0" applyNumberFormat="1" applyFont="1" applyFill="1" applyBorder="1"/>
    <xf numFmtId="44" fontId="5" fillId="12" borderId="15" xfId="0" applyNumberFormat="1" applyFont="1" applyFill="1" applyBorder="1"/>
    <xf numFmtId="44" fontId="5" fillId="12" borderId="35" xfId="0" applyNumberFormat="1" applyFont="1" applyFill="1" applyBorder="1"/>
    <xf numFmtId="44" fontId="5" fillId="12" borderId="62" xfId="0" applyNumberFormat="1" applyFont="1" applyFill="1" applyBorder="1"/>
    <xf numFmtId="44" fontId="5" fillId="12" borderId="4" xfId="2" applyFont="1" applyFill="1" applyBorder="1"/>
    <xf numFmtId="0" fontId="5" fillId="12" borderId="14" xfId="0" applyFont="1" applyFill="1" applyBorder="1"/>
    <xf numFmtId="44" fontId="5" fillId="12" borderId="34" xfId="2" applyFont="1" applyFill="1" applyBorder="1"/>
    <xf numFmtId="14" fontId="5" fillId="10" borderId="3" xfId="0" applyNumberFormat="1" applyFont="1" applyFill="1" applyBorder="1"/>
    <xf numFmtId="14" fontId="5" fillId="10" borderId="6" xfId="0" applyNumberFormat="1" applyFont="1" applyFill="1" applyBorder="1"/>
    <xf numFmtId="0" fontId="5" fillId="10" borderId="39" xfId="0" applyFont="1" applyFill="1" applyBorder="1"/>
    <xf numFmtId="0" fontId="5" fillId="10" borderId="33" xfId="0" applyFont="1" applyFill="1" applyBorder="1"/>
    <xf numFmtId="14" fontId="5" fillId="10" borderId="4" xfId="0" applyNumberFormat="1" applyFont="1" applyFill="1" applyBorder="1"/>
    <xf numFmtId="14" fontId="5" fillId="10" borderId="29" xfId="0" applyNumberFormat="1" applyFont="1" applyFill="1" applyBorder="1"/>
    <xf numFmtId="14" fontId="5" fillId="14" borderId="3" xfId="0" applyNumberFormat="1" applyFont="1" applyFill="1" applyBorder="1"/>
    <xf numFmtId="14" fontId="5" fillId="14" borderId="6" xfId="0" applyNumberFormat="1" applyFont="1" applyFill="1" applyBorder="1"/>
    <xf numFmtId="164" fontId="7" fillId="5" borderId="7" xfId="0" applyNumberFormat="1" applyFont="1" applyFill="1" applyBorder="1"/>
    <xf numFmtId="164" fontId="7" fillId="5" borderId="29" xfId="0" applyNumberFormat="1" applyFont="1" applyFill="1" applyBorder="1"/>
    <xf numFmtId="14" fontId="5" fillId="14" borderId="7" xfId="0" applyNumberFormat="1" applyFont="1" applyFill="1" applyBorder="1"/>
    <xf numFmtId="14" fontId="5" fillId="13" borderId="6" xfId="0" applyNumberFormat="1" applyFont="1" applyFill="1" applyBorder="1"/>
    <xf numFmtId="14" fontId="5" fillId="13" borderId="3" xfId="0" applyNumberFormat="1" applyFont="1" applyFill="1" applyBorder="1"/>
    <xf numFmtId="14" fontId="5" fillId="13" borderId="46" xfId="0" applyNumberFormat="1" applyFont="1" applyFill="1" applyBorder="1"/>
    <xf numFmtId="14" fontId="5" fillId="13" borderId="7" xfId="0" applyNumberFormat="1" applyFont="1" applyFill="1" applyBorder="1"/>
    <xf numFmtId="14" fontId="5" fillId="14" borderId="4" xfId="0" applyNumberFormat="1" applyFont="1" applyFill="1" applyBorder="1"/>
    <xf numFmtId="14" fontId="5" fillId="14" borderId="46" xfId="0" applyNumberFormat="1" applyFont="1" applyFill="1" applyBorder="1"/>
    <xf numFmtId="14" fontId="5" fillId="18" borderId="3" xfId="0" applyNumberFormat="1" applyFont="1" applyFill="1" applyBorder="1"/>
    <xf numFmtId="14" fontId="5" fillId="14" borderId="29" xfId="0" applyNumberFormat="1" applyFont="1" applyFill="1" applyBorder="1"/>
    <xf numFmtId="44" fontId="5" fillId="14" borderId="35" xfId="2" applyFont="1" applyFill="1" applyBorder="1"/>
    <xf numFmtId="14" fontId="5" fillId="18" borderId="6" xfId="0" applyNumberFormat="1" applyFont="1" applyFill="1" applyBorder="1"/>
    <xf numFmtId="14" fontId="5" fillId="18" borderId="7" xfId="0" applyNumberFormat="1" applyFont="1" applyFill="1" applyBorder="1"/>
    <xf numFmtId="14" fontId="5" fillId="18" borderId="29" xfId="0" applyNumberFormat="1" applyFont="1" applyFill="1" applyBorder="1"/>
    <xf numFmtId="14" fontId="5" fillId="18" borderId="4" xfId="0" applyNumberFormat="1" applyFont="1" applyFill="1" applyBorder="1"/>
    <xf numFmtId="14" fontId="5" fillId="18" borderId="35" xfId="0" applyNumberFormat="1" applyFont="1" applyFill="1" applyBorder="1"/>
    <xf numFmtId="0" fontId="5" fillId="18" borderId="57" xfId="0" applyFont="1" applyFill="1" applyBorder="1"/>
    <xf numFmtId="14" fontId="5" fillId="17" borderId="3" xfId="0" applyNumberFormat="1" applyFont="1" applyFill="1" applyBorder="1"/>
    <xf numFmtId="14" fontId="5" fillId="17" borderId="6" xfId="0" applyNumberFormat="1" applyFont="1" applyFill="1" applyBorder="1"/>
    <xf numFmtId="14" fontId="5" fillId="16" borderId="3" xfId="0" applyNumberFormat="1" applyFont="1" applyFill="1" applyBorder="1"/>
    <xf numFmtId="14" fontId="5" fillId="16" borderId="6" xfId="0" applyNumberFormat="1" applyFont="1" applyFill="1" applyBorder="1"/>
    <xf numFmtId="14" fontId="5" fillId="17" borderId="4" xfId="0" applyNumberFormat="1" applyFont="1" applyFill="1" applyBorder="1"/>
    <xf numFmtId="14" fontId="5" fillId="17" borderId="35" xfId="0" applyNumberFormat="1" applyFont="1" applyFill="1" applyBorder="1"/>
    <xf numFmtId="14" fontId="5" fillId="17" borderId="29" xfId="0" applyNumberFormat="1" applyFont="1" applyFill="1" applyBorder="1"/>
    <xf numFmtId="14" fontId="5" fillId="16" borderId="7" xfId="0" applyNumberFormat="1" applyFont="1" applyFill="1" applyBorder="1"/>
    <xf numFmtId="14" fontId="5" fillId="16" borderId="4" xfId="0" applyNumberFormat="1" applyFont="1" applyFill="1" applyBorder="1"/>
    <xf numFmtId="14" fontId="5" fillId="16" borderId="29" xfId="0" applyNumberFormat="1" applyFont="1" applyFill="1" applyBorder="1"/>
    <xf numFmtId="14" fontId="5" fillId="15" borderId="6" xfId="0" applyNumberFormat="1" applyFont="1" applyFill="1" applyBorder="1"/>
    <xf numFmtId="14" fontId="5" fillId="15" borderId="3" xfId="0" applyNumberFormat="1" applyFont="1" applyFill="1" applyBorder="1"/>
    <xf numFmtId="14" fontId="5" fillId="15" borderId="0" xfId="0" applyNumberFormat="1" applyFont="1" applyFill="1"/>
    <xf numFmtId="14" fontId="5" fillId="15" borderId="7" xfId="0" applyNumberFormat="1" applyFont="1" applyFill="1" applyBorder="1"/>
    <xf numFmtId="14" fontId="5" fillId="15" borderId="29" xfId="0" applyNumberFormat="1" applyFont="1" applyFill="1" applyBorder="1"/>
    <xf numFmtId="14" fontId="5" fillId="15" borderId="4" xfId="0" applyNumberFormat="1" applyFont="1" applyFill="1" applyBorder="1"/>
    <xf numFmtId="14" fontId="5" fillId="8" borderId="6" xfId="0" applyNumberFormat="1" applyFont="1" applyFill="1" applyBorder="1"/>
    <xf numFmtId="14" fontId="5" fillId="8" borderId="3" xfId="0" applyNumberFormat="1" applyFont="1" applyFill="1" applyBorder="1"/>
    <xf numFmtId="14" fontId="5" fillId="8" borderId="7" xfId="0" applyNumberFormat="1" applyFont="1" applyFill="1" applyBorder="1"/>
    <xf numFmtId="14" fontId="5" fillId="8" borderId="4" xfId="0" applyNumberFormat="1" applyFont="1" applyFill="1" applyBorder="1"/>
    <xf numFmtId="14" fontId="5" fillId="11" borderId="6" xfId="0" applyNumberFormat="1" applyFont="1" applyFill="1" applyBorder="1"/>
    <xf numFmtId="14" fontId="5" fillId="11" borderId="3" xfId="0" applyNumberFormat="1" applyFont="1" applyFill="1" applyBorder="1"/>
    <xf numFmtId="14" fontId="5" fillId="8" borderId="29" xfId="0" applyNumberFormat="1" applyFont="1" applyFill="1" applyBorder="1"/>
    <xf numFmtId="14" fontId="5" fillId="11" borderId="4" xfId="0" applyNumberFormat="1" applyFont="1" applyFill="1" applyBorder="1"/>
    <xf numFmtId="0" fontId="5" fillId="11" borderId="49" xfId="0" applyFont="1" applyFill="1" applyBorder="1"/>
    <xf numFmtId="0" fontId="5" fillId="8" borderId="39" xfId="0" applyFont="1" applyFill="1" applyBorder="1"/>
    <xf numFmtId="0" fontId="5" fillId="15" borderId="49" xfId="0" applyFont="1" applyFill="1" applyBorder="1"/>
    <xf numFmtId="0" fontId="5" fillId="16" borderId="39" xfId="0" applyFont="1" applyFill="1" applyBorder="1"/>
    <xf numFmtId="44" fontId="5" fillId="16" borderId="17" xfId="0" applyNumberFormat="1" applyFont="1" applyFill="1" applyBorder="1"/>
    <xf numFmtId="0" fontId="5" fillId="16" borderId="57" xfId="0" applyFont="1" applyFill="1" applyBorder="1"/>
    <xf numFmtId="0" fontId="5" fillId="17" borderId="49" xfId="0" applyFont="1" applyFill="1" applyBorder="1"/>
    <xf numFmtId="0" fontId="5" fillId="14" borderId="39" xfId="0" applyFont="1" applyFill="1" applyBorder="1"/>
    <xf numFmtId="0" fontId="5" fillId="14" borderId="33" xfId="0" applyFont="1" applyFill="1" applyBorder="1"/>
    <xf numFmtId="44" fontId="5" fillId="14" borderId="17" xfId="0" applyNumberFormat="1" applyFont="1" applyFill="1" applyBorder="1"/>
    <xf numFmtId="0" fontId="5" fillId="13" borderId="49" xfId="0" applyFont="1" applyFill="1" applyBorder="1"/>
    <xf numFmtId="0" fontId="5" fillId="14" borderId="57" xfId="0" applyFont="1" applyFill="1" applyBorder="1"/>
    <xf numFmtId="0" fontId="5" fillId="5" borderId="49" xfId="0" applyFont="1" applyFill="1" applyBorder="1"/>
    <xf numFmtId="0" fontId="5" fillId="12" borderId="39" xfId="0" applyFont="1" applyFill="1" applyBorder="1"/>
    <xf numFmtId="44" fontId="5" fillId="12" borderId="17" xfId="0" applyNumberFormat="1" applyFont="1" applyFill="1" applyBorder="1"/>
    <xf numFmtId="0" fontId="5" fillId="12" borderId="57" xfId="0" applyFont="1" applyFill="1" applyBorder="1"/>
    <xf numFmtId="0" fontId="5" fillId="8" borderId="33" xfId="0" applyFont="1" applyFill="1" applyBorder="1"/>
    <xf numFmtId="44" fontId="5" fillId="8" borderId="17" xfId="0" applyNumberFormat="1" applyFont="1" applyFill="1" applyBorder="1"/>
    <xf numFmtId="14" fontId="5" fillId="11" borderId="7" xfId="0" applyNumberFormat="1" applyFont="1" applyFill="1" applyBorder="1"/>
    <xf numFmtId="14" fontId="5" fillId="11" borderId="29" xfId="0" applyNumberFormat="1" applyFont="1" applyFill="1" applyBorder="1"/>
    <xf numFmtId="14" fontId="5" fillId="5" borderId="3" xfId="0" applyNumberFormat="1" applyFont="1" applyFill="1" applyBorder="1"/>
    <xf numFmtId="14" fontId="5" fillId="5" borderId="6" xfId="0" applyNumberFormat="1" applyFont="1" applyFill="1" applyBorder="1"/>
    <xf numFmtId="14" fontId="5" fillId="5" borderId="4" xfId="0" applyNumberFormat="1" applyFont="1" applyFill="1" applyBorder="1"/>
    <xf numFmtId="14" fontId="5" fillId="5" borderId="7" xfId="0" applyNumberFormat="1" applyFont="1" applyFill="1" applyBorder="1"/>
    <xf numFmtId="14" fontId="5" fillId="5" borderId="29" xfId="0" applyNumberFormat="1" applyFont="1" applyFill="1" applyBorder="1"/>
    <xf numFmtId="14" fontId="5" fillId="12" borderId="6" xfId="0" applyNumberFormat="1" applyFont="1" applyFill="1" applyBorder="1"/>
    <xf numFmtId="14" fontId="5" fillId="12" borderId="3" xfId="0" applyNumberFormat="1" applyFont="1" applyFill="1" applyBorder="1"/>
    <xf numFmtId="14" fontId="5" fillId="12" borderId="4" xfId="0" applyNumberFormat="1" applyFont="1" applyFill="1" applyBorder="1"/>
    <xf numFmtId="44" fontId="5" fillId="12" borderId="6" xfId="2" applyFont="1" applyFill="1" applyBorder="1"/>
    <xf numFmtId="14" fontId="5" fillId="12" borderId="29" xfId="0" applyNumberFormat="1" applyFont="1" applyFill="1" applyBorder="1"/>
    <xf numFmtId="44" fontId="5" fillId="6" borderId="77" xfId="2" applyFont="1" applyFill="1" applyBorder="1"/>
    <xf numFmtId="14" fontId="5" fillId="10" borderId="7" xfId="0" applyNumberFormat="1" applyFont="1" applyFill="1" applyBorder="1"/>
    <xf numFmtId="0" fontId="5" fillId="10" borderId="79" xfId="0" applyFont="1" applyFill="1" applyBorder="1"/>
    <xf numFmtId="14" fontId="5" fillId="10" borderId="80" xfId="0" applyNumberFormat="1" applyFont="1" applyFill="1" applyBorder="1"/>
    <xf numFmtId="44" fontId="5" fillId="10" borderId="80" xfId="2" applyFont="1" applyFill="1" applyBorder="1"/>
    <xf numFmtId="44" fontId="5" fillId="10" borderId="31" xfId="0" applyNumberFormat="1" applyFont="1" applyFill="1" applyBorder="1"/>
    <xf numFmtId="0" fontId="4" fillId="6" borderId="67" xfId="0" applyFont="1" applyFill="1" applyBorder="1" applyAlignment="1">
      <alignment horizontal="center"/>
    </xf>
    <xf numFmtId="0" fontId="4" fillId="6" borderId="52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9" fillId="6" borderId="4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5" fillId="10" borderId="67" xfId="0" applyFont="1" applyFill="1" applyBorder="1" applyAlignment="1">
      <alignment horizontal="left"/>
    </xf>
    <xf numFmtId="0" fontId="5" fillId="10" borderId="78" xfId="0" applyFont="1" applyFill="1" applyBorder="1" applyAlignment="1">
      <alignment horizontal="lef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0.png"/><Relationship Id="rId4" Type="http://schemas.microsoft.com/office/2011/relationships/webextension" Target="../webextensions/webextension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1.png"/><Relationship Id="rId4" Type="http://schemas.microsoft.com/office/2011/relationships/webextension" Target="../webextensions/webextension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2.png"/><Relationship Id="rId4" Type="http://schemas.microsoft.com/office/2011/relationships/webextension" Target="../webextensions/webextension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3.png"/><Relationship Id="rId4" Type="http://schemas.microsoft.com/office/2011/relationships/webextension" Target="../webextensions/webextension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14.png"/><Relationship Id="rId4" Type="http://schemas.microsoft.com/office/2011/relationships/webextension" Target="../webextensions/webextension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3.png"/><Relationship Id="rId4" Type="http://schemas.microsoft.com/office/2011/relationships/webextension" Target="../webextensions/webextension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4.png"/><Relationship Id="rId4" Type="http://schemas.microsoft.com/office/2011/relationships/webextension" Target="../webextensions/webextension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5.png"/><Relationship Id="rId4" Type="http://schemas.microsoft.com/office/2011/relationships/webextension" Target="../webextensions/webextension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6.png"/><Relationship Id="rId4" Type="http://schemas.microsoft.com/office/2011/relationships/webextension" Target="../webextensions/webextension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7.png"/><Relationship Id="rId4" Type="http://schemas.microsoft.com/office/2011/relationships/webextension" Target="../webextensions/webextension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8.png"/><Relationship Id="rId4" Type="http://schemas.microsoft.com/office/2011/relationships/webextension" Target="../webextensions/webextension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Edit sheet'!A1"/><Relationship Id="rId5" Type="http://schemas.openxmlformats.org/officeDocument/2006/relationships/image" Target="../media/image9.png"/><Relationship Id="rId4" Type="http://schemas.microsoft.com/office/2011/relationships/webextension" Target="../webextensions/webextension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0</xdr:row>
      <xdr:rowOff>50800</xdr:rowOff>
    </xdr:from>
    <xdr:to>
      <xdr:col>0</xdr:col>
      <xdr:colOff>501650</xdr:colOff>
      <xdr:row>2</xdr:row>
      <xdr:rowOff>44450</xdr:rowOff>
    </xdr:to>
    <xdr:pic>
      <xdr:nvPicPr>
        <xdr:cNvPr id="3" name="Graphic 2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EED3A8-CDDC-4699-80C4-0D011ADD2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650" y="50800"/>
          <a:ext cx="387350" cy="3873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0</xdr:row>
      <xdr:rowOff>0</xdr:rowOff>
    </xdr:from>
    <xdr:to>
      <xdr:col>1</xdr:col>
      <xdr:colOff>438150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FF8F12-1427-40D1-9F7F-4C39120A6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800" y="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358775</xdr:colOff>
      <xdr:row>28</xdr:row>
      <xdr:rowOff>120650</xdr:rowOff>
    </xdr:from>
    <xdr:to>
      <xdr:col>6</xdr:col>
      <xdr:colOff>76200</xdr:colOff>
      <xdr:row>39</xdr:row>
      <xdr:rowOff>9525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97A9B3AF-E0BF-4377-8B3E-59D284C5B80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97A9B3AF-E0BF-4377-8B3E-59D284C5B80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0</xdr:rowOff>
    </xdr:from>
    <xdr:to>
      <xdr:col>1</xdr:col>
      <xdr:colOff>466725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C3538B-E0BE-45A8-8084-7D133C04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550" y="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87312</xdr:colOff>
      <xdr:row>26</xdr:row>
      <xdr:rowOff>87312</xdr:rowOff>
    </xdr:from>
    <xdr:to>
      <xdr:col>5</xdr:col>
      <xdr:colOff>407987</xdr:colOff>
      <xdr:row>40</xdr:row>
      <xdr:rowOff>38100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6462FF4-5402-4F24-AF46-BC503B08C1B8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6462FF4-5402-4F24-AF46-BC503B08C1B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0</xdr:rowOff>
    </xdr:from>
    <xdr:to>
      <xdr:col>1</xdr:col>
      <xdr:colOff>463550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8FEB8C-BC56-469B-B521-C537F65DC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550" y="0"/>
          <a:ext cx="387350" cy="387350"/>
        </a:xfrm>
        <a:prstGeom prst="rect">
          <a:avLst/>
        </a:prstGeom>
      </xdr:spPr>
    </xdr:pic>
    <xdr:clientData/>
  </xdr:twoCellAnchor>
  <xdr:twoCellAnchor>
    <xdr:from>
      <xdr:col>2</xdr:col>
      <xdr:colOff>303212</xdr:colOff>
      <xdr:row>41</xdr:row>
      <xdr:rowOff>49212</xdr:rowOff>
    </xdr:from>
    <xdr:to>
      <xdr:col>4</xdr:col>
      <xdr:colOff>868362</xdr:colOff>
      <xdr:row>52</xdr:row>
      <xdr:rowOff>57150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2A1D6475-62D8-4C31-9F91-FEE25CF26EF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2A1D6475-62D8-4C31-9F91-FEE25CF26E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1</xdr:col>
      <xdr:colOff>485775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78508-6545-480C-8A5B-64818C9D7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0" y="0"/>
          <a:ext cx="387350" cy="387350"/>
        </a:xfrm>
        <a:prstGeom prst="rect">
          <a:avLst/>
        </a:prstGeom>
      </xdr:spPr>
    </xdr:pic>
    <xdr:clientData/>
  </xdr:twoCellAnchor>
  <xdr:twoCellAnchor>
    <xdr:from>
      <xdr:col>2</xdr:col>
      <xdr:colOff>706437</xdr:colOff>
      <xdr:row>9</xdr:row>
      <xdr:rowOff>46037</xdr:rowOff>
    </xdr:from>
    <xdr:to>
      <xdr:col>5</xdr:col>
      <xdr:colOff>287337</xdr:colOff>
      <xdr:row>22</xdr:row>
      <xdr:rowOff>150812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D34AFFCC-803C-474E-9F30-3DE9740A5D7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D34AFFCC-803C-474E-9F30-3DE9740A5D7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6350</xdr:rowOff>
    </xdr:from>
    <xdr:to>
      <xdr:col>1</xdr:col>
      <xdr:colOff>501650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561D75-40CD-4CE0-A0E4-7747A9F9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" y="6350"/>
          <a:ext cx="387350" cy="387350"/>
        </a:xfrm>
        <a:prstGeom prst="rect">
          <a:avLst/>
        </a:prstGeom>
      </xdr:spPr>
    </xdr:pic>
    <xdr:clientData/>
  </xdr:twoCellAnchor>
  <xdr:twoCellAnchor>
    <xdr:from>
      <xdr:col>12</xdr:col>
      <xdr:colOff>287337</xdr:colOff>
      <xdr:row>37</xdr:row>
      <xdr:rowOff>11112</xdr:rowOff>
    </xdr:from>
    <xdr:to>
      <xdr:col>15</xdr:col>
      <xdr:colOff>411162</xdr:colOff>
      <xdr:row>47</xdr:row>
      <xdr:rowOff>28575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235F2AB-C6BE-4CCD-B67A-463FE5C1C5AB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B235F2AB-C6BE-4CCD-B67A-463FE5C1C5A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177800</xdr:colOff>
      <xdr:row>1</xdr:row>
      <xdr:rowOff>0</xdr:rowOff>
    </xdr:from>
    <xdr:to>
      <xdr:col>5</xdr:col>
      <xdr:colOff>561975</xdr:colOff>
      <xdr:row>3</xdr:row>
      <xdr:rowOff>9525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98354C-40F6-4844-857B-ACE6316A0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62300" y="0"/>
          <a:ext cx="387350" cy="387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184150</xdr:colOff>
      <xdr:row>0</xdr:row>
      <xdr:rowOff>0</xdr:rowOff>
    </xdr:from>
    <xdr:to>
      <xdr:col>1</xdr:col>
      <xdr:colOff>571500</xdr:colOff>
      <xdr:row>2</xdr:row>
      <xdr:rowOff>28575</xdr:rowOff>
    </xdr:to>
    <xdr:pic>
      <xdr:nvPicPr>
        <xdr:cNvPr id="3" name="Graphic 2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B226AF-066D-4148-8917-5A4E53EC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84150" y="0"/>
          <a:ext cx="387350" cy="387350"/>
        </a:xfrm>
        <a:prstGeom prst="rect">
          <a:avLst/>
        </a:prstGeom>
      </xdr:spPr>
    </xdr:pic>
    <xdr:clientData/>
  </xdr:twoCellAnchor>
  <xdr:twoCellAnchor>
    <xdr:from>
      <xdr:col>12</xdr:col>
      <xdr:colOff>268287</xdr:colOff>
      <xdr:row>19</xdr:row>
      <xdr:rowOff>103187</xdr:rowOff>
    </xdr:from>
    <xdr:to>
      <xdr:col>15</xdr:col>
      <xdr:colOff>388937</xdr:colOff>
      <xdr:row>31</xdr:row>
      <xdr:rowOff>17462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06DEE4B9-4E54-4207-949D-645258DBDA3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06DEE4B9-4E54-4207-949D-645258DBDA3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0</xdr:row>
      <xdr:rowOff>0</xdr:rowOff>
    </xdr:from>
    <xdr:to>
      <xdr:col>1</xdr:col>
      <xdr:colOff>600075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418F-6621-485D-96A0-64082AC91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5900" y="0"/>
          <a:ext cx="387350" cy="387350"/>
        </a:xfrm>
        <a:prstGeom prst="rect">
          <a:avLst/>
        </a:prstGeom>
      </xdr:spPr>
    </xdr:pic>
    <xdr:clientData/>
  </xdr:twoCellAnchor>
  <xdr:twoCellAnchor>
    <xdr:from>
      <xdr:col>13</xdr:col>
      <xdr:colOff>58737</xdr:colOff>
      <xdr:row>16</xdr:row>
      <xdr:rowOff>131762</xdr:rowOff>
    </xdr:from>
    <xdr:to>
      <xdr:col>16</xdr:col>
      <xdr:colOff>287337</xdr:colOff>
      <xdr:row>31</xdr:row>
      <xdr:rowOff>65087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797355DC-029B-4795-8DDB-3E183AE6806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797355DC-029B-4795-8DDB-3E183AE6806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146050</xdr:colOff>
      <xdr:row>0</xdr:row>
      <xdr:rowOff>0</xdr:rowOff>
    </xdr:from>
    <xdr:to>
      <xdr:col>1</xdr:col>
      <xdr:colOff>533400</xdr:colOff>
      <xdr:row>2</xdr:row>
      <xdr:rowOff>28575</xdr:rowOff>
    </xdr:to>
    <xdr:pic>
      <xdr:nvPicPr>
        <xdr:cNvPr id="3" name="Graphic 2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9EB06-EDE8-427B-AB64-1F66ED007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6050" y="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269875</xdr:colOff>
      <xdr:row>9</xdr:row>
      <xdr:rowOff>136525</xdr:rowOff>
    </xdr:from>
    <xdr:to>
      <xdr:col>5</xdr:col>
      <xdr:colOff>600075</xdr:colOff>
      <xdr:row>20</xdr:row>
      <xdr:rowOff>69850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4BDB8EE6-EFFB-4053-83FE-58B758E43B1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4BDB8EE6-EFFB-4053-83FE-58B758E43B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0</xdr:rowOff>
    </xdr:from>
    <xdr:to>
      <xdr:col>1</xdr:col>
      <xdr:colOff>504825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174F7-431B-4174-82BC-0F862756A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" y="0"/>
          <a:ext cx="387350" cy="387350"/>
        </a:xfrm>
        <a:prstGeom prst="rect">
          <a:avLst/>
        </a:prstGeom>
      </xdr:spPr>
    </xdr:pic>
    <xdr:clientData/>
  </xdr:twoCellAnchor>
  <xdr:twoCellAnchor>
    <xdr:from>
      <xdr:col>1</xdr:col>
      <xdr:colOff>1520825</xdr:colOff>
      <xdr:row>13</xdr:row>
      <xdr:rowOff>79375</xdr:rowOff>
    </xdr:from>
    <xdr:to>
      <xdr:col>4</xdr:col>
      <xdr:colOff>298450</xdr:colOff>
      <xdr:row>27</xdr:row>
      <xdr:rowOff>82550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9AF86351-B4EF-4DC0-BFD2-032A9DBA622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9AF86351-B4EF-4DC0-BFD2-032A9DBA622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0</xdr:row>
      <xdr:rowOff>0</xdr:rowOff>
    </xdr:from>
    <xdr:to>
      <xdr:col>1</xdr:col>
      <xdr:colOff>523875</xdr:colOff>
      <xdr:row>2</xdr:row>
      <xdr:rowOff>28575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EDD74-C8DB-4291-AEE4-2BC4388FB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9700" y="0"/>
          <a:ext cx="387350" cy="38735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0</xdr:rowOff>
    </xdr:from>
    <xdr:to>
      <xdr:col>1</xdr:col>
      <xdr:colOff>533400</xdr:colOff>
      <xdr:row>2</xdr:row>
      <xdr:rowOff>28575</xdr:rowOff>
    </xdr:to>
    <xdr:pic>
      <xdr:nvPicPr>
        <xdr:cNvPr id="3" name="Graphic 2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37C05-71BF-4747-9DAD-F72C9AB3D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4500" y="0"/>
          <a:ext cx="387350" cy="387350"/>
        </a:xfrm>
        <a:prstGeom prst="rect">
          <a:avLst/>
        </a:prstGeom>
      </xdr:spPr>
    </xdr:pic>
    <xdr:clientData/>
  </xdr:twoCellAnchor>
  <xdr:twoCellAnchor>
    <xdr:from>
      <xdr:col>2</xdr:col>
      <xdr:colOff>377825</xdr:colOff>
      <xdr:row>37</xdr:row>
      <xdr:rowOff>136525</xdr:rowOff>
    </xdr:from>
    <xdr:to>
      <xdr:col>4</xdr:col>
      <xdr:colOff>942975</xdr:colOff>
      <xdr:row>48</xdr:row>
      <xdr:rowOff>95250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1DCEA918-429E-4A11-A4E4-736CEAFDE6F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1DCEA918-429E-4A11-A4E4-736CEAFDE6F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6350</xdr:rowOff>
    </xdr:from>
    <xdr:to>
      <xdr:col>1</xdr:col>
      <xdr:colOff>463550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3A2520-31B2-433A-9319-275714519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" y="635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4</xdr:row>
      <xdr:rowOff>60325</xdr:rowOff>
    </xdr:from>
    <xdr:to>
      <xdr:col>5</xdr:col>
      <xdr:colOff>377825</xdr:colOff>
      <xdr:row>16</xdr:row>
      <xdr:rowOff>22225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5352EACD-5EA3-4986-B1A3-E53D30009AF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5352EACD-5EA3-4986-B1A3-E53D30009AF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1</xdr:col>
      <xdr:colOff>482600</xdr:colOff>
      <xdr:row>2</xdr:row>
      <xdr:rowOff>25400</xdr:rowOff>
    </xdr:to>
    <xdr:pic>
      <xdr:nvPicPr>
        <xdr:cNvPr id="2" name="Graphic 1" descr="Line arrow Horizontal U tur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90757-FC6D-41C4-BEAA-1B7BBD453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0" y="0"/>
          <a:ext cx="387350" cy="387350"/>
        </a:xfrm>
        <a:prstGeom prst="rect">
          <a:avLst/>
        </a:prstGeom>
      </xdr:spPr>
    </xdr:pic>
    <xdr:clientData/>
  </xdr:twoCellAnchor>
  <xdr:twoCellAnchor>
    <xdr:from>
      <xdr:col>3</xdr:col>
      <xdr:colOff>87312</xdr:colOff>
      <xdr:row>18</xdr:row>
      <xdr:rowOff>68262</xdr:rowOff>
    </xdr:from>
    <xdr:to>
      <xdr:col>5</xdr:col>
      <xdr:colOff>407987</xdr:colOff>
      <xdr:row>29</xdr:row>
      <xdr:rowOff>173037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AD8EA417-F1B4-45CE-99DE-07E43801FEE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" name="Add-in 3" title="Mini Calendar and Date Picker">
              <a:extLst>
                <a:ext uri="{FF2B5EF4-FFF2-40B4-BE49-F238E27FC236}">
                  <a16:creationId xmlns:a16="http://schemas.microsoft.com/office/drawing/2014/main" id="{AD8EA417-F1B4-45CE-99DE-07E43801FEE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nchikuya\Kenchikuya%202020\Masa%20Ichigo\Bookkeeping\Book%20Keeping%20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nchikuya\Kenchikuya%202022\Masa%20Ichigo\Bookkeeping\TimeKeeper_schedul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urary"/>
      <sheetName val="March"/>
      <sheetName val="April"/>
      <sheetName val="May"/>
      <sheetName val="Jun"/>
      <sheetName val="July"/>
      <sheetName val="August"/>
      <sheetName val="September"/>
      <sheetName val="October"/>
      <sheetName val="November"/>
      <sheetName val="December"/>
      <sheetName val="Monthly result"/>
      <sheetName val="Result"/>
      <sheetName val="Balance sheet"/>
      <sheetName val="Income statement"/>
      <sheetName val="Cash flow statement"/>
      <sheetName val="Bank account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N5">
            <v>5437.37</v>
          </cell>
        </row>
        <row r="6">
          <cell r="O6" t="str">
            <v>Auto repair</v>
          </cell>
        </row>
        <row r="7">
          <cell r="O7" t="str">
            <v>Tools</v>
          </cell>
        </row>
        <row r="8">
          <cell r="O8" t="str">
            <v>Materials</v>
          </cell>
        </row>
        <row r="9">
          <cell r="O9" t="str">
            <v>Work clothes</v>
          </cell>
        </row>
        <row r="11">
          <cell r="O11" t="str">
            <v>Office supply</v>
          </cell>
        </row>
        <row r="13">
          <cell r="O13" t="str">
            <v>Marketing</v>
          </cell>
        </row>
        <row r="14">
          <cell r="O14" t="str">
            <v>WCB</v>
          </cell>
        </row>
        <row r="17">
          <cell r="O17" t="str">
            <v>Busines expenses</v>
          </cell>
        </row>
        <row r="18">
          <cell r="O18" t="str">
            <v>Salaries</v>
          </cell>
        </row>
        <row r="28">
          <cell r="O28" t="str">
            <v>Education / books</v>
          </cell>
        </row>
        <row r="29">
          <cell r="O29" t="str">
            <v>transportation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(Jan-June)"/>
      <sheetName val="TimeSheet (July-Dec)"/>
      <sheetName val="BookKeeping1"/>
      <sheetName val="BookKeeping2"/>
      <sheetName val="Invoice"/>
    </sheetNames>
    <sheetDataSet>
      <sheetData sheetId="0"/>
      <sheetData sheetId="1"/>
      <sheetData sheetId="2">
        <row r="4">
          <cell r="H4">
            <v>18.66</v>
          </cell>
          <cell r="K4">
            <v>44585</v>
          </cell>
          <cell r="L4" t="str">
            <v>Painting tools</v>
          </cell>
        </row>
        <row r="5">
          <cell r="H5">
            <v>88.97</v>
          </cell>
          <cell r="K5">
            <v>44587</v>
          </cell>
          <cell r="L5" t="str">
            <v>PPE, resperator</v>
          </cell>
        </row>
        <row r="8">
          <cell r="C8" t="str">
            <v>#TN22-01</v>
          </cell>
          <cell r="D8">
            <v>1751.41</v>
          </cell>
          <cell r="E8">
            <v>9.6187000000000005</v>
          </cell>
          <cell r="F8">
            <v>86.32050000000001</v>
          </cell>
        </row>
        <row r="21">
          <cell r="H21"/>
          <cell r="K21"/>
          <cell r="L21"/>
        </row>
        <row r="22">
          <cell r="H22"/>
          <cell r="K22"/>
          <cell r="L22"/>
        </row>
        <row r="23">
          <cell r="H23"/>
          <cell r="K23"/>
          <cell r="L23"/>
        </row>
        <row r="24">
          <cell r="H24">
            <v>33.25</v>
          </cell>
          <cell r="K24">
            <v>44565</v>
          </cell>
          <cell r="L24" t="str">
            <v>concrete screws, bracket</v>
          </cell>
        </row>
        <row r="25">
          <cell r="H25">
            <v>15.68</v>
          </cell>
          <cell r="K25">
            <v>44565</v>
          </cell>
          <cell r="L25" t="str">
            <v>hammer drill bit</v>
          </cell>
        </row>
        <row r="26">
          <cell r="H26">
            <v>40.15</v>
          </cell>
          <cell r="K26">
            <v>44566</v>
          </cell>
          <cell r="L26" t="str">
            <v>cabinet locks, silicon</v>
          </cell>
        </row>
        <row r="29">
          <cell r="H29">
            <v>14.52</v>
          </cell>
          <cell r="K29">
            <v>44572</v>
          </cell>
          <cell r="L29" t="str">
            <v>black screws, tie strap</v>
          </cell>
        </row>
        <row r="30">
          <cell r="H30"/>
          <cell r="K30"/>
          <cell r="L30"/>
        </row>
        <row r="33">
          <cell r="H33">
            <v>256.18</v>
          </cell>
          <cell r="K33">
            <v>44589</v>
          </cell>
          <cell r="L33" t="str">
            <v>Silicon</v>
          </cell>
        </row>
        <row r="34">
          <cell r="H34"/>
          <cell r="K34"/>
          <cell r="L34"/>
        </row>
        <row r="35">
          <cell r="H35"/>
          <cell r="K35"/>
          <cell r="L35"/>
        </row>
        <row r="36">
          <cell r="H36">
            <v>19.47</v>
          </cell>
          <cell r="K36">
            <v>44595</v>
          </cell>
          <cell r="L36" t="str">
            <v>zap strap</v>
          </cell>
        </row>
        <row r="37">
          <cell r="H37">
            <v>-144.97999999999999</v>
          </cell>
          <cell r="K37">
            <v>44596</v>
          </cell>
          <cell r="L37" t="str">
            <v>silicon return</v>
          </cell>
        </row>
        <row r="38">
          <cell r="H38">
            <v>13.98</v>
          </cell>
          <cell r="K38">
            <v>44599</v>
          </cell>
          <cell r="L38" t="str">
            <v>mud, painters tape</v>
          </cell>
        </row>
        <row r="39">
          <cell r="H39">
            <v>81.23</v>
          </cell>
          <cell r="K39">
            <v>44600</v>
          </cell>
          <cell r="L39" t="str">
            <v>2 locks, bolts</v>
          </cell>
        </row>
        <row r="47">
          <cell r="H47"/>
          <cell r="K47"/>
          <cell r="L47"/>
        </row>
        <row r="51">
          <cell r="H51">
            <v>444.25</v>
          </cell>
          <cell r="K51">
            <v>44608</v>
          </cell>
          <cell r="L51" t="str">
            <v>Silicon</v>
          </cell>
        </row>
        <row r="52">
          <cell r="H52">
            <v>-161.72999999999999</v>
          </cell>
          <cell r="K52">
            <v>44609</v>
          </cell>
          <cell r="L52" t="str">
            <v>Silicon return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webextensions/_rels/webextension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webextensions/_rels/webextension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webextensions/_rels/webextension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webextensions/_rels/webextension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webextensions/_rels/webextension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webextensions/_rels/webextension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webextensions/_rels/webextension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webextensions/_rels/webextension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webextensions/webextension1.xml><?xml version="1.0" encoding="utf-8"?>
<we:webextension xmlns:we="http://schemas.microsoft.com/office/webextensions/webextension/2010/11" id="{06DEE4B9-4E54-4207-949D-645258DBDA3E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2-01-01&quot;"/>
  </we:properties>
  <we:bindings/>
  <we:snapshot xmlns:r="http://schemas.openxmlformats.org/officeDocument/2006/relationships" r:embed="rId1"/>
</we:webextension>
</file>

<file path=xl/webextensions/webextension10.xml><?xml version="1.0" encoding="utf-8"?>
<we:webextension xmlns:we="http://schemas.microsoft.com/office/webextensions/webextension/2010/11" id="{2A1D6475-62D8-4C31-9F91-FEE25CF26EF6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ebextensions/webextension11.xml><?xml version="1.0" encoding="utf-8"?>
<we:webextension xmlns:we="http://schemas.microsoft.com/office/webextensions/webextension/2010/11" id="{D34AFFCC-803C-474E-9F30-3DE9740A5D7A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11-01&quot;"/>
  </we:properties>
  <we:bindings/>
  <we:snapshot xmlns:r="http://schemas.openxmlformats.org/officeDocument/2006/relationships" r:embed="rId1"/>
</we:webextension>
</file>

<file path=xl/webextensions/webextension12.xml><?xml version="1.0" encoding="utf-8"?>
<we:webextension xmlns:we="http://schemas.microsoft.com/office/webextensions/webextension/2010/11" id="{B235F2AB-C6BE-4CCD-B67A-463FE5C1C5AB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797355DC-029B-4795-8DDB-3E183AE68061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4BDB8EE6-EFFB-4053-83FE-58B758E43B19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ebextensions/webextension4.xml><?xml version="1.0" encoding="utf-8"?>
<we:webextension xmlns:we="http://schemas.microsoft.com/office/webextensions/webextension/2010/11" id="{9AF86351-B4EF-4DC0-BFD2-032A9DBA622D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4-01&quot;"/>
  </we:properties>
  <we:bindings/>
  <we:snapshot xmlns:r="http://schemas.openxmlformats.org/officeDocument/2006/relationships" r:embed="rId1"/>
</we:webextension>
</file>

<file path=xl/webextensions/webextension5.xml><?xml version="1.0" encoding="utf-8"?>
<we:webextension xmlns:we="http://schemas.microsoft.com/office/webextensions/webextension/2010/11" id="{1DCEA918-429E-4A11-A4E4-736CEAFDE6F4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5-01&quot;"/>
  </we:properties>
  <we:bindings/>
  <we:snapshot xmlns:r="http://schemas.openxmlformats.org/officeDocument/2006/relationships" r:embed="rId1"/>
</we:webextension>
</file>

<file path=xl/webextensions/webextension6.xml><?xml version="1.0" encoding="utf-8"?>
<we:webextension xmlns:we="http://schemas.microsoft.com/office/webextensions/webextension/2010/11" id="{5352EACD-5EA3-4986-B1A3-E53D30009AFE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6-01&quot;"/>
  </we:properties>
  <we:bindings/>
  <we:snapshot xmlns:r="http://schemas.openxmlformats.org/officeDocument/2006/relationships" r:embed="rId1"/>
</we:webextension>
</file>

<file path=xl/webextensions/webextension7.xml><?xml version="1.0" encoding="utf-8"?>
<we:webextension xmlns:we="http://schemas.microsoft.com/office/webextensions/webextension/2010/11" id="{AD8EA417-F1B4-45CE-99DE-07E43801FEE0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7-01&quot;"/>
  </we:properties>
  <we:bindings/>
  <we:snapshot xmlns:r="http://schemas.openxmlformats.org/officeDocument/2006/relationships" r:embed="rId1"/>
</we:webextension>
</file>

<file path=xl/webextensions/webextension8.xml><?xml version="1.0" encoding="utf-8"?>
<we:webextension xmlns:we="http://schemas.microsoft.com/office/webextensions/webextension/2010/11" id="{97A9B3AF-E0BF-4377-8B3E-59D284C5B802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8-01&quot;"/>
  </we:properties>
  <we:bindings/>
  <we:snapshot xmlns:r="http://schemas.openxmlformats.org/officeDocument/2006/relationships" r:embed="rId1"/>
</we:webextension>
</file>

<file path=xl/webextensions/webextension9.xml><?xml version="1.0" encoding="utf-8"?>
<we:webextension xmlns:we="http://schemas.microsoft.com/office/webextensions/webextension/2010/11" id="{B6462FF4-5402-4F24-AF46-BC503B08C1B8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1-09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23AF-A00B-44D8-B1E5-ECE6F7614098}">
  <dimension ref="A1:XFB160"/>
  <sheetViews>
    <sheetView topLeftCell="D1" workbookViewId="0">
      <selection activeCell="H7" sqref="H7"/>
    </sheetView>
  </sheetViews>
  <sheetFormatPr defaultColWidth="0" defaultRowHeight="13.8" zeroHeight="1" x14ac:dyDescent="0.25"/>
  <cols>
    <col min="1" max="1" width="8.77734375" style="3" hidden="1" customWidth="1"/>
    <col min="2" max="2" width="29.109375" style="16" hidden="1" customWidth="1"/>
    <col min="3" max="3" width="4" style="3" hidden="1" customWidth="1"/>
    <col min="4" max="4" width="46.44140625" style="3" customWidth="1"/>
    <col min="5" max="5" width="28.77734375" style="3" customWidth="1"/>
    <col min="6" max="6" width="8.77734375" style="3" customWidth="1"/>
    <col min="7" max="7" width="22.44140625" style="3" customWidth="1"/>
    <col min="8" max="8" width="29.109375" style="3" customWidth="1"/>
    <col min="9" max="17" width="8.77734375" style="3" hidden="1"/>
    <col min="18" max="16382" width="8.77734375" style="16" hidden="1"/>
    <col min="16383" max="16384" width="7.6640625" style="16" hidden="1"/>
  </cols>
  <sheetData>
    <row r="1" spans="5:7" ht="14.4" thickBot="1" x14ac:dyDescent="0.3"/>
    <row r="2" spans="5:7" ht="15.6" x14ac:dyDescent="0.3">
      <c r="E2" s="17" t="s">
        <v>47</v>
      </c>
      <c r="G2" s="18" t="s">
        <v>51</v>
      </c>
    </row>
    <row r="3" spans="5:7" ht="16.2" thickBot="1" x14ac:dyDescent="0.35">
      <c r="E3" s="19">
        <v>2022</v>
      </c>
      <c r="G3" s="20" t="s">
        <v>50</v>
      </c>
    </row>
    <row r="4" spans="5:7" ht="15.6" x14ac:dyDescent="0.25">
      <c r="E4" s="21" t="s">
        <v>38</v>
      </c>
      <c r="G4" s="20" t="s">
        <v>2</v>
      </c>
    </row>
    <row r="5" spans="5:7" ht="15.6" x14ac:dyDescent="0.25">
      <c r="E5" s="22" t="s">
        <v>39</v>
      </c>
      <c r="G5" s="20" t="s">
        <v>14</v>
      </c>
    </row>
    <row r="6" spans="5:7" x14ac:dyDescent="0.25">
      <c r="E6" s="23" t="s">
        <v>105</v>
      </c>
      <c r="G6" s="20" t="s">
        <v>24</v>
      </c>
    </row>
    <row r="7" spans="5:7" x14ac:dyDescent="0.25">
      <c r="E7" s="23" t="s">
        <v>106</v>
      </c>
      <c r="G7" s="20" t="s">
        <v>15</v>
      </c>
    </row>
    <row r="8" spans="5:7" x14ac:dyDescent="0.25">
      <c r="E8" s="23" t="s">
        <v>100</v>
      </c>
      <c r="G8" s="20" t="s">
        <v>16</v>
      </c>
    </row>
    <row r="9" spans="5:7" x14ac:dyDescent="0.25">
      <c r="E9" s="23" t="s">
        <v>99</v>
      </c>
      <c r="G9" s="20" t="s">
        <v>25</v>
      </c>
    </row>
    <row r="10" spans="5:7" x14ac:dyDescent="0.25">
      <c r="E10" s="23" t="s">
        <v>83</v>
      </c>
      <c r="G10" s="20" t="s">
        <v>17</v>
      </c>
    </row>
    <row r="11" spans="5:7" x14ac:dyDescent="0.25">
      <c r="E11" s="23" t="s">
        <v>7</v>
      </c>
      <c r="G11" s="20" t="s">
        <v>18</v>
      </c>
    </row>
    <row r="12" spans="5:7" x14ac:dyDescent="0.25">
      <c r="E12" s="23" t="s">
        <v>107</v>
      </c>
      <c r="G12" s="20" t="s">
        <v>19</v>
      </c>
    </row>
    <row r="13" spans="5:7" x14ac:dyDescent="0.25">
      <c r="E13" s="23" t="s">
        <v>84</v>
      </c>
      <c r="G13" s="20" t="s">
        <v>20</v>
      </c>
    </row>
    <row r="14" spans="5:7" x14ac:dyDescent="0.25">
      <c r="E14" s="23" t="s">
        <v>108</v>
      </c>
      <c r="G14" s="20" t="s">
        <v>21</v>
      </c>
    </row>
    <row r="15" spans="5:7" x14ac:dyDescent="0.25">
      <c r="E15" s="23" t="s">
        <v>110</v>
      </c>
      <c r="G15" s="20" t="s">
        <v>22</v>
      </c>
    </row>
    <row r="16" spans="5:7" ht="14.4" thickBot="1" x14ac:dyDescent="0.3">
      <c r="E16" s="23" t="s">
        <v>112</v>
      </c>
      <c r="G16" s="24" t="s">
        <v>23</v>
      </c>
    </row>
    <row r="17" spans="5:7" x14ac:dyDescent="0.25">
      <c r="E17" s="23" t="s">
        <v>82</v>
      </c>
    </row>
    <row r="18" spans="5:7" x14ac:dyDescent="0.25">
      <c r="E18" s="23" t="s">
        <v>109</v>
      </c>
      <c r="G18" s="16"/>
    </row>
    <row r="19" spans="5:7" x14ac:dyDescent="0.25">
      <c r="E19" s="23" t="s">
        <v>68</v>
      </c>
    </row>
    <row r="20" spans="5:7" x14ac:dyDescent="0.25">
      <c r="E20" s="23" t="s">
        <v>6</v>
      </c>
    </row>
    <row r="21" spans="5:7" x14ac:dyDescent="0.25">
      <c r="E21" s="23" t="str">
        <f>""</f>
        <v/>
      </c>
    </row>
    <row r="22" spans="5:7" x14ac:dyDescent="0.25">
      <c r="E22" s="23" t="str">
        <f>""</f>
        <v/>
      </c>
    </row>
    <row r="23" spans="5:7" ht="15.6" x14ac:dyDescent="0.25">
      <c r="E23" s="25" t="s">
        <v>40</v>
      </c>
    </row>
    <row r="24" spans="5:7" x14ac:dyDescent="0.25">
      <c r="E24" s="26" t="s">
        <v>9</v>
      </c>
    </row>
    <row r="25" spans="5:7" x14ac:dyDescent="0.25">
      <c r="E25" s="26" t="s">
        <v>41</v>
      </c>
    </row>
    <row r="26" spans="5:7" x14ac:dyDescent="0.25">
      <c r="E26" s="26" t="s">
        <v>43</v>
      </c>
    </row>
    <row r="27" spans="5:7" x14ac:dyDescent="0.25">
      <c r="E27" s="26" t="s">
        <v>42</v>
      </c>
    </row>
    <row r="28" spans="5:7" x14ac:dyDescent="0.25">
      <c r="E28" s="26" t="s">
        <v>7</v>
      </c>
    </row>
    <row r="29" spans="5:7" x14ac:dyDescent="0.25">
      <c r="E29" s="26" t="s">
        <v>27</v>
      </c>
    </row>
    <row r="30" spans="5:7" x14ac:dyDescent="0.25">
      <c r="E30" s="26" t="s">
        <v>44</v>
      </c>
    </row>
    <row r="31" spans="5:7" x14ac:dyDescent="0.25">
      <c r="E31" s="26" t="s">
        <v>45</v>
      </c>
    </row>
    <row r="32" spans="5:7" x14ac:dyDescent="0.25">
      <c r="E32" s="26" t="s">
        <v>46</v>
      </c>
    </row>
    <row r="33" spans="2:5" x14ac:dyDescent="0.25">
      <c r="E33" s="26" t="s">
        <v>136</v>
      </c>
    </row>
    <row r="34" spans="2:5" ht="14.4" thickBot="1" x14ac:dyDescent="0.3">
      <c r="E34" s="27" t="str">
        <f>""</f>
        <v/>
      </c>
    </row>
    <row r="35" spans="2:5" x14ac:dyDescent="0.25"/>
    <row r="36" spans="2:5" x14ac:dyDescent="0.25"/>
    <row r="38" spans="2:5" hidden="1" x14ac:dyDescent="0.25">
      <c r="B38" s="3"/>
    </row>
    <row r="39" spans="2:5" hidden="1" x14ac:dyDescent="0.25">
      <c r="B39" s="3"/>
    </row>
    <row r="40" spans="2:5" hidden="1" x14ac:dyDescent="0.25">
      <c r="B40" s="3"/>
    </row>
    <row r="41" spans="2:5" hidden="1" x14ac:dyDescent="0.25">
      <c r="B41" s="3"/>
    </row>
    <row r="42" spans="2:5" hidden="1" x14ac:dyDescent="0.25">
      <c r="B42" s="3"/>
    </row>
    <row r="43" spans="2:5" hidden="1" x14ac:dyDescent="0.25">
      <c r="B43" s="3"/>
    </row>
    <row r="44" spans="2:5" hidden="1" x14ac:dyDescent="0.25">
      <c r="B44" s="3"/>
    </row>
    <row r="45" spans="2:5" hidden="1" x14ac:dyDescent="0.25">
      <c r="B45" s="3"/>
    </row>
    <row r="46" spans="2:5" hidden="1" x14ac:dyDescent="0.25">
      <c r="B46" s="3"/>
    </row>
    <row r="47" spans="2:5" hidden="1" x14ac:dyDescent="0.25">
      <c r="B47" s="3"/>
    </row>
    <row r="48" spans="2:5" hidden="1" x14ac:dyDescent="0.25">
      <c r="B48" s="3"/>
    </row>
    <row r="49" spans="2:2" hidden="1" x14ac:dyDescent="0.25">
      <c r="B49" s="3"/>
    </row>
    <row r="50" spans="2:2" hidden="1" x14ac:dyDescent="0.25">
      <c r="B50" s="3"/>
    </row>
    <row r="51" spans="2:2" hidden="1" x14ac:dyDescent="0.25">
      <c r="B51" s="3"/>
    </row>
    <row r="52" spans="2:2" hidden="1" x14ac:dyDescent="0.25">
      <c r="B52" s="3"/>
    </row>
    <row r="53" spans="2:2" hidden="1" x14ac:dyDescent="0.25">
      <c r="B53" s="3"/>
    </row>
    <row r="54" spans="2:2" hidden="1" x14ac:dyDescent="0.25">
      <c r="B54" s="3"/>
    </row>
    <row r="55" spans="2:2" hidden="1" x14ac:dyDescent="0.25">
      <c r="B55" s="3"/>
    </row>
    <row r="56" spans="2:2" hidden="1" x14ac:dyDescent="0.25">
      <c r="B56" s="3"/>
    </row>
    <row r="57" spans="2:2" hidden="1" x14ac:dyDescent="0.25">
      <c r="B57" s="3"/>
    </row>
    <row r="58" spans="2:2" hidden="1" x14ac:dyDescent="0.25">
      <c r="B58" s="3"/>
    </row>
    <row r="59" spans="2:2" hidden="1" x14ac:dyDescent="0.25">
      <c r="B59" s="3"/>
    </row>
    <row r="60" spans="2:2" hidden="1" x14ac:dyDescent="0.25">
      <c r="B60" s="3"/>
    </row>
    <row r="61" spans="2:2" hidden="1" x14ac:dyDescent="0.25">
      <c r="B61" s="3"/>
    </row>
    <row r="62" spans="2:2" hidden="1" x14ac:dyDescent="0.25">
      <c r="B62" s="3"/>
    </row>
    <row r="63" spans="2:2" hidden="1" x14ac:dyDescent="0.25">
      <c r="B63" s="3"/>
    </row>
    <row r="64" spans="2:2" hidden="1" x14ac:dyDescent="0.25">
      <c r="B64" s="3"/>
    </row>
    <row r="65" spans="2:2" hidden="1" x14ac:dyDescent="0.25">
      <c r="B65" s="3"/>
    </row>
    <row r="66" spans="2:2" hidden="1" x14ac:dyDescent="0.25">
      <c r="B66" s="3"/>
    </row>
    <row r="67" spans="2:2" hidden="1" x14ac:dyDescent="0.25">
      <c r="B67" s="3"/>
    </row>
    <row r="68" spans="2:2" hidden="1" x14ac:dyDescent="0.25">
      <c r="B68" s="3"/>
    </row>
    <row r="69" spans="2:2" hidden="1" x14ac:dyDescent="0.25">
      <c r="B69" s="3"/>
    </row>
    <row r="70" spans="2:2" hidden="1" x14ac:dyDescent="0.25">
      <c r="B70" s="3"/>
    </row>
    <row r="71" spans="2:2" hidden="1" x14ac:dyDescent="0.25">
      <c r="B71" s="3"/>
    </row>
    <row r="72" spans="2:2" hidden="1" x14ac:dyDescent="0.25">
      <c r="B72" s="3"/>
    </row>
    <row r="73" spans="2:2" hidden="1" x14ac:dyDescent="0.25">
      <c r="B73" s="3"/>
    </row>
    <row r="74" spans="2:2" hidden="1" x14ac:dyDescent="0.25">
      <c r="B74" s="3"/>
    </row>
    <row r="75" spans="2:2" hidden="1" x14ac:dyDescent="0.25">
      <c r="B75" s="3"/>
    </row>
    <row r="76" spans="2:2" hidden="1" x14ac:dyDescent="0.25">
      <c r="B76" s="3"/>
    </row>
    <row r="77" spans="2:2" hidden="1" x14ac:dyDescent="0.25">
      <c r="B77" s="3"/>
    </row>
    <row r="78" spans="2:2" hidden="1" x14ac:dyDescent="0.25">
      <c r="B78" s="3"/>
    </row>
    <row r="79" spans="2:2" hidden="1" x14ac:dyDescent="0.25">
      <c r="B79" s="3"/>
    </row>
    <row r="80" spans="2:2" hidden="1" x14ac:dyDescent="0.25">
      <c r="B80" s="3"/>
    </row>
    <row r="81" spans="2:2" hidden="1" x14ac:dyDescent="0.25">
      <c r="B81" s="3"/>
    </row>
    <row r="82" spans="2:2" hidden="1" x14ac:dyDescent="0.25">
      <c r="B82" s="3"/>
    </row>
    <row r="83" spans="2:2" hidden="1" x14ac:dyDescent="0.25">
      <c r="B83" s="3"/>
    </row>
    <row r="84" spans="2:2" hidden="1" x14ac:dyDescent="0.25">
      <c r="B84" s="3"/>
    </row>
    <row r="85" spans="2:2" hidden="1" x14ac:dyDescent="0.25">
      <c r="B85" s="3"/>
    </row>
    <row r="86" spans="2:2" hidden="1" x14ac:dyDescent="0.25">
      <c r="B86" s="3"/>
    </row>
    <row r="87" spans="2:2" hidden="1" x14ac:dyDescent="0.25">
      <c r="B87" s="3"/>
    </row>
    <row r="88" spans="2:2" hidden="1" x14ac:dyDescent="0.25">
      <c r="B88" s="3"/>
    </row>
    <row r="89" spans="2:2" hidden="1" x14ac:dyDescent="0.25">
      <c r="B89" s="3"/>
    </row>
    <row r="90" spans="2:2" hidden="1" x14ac:dyDescent="0.25">
      <c r="B90" s="3"/>
    </row>
    <row r="91" spans="2:2" hidden="1" x14ac:dyDescent="0.25">
      <c r="B91" s="3"/>
    </row>
    <row r="92" spans="2:2" hidden="1" x14ac:dyDescent="0.25">
      <c r="B92" s="3"/>
    </row>
    <row r="93" spans="2:2" hidden="1" x14ac:dyDescent="0.25">
      <c r="B93" s="3"/>
    </row>
    <row r="94" spans="2:2" hidden="1" x14ac:dyDescent="0.25">
      <c r="B94" s="3"/>
    </row>
    <row r="95" spans="2:2" hidden="1" x14ac:dyDescent="0.25">
      <c r="B95" s="3"/>
    </row>
    <row r="96" spans="2:2" hidden="1" x14ac:dyDescent="0.25">
      <c r="B96" s="3"/>
    </row>
    <row r="97" spans="2:2" hidden="1" x14ac:dyDescent="0.25">
      <c r="B97" s="3"/>
    </row>
    <row r="98" spans="2:2" hidden="1" x14ac:dyDescent="0.25">
      <c r="B98" s="3"/>
    </row>
    <row r="99" spans="2:2" hidden="1" x14ac:dyDescent="0.25">
      <c r="B99" s="3"/>
    </row>
    <row r="100" spans="2:2" hidden="1" x14ac:dyDescent="0.25">
      <c r="B100" s="3"/>
    </row>
    <row r="101" spans="2:2" hidden="1" x14ac:dyDescent="0.25">
      <c r="B101" s="3"/>
    </row>
    <row r="102" spans="2:2" hidden="1" x14ac:dyDescent="0.25">
      <c r="B102" s="3"/>
    </row>
    <row r="103" spans="2:2" hidden="1" x14ac:dyDescent="0.25">
      <c r="B103" s="3"/>
    </row>
    <row r="104" spans="2:2" hidden="1" x14ac:dyDescent="0.25">
      <c r="B104" s="3"/>
    </row>
    <row r="105" spans="2:2" hidden="1" x14ac:dyDescent="0.25">
      <c r="B105" s="3"/>
    </row>
    <row r="106" spans="2:2" hidden="1" x14ac:dyDescent="0.25">
      <c r="B106" s="3"/>
    </row>
    <row r="107" spans="2:2" hidden="1" x14ac:dyDescent="0.25">
      <c r="B107" s="3"/>
    </row>
    <row r="108" spans="2:2" hidden="1" x14ac:dyDescent="0.25">
      <c r="B108" s="3"/>
    </row>
    <row r="109" spans="2:2" hidden="1" x14ac:dyDescent="0.25">
      <c r="B109" s="3"/>
    </row>
    <row r="110" spans="2:2" hidden="1" x14ac:dyDescent="0.25">
      <c r="B110" s="3"/>
    </row>
    <row r="111" spans="2:2" hidden="1" x14ac:dyDescent="0.25">
      <c r="B111" s="3"/>
    </row>
    <row r="112" spans="2:2" hidden="1" x14ac:dyDescent="0.25">
      <c r="B112" s="3"/>
    </row>
    <row r="113" spans="2:2" hidden="1" x14ac:dyDescent="0.25">
      <c r="B113" s="3"/>
    </row>
    <row r="114" spans="2:2" hidden="1" x14ac:dyDescent="0.25">
      <c r="B114" s="3"/>
    </row>
    <row r="115" spans="2:2" hidden="1" x14ac:dyDescent="0.25">
      <c r="B115" s="3"/>
    </row>
    <row r="116" spans="2:2" hidden="1" x14ac:dyDescent="0.25">
      <c r="B116" s="3"/>
    </row>
    <row r="117" spans="2:2" hidden="1" x14ac:dyDescent="0.25">
      <c r="B117" s="3"/>
    </row>
    <row r="118" spans="2:2" hidden="1" x14ac:dyDescent="0.25">
      <c r="B118" s="3"/>
    </row>
    <row r="119" spans="2:2" hidden="1" x14ac:dyDescent="0.25">
      <c r="B119" s="3"/>
    </row>
    <row r="120" spans="2:2" hidden="1" x14ac:dyDescent="0.25">
      <c r="B120" s="3"/>
    </row>
    <row r="121" spans="2:2" hidden="1" x14ac:dyDescent="0.25">
      <c r="B121" s="3"/>
    </row>
    <row r="122" spans="2:2" hidden="1" x14ac:dyDescent="0.25">
      <c r="B122" s="3"/>
    </row>
    <row r="123" spans="2:2" hidden="1" x14ac:dyDescent="0.25">
      <c r="B123" s="3"/>
    </row>
    <row r="124" spans="2:2" hidden="1" x14ac:dyDescent="0.25">
      <c r="B124" s="3"/>
    </row>
    <row r="125" spans="2:2" hidden="1" x14ac:dyDescent="0.25">
      <c r="B125" s="3"/>
    </row>
    <row r="126" spans="2:2" hidden="1" x14ac:dyDescent="0.25">
      <c r="B126" s="3"/>
    </row>
    <row r="127" spans="2:2" hidden="1" x14ac:dyDescent="0.25">
      <c r="B127" s="3"/>
    </row>
    <row r="128" spans="2:2" hidden="1" x14ac:dyDescent="0.25">
      <c r="B128" s="3"/>
    </row>
    <row r="129" spans="2:2" hidden="1" x14ac:dyDescent="0.25">
      <c r="B129" s="3"/>
    </row>
    <row r="130" spans="2:2" hidden="1" x14ac:dyDescent="0.25">
      <c r="B130" s="3"/>
    </row>
    <row r="131" spans="2:2" hidden="1" x14ac:dyDescent="0.25">
      <c r="B131" s="3"/>
    </row>
    <row r="132" spans="2:2" hidden="1" x14ac:dyDescent="0.25">
      <c r="B132" s="3"/>
    </row>
    <row r="133" spans="2:2" hidden="1" x14ac:dyDescent="0.25">
      <c r="B133" s="3"/>
    </row>
    <row r="134" spans="2:2" hidden="1" x14ac:dyDescent="0.25">
      <c r="B134" s="3"/>
    </row>
    <row r="135" spans="2:2" hidden="1" x14ac:dyDescent="0.25">
      <c r="B135" s="3"/>
    </row>
    <row r="136" spans="2:2" hidden="1" x14ac:dyDescent="0.25">
      <c r="B136" s="3"/>
    </row>
    <row r="137" spans="2:2" hidden="1" x14ac:dyDescent="0.25">
      <c r="B137" s="3"/>
    </row>
    <row r="138" spans="2:2" hidden="1" x14ac:dyDescent="0.25">
      <c r="B138" s="3"/>
    </row>
    <row r="139" spans="2:2" hidden="1" x14ac:dyDescent="0.25">
      <c r="B139" s="3"/>
    </row>
    <row r="140" spans="2:2" hidden="1" x14ac:dyDescent="0.25">
      <c r="B140" s="3"/>
    </row>
    <row r="141" spans="2:2" hidden="1" x14ac:dyDescent="0.25">
      <c r="B141" s="3"/>
    </row>
    <row r="142" spans="2:2" hidden="1" x14ac:dyDescent="0.25">
      <c r="B142" s="3"/>
    </row>
    <row r="143" spans="2:2" hidden="1" x14ac:dyDescent="0.25">
      <c r="B143" s="3"/>
    </row>
    <row r="144" spans="2:2" hidden="1" x14ac:dyDescent="0.25">
      <c r="B144" s="3"/>
    </row>
    <row r="145" spans="2:2" hidden="1" x14ac:dyDescent="0.25">
      <c r="B145" s="3"/>
    </row>
    <row r="146" spans="2:2" hidden="1" x14ac:dyDescent="0.25">
      <c r="B146" s="3"/>
    </row>
    <row r="147" spans="2:2" hidden="1" x14ac:dyDescent="0.25">
      <c r="B147" s="3"/>
    </row>
    <row r="148" spans="2:2" hidden="1" x14ac:dyDescent="0.25">
      <c r="B148" s="3"/>
    </row>
    <row r="149" spans="2:2" hidden="1" x14ac:dyDescent="0.25">
      <c r="B149" s="3"/>
    </row>
    <row r="150" spans="2:2" hidden="1" x14ac:dyDescent="0.25">
      <c r="B150" s="3"/>
    </row>
    <row r="151" spans="2:2" hidden="1" x14ac:dyDescent="0.25">
      <c r="B151" s="3"/>
    </row>
    <row r="152" spans="2:2" hidden="1" x14ac:dyDescent="0.25">
      <c r="B152" s="3"/>
    </row>
    <row r="153" spans="2:2" hidden="1" x14ac:dyDescent="0.25">
      <c r="B153" s="3"/>
    </row>
    <row r="154" spans="2:2" hidden="1" x14ac:dyDescent="0.25">
      <c r="B154" s="3"/>
    </row>
    <row r="155" spans="2:2" hidden="1" x14ac:dyDescent="0.25">
      <c r="B155" s="3"/>
    </row>
    <row r="156" spans="2:2" hidden="1" x14ac:dyDescent="0.25">
      <c r="B156" s="3"/>
    </row>
    <row r="157" spans="2:2" hidden="1" x14ac:dyDescent="0.25">
      <c r="B157" s="3"/>
    </row>
    <row r="158" spans="2:2" hidden="1" x14ac:dyDescent="0.25">
      <c r="B158" s="3"/>
    </row>
    <row r="159" spans="2:2" hidden="1" x14ac:dyDescent="0.25">
      <c r="B159" s="3"/>
    </row>
    <row r="160" spans="2:2" hidden="1" x14ac:dyDescent="0.25">
      <c r="B160" s="3"/>
    </row>
  </sheetData>
  <phoneticPr fontId="1" type="noConversion"/>
  <hyperlinks>
    <hyperlink ref="G3" location="'Income statement'!A1" display="Income ssatement" xr:uid="{9A1375E4-008E-4BDF-B396-D71360B2B619}"/>
    <hyperlink ref="G4" location="GST!A1" display="GST" xr:uid="{8F997D7C-9C3F-46D8-A073-46E864419BBE}"/>
    <hyperlink ref="G5" location="January!A1" display="January" xr:uid="{3E6D8D00-021F-4B18-BE1C-55AF018E4B5B}"/>
    <hyperlink ref="G6" location="Feburary!A1" display="February" xr:uid="{57E3A873-BD47-44CE-8DF1-2CD97D850A2C}"/>
    <hyperlink ref="G7" location="March!A1" display="March" xr:uid="{B053A92A-C6D3-4509-8C17-0229935677EB}"/>
    <hyperlink ref="G8" location="April!A1" display="April" xr:uid="{98BB8676-B663-4B94-BD8D-E42E2003CC67}"/>
    <hyperlink ref="G9" location="May!A1" display="May" xr:uid="{5215D289-81AF-4345-AC93-DDBF469AB02A}"/>
    <hyperlink ref="G10" location="June!A1" display="June" xr:uid="{13B26255-F110-4475-881D-71C10D385FA6}"/>
    <hyperlink ref="G11" location="July!A1" display="July" xr:uid="{386DFB71-81F5-4E33-B68B-652B304F2ACE}"/>
    <hyperlink ref="G12" location="August!A1" display="August" xr:uid="{49058E80-5089-4377-8B2E-2F601B19EEC1}"/>
    <hyperlink ref="G13" location="September!A1" display="September" xr:uid="{656E9CE1-0935-4D58-883B-BB95C4FF7A9F}"/>
    <hyperlink ref="G14" location="October!A1" display="October" xr:uid="{30C29B73-47DC-4F7B-A310-78BBAACA706B}"/>
    <hyperlink ref="G15" location="November!A1" display="November" xr:uid="{BA3A91FB-B106-46A7-A3B2-64B2A9B82757}"/>
    <hyperlink ref="G16" location="December!A1" display="December" xr:uid="{667C2E7D-4605-49CC-9384-579FD143E88D}"/>
  </hyperlink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3AD0-E5BB-4D6E-B574-3748AEC5D240}">
  <dimension ref="B1:P70"/>
  <sheetViews>
    <sheetView topLeftCell="A43" workbookViewId="0">
      <selection activeCell="H58" sqref="H58"/>
    </sheetView>
  </sheetViews>
  <sheetFormatPr defaultColWidth="8.77734375" defaultRowHeight="13.8" x14ac:dyDescent="0.25"/>
  <cols>
    <col min="1" max="1" width="4.21875" style="337" customWidth="1"/>
    <col min="2" max="2" width="26.21875" style="337" customWidth="1"/>
    <col min="3" max="3" width="10.6640625" style="337" customWidth="1"/>
    <col min="4" max="5" width="14" style="337" customWidth="1"/>
    <col min="6" max="6" width="8.77734375" style="337" bestFit="1" customWidth="1"/>
    <col min="7" max="7" width="25.6640625" style="337" bestFit="1" customWidth="1"/>
    <col min="8" max="8" width="11.44140625" style="337" customWidth="1"/>
    <col min="9" max="9" width="11.109375" style="337" bestFit="1" customWidth="1"/>
    <col min="10" max="11" width="8.77734375" style="337"/>
    <col min="12" max="12" width="43.88671875" style="337" customWidth="1"/>
    <col min="13" max="13" width="10.21875" style="337" customWidth="1"/>
    <col min="14" max="14" width="8.77734375" style="337"/>
    <col min="15" max="15" width="12" style="337" customWidth="1"/>
    <col min="16" max="16384" width="8.77734375" style="337"/>
  </cols>
  <sheetData>
    <row r="1" spans="2:12" x14ac:dyDescent="0.25">
      <c r="D1" s="337" t="s">
        <v>0</v>
      </c>
    </row>
    <row r="2" spans="2:12" ht="14.4" thickBot="1" x14ac:dyDescent="0.3">
      <c r="D2" s="338" t="s">
        <v>25</v>
      </c>
      <c r="E2" s="338"/>
      <c r="F2" s="339" t="s">
        <v>49</v>
      </c>
    </row>
    <row r="3" spans="2:12" ht="14.4" thickBot="1" x14ac:dyDescent="0.3">
      <c r="B3" s="340" t="s">
        <v>36</v>
      </c>
      <c r="C3" s="341" t="s">
        <v>80</v>
      </c>
      <c r="D3" s="342" t="s">
        <v>1</v>
      </c>
      <c r="E3" s="343" t="s">
        <v>5</v>
      </c>
      <c r="F3" s="344" t="s">
        <v>2</v>
      </c>
      <c r="G3" s="345" t="s">
        <v>3</v>
      </c>
      <c r="H3" s="342" t="s">
        <v>80</v>
      </c>
      <c r="I3" s="342" t="s">
        <v>4</v>
      </c>
      <c r="J3" s="346" t="s">
        <v>5</v>
      </c>
      <c r="K3" s="347" t="s">
        <v>2</v>
      </c>
      <c r="L3" s="341" t="s">
        <v>81</v>
      </c>
    </row>
    <row r="4" spans="2:12" x14ac:dyDescent="0.25">
      <c r="B4" s="348"/>
      <c r="C4" s="845"/>
      <c r="D4" s="350"/>
      <c r="E4" s="351"/>
      <c r="F4" s="352"/>
      <c r="G4" s="353" t="str">
        <f>'Edit sheet'!E6</f>
        <v>Interest Payment &amp; Bank fees</v>
      </c>
      <c r="H4" s="846"/>
      <c r="I4" s="350"/>
      <c r="J4" s="354"/>
      <c r="K4" s="355"/>
      <c r="L4" s="356"/>
    </row>
    <row r="5" spans="2:12" x14ac:dyDescent="0.25">
      <c r="B5" s="357"/>
      <c r="C5" s="358"/>
      <c r="D5" s="359"/>
      <c r="E5" s="360">
        <f t="shared" ref="E5:E47" si="0">D5*7%</f>
        <v>0</v>
      </c>
      <c r="F5" s="361">
        <f t="shared" ref="F5:F47" si="1">(D5*0.05)</f>
        <v>0</v>
      </c>
      <c r="G5" s="362"/>
      <c r="H5" s="841"/>
      <c r="I5" s="359"/>
      <c r="J5" s="364"/>
      <c r="K5" s="365"/>
      <c r="L5" s="366"/>
    </row>
    <row r="6" spans="2:12" x14ac:dyDescent="0.25">
      <c r="B6" s="357"/>
      <c r="C6" s="358"/>
      <c r="D6" s="359"/>
      <c r="E6" s="360">
        <f t="shared" si="0"/>
        <v>0</v>
      </c>
      <c r="F6" s="361">
        <f t="shared" si="1"/>
        <v>0</v>
      </c>
      <c r="G6" s="362"/>
      <c r="H6" s="841"/>
      <c r="I6" s="359"/>
      <c r="J6" s="364"/>
      <c r="K6" s="365"/>
      <c r="L6" s="366"/>
    </row>
    <row r="7" spans="2:12" x14ac:dyDescent="0.25">
      <c r="B7" s="357"/>
      <c r="C7" s="358"/>
      <c r="D7" s="359"/>
      <c r="E7" s="360">
        <f t="shared" si="0"/>
        <v>0</v>
      </c>
      <c r="F7" s="361">
        <f t="shared" si="1"/>
        <v>0</v>
      </c>
      <c r="G7" s="362"/>
      <c r="H7" s="841"/>
      <c r="I7" s="359"/>
      <c r="J7" s="364"/>
      <c r="K7" s="365"/>
      <c r="L7" s="366"/>
    </row>
    <row r="8" spans="2:12" x14ac:dyDescent="0.25">
      <c r="B8" s="357"/>
      <c r="C8" s="358"/>
      <c r="D8" s="359"/>
      <c r="E8" s="360">
        <f t="shared" si="0"/>
        <v>0</v>
      </c>
      <c r="F8" s="361">
        <f t="shared" si="1"/>
        <v>0</v>
      </c>
      <c r="G8" s="362"/>
      <c r="H8" s="363"/>
      <c r="I8" s="359"/>
      <c r="J8" s="364"/>
      <c r="K8" s="365"/>
      <c r="L8" s="366"/>
    </row>
    <row r="9" spans="2:12" x14ac:dyDescent="0.25">
      <c r="B9" s="357"/>
      <c r="C9" s="358"/>
      <c r="D9" s="359"/>
      <c r="E9" s="360">
        <f t="shared" si="0"/>
        <v>0</v>
      </c>
      <c r="F9" s="361">
        <f t="shared" si="1"/>
        <v>0</v>
      </c>
      <c r="G9" s="362" t="str">
        <f>'Edit sheet'!E7</f>
        <v>Salaries</v>
      </c>
      <c r="H9" s="363"/>
      <c r="I9" s="359"/>
      <c r="J9" s="364">
        <f t="shared" ref="J9:J34" si="2">(I9*0.07)</f>
        <v>0</v>
      </c>
      <c r="K9" s="365">
        <f t="shared" ref="K9:K45" si="3">(I9*0.05)</f>
        <v>0</v>
      </c>
      <c r="L9" s="366"/>
    </row>
    <row r="10" spans="2:12" x14ac:dyDescent="0.25">
      <c r="B10" s="357"/>
      <c r="C10" s="358"/>
      <c r="D10" s="359"/>
      <c r="E10" s="360">
        <f t="shared" si="0"/>
        <v>0</v>
      </c>
      <c r="F10" s="361">
        <f t="shared" si="1"/>
        <v>0</v>
      </c>
      <c r="G10" s="362"/>
      <c r="H10" s="363"/>
      <c r="I10" s="359"/>
      <c r="J10" s="364">
        <f t="shared" si="2"/>
        <v>0</v>
      </c>
      <c r="K10" s="365">
        <f t="shared" si="3"/>
        <v>0</v>
      </c>
      <c r="L10" s="366"/>
    </row>
    <row r="11" spans="2:12" x14ac:dyDescent="0.25">
      <c r="B11" s="357"/>
      <c r="C11" s="358"/>
      <c r="D11" s="359"/>
      <c r="E11" s="360">
        <f t="shared" si="0"/>
        <v>0</v>
      </c>
      <c r="F11" s="361">
        <f t="shared" si="1"/>
        <v>0</v>
      </c>
      <c r="G11" s="362"/>
      <c r="H11" s="363"/>
      <c r="I11" s="359"/>
      <c r="J11" s="364">
        <f t="shared" si="2"/>
        <v>0</v>
      </c>
      <c r="K11" s="365">
        <f t="shared" si="3"/>
        <v>0</v>
      </c>
      <c r="L11" s="366"/>
    </row>
    <row r="12" spans="2:12" x14ac:dyDescent="0.25">
      <c r="B12" s="357"/>
      <c r="C12" s="358"/>
      <c r="D12" s="359"/>
      <c r="E12" s="360">
        <f t="shared" si="0"/>
        <v>0</v>
      </c>
      <c r="F12" s="361">
        <f t="shared" si="1"/>
        <v>0</v>
      </c>
      <c r="G12" s="362"/>
      <c r="H12" s="363"/>
      <c r="I12" s="359"/>
      <c r="J12" s="364">
        <f t="shared" si="2"/>
        <v>0</v>
      </c>
      <c r="K12" s="365">
        <f t="shared" si="3"/>
        <v>0</v>
      </c>
      <c r="L12" s="366"/>
    </row>
    <row r="13" spans="2:12" x14ac:dyDescent="0.25">
      <c r="B13" s="357"/>
      <c r="C13" s="358"/>
      <c r="D13" s="359"/>
      <c r="E13" s="360">
        <f t="shared" si="0"/>
        <v>0</v>
      </c>
      <c r="F13" s="361">
        <f t="shared" si="1"/>
        <v>0</v>
      </c>
      <c r="G13" s="362"/>
      <c r="H13" s="363"/>
      <c r="I13" s="359"/>
      <c r="J13" s="364">
        <f t="shared" si="2"/>
        <v>0</v>
      </c>
      <c r="K13" s="365">
        <f t="shared" si="3"/>
        <v>0</v>
      </c>
      <c r="L13" s="366"/>
    </row>
    <row r="14" spans="2:12" x14ac:dyDescent="0.25">
      <c r="B14" s="357"/>
      <c r="C14" s="358"/>
      <c r="D14" s="359"/>
      <c r="E14" s="360">
        <f t="shared" si="0"/>
        <v>0</v>
      </c>
      <c r="F14" s="361">
        <f t="shared" si="1"/>
        <v>0</v>
      </c>
      <c r="G14" s="362"/>
      <c r="H14" s="363"/>
      <c r="I14" s="359"/>
      <c r="J14" s="364">
        <f t="shared" si="2"/>
        <v>0</v>
      </c>
      <c r="K14" s="365">
        <f t="shared" si="3"/>
        <v>0</v>
      </c>
      <c r="L14" s="366"/>
    </row>
    <row r="15" spans="2:12" x14ac:dyDescent="0.25">
      <c r="B15" s="357"/>
      <c r="C15" s="358"/>
      <c r="D15" s="359"/>
      <c r="E15" s="360">
        <f t="shared" si="0"/>
        <v>0</v>
      </c>
      <c r="F15" s="361">
        <f t="shared" si="1"/>
        <v>0</v>
      </c>
      <c r="G15" s="362"/>
      <c r="H15" s="363"/>
      <c r="I15" s="359"/>
      <c r="J15" s="364">
        <f t="shared" si="2"/>
        <v>0</v>
      </c>
      <c r="K15" s="365">
        <f t="shared" si="3"/>
        <v>0</v>
      </c>
      <c r="L15" s="366"/>
    </row>
    <row r="16" spans="2:12" ht="13.95" customHeight="1" x14ac:dyDescent="0.25">
      <c r="B16" s="357"/>
      <c r="C16" s="358"/>
      <c r="D16" s="359"/>
      <c r="E16" s="360">
        <f t="shared" si="0"/>
        <v>0</v>
      </c>
      <c r="F16" s="361">
        <f t="shared" si="1"/>
        <v>0</v>
      </c>
      <c r="G16" s="362" t="str">
        <f>'Edit sheet'!E8</f>
        <v>Tools</v>
      </c>
      <c r="H16" s="841"/>
      <c r="I16" s="359"/>
      <c r="J16" s="364">
        <f t="shared" si="2"/>
        <v>0</v>
      </c>
      <c r="K16" s="365">
        <f t="shared" si="3"/>
        <v>0</v>
      </c>
      <c r="L16" s="366"/>
    </row>
    <row r="17" spans="2:12" ht="13.95" customHeight="1" x14ac:dyDescent="0.25">
      <c r="B17" s="357"/>
      <c r="C17" s="358"/>
      <c r="D17" s="359"/>
      <c r="E17" s="360">
        <f t="shared" si="0"/>
        <v>0</v>
      </c>
      <c r="F17" s="361">
        <f t="shared" si="1"/>
        <v>0</v>
      </c>
      <c r="G17" s="362"/>
      <c r="H17" s="363"/>
      <c r="I17" s="359"/>
      <c r="J17" s="364">
        <f t="shared" si="2"/>
        <v>0</v>
      </c>
      <c r="K17" s="365">
        <f t="shared" si="3"/>
        <v>0</v>
      </c>
      <c r="L17" s="366"/>
    </row>
    <row r="18" spans="2:12" ht="13.95" customHeight="1" x14ac:dyDescent="0.25">
      <c r="B18" s="357"/>
      <c r="C18" s="358"/>
      <c r="D18" s="359"/>
      <c r="E18" s="360">
        <f t="shared" si="0"/>
        <v>0</v>
      </c>
      <c r="F18" s="361">
        <f t="shared" si="1"/>
        <v>0</v>
      </c>
      <c r="G18" s="362"/>
      <c r="H18" s="363"/>
      <c r="I18" s="359"/>
      <c r="J18" s="364">
        <f t="shared" si="2"/>
        <v>0</v>
      </c>
      <c r="K18" s="365">
        <f t="shared" si="3"/>
        <v>0</v>
      </c>
      <c r="L18" s="366"/>
    </row>
    <row r="19" spans="2:12" x14ac:dyDescent="0.25">
      <c r="B19" s="357"/>
      <c r="C19" s="358"/>
      <c r="D19" s="359"/>
      <c r="E19" s="360">
        <f t="shared" si="0"/>
        <v>0</v>
      </c>
      <c r="F19" s="361">
        <f t="shared" si="1"/>
        <v>0</v>
      </c>
      <c r="G19" s="362" t="str">
        <f>'Edit sheet'!E9</f>
        <v>Materials</v>
      </c>
      <c r="H19" s="841"/>
      <c r="I19" s="359"/>
      <c r="J19" s="364">
        <f t="shared" si="2"/>
        <v>0</v>
      </c>
      <c r="K19" s="365">
        <f t="shared" si="3"/>
        <v>0</v>
      </c>
      <c r="L19" s="366"/>
    </row>
    <row r="20" spans="2:12" x14ac:dyDescent="0.25">
      <c r="B20" s="367"/>
      <c r="C20" s="368"/>
      <c r="D20" s="369"/>
      <c r="E20" s="360">
        <f t="shared" si="0"/>
        <v>0</v>
      </c>
      <c r="F20" s="361">
        <f t="shared" si="1"/>
        <v>0</v>
      </c>
      <c r="G20" s="370"/>
      <c r="H20" s="844"/>
      <c r="I20" s="369"/>
      <c r="J20" s="364"/>
      <c r="K20" s="365"/>
      <c r="L20" s="366"/>
    </row>
    <row r="21" spans="2:12" x14ac:dyDescent="0.25">
      <c r="B21" s="367"/>
      <c r="C21" s="368"/>
      <c r="D21" s="369"/>
      <c r="E21" s="360"/>
      <c r="F21" s="361"/>
      <c r="G21" s="370"/>
      <c r="H21" s="844"/>
      <c r="I21" s="369"/>
      <c r="J21" s="364">
        <f t="shared" ref="J21:J31" si="4">(I21*0.07)</f>
        <v>0</v>
      </c>
      <c r="K21" s="365">
        <f t="shared" ref="K21:K31" si="5">(I21*0.05)</f>
        <v>0</v>
      </c>
      <c r="L21" s="366"/>
    </row>
    <row r="22" spans="2:12" x14ac:dyDescent="0.25">
      <c r="B22" s="367"/>
      <c r="C22" s="368"/>
      <c r="D22" s="369"/>
      <c r="E22" s="360"/>
      <c r="F22" s="361"/>
      <c r="G22" s="370"/>
      <c r="H22" s="844"/>
      <c r="I22" s="369"/>
      <c r="J22" s="364">
        <f t="shared" si="4"/>
        <v>0</v>
      </c>
      <c r="K22" s="365">
        <f t="shared" si="5"/>
        <v>0</v>
      </c>
      <c r="L22" s="366"/>
    </row>
    <row r="23" spans="2:12" x14ac:dyDescent="0.25">
      <c r="B23" s="367"/>
      <c r="C23" s="368"/>
      <c r="D23" s="369"/>
      <c r="E23" s="360"/>
      <c r="F23" s="361"/>
      <c r="G23" s="370"/>
      <c r="H23" s="844"/>
      <c r="I23" s="369"/>
      <c r="J23" s="364">
        <f t="shared" si="4"/>
        <v>0</v>
      </c>
      <c r="K23" s="365">
        <f t="shared" si="5"/>
        <v>0</v>
      </c>
      <c r="L23" s="366"/>
    </row>
    <row r="24" spans="2:12" x14ac:dyDescent="0.25">
      <c r="B24" s="367"/>
      <c r="C24" s="368"/>
      <c r="D24" s="369"/>
      <c r="E24" s="360"/>
      <c r="F24" s="361"/>
      <c r="G24" s="370"/>
      <c r="H24" s="844"/>
      <c r="I24" s="369"/>
      <c r="J24" s="364">
        <f t="shared" ref="J24:J27" si="6">(I24*0.07)</f>
        <v>0</v>
      </c>
      <c r="K24" s="365">
        <f t="shared" ref="K24:K27" si="7">(I24*0.05)</f>
        <v>0</v>
      </c>
      <c r="L24" s="366"/>
    </row>
    <row r="25" spans="2:12" x14ac:dyDescent="0.25">
      <c r="B25" s="367"/>
      <c r="C25" s="368"/>
      <c r="D25" s="369"/>
      <c r="E25" s="360"/>
      <c r="F25" s="361"/>
      <c r="G25" s="370"/>
      <c r="H25" s="844"/>
      <c r="I25" s="369"/>
      <c r="J25" s="364">
        <f t="shared" si="6"/>
        <v>0</v>
      </c>
      <c r="K25" s="365">
        <f t="shared" si="7"/>
        <v>0</v>
      </c>
      <c r="L25" s="366"/>
    </row>
    <row r="26" spans="2:12" x14ac:dyDescent="0.25">
      <c r="B26" s="367"/>
      <c r="C26" s="368"/>
      <c r="D26" s="369"/>
      <c r="E26" s="360"/>
      <c r="F26" s="361"/>
      <c r="G26" s="370"/>
      <c r="H26" s="844"/>
      <c r="I26" s="369"/>
      <c r="J26" s="364">
        <f t="shared" si="6"/>
        <v>0</v>
      </c>
      <c r="K26" s="365">
        <f t="shared" si="7"/>
        <v>0</v>
      </c>
      <c r="L26" s="366"/>
    </row>
    <row r="27" spans="2:12" x14ac:dyDescent="0.25">
      <c r="B27" s="367"/>
      <c r="C27" s="368"/>
      <c r="D27" s="369"/>
      <c r="E27" s="360"/>
      <c r="F27" s="361"/>
      <c r="G27" s="370"/>
      <c r="H27" s="844"/>
      <c r="I27" s="369"/>
      <c r="J27" s="364">
        <f t="shared" si="6"/>
        <v>0</v>
      </c>
      <c r="K27" s="365">
        <f t="shared" si="7"/>
        <v>0</v>
      </c>
      <c r="L27" s="366"/>
    </row>
    <row r="28" spans="2:12" x14ac:dyDescent="0.25">
      <c r="B28" s="367"/>
      <c r="C28" s="368"/>
      <c r="D28" s="369"/>
      <c r="E28" s="360"/>
      <c r="F28" s="361"/>
      <c r="G28" s="370"/>
      <c r="H28" s="844"/>
      <c r="I28" s="369"/>
      <c r="J28" s="364">
        <f t="shared" si="4"/>
        <v>0</v>
      </c>
      <c r="K28" s="365">
        <f t="shared" si="5"/>
        <v>0</v>
      </c>
      <c r="L28" s="366"/>
    </row>
    <row r="29" spans="2:12" x14ac:dyDescent="0.25">
      <c r="B29" s="367"/>
      <c r="C29" s="368"/>
      <c r="D29" s="369"/>
      <c r="E29" s="360"/>
      <c r="F29" s="361"/>
      <c r="G29" s="370"/>
      <c r="H29" s="844"/>
      <c r="I29" s="369"/>
      <c r="J29" s="364">
        <f t="shared" si="4"/>
        <v>0</v>
      </c>
      <c r="K29" s="365">
        <f t="shared" si="5"/>
        <v>0</v>
      </c>
      <c r="L29" s="366"/>
    </row>
    <row r="30" spans="2:12" x14ac:dyDescent="0.25">
      <c r="B30" s="367"/>
      <c r="C30" s="368"/>
      <c r="D30" s="369"/>
      <c r="E30" s="360"/>
      <c r="F30" s="361"/>
      <c r="G30" s="370"/>
      <c r="H30" s="844"/>
      <c r="I30" s="369"/>
      <c r="J30" s="364">
        <f t="shared" si="4"/>
        <v>0</v>
      </c>
      <c r="K30" s="365">
        <f t="shared" si="5"/>
        <v>0</v>
      </c>
      <c r="L30" s="366"/>
    </row>
    <row r="31" spans="2:12" x14ac:dyDescent="0.25">
      <c r="B31" s="367"/>
      <c r="C31" s="368"/>
      <c r="D31" s="369"/>
      <c r="E31" s="360"/>
      <c r="F31" s="361"/>
      <c r="G31" s="370"/>
      <c r="H31" s="844"/>
      <c r="I31" s="369"/>
      <c r="J31" s="364">
        <f t="shared" si="4"/>
        <v>0</v>
      </c>
      <c r="K31" s="365">
        <f t="shared" si="5"/>
        <v>0</v>
      </c>
      <c r="L31" s="366"/>
    </row>
    <row r="32" spans="2:12" x14ac:dyDescent="0.25">
      <c r="B32" s="367"/>
      <c r="C32" s="368"/>
      <c r="D32" s="369"/>
      <c r="E32" s="360"/>
      <c r="F32" s="361"/>
      <c r="G32" s="370"/>
      <c r="H32" s="844"/>
      <c r="I32" s="369"/>
      <c r="J32" s="364"/>
      <c r="K32" s="365"/>
      <c r="L32" s="366"/>
    </row>
    <row r="33" spans="2:12" x14ac:dyDescent="0.25">
      <c r="B33" s="367"/>
      <c r="C33" s="368"/>
      <c r="D33" s="369"/>
      <c r="E33" s="360"/>
      <c r="F33" s="361"/>
      <c r="G33" s="370"/>
      <c r="H33" s="844"/>
      <c r="I33" s="369"/>
      <c r="J33" s="364"/>
      <c r="K33" s="365"/>
      <c r="L33" s="366"/>
    </row>
    <row r="34" spans="2:12" x14ac:dyDescent="0.25">
      <c r="B34" s="367"/>
      <c r="C34" s="368"/>
      <c r="D34" s="369"/>
      <c r="E34" s="360">
        <f t="shared" si="0"/>
        <v>0</v>
      </c>
      <c r="F34" s="361">
        <f t="shared" si="1"/>
        <v>0</v>
      </c>
      <c r="G34" s="370"/>
      <c r="H34" s="371"/>
      <c r="I34" s="369"/>
      <c r="J34" s="364">
        <f t="shared" si="2"/>
        <v>0</v>
      </c>
      <c r="K34" s="365">
        <f t="shared" si="3"/>
        <v>0</v>
      </c>
      <c r="L34" s="366"/>
    </row>
    <row r="35" spans="2:12" x14ac:dyDescent="0.25">
      <c r="B35" s="367"/>
      <c r="C35" s="368"/>
      <c r="D35" s="369"/>
      <c r="E35" s="360">
        <f t="shared" si="0"/>
        <v>0</v>
      </c>
      <c r="F35" s="361">
        <f t="shared" si="1"/>
        <v>0</v>
      </c>
      <c r="G35" s="370" t="str">
        <f>'Edit sheet'!E10</f>
        <v>Gas</v>
      </c>
      <c r="H35" s="844"/>
      <c r="I35" s="369"/>
      <c r="J35" s="364"/>
      <c r="K35" s="365">
        <f t="shared" si="3"/>
        <v>0</v>
      </c>
      <c r="L35" s="366"/>
    </row>
    <row r="36" spans="2:12" x14ac:dyDescent="0.25">
      <c r="B36" s="367"/>
      <c r="C36" s="368"/>
      <c r="D36" s="369"/>
      <c r="E36" s="360">
        <f t="shared" si="0"/>
        <v>0</v>
      </c>
      <c r="F36" s="361">
        <f t="shared" si="1"/>
        <v>0</v>
      </c>
      <c r="G36" s="370"/>
      <c r="H36" s="844"/>
      <c r="I36" s="369"/>
      <c r="J36" s="364"/>
      <c r="K36" s="365">
        <f t="shared" si="3"/>
        <v>0</v>
      </c>
      <c r="L36" s="366"/>
    </row>
    <row r="37" spans="2:12" x14ac:dyDescent="0.25">
      <c r="B37" s="367"/>
      <c r="C37" s="368"/>
      <c r="D37" s="369"/>
      <c r="E37" s="360">
        <f t="shared" si="0"/>
        <v>0</v>
      </c>
      <c r="F37" s="361">
        <f t="shared" si="1"/>
        <v>0</v>
      </c>
      <c r="G37" s="370"/>
      <c r="H37" s="844"/>
      <c r="I37" s="369"/>
      <c r="J37" s="364"/>
      <c r="K37" s="365">
        <f t="shared" si="3"/>
        <v>0</v>
      </c>
      <c r="L37" s="366"/>
    </row>
    <row r="38" spans="2:12" x14ac:dyDescent="0.25">
      <c r="B38" s="367"/>
      <c r="C38" s="368"/>
      <c r="D38" s="369"/>
      <c r="E38" s="360">
        <f t="shared" si="0"/>
        <v>0</v>
      </c>
      <c r="F38" s="361">
        <f t="shared" si="1"/>
        <v>0</v>
      </c>
      <c r="G38" s="370" t="str">
        <f>'Edit sheet'!E11</f>
        <v>Subscription</v>
      </c>
      <c r="H38" s="844"/>
      <c r="I38" s="369"/>
      <c r="J38" s="364"/>
      <c r="K38" s="365"/>
      <c r="L38" s="366"/>
    </row>
    <row r="39" spans="2:12" x14ac:dyDescent="0.25">
      <c r="B39" s="367"/>
      <c r="C39" s="368"/>
      <c r="D39" s="369"/>
      <c r="E39" s="360"/>
      <c r="F39" s="361"/>
      <c r="G39" s="370"/>
      <c r="H39" s="844"/>
      <c r="I39" s="369"/>
      <c r="J39" s="364"/>
      <c r="K39" s="365"/>
      <c r="L39" s="366"/>
    </row>
    <row r="40" spans="2:12" x14ac:dyDescent="0.25">
      <c r="B40" s="367"/>
      <c r="C40" s="368"/>
      <c r="D40" s="369"/>
      <c r="E40" s="360"/>
      <c r="F40" s="361"/>
      <c r="G40" s="370"/>
      <c r="H40" s="844"/>
      <c r="I40" s="369"/>
      <c r="J40" s="364"/>
      <c r="K40" s="365"/>
      <c r="L40" s="366"/>
    </row>
    <row r="41" spans="2:12" x14ac:dyDescent="0.25">
      <c r="B41" s="367"/>
      <c r="C41" s="368"/>
      <c r="D41" s="369"/>
      <c r="E41" s="360">
        <f t="shared" si="0"/>
        <v>0</v>
      </c>
      <c r="F41" s="361">
        <f t="shared" si="1"/>
        <v>0</v>
      </c>
      <c r="G41" s="370"/>
      <c r="H41" s="844"/>
      <c r="I41" s="369"/>
      <c r="J41" s="364"/>
      <c r="K41" s="365"/>
      <c r="L41" s="366"/>
    </row>
    <row r="42" spans="2:12" x14ac:dyDescent="0.25">
      <c r="B42" s="367"/>
      <c r="C42" s="368"/>
      <c r="D42" s="369"/>
      <c r="E42" s="360">
        <f t="shared" si="0"/>
        <v>0</v>
      </c>
      <c r="F42" s="361">
        <f t="shared" si="1"/>
        <v>0</v>
      </c>
      <c r="G42" s="370"/>
      <c r="H42" s="371"/>
      <c r="I42" s="369"/>
      <c r="J42" s="364"/>
      <c r="K42" s="365"/>
      <c r="L42" s="366"/>
    </row>
    <row r="43" spans="2:12" x14ac:dyDescent="0.25">
      <c r="B43" s="367"/>
      <c r="C43" s="368"/>
      <c r="D43" s="369"/>
      <c r="E43" s="360">
        <f t="shared" si="0"/>
        <v>0</v>
      </c>
      <c r="F43" s="361">
        <f t="shared" si="1"/>
        <v>0</v>
      </c>
      <c r="G43" s="370" t="str">
        <f>'Edit sheet'!E12</f>
        <v>Car insuarance</v>
      </c>
      <c r="H43" s="371"/>
      <c r="I43" s="369"/>
      <c r="J43" s="364"/>
      <c r="K43" s="365"/>
      <c r="L43" s="366"/>
    </row>
    <row r="44" spans="2:12" x14ac:dyDescent="0.25">
      <c r="B44" s="367"/>
      <c r="C44" s="368"/>
      <c r="D44" s="369"/>
      <c r="E44" s="360">
        <f t="shared" si="0"/>
        <v>0</v>
      </c>
      <c r="F44" s="361">
        <f t="shared" si="1"/>
        <v>0</v>
      </c>
      <c r="G44" s="370" t="str">
        <f>'Edit sheet'!E13</f>
        <v>Auto repair</v>
      </c>
      <c r="H44" s="844"/>
      <c r="I44" s="369"/>
      <c r="J44" s="364">
        <f t="shared" ref="J44:J45" si="8">I44*0.07</f>
        <v>0</v>
      </c>
      <c r="K44" s="365">
        <f t="shared" si="3"/>
        <v>0</v>
      </c>
      <c r="L44" s="366"/>
    </row>
    <row r="45" spans="2:12" x14ac:dyDescent="0.25">
      <c r="B45" s="367"/>
      <c r="C45" s="358"/>
      <c r="D45" s="369"/>
      <c r="E45" s="360">
        <f t="shared" si="0"/>
        <v>0</v>
      </c>
      <c r="F45" s="361">
        <f t="shared" si="1"/>
        <v>0</v>
      </c>
      <c r="G45" s="370" t="str">
        <f>'Edit sheet'!E14</f>
        <v>Marketing &amp; Advatising</v>
      </c>
      <c r="H45" s="371"/>
      <c r="I45" s="369"/>
      <c r="J45" s="364">
        <f t="shared" si="8"/>
        <v>0</v>
      </c>
      <c r="K45" s="365">
        <f t="shared" si="3"/>
        <v>0</v>
      </c>
      <c r="L45" s="366"/>
    </row>
    <row r="46" spans="2:12" x14ac:dyDescent="0.25">
      <c r="B46" s="362"/>
      <c r="C46" s="358"/>
      <c r="D46" s="369"/>
      <c r="E46" s="360">
        <f t="shared" si="0"/>
        <v>0</v>
      </c>
      <c r="F46" s="361">
        <f t="shared" si="1"/>
        <v>0</v>
      </c>
      <c r="G46" s="362" t="str">
        <f>'Edit sheet'!E15</f>
        <v>Car payment</v>
      </c>
      <c r="H46" s="358"/>
      <c r="I46" s="364"/>
      <c r="J46" s="364"/>
      <c r="K46" s="372"/>
      <c r="L46" s="366"/>
    </row>
    <row r="47" spans="2:12" ht="14.4" thickBot="1" x14ac:dyDescent="0.3">
      <c r="B47" s="373"/>
      <c r="C47" s="374"/>
      <c r="D47" s="369"/>
      <c r="E47" s="360">
        <f t="shared" si="0"/>
        <v>0</v>
      </c>
      <c r="F47" s="365">
        <f t="shared" si="1"/>
        <v>0</v>
      </c>
      <c r="G47" s="375" t="str">
        <f>'Edit sheet'!E16</f>
        <v>Office</v>
      </c>
      <c r="H47" s="349"/>
      <c r="I47" s="354"/>
      <c r="J47" s="354">
        <f>I47*7%</f>
        <v>0</v>
      </c>
      <c r="K47" s="376">
        <f>I47*5%</f>
        <v>0</v>
      </c>
      <c r="L47" s="366"/>
    </row>
    <row r="48" spans="2:12" ht="14.4" thickBot="1" x14ac:dyDescent="0.3">
      <c r="B48" s="377" t="s">
        <v>8</v>
      </c>
      <c r="C48" s="378"/>
      <c r="D48" s="379">
        <f>SUM(D4:D47)</f>
        <v>0</v>
      </c>
      <c r="E48" s="380">
        <f>SUM(E4:E47)</f>
        <v>0</v>
      </c>
      <c r="F48" s="381">
        <f>SUM(F4:F47)</f>
        <v>0</v>
      </c>
      <c r="G48" s="382" t="str">
        <f>'Edit sheet'!E17</f>
        <v>WCB</v>
      </c>
      <c r="H48" s="358"/>
      <c r="I48" s="358"/>
      <c r="J48" s="354">
        <f t="shared" ref="J48:J50" si="9">I48*7%</f>
        <v>0</v>
      </c>
      <c r="K48" s="355">
        <f t="shared" ref="K48:K50" si="10">I48*5%</f>
        <v>0</v>
      </c>
      <c r="L48" s="356"/>
    </row>
    <row r="49" spans="6:16" x14ac:dyDescent="0.25">
      <c r="F49" s="383"/>
      <c r="G49" s="382" t="str">
        <f>'Edit sheet'!E18</f>
        <v>PPE</v>
      </c>
      <c r="H49" s="358"/>
      <c r="I49" s="358"/>
      <c r="J49" s="354">
        <f t="shared" si="9"/>
        <v>0</v>
      </c>
      <c r="K49" s="355">
        <f t="shared" si="10"/>
        <v>0</v>
      </c>
      <c r="L49" s="366"/>
    </row>
    <row r="50" spans="6:16" x14ac:dyDescent="0.25">
      <c r="G50" s="382" t="str">
        <f>'Edit sheet'!E19</f>
        <v>Income tax</v>
      </c>
      <c r="H50" s="358"/>
      <c r="I50" s="358"/>
      <c r="J50" s="354">
        <f t="shared" si="9"/>
        <v>0</v>
      </c>
      <c r="K50" s="355">
        <f t="shared" si="10"/>
        <v>0</v>
      </c>
      <c r="L50" s="366"/>
    </row>
    <row r="51" spans="6:16" x14ac:dyDescent="0.25">
      <c r="G51" s="382" t="str">
        <f>'Edit sheet'!E20</f>
        <v>Education</v>
      </c>
      <c r="H51" s="847"/>
      <c r="I51" s="358"/>
      <c r="J51" s="354"/>
      <c r="K51" s="355"/>
      <c r="L51" s="366"/>
    </row>
    <row r="52" spans="6:16" x14ac:dyDescent="0.25">
      <c r="G52" s="382" t="str">
        <f>'Edit sheet'!E21</f>
        <v/>
      </c>
      <c r="H52" s="847"/>
      <c r="I52" s="358"/>
      <c r="J52" s="354"/>
      <c r="K52" s="355"/>
      <c r="L52" s="366"/>
    </row>
    <row r="53" spans="6:16" ht="14.4" thickBot="1" x14ac:dyDescent="0.3">
      <c r="G53" s="384" t="str">
        <f>'Edit sheet'!E22</f>
        <v/>
      </c>
      <c r="H53" s="848"/>
      <c r="I53" s="368"/>
      <c r="J53" s="354"/>
      <c r="K53" s="355"/>
      <c r="L53" s="849"/>
    </row>
    <row r="54" spans="6:16" x14ac:dyDescent="0.25">
      <c r="G54" s="385" t="str">
        <f>G4</f>
        <v>Interest Payment &amp; Bank fees</v>
      </c>
      <c r="H54" s="386"/>
      <c r="I54" s="387">
        <f>SUM(I4:I8)</f>
        <v>0</v>
      </c>
      <c r="J54" s="387">
        <f t="shared" ref="J54:J62" si="11">(I54*0.07)</f>
        <v>0</v>
      </c>
      <c r="K54" s="388">
        <f>SUM(K4:K8)</f>
        <v>0</v>
      </c>
    </row>
    <row r="55" spans="6:16" x14ac:dyDescent="0.25">
      <c r="G55" s="382" t="str">
        <f>G9</f>
        <v>Salaries</v>
      </c>
      <c r="H55" s="358"/>
      <c r="I55" s="364">
        <f>SUM(I9:I15)</f>
        <v>0</v>
      </c>
      <c r="J55" s="364">
        <f t="shared" si="11"/>
        <v>0</v>
      </c>
      <c r="K55" s="372">
        <f>(I55*0.05)</f>
        <v>0</v>
      </c>
    </row>
    <row r="56" spans="6:16" x14ac:dyDescent="0.25">
      <c r="G56" s="382" t="str">
        <f>G16</f>
        <v>Tools</v>
      </c>
      <c r="H56" s="358"/>
      <c r="I56" s="364">
        <f>SUM(I16:I18)</f>
        <v>0</v>
      </c>
      <c r="J56" s="364">
        <f t="shared" si="11"/>
        <v>0</v>
      </c>
      <c r="K56" s="372">
        <f>(I56*0.05)</f>
        <v>0</v>
      </c>
    </row>
    <row r="57" spans="6:16" x14ac:dyDescent="0.25">
      <c r="G57" s="382" t="str">
        <f>G19</f>
        <v>Materials</v>
      </c>
      <c r="H57" s="358"/>
      <c r="I57" s="364">
        <f>SUM(I19:I34)</f>
        <v>0</v>
      </c>
      <c r="J57" s="364">
        <f t="shared" si="11"/>
        <v>0</v>
      </c>
      <c r="K57" s="372">
        <f>(I57*0.05)</f>
        <v>0</v>
      </c>
    </row>
    <row r="58" spans="6:16" x14ac:dyDescent="0.25">
      <c r="G58" s="382" t="str">
        <f>G35</f>
        <v>Gas</v>
      </c>
      <c r="H58" s="358"/>
      <c r="I58" s="364">
        <f>SUM(I35:I37)</f>
        <v>0</v>
      </c>
      <c r="J58" s="364">
        <f t="shared" si="11"/>
        <v>0</v>
      </c>
      <c r="K58" s="372">
        <f>(I58*0.05)</f>
        <v>0</v>
      </c>
    </row>
    <row r="59" spans="6:16" ht="14.4" thickBot="1" x14ac:dyDescent="0.3">
      <c r="G59" s="382" t="str">
        <f>G38</f>
        <v>Subscription</v>
      </c>
      <c r="H59" s="358"/>
      <c r="I59" s="364">
        <f>SUM(I38:I42)</f>
        <v>0</v>
      </c>
      <c r="J59" s="364">
        <f t="shared" si="11"/>
        <v>0</v>
      </c>
      <c r="K59" s="372">
        <f>SUM(K38:K43)</f>
        <v>0</v>
      </c>
    </row>
    <row r="60" spans="6:16" x14ac:dyDescent="0.25">
      <c r="G60" s="382" t="str">
        <f t="shared" ref="G60:G70" si="12">G43</f>
        <v>Car insuarance</v>
      </c>
      <c r="H60" s="358"/>
      <c r="I60" s="364">
        <f>SUM(I43)</f>
        <v>0</v>
      </c>
      <c r="J60" s="364">
        <f t="shared" si="11"/>
        <v>0</v>
      </c>
      <c r="K60" s="372">
        <f>SUM(K41:K44)</f>
        <v>0</v>
      </c>
      <c r="M60" s="385" t="s">
        <v>10</v>
      </c>
      <c r="N60" s="386" t="s">
        <v>11</v>
      </c>
      <c r="O60" s="386" t="s">
        <v>12</v>
      </c>
      <c r="P60" s="389" t="s">
        <v>13</v>
      </c>
    </row>
    <row r="61" spans="6:16" ht="14.4" thickBot="1" x14ac:dyDescent="0.3">
      <c r="G61" s="382" t="str">
        <f t="shared" si="12"/>
        <v>Auto repair</v>
      </c>
      <c r="H61" s="358"/>
      <c r="I61" s="364">
        <f>SUM(I44)</f>
        <v>0</v>
      </c>
      <c r="J61" s="364">
        <f t="shared" si="11"/>
        <v>0</v>
      </c>
      <c r="K61" s="372">
        <f>SUM(K42:K45)</f>
        <v>0</v>
      </c>
      <c r="M61" s="390">
        <f>SUM(I54:J67)</f>
        <v>0</v>
      </c>
      <c r="N61" s="391">
        <f>SUM(K54:K67)</f>
        <v>0</v>
      </c>
      <c r="O61" s="391">
        <f>(D48-M61)</f>
        <v>0</v>
      </c>
      <c r="P61" s="392">
        <f>F48-(SUM(K54:K67))</f>
        <v>0</v>
      </c>
    </row>
    <row r="62" spans="6:16" x14ac:dyDescent="0.25">
      <c r="G62" s="382" t="str">
        <f t="shared" si="12"/>
        <v>Marketing &amp; Advatising</v>
      </c>
      <c r="H62" s="358"/>
      <c r="I62" s="364">
        <f>SUM(I45)</f>
        <v>0</v>
      </c>
      <c r="J62" s="364">
        <f t="shared" si="11"/>
        <v>0</v>
      </c>
      <c r="K62" s="372">
        <f>SUM(K43:K46)</f>
        <v>0</v>
      </c>
    </row>
    <row r="63" spans="6:16" x14ac:dyDescent="0.25">
      <c r="G63" s="382" t="str">
        <f t="shared" si="12"/>
        <v>Car payment</v>
      </c>
      <c r="H63" s="358"/>
      <c r="I63" s="364">
        <f>SUM(I46:I47)</f>
        <v>0</v>
      </c>
      <c r="J63" s="364"/>
      <c r="K63" s="372"/>
    </row>
    <row r="64" spans="6:16" x14ac:dyDescent="0.25">
      <c r="G64" s="382" t="str">
        <f t="shared" si="12"/>
        <v>Office</v>
      </c>
      <c r="H64" s="358"/>
      <c r="I64" s="364">
        <f>SUM(I47)</f>
        <v>0</v>
      </c>
      <c r="J64" s="364"/>
      <c r="K64" s="372"/>
    </row>
    <row r="65" spans="7:11" x14ac:dyDescent="0.25">
      <c r="G65" s="382" t="str">
        <f t="shared" si="12"/>
        <v>WCB</v>
      </c>
      <c r="H65" s="358"/>
      <c r="I65" s="364">
        <f>I48</f>
        <v>0</v>
      </c>
      <c r="J65" s="364"/>
      <c r="K65" s="372"/>
    </row>
    <row r="66" spans="7:11" x14ac:dyDescent="0.25">
      <c r="G66" s="382" t="str">
        <f t="shared" si="12"/>
        <v>PPE</v>
      </c>
      <c r="H66" s="358"/>
      <c r="I66" s="364">
        <f t="shared" ref="I66:I67" si="13">I49</f>
        <v>0</v>
      </c>
      <c r="J66" s="364"/>
      <c r="K66" s="372"/>
    </row>
    <row r="67" spans="7:11" x14ac:dyDescent="0.25">
      <c r="G67" s="384" t="str">
        <f t="shared" si="12"/>
        <v>Income tax</v>
      </c>
      <c r="H67" s="368"/>
      <c r="I67" s="364">
        <f t="shared" si="13"/>
        <v>0</v>
      </c>
      <c r="J67" s="393"/>
      <c r="K67" s="394"/>
    </row>
    <row r="68" spans="7:11" x14ac:dyDescent="0.25">
      <c r="G68" s="382" t="str">
        <f t="shared" si="12"/>
        <v>Education</v>
      </c>
      <c r="H68" s="358"/>
      <c r="I68" s="395">
        <f>SUM(I51:I53)</f>
        <v>0</v>
      </c>
      <c r="J68" s="393"/>
      <c r="K68" s="394"/>
    </row>
    <row r="69" spans="7:11" x14ac:dyDescent="0.25">
      <c r="G69" s="382" t="str">
        <f t="shared" si="12"/>
        <v/>
      </c>
      <c r="H69" s="358"/>
      <c r="I69" s="395"/>
      <c r="J69" s="393"/>
      <c r="K69" s="394"/>
    </row>
    <row r="70" spans="7:11" ht="14.4" thickBot="1" x14ac:dyDescent="0.3">
      <c r="G70" s="396" t="str">
        <f t="shared" si="12"/>
        <v/>
      </c>
      <c r="H70" s="374"/>
      <c r="I70" s="397"/>
      <c r="J70" s="391"/>
      <c r="K70" s="392"/>
    </row>
  </sheetData>
  <hyperlinks>
    <hyperlink ref="F3" location="GST!A1" display="GST" xr:uid="{BD01FD53-FCD7-41E0-BB3B-166B2E5E82FE}"/>
    <hyperlink ref="F2" location="'Income statement'!A1" display="Income Statement" xr:uid="{733CCF27-A2E4-4F93-A56B-56DA09D636E3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648B-BD69-48FC-A85A-C95D55E2AEF2}">
  <dimension ref="B1:P55"/>
  <sheetViews>
    <sheetView topLeftCell="A22" workbookViewId="0">
      <selection activeCell="H36" sqref="H36:I38"/>
    </sheetView>
  </sheetViews>
  <sheetFormatPr defaultColWidth="8.77734375" defaultRowHeight="13.8" x14ac:dyDescent="0.25"/>
  <cols>
    <col min="1" max="1" width="4.21875" style="398" customWidth="1"/>
    <col min="2" max="2" width="26.21875" style="398" customWidth="1"/>
    <col min="3" max="3" width="10.6640625" style="398" customWidth="1"/>
    <col min="4" max="5" width="14" style="398" customWidth="1"/>
    <col min="6" max="6" width="8.77734375" style="398" bestFit="1" customWidth="1"/>
    <col min="7" max="7" width="25.6640625" style="398" bestFit="1" customWidth="1"/>
    <col min="8" max="8" width="11.44140625" style="398" customWidth="1"/>
    <col min="9" max="9" width="11.109375" style="398" bestFit="1" customWidth="1"/>
    <col min="10" max="11" width="8.77734375" style="398"/>
    <col min="12" max="12" width="43.88671875" style="398" customWidth="1"/>
    <col min="13" max="13" width="10.21875" style="398" customWidth="1"/>
    <col min="14" max="14" width="8.77734375" style="398"/>
    <col min="15" max="15" width="12" style="398" customWidth="1"/>
    <col min="16" max="16384" width="8.77734375" style="398"/>
  </cols>
  <sheetData>
    <row r="1" spans="2:12" x14ac:dyDescent="0.25">
      <c r="D1" s="398" t="s">
        <v>0</v>
      </c>
    </row>
    <row r="2" spans="2:12" ht="14.4" thickBot="1" x14ac:dyDescent="0.3">
      <c r="D2" s="399" t="s">
        <v>17</v>
      </c>
      <c r="E2" s="399"/>
      <c r="F2" s="400" t="s">
        <v>49</v>
      </c>
    </row>
    <row r="3" spans="2:12" ht="14.4" thickBot="1" x14ac:dyDescent="0.3">
      <c r="B3" s="401" t="s">
        <v>36</v>
      </c>
      <c r="C3" s="402" t="s">
        <v>80</v>
      </c>
      <c r="D3" s="403" t="s">
        <v>1</v>
      </c>
      <c r="E3" s="404" t="s">
        <v>5</v>
      </c>
      <c r="F3" s="405" t="s">
        <v>2</v>
      </c>
      <c r="G3" s="406" t="s">
        <v>3</v>
      </c>
      <c r="H3" s="403" t="s">
        <v>80</v>
      </c>
      <c r="I3" s="403" t="s">
        <v>4</v>
      </c>
      <c r="J3" s="407" t="s">
        <v>5</v>
      </c>
      <c r="K3" s="408" t="s">
        <v>2</v>
      </c>
      <c r="L3" s="402" t="s">
        <v>81</v>
      </c>
    </row>
    <row r="4" spans="2:12" x14ac:dyDescent="0.25">
      <c r="B4" s="409"/>
      <c r="C4" s="410"/>
      <c r="D4" s="411"/>
      <c r="E4" s="412">
        <f>D4*7%</f>
        <v>0</v>
      </c>
      <c r="F4" s="413">
        <f>(D4*0.05)</f>
        <v>0</v>
      </c>
      <c r="G4" s="414" t="str">
        <f>'Edit sheet'!E6</f>
        <v>Interest Payment &amp; Bank fees</v>
      </c>
      <c r="H4" s="856"/>
      <c r="I4" s="411"/>
      <c r="J4" s="415"/>
      <c r="K4" s="416"/>
      <c r="L4" s="417"/>
    </row>
    <row r="5" spans="2:12" x14ac:dyDescent="0.25">
      <c r="B5" s="418"/>
      <c r="C5" s="419"/>
      <c r="D5" s="420"/>
      <c r="E5" s="421">
        <f t="shared" ref="E5:E32" si="0">D5*7%</f>
        <v>0</v>
      </c>
      <c r="F5" s="422">
        <f t="shared" ref="F5:F32" si="1">(D5*0.05)</f>
        <v>0</v>
      </c>
      <c r="G5" s="423"/>
      <c r="H5" s="850"/>
      <c r="I5" s="420"/>
      <c r="J5" s="425"/>
      <c r="K5" s="426"/>
      <c r="L5" s="427"/>
    </row>
    <row r="6" spans="2:12" x14ac:dyDescent="0.25">
      <c r="B6" s="418"/>
      <c r="C6" s="419"/>
      <c r="D6" s="420"/>
      <c r="E6" s="421">
        <f t="shared" si="0"/>
        <v>0</v>
      </c>
      <c r="F6" s="422">
        <f t="shared" si="1"/>
        <v>0</v>
      </c>
      <c r="G6" s="423"/>
      <c r="H6" s="850"/>
      <c r="I6" s="420"/>
      <c r="J6" s="425"/>
      <c r="K6" s="426"/>
      <c r="L6" s="427"/>
    </row>
    <row r="7" spans="2:12" x14ac:dyDescent="0.25">
      <c r="B7" s="418"/>
      <c r="C7" s="419"/>
      <c r="D7" s="420"/>
      <c r="E7" s="421">
        <f t="shared" si="0"/>
        <v>0</v>
      </c>
      <c r="F7" s="422">
        <f t="shared" si="1"/>
        <v>0</v>
      </c>
      <c r="G7" s="423"/>
      <c r="H7" s="850"/>
      <c r="I7" s="420"/>
      <c r="J7" s="425"/>
      <c r="K7" s="426"/>
      <c r="L7" s="427"/>
    </row>
    <row r="8" spans="2:12" x14ac:dyDescent="0.25">
      <c r="B8" s="418"/>
      <c r="C8" s="419"/>
      <c r="D8" s="420"/>
      <c r="E8" s="421">
        <f t="shared" si="0"/>
        <v>0</v>
      </c>
      <c r="F8" s="422">
        <f t="shared" si="1"/>
        <v>0</v>
      </c>
      <c r="G8" s="423"/>
      <c r="H8" s="424"/>
      <c r="I8" s="420"/>
      <c r="J8" s="425"/>
      <c r="K8" s="426"/>
      <c r="L8" s="427"/>
    </row>
    <row r="9" spans="2:12" x14ac:dyDescent="0.25">
      <c r="B9" s="418"/>
      <c r="C9" s="419"/>
      <c r="D9" s="420"/>
      <c r="E9" s="421">
        <f t="shared" si="0"/>
        <v>0</v>
      </c>
      <c r="F9" s="422">
        <f t="shared" si="1"/>
        <v>0</v>
      </c>
      <c r="G9" s="423" t="str">
        <f>'Edit sheet'!E7</f>
        <v>Salaries</v>
      </c>
      <c r="H9" s="424"/>
      <c r="I9" s="420"/>
      <c r="J9" s="425">
        <f t="shared" ref="J9:J21" si="2">(I9*0.07)</f>
        <v>0</v>
      </c>
      <c r="K9" s="426">
        <f t="shared" ref="K9:K30" si="3">(I9*0.05)</f>
        <v>0</v>
      </c>
      <c r="L9" s="427"/>
    </row>
    <row r="10" spans="2:12" x14ac:dyDescent="0.25">
      <c r="B10" s="418"/>
      <c r="C10" s="419"/>
      <c r="D10" s="420"/>
      <c r="E10" s="421">
        <f t="shared" si="0"/>
        <v>0</v>
      </c>
      <c r="F10" s="422">
        <f t="shared" si="1"/>
        <v>0</v>
      </c>
      <c r="G10" s="423"/>
      <c r="H10" s="424"/>
      <c r="I10" s="420"/>
      <c r="J10" s="425">
        <f t="shared" si="2"/>
        <v>0</v>
      </c>
      <c r="K10" s="426">
        <f t="shared" si="3"/>
        <v>0</v>
      </c>
      <c r="L10" s="427"/>
    </row>
    <row r="11" spans="2:12" x14ac:dyDescent="0.25">
      <c r="B11" s="418"/>
      <c r="C11" s="419"/>
      <c r="D11" s="420"/>
      <c r="E11" s="421">
        <f t="shared" si="0"/>
        <v>0</v>
      </c>
      <c r="F11" s="422">
        <f t="shared" si="1"/>
        <v>0</v>
      </c>
      <c r="G11" s="423"/>
      <c r="H11" s="424"/>
      <c r="I11" s="420"/>
      <c r="J11" s="425">
        <f t="shared" si="2"/>
        <v>0</v>
      </c>
      <c r="K11" s="426">
        <f t="shared" si="3"/>
        <v>0</v>
      </c>
      <c r="L11" s="427"/>
    </row>
    <row r="12" spans="2:12" x14ac:dyDescent="0.25">
      <c r="B12" s="418"/>
      <c r="C12" s="419"/>
      <c r="D12" s="420"/>
      <c r="E12" s="421">
        <f t="shared" si="0"/>
        <v>0</v>
      </c>
      <c r="F12" s="422">
        <f t="shared" si="1"/>
        <v>0</v>
      </c>
      <c r="G12" s="423"/>
      <c r="H12" s="424"/>
      <c r="I12" s="420"/>
      <c r="J12" s="425">
        <f t="shared" si="2"/>
        <v>0</v>
      </c>
      <c r="K12" s="426">
        <f t="shared" si="3"/>
        <v>0</v>
      </c>
      <c r="L12" s="427"/>
    </row>
    <row r="13" spans="2:12" x14ac:dyDescent="0.25">
      <c r="B13" s="418"/>
      <c r="C13" s="419"/>
      <c r="D13" s="420"/>
      <c r="E13" s="421">
        <f t="shared" si="0"/>
        <v>0</v>
      </c>
      <c r="F13" s="422">
        <f t="shared" si="1"/>
        <v>0</v>
      </c>
      <c r="G13" s="423"/>
      <c r="H13" s="424"/>
      <c r="I13" s="420"/>
      <c r="J13" s="425">
        <f t="shared" si="2"/>
        <v>0</v>
      </c>
      <c r="K13" s="426">
        <f t="shared" si="3"/>
        <v>0</v>
      </c>
      <c r="L13" s="427"/>
    </row>
    <row r="14" spans="2:12" x14ac:dyDescent="0.25">
      <c r="B14" s="418"/>
      <c r="C14" s="419"/>
      <c r="D14" s="420"/>
      <c r="E14" s="421">
        <f t="shared" si="0"/>
        <v>0</v>
      </c>
      <c r="F14" s="422">
        <f t="shared" si="1"/>
        <v>0</v>
      </c>
      <c r="G14" s="423"/>
      <c r="H14" s="424"/>
      <c r="I14" s="420"/>
      <c r="J14" s="425">
        <f t="shared" si="2"/>
        <v>0</v>
      </c>
      <c r="K14" s="426">
        <f t="shared" si="3"/>
        <v>0</v>
      </c>
      <c r="L14" s="427"/>
    </row>
    <row r="15" spans="2:12" x14ac:dyDescent="0.25">
      <c r="B15" s="418"/>
      <c r="C15" s="419"/>
      <c r="D15" s="420"/>
      <c r="E15" s="421">
        <f t="shared" si="0"/>
        <v>0</v>
      </c>
      <c r="F15" s="422">
        <f t="shared" si="1"/>
        <v>0</v>
      </c>
      <c r="G15" s="423"/>
      <c r="H15" s="424"/>
      <c r="I15" s="420"/>
      <c r="J15" s="425">
        <f t="shared" si="2"/>
        <v>0</v>
      </c>
      <c r="K15" s="426">
        <f t="shared" si="3"/>
        <v>0</v>
      </c>
      <c r="L15" s="427"/>
    </row>
    <row r="16" spans="2:12" ht="13.95" customHeight="1" x14ac:dyDescent="0.25">
      <c r="B16" s="418"/>
      <c r="C16" s="419"/>
      <c r="D16" s="420"/>
      <c r="E16" s="421">
        <f t="shared" si="0"/>
        <v>0</v>
      </c>
      <c r="F16" s="422">
        <f t="shared" si="1"/>
        <v>0</v>
      </c>
      <c r="G16" s="423" t="str">
        <f>'Edit sheet'!E8</f>
        <v>Tools</v>
      </c>
      <c r="H16" s="424"/>
      <c r="I16" s="420"/>
      <c r="J16" s="425">
        <f t="shared" si="2"/>
        <v>0</v>
      </c>
      <c r="K16" s="426">
        <f t="shared" si="3"/>
        <v>0</v>
      </c>
      <c r="L16" s="427"/>
    </row>
    <row r="17" spans="2:12" ht="13.95" customHeight="1" x14ac:dyDescent="0.25">
      <c r="B17" s="418"/>
      <c r="C17" s="419"/>
      <c r="D17" s="420"/>
      <c r="E17" s="421">
        <f t="shared" si="0"/>
        <v>0</v>
      </c>
      <c r="F17" s="422">
        <f t="shared" si="1"/>
        <v>0</v>
      </c>
      <c r="G17" s="423"/>
      <c r="H17" s="424"/>
      <c r="I17" s="420"/>
      <c r="J17" s="425">
        <f t="shared" si="2"/>
        <v>0</v>
      </c>
      <c r="K17" s="426">
        <f t="shared" si="3"/>
        <v>0</v>
      </c>
      <c r="L17" s="427"/>
    </row>
    <row r="18" spans="2:12" ht="13.95" customHeight="1" x14ac:dyDescent="0.25">
      <c r="B18" s="418"/>
      <c r="C18" s="419"/>
      <c r="D18" s="420"/>
      <c r="E18" s="421">
        <f t="shared" si="0"/>
        <v>0</v>
      </c>
      <c r="F18" s="422">
        <f t="shared" si="1"/>
        <v>0</v>
      </c>
      <c r="G18" s="423"/>
      <c r="H18" s="424"/>
      <c r="I18" s="420"/>
      <c r="J18" s="425">
        <f t="shared" si="2"/>
        <v>0</v>
      </c>
      <c r="K18" s="426">
        <f t="shared" si="3"/>
        <v>0</v>
      </c>
      <c r="L18" s="427"/>
    </row>
    <row r="19" spans="2:12" x14ac:dyDescent="0.25">
      <c r="B19" s="418"/>
      <c r="C19" s="419"/>
      <c r="D19" s="420"/>
      <c r="E19" s="421">
        <f t="shared" si="0"/>
        <v>0</v>
      </c>
      <c r="F19" s="422">
        <f t="shared" si="1"/>
        <v>0</v>
      </c>
      <c r="G19" s="423" t="str">
        <f>'Edit sheet'!E9</f>
        <v>Materials</v>
      </c>
      <c r="H19" s="850"/>
      <c r="I19" s="420"/>
      <c r="J19" s="425">
        <f t="shared" si="2"/>
        <v>0</v>
      </c>
      <c r="K19" s="426">
        <f t="shared" si="3"/>
        <v>0</v>
      </c>
      <c r="L19" s="427"/>
    </row>
    <row r="20" spans="2:12" x14ac:dyDescent="0.25">
      <c r="B20" s="428"/>
      <c r="C20" s="429"/>
      <c r="D20" s="430"/>
      <c r="E20" s="421">
        <f t="shared" si="0"/>
        <v>0</v>
      </c>
      <c r="F20" s="422">
        <f t="shared" si="1"/>
        <v>0</v>
      </c>
      <c r="G20" s="431"/>
      <c r="H20" s="851"/>
      <c r="I20" s="430"/>
      <c r="J20" s="425">
        <f t="shared" si="2"/>
        <v>0</v>
      </c>
      <c r="K20" s="426">
        <f t="shared" si="3"/>
        <v>0</v>
      </c>
      <c r="L20" s="427"/>
    </row>
    <row r="21" spans="2:12" x14ac:dyDescent="0.25">
      <c r="B21" s="428"/>
      <c r="C21" s="429"/>
      <c r="D21" s="430"/>
      <c r="E21" s="421">
        <f t="shared" si="0"/>
        <v>0</v>
      </c>
      <c r="F21" s="422">
        <f t="shared" si="1"/>
        <v>0</v>
      </c>
      <c r="G21" s="431"/>
      <c r="H21" s="432"/>
      <c r="I21" s="430"/>
      <c r="J21" s="425">
        <f t="shared" si="2"/>
        <v>0</v>
      </c>
      <c r="K21" s="426">
        <f t="shared" si="3"/>
        <v>0</v>
      </c>
      <c r="L21" s="427"/>
    </row>
    <row r="22" spans="2:12" x14ac:dyDescent="0.25">
      <c r="B22" s="428"/>
      <c r="C22" s="429"/>
      <c r="D22" s="430"/>
      <c r="E22" s="421">
        <f t="shared" si="0"/>
        <v>0</v>
      </c>
      <c r="F22" s="422">
        <f t="shared" si="1"/>
        <v>0</v>
      </c>
      <c r="G22" s="431" t="str">
        <f>'Edit sheet'!E10</f>
        <v>Gas</v>
      </c>
      <c r="H22" s="851"/>
      <c r="I22" s="430"/>
      <c r="J22" s="425"/>
      <c r="K22" s="426">
        <f t="shared" si="3"/>
        <v>0</v>
      </c>
      <c r="L22" s="427"/>
    </row>
    <row r="23" spans="2:12" x14ac:dyDescent="0.25">
      <c r="B23" s="428"/>
      <c r="C23" s="429"/>
      <c r="D23" s="430"/>
      <c r="E23" s="421">
        <f t="shared" si="0"/>
        <v>0</v>
      </c>
      <c r="F23" s="422">
        <f t="shared" si="1"/>
        <v>0</v>
      </c>
      <c r="G23" s="431"/>
      <c r="H23" s="851"/>
      <c r="I23" s="430"/>
      <c r="J23" s="425"/>
      <c r="K23" s="426">
        <f t="shared" si="3"/>
        <v>0</v>
      </c>
      <c r="L23" s="427"/>
    </row>
    <row r="24" spans="2:12" x14ac:dyDescent="0.25">
      <c r="B24" s="428"/>
      <c r="C24" s="429"/>
      <c r="D24" s="430"/>
      <c r="E24" s="421">
        <f t="shared" si="0"/>
        <v>0</v>
      </c>
      <c r="F24" s="422">
        <f t="shared" si="1"/>
        <v>0</v>
      </c>
      <c r="G24" s="431"/>
      <c r="H24" s="432"/>
      <c r="I24" s="430"/>
      <c r="J24" s="425"/>
      <c r="K24" s="426">
        <f t="shared" si="3"/>
        <v>0</v>
      </c>
      <c r="L24" s="427"/>
    </row>
    <row r="25" spans="2:12" x14ac:dyDescent="0.25">
      <c r="B25" s="428"/>
      <c r="C25" s="429"/>
      <c r="D25" s="430"/>
      <c r="E25" s="421">
        <f t="shared" si="0"/>
        <v>0</v>
      </c>
      <c r="F25" s="422">
        <f t="shared" si="1"/>
        <v>0</v>
      </c>
      <c r="G25" s="431" t="str">
        <f>'Edit sheet'!E11</f>
        <v>Subscription</v>
      </c>
      <c r="H25" s="851"/>
      <c r="I25" s="430"/>
      <c r="J25" s="425"/>
      <c r="K25" s="426"/>
      <c r="L25" s="427"/>
    </row>
    <row r="26" spans="2:12" x14ac:dyDescent="0.25">
      <c r="B26" s="428"/>
      <c r="C26" s="429"/>
      <c r="D26" s="430"/>
      <c r="E26" s="421">
        <f t="shared" si="0"/>
        <v>0</v>
      </c>
      <c r="F26" s="422">
        <f t="shared" si="1"/>
        <v>0</v>
      </c>
      <c r="G26" s="431"/>
      <c r="H26" s="851"/>
      <c r="I26" s="430"/>
      <c r="J26" s="425"/>
      <c r="K26" s="426"/>
      <c r="L26" s="427"/>
    </row>
    <row r="27" spans="2:12" x14ac:dyDescent="0.25">
      <c r="B27" s="428"/>
      <c r="C27" s="429"/>
      <c r="D27" s="430"/>
      <c r="E27" s="421">
        <f t="shared" si="0"/>
        <v>0</v>
      </c>
      <c r="F27" s="422">
        <f t="shared" si="1"/>
        <v>0</v>
      </c>
      <c r="G27" s="431"/>
      <c r="H27" s="851"/>
      <c r="I27" s="430"/>
      <c r="J27" s="425"/>
      <c r="K27" s="426"/>
      <c r="L27" s="427"/>
    </row>
    <row r="28" spans="2:12" x14ac:dyDescent="0.25">
      <c r="B28" s="428"/>
      <c r="C28" s="429"/>
      <c r="D28" s="430"/>
      <c r="E28" s="421">
        <f t="shared" si="0"/>
        <v>0</v>
      </c>
      <c r="F28" s="422">
        <f t="shared" si="1"/>
        <v>0</v>
      </c>
      <c r="G28" s="431" t="str">
        <f>'Edit sheet'!E12</f>
        <v>Car insuarance</v>
      </c>
      <c r="H28" s="851"/>
      <c r="I28" s="430"/>
      <c r="J28" s="425"/>
      <c r="K28" s="426"/>
      <c r="L28" s="427"/>
    </row>
    <row r="29" spans="2:12" x14ac:dyDescent="0.25">
      <c r="B29" s="428"/>
      <c r="C29" s="429"/>
      <c r="D29" s="430"/>
      <c r="E29" s="421">
        <f t="shared" si="0"/>
        <v>0</v>
      </c>
      <c r="F29" s="422">
        <f t="shared" si="1"/>
        <v>0</v>
      </c>
      <c r="G29" s="431" t="str">
        <f>'Edit sheet'!E13</f>
        <v>Auto repair</v>
      </c>
      <c r="H29" s="432"/>
      <c r="I29" s="430"/>
      <c r="J29" s="425">
        <f t="shared" ref="J29:J30" si="4">I29*0.07</f>
        <v>0</v>
      </c>
      <c r="K29" s="426">
        <f t="shared" si="3"/>
        <v>0</v>
      </c>
      <c r="L29" s="427"/>
    </row>
    <row r="30" spans="2:12" x14ac:dyDescent="0.25">
      <c r="B30" s="428"/>
      <c r="C30" s="419"/>
      <c r="D30" s="430"/>
      <c r="E30" s="421">
        <f t="shared" si="0"/>
        <v>0</v>
      </c>
      <c r="F30" s="422">
        <f t="shared" si="1"/>
        <v>0</v>
      </c>
      <c r="G30" s="431" t="str">
        <f>'Edit sheet'!E14</f>
        <v>Marketing &amp; Advatising</v>
      </c>
      <c r="H30" s="432"/>
      <c r="I30" s="430"/>
      <c r="J30" s="425">
        <f t="shared" si="4"/>
        <v>0</v>
      </c>
      <c r="K30" s="426">
        <f t="shared" si="3"/>
        <v>0</v>
      </c>
      <c r="L30" s="427"/>
    </row>
    <row r="31" spans="2:12" x14ac:dyDescent="0.25">
      <c r="B31" s="423"/>
      <c r="C31" s="419"/>
      <c r="D31" s="430"/>
      <c r="E31" s="421">
        <f t="shared" si="0"/>
        <v>0</v>
      </c>
      <c r="F31" s="422">
        <f t="shared" si="1"/>
        <v>0</v>
      </c>
      <c r="G31" s="423" t="str">
        <f>'Edit sheet'!E15</f>
        <v>Car payment</v>
      </c>
      <c r="H31" s="854"/>
      <c r="I31" s="425"/>
      <c r="J31" s="425"/>
      <c r="K31" s="433"/>
      <c r="L31" s="427"/>
    </row>
    <row r="32" spans="2:12" ht="14.4" thickBot="1" x14ac:dyDescent="0.3">
      <c r="B32" s="434"/>
      <c r="C32" s="435"/>
      <c r="D32" s="430"/>
      <c r="E32" s="421">
        <f t="shared" si="0"/>
        <v>0</v>
      </c>
      <c r="F32" s="426">
        <f t="shared" si="1"/>
        <v>0</v>
      </c>
      <c r="G32" s="436" t="str">
        <f>'Edit sheet'!E16</f>
        <v>Office</v>
      </c>
      <c r="H32" s="410"/>
      <c r="I32" s="415"/>
      <c r="J32" s="415">
        <f>I32*7%</f>
        <v>0</v>
      </c>
      <c r="K32" s="437">
        <f>I32*5%</f>
        <v>0</v>
      </c>
      <c r="L32" s="427"/>
    </row>
    <row r="33" spans="2:16" ht="14.4" thickBot="1" x14ac:dyDescent="0.3">
      <c r="B33" s="438" t="s">
        <v>8</v>
      </c>
      <c r="C33" s="439"/>
      <c r="D33" s="440">
        <f>SUM(D4:D32)</f>
        <v>0</v>
      </c>
      <c r="E33" s="441">
        <f>SUM(E4:E32)</f>
        <v>0</v>
      </c>
      <c r="F33" s="442">
        <f>SUM(F4:F32)</f>
        <v>0</v>
      </c>
      <c r="G33" s="443" t="str">
        <f>'Edit sheet'!E17</f>
        <v>WCB</v>
      </c>
      <c r="H33" s="419"/>
      <c r="I33" s="419"/>
      <c r="J33" s="415">
        <f t="shared" ref="J33:J35" si="5">I33*7%</f>
        <v>0</v>
      </c>
      <c r="K33" s="437">
        <f t="shared" ref="K33:K35" si="6">I33*5%</f>
        <v>0</v>
      </c>
      <c r="L33" s="427"/>
    </row>
    <row r="34" spans="2:16" x14ac:dyDescent="0.25">
      <c r="F34" s="444"/>
      <c r="G34" s="443" t="str">
        <f>'Edit sheet'!E18</f>
        <v>PPE</v>
      </c>
      <c r="H34" s="419"/>
      <c r="I34" s="419"/>
      <c r="J34" s="415">
        <f t="shared" si="5"/>
        <v>0</v>
      </c>
      <c r="K34" s="437">
        <f t="shared" si="6"/>
        <v>0</v>
      </c>
      <c r="L34" s="427"/>
    </row>
    <row r="35" spans="2:16" x14ac:dyDescent="0.25">
      <c r="G35" s="443" t="str">
        <f>'Edit sheet'!E19</f>
        <v>Income tax</v>
      </c>
      <c r="H35" s="419"/>
      <c r="I35" s="419"/>
      <c r="J35" s="415">
        <f t="shared" si="5"/>
        <v>0</v>
      </c>
      <c r="K35" s="437">
        <f t="shared" si="6"/>
        <v>0</v>
      </c>
      <c r="L35" s="427"/>
    </row>
    <row r="36" spans="2:16" x14ac:dyDescent="0.25">
      <c r="G36" s="443" t="str">
        <f>'Edit sheet'!E20</f>
        <v>Education</v>
      </c>
      <c r="H36" s="854"/>
      <c r="I36" s="419"/>
      <c r="J36" s="415"/>
      <c r="K36" s="437"/>
      <c r="L36" s="427"/>
    </row>
    <row r="37" spans="2:16" x14ac:dyDescent="0.25">
      <c r="G37" s="443" t="str">
        <f>'Edit sheet'!E21</f>
        <v/>
      </c>
      <c r="H37" s="854"/>
      <c r="I37" s="419"/>
      <c r="J37" s="415"/>
      <c r="K37" s="437"/>
      <c r="L37" s="427"/>
    </row>
    <row r="38" spans="2:16" ht="14.4" thickBot="1" x14ac:dyDescent="0.3">
      <c r="G38" s="445" t="str">
        <f>'Edit sheet'!E22</f>
        <v/>
      </c>
      <c r="H38" s="855"/>
      <c r="I38" s="429"/>
      <c r="J38" s="415"/>
      <c r="K38" s="437"/>
      <c r="L38" s="880"/>
    </row>
    <row r="39" spans="2:16" x14ac:dyDescent="0.25">
      <c r="G39" s="446" t="str">
        <f>G4</f>
        <v>Interest Payment &amp; Bank fees</v>
      </c>
      <c r="H39" s="447"/>
      <c r="I39" s="448">
        <f>SUM(I4:I8)</f>
        <v>0</v>
      </c>
      <c r="J39" s="448">
        <f t="shared" ref="J39:J48" si="7">(I39*0.07)</f>
        <v>0</v>
      </c>
      <c r="K39" s="449">
        <f>SUM(K4:K8)</f>
        <v>0</v>
      </c>
    </row>
    <row r="40" spans="2:16" x14ac:dyDescent="0.25">
      <c r="G40" s="443" t="str">
        <f>G9</f>
        <v>Salaries</v>
      </c>
      <c r="H40" s="419"/>
      <c r="I40" s="425">
        <f>SUM(I9:I15)</f>
        <v>0</v>
      </c>
      <c r="J40" s="425">
        <f t="shared" si="7"/>
        <v>0</v>
      </c>
      <c r="K40" s="433">
        <f>(I40*0.05)</f>
        <v>0</v>
      </c>
    </row>
    <row r="41" spans="2:16" x14ac:dyDescent="0.25">
      <c r="G41" s="443" t="str">
        <f>G16</f>
        <v>Tools</v>
      </c>
      <c r="H41" s="419"/>
      <c r="I41" s="425">
        <f>SUM(I16:I18)</f>
        <v>0</v>
      </c>
      <c r="J41" s="425">
        <f t="shared" si="7"/>
        <v>0</v>
      </c>
      <c r="K41" s="433">
        <f>(I41*0.05)</f>
        <v>0</v>
      </c>
    </row>
    <row r="42" spans="2:16" x14ac:dyDescent="0.25">
      <c r="G42" s="443" t="str">
        <f>G19</f>
        <v>Materials</v>
      </c>
      <c r="H42" s="419"/>
      <c r="I42" s="425">
        <f>SUM(I19:I21)</f>
        <v>0</v>
      </c>
      <c r="J42" s="425">
        <f t="shared" si="7"/>
        <v>0</v>
      </c>
      <c r="K42" s="433">
        <f>(I42*0.05)</f>
        <v>0</v>
      </c>
    </row>
    <row r="43" spans="2:16" x14ac:dyDescent="0.25">
      <c r="G43" s="443" t="str">
        <f>G22</f>
        <v>Gas</v>
      </c>
      <c r="H43" s="419"/>
      <c r="I43" s="425">
        <f>SUM(I22:I24)</f>
        <v>0</v>
      </c>
      <c r="J43" s="425">
        <f t="shared" si="7"/>
        <v>0</v>
      </c>
      <c r="K43" s="433">
        <f>(I43*0.05)</f>
        <v>0</v>
      </c>
    </row>
    <row r="44" spans="2:16" ht="14.4" thickBot="1" x14ac:dyDescent="0.3">
      <c r="G44" s="443" t="str">
        <f>G25</f>
        <v>Subscription</v>
      </c>
      <c r="H44" s="419"/>
      <c r="I44" s="425">
        <f>SUM(I25:I27)</f>
        <v>0</v>
      </c>
      <c r="J44" s="425">
        <f t="shared" si="7"/>
        <v>0</v>
      </c>
      <c r="K44" s="433">
        <f>SUM(K25:K28)</f>
        <v>0</v>
      </c>
    </row>
    <row r="45" spans="2:16" x14ac:dyDescent="0.25">
      <c r="G45" s="443" t="str">
        <f t="shared" ref="G45:G55" si="8">G28</f>
        <v>Car insuarance</v>
      </c>
      <c r="H45" s="419"/>
      <c r="I45" s="425">
        <f>SUM(I28)</f>
        <v>0</v>
      </c>
      <c r="J45" s="425">
        <f t="shared" si="7"/>
        <v>0</v>
      </c>
      <c r="K45" s="433">
        <f>SUM(K26:K29)</f>
        <v>0</v>
      </c>
      <c r="M45" s="446" t="s">
        <v>10</v>
      </c>
      <c r="N45" s="447" t="s">
        <v>11</v>
      </c>
      <c r="O45" s="447" t="s">
        <v>12</v>
      </c>
      <c r="P45" s="450" t="s">
        <v>13</v>
      </c>
    </row>
    <row r="46" spans="2:16" ht="14.4" thickBot="1" x14ac:dyDescent="0.3">
      <c r="G46" s="443" t="str">
        <f t="shared" si="8"/>
        <v>Auto repair</v>
      </c>
      <c r="H46" s="419"/>
      <c r="I46" s="425">
        <f>SUM(I29)</f>
        <v>0</v>
      </c>
      <c r="J46" s="425">
        <f t="shared" si="7"/>
        <v>0</v>
      </c>
      <c r="K46" s="433">
        <f>SUM(K27:K30)</f>
        <v>0</v>
      </c>
      <c r="M46" s="451">
        <f>SUM(I39:J52)</f>
        <v>0</v>
      </c>
      <c r="N46" s="452">
        <f>SUM(K39:K52)</f>
        <v>0</v>
      </c>
      <c r="O46" s="452">
        <f>(D33-M46)</f>
        <v>0</v>
      </c>
      <c r="P46" s="453">
        <f>F33-(SUM(K39:K52))</f>
        <v>0</v>
      </c>
    </row>
    <row r="47" spans="2:16" x14ac:dyDescent="0.25">
      <c r="G47" s="443" t="str">
        <f t="shared" si="8"/>
        <v>Marketing &amp; Advatising</v>
      </c>
      <c r="H47" s="419"/>
      <c r="I47" s="425">
        <f>SUM(I30)</f>
        <v>0</v>
      </c>
      <c r="J47" s="425">
        <f t="shared" si="7"/>
        <v>0</v>
      </c>
      <c r="K47" s="433">
        <f>SUM(K28:K31)</f>
        <v>0</v>
      </c>
    </row>
    <row r="48" spans="2:16" x14ac:dyDescent="0.25">
      <c r="G48" s="443" t="str">
        <f t="shared" si="8"/>
        <v>Car payment</v>
      </c>
      <c r="H48" s="419"/>
      <c r="I48" s="425">
        <f>SUM(I31:I32)</f>
        <v>0</v>
      </c>
      <c r="J48" s="425">
        <f t="shared" si="7"/>
        <v>0</v>
      </c>
      <c r="K48" s="433">
        <f>SUM(K29:K32)</f>
        <v>0</v>
      </c>
    </row>
    <row r="49" spans="7:11" x14ac:dyDescent="0.25">
      <c r="G49" s="443" t="str">
        <f t="shared" si="8"/>
        <v>Office</v>
      </c>
      <c r="H49" s="419"/>
      <c r="I49" s="425">
        <f>SUM(I32)</f>
        <v>0</v>
      </c>
      <c r="J49" s="425"/>
      <c r="K49" s="433">
        <f>SUM(K29:K32)</f>
        <v>0</v>
      </c>
    </row>
    <row r="50" spans="7:11" x14ac:dyDescent="0.25">
      <c r="G50" s="443" t="str">
        <f t="shared" si="8"/>
        <v>WCB</v>
      </c>
      <c r="H50" s="419"/>
      <c r="I50" s="425">
        <f>SUM(I33)</f>
        <v>0</v>
      </c>
      <c r="J50" s="425"/>
      <c r="K50" s="433">
        <f t="shared" ref="K50:K52" si="9">SUM(K30:K39)</f>
        <v>0</v>
      </c>
    </row>
    <row r="51" spans="7:11" x14ac:dyDescent="0.25">
      <c r="G51" s="443" t="str">
        <f t="shared" si="8"/>
        <v>PPE</v>
      </c>
      <c r="H51" s="419"/>
      <c r="I51" s="425">
        <f>SUM(I34)</f>
        <v>0</v>
      </c>
      <c r="J51" s="425"/>
      <c r="K51" s="433">
        <f t="shared" si="9"/>
        <v>0</v>
      </c>
    </row>
    <row r="52" spans="7:11" x14ac:dyDescent="0.25">
      <c r="G52" s="445" t="str">
        <f t="shared" si="8"/>
        <v>Income tax</v>
      </c>
      <c r="H52" s="429"/>
      <c r="I52" s="425">
        <f>I35</f>
        <v>0</v>
      </c>
      <c r="J52" s="454"/>
      <c r="K52" s="455">
        <f t="shared" si="9"/>
        <v>0</v>
      </c>
    </row>
    <row r="53" spans="7:11" x14ac:dyDescent="0.25">
      <c r="G53" s="443" t="str">
        <f t="shared" si="8"/>
        <v>Education</v>
      </c>
      <c r="H53" s="419"/>
      <c r="I53" s="456">
        <f>SUM(I36:I38)</f>
        <v>0</v>
      </c>
      <c r="J53" s="454"/>
      <c r="K53" s="455"/>
    </row>
    <row r="54" spans="7:11" x14ac:dyDescent="0.25">
      <c r="G54" s="443" t="str">
        <f t="shared" si="8"/>
        <v/>
      </c>
      <c r="H54" s="419"/>
      <c r="I54" s="456"/>
      <c r="J54" s="454"/>
      <c r="K54" s="455"/>
    </row>
    <row r="55" spans="7:11" ht="14.4" thickBot="1" x14ac:dyDescent="0.3">
      <c r="G55" s="457" t="str">
        <f t="shared" si="8"/>
        <v/>
      </c>
      <c r="H55" s="435"/>
      <c r="I55" s="458"/>
      <c r="J55" s="452"/>
      <c r="K55" s="453"/>
    </row>
  </sheetData>
  <hyperlinks>
    <hyperlink ref="F3" location="GST!A1" display="GST" xr:uid="{91D54332-16CD-434D-8C0C-8F4E6017DF27}"/>
    <hyperlink ref="F2" location="'Income statement'!A1" display="Income Statement" xr:uid="{6C4A51CA-467B-4639-AEED-842FBC9E7A21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B4CD-253A-46CC-9771-83480B31C3C6}">
  <dimension ref="B1:P62"/>
  <sheetViews>
    <sheetView topLeftCell="A16" workbookViewId="0">
      <selection activeCell="I44" sqref="I44"/>
    </sheetView>
  </sheetViews>
  <sheetFormatPr defaultColWidth="8.77734375" defaultRowHeight="13.8" x14ac:dyDescent="0.25"/>
  <cols>
    <col min="1" max="1" width="4.21875" style="459" customWidth="1"/>
    <col min="2" max="2" width="26.21875" style="459" customWidth="1"/>
    <col min="3" max="3" width="10.6640625" style="459" customWidth="1"/>
    <col min="4" max="5" width="14" style="459" customWidth="1"/>
    <col min="6" max="6" width="8.77734375" style="459" bestFit="1" customWidth="1"/>
    <col min="7" max="7" width="25.6640625" style="459" bestFit="1" customWidth="1"/>
    <col min="8" max="8" width="11.44140625" style="459" customWidth="1"/>
    <col min="9" max="9" width="11.109375" style="459" bestFit="1" customWidth="1"/>
    <col min="10" max="11" width="8.77734375" style="459"/>
    <col min="12" max="12" width="43.88671875" style="459" customWidth="1"/>
    <col min="13" max="13" width="10.21875" style="459" customWidth="1"/>
    <col min="14" max="14" width="8.77734375" style="459"/>
    <col min="15" max="15" width="12" style="459" customWidth="1"/>
    <col min="16" max="16384" width="8.77734375" style="459"/>
  </cols>
  <sheetData>
    <row r="1" spans="2:12" x14ac:dyDescent="0.25">
      <c r="D1" s="459" t="s">
        <v>0</v>
      </c>
    </row>
    <row r="2" spans="2:12" ht="14.4" thickBot="1" x14ac:dyDescent="0.3">
      <c r="D2" s="460" t="s">
        <v>18</v>
      </c>
      <c r="E2" s="460"/>
      <c r="F2" s="461" t="s">
        <v>49</v>
      </c>
    </row>
    <row r="3" spans="2:12" ht="14.4" thickBot="1" x14ac:dyDescent="0.3">
      <c r="B3" s="462" t="s">
        <v>36</v>
      </c>
      <c r="C3" s="463" t="s">
        <v>80</v>
      </c>
      <c r="D3" s="464" t="s">
        <v>1</v>
      </c>
      <c r="E3" s="465" t="s">
        <v>5</v>
      </c>
      <c r="F3" s="466" t="s">
        <v>2</v>
      </c>
      <c r="G3" s="467" t="s">
        <v>3</v>
      </c>
      <c r="H3" s="464" t="s">
        <v>80</v>
      </c>
      <c r="I3" s="464" t="s">
        <v>4</v>
      </c>
      <c r="J3" s="468" t="s">
        <v>5</v>
      </c>
      <c r="K3" s="469" t="s">
        <v>2</v>
      </c>
      <c r="L3" s="463" t="s">
        <v>81</v>
      </c>
    </row>
    <row r="4" spans="2:12" x14ac:dyDescent="0.25">
      <c r="B4" s="470"/>
      <c r="C4" s="857"/>
      <c r="D4" s="472"/>
      <c r="E4" s="473"/>
      <c r="F4" s="474">
        <f>(D4*0.05)</f>
        <v>0</v>
      </c>
      <c r="G4" s="475" t="str">
        <f>'Edit sheet'!E6</f>
        <v>Interest Payment &amp; Bank fees</v>
      </c>
      <c r="H4" s="859"/>
      <c r="I4" s="472"/>
      <c r="J4" s="476"/>
      <c r="K4" s="477"/>
      <c r="L4" s="478"/>
    </row>
    <row r="5" spans="2:12" x14ac:dyDescent="0.25">
      <c r="B5" s="479"/>
      <c r="C5" s="858"/>
      <c r="D5" s="481"/>
      <c r="E5" s="482"/>
      <c r="F5" s="483">
        <f t="shared" ref="F5:F39" si="0">(D5*0.05)</f>
        <v>0</v>
      </c>
      <c r="G5" s="484"/>
      <c r="H5" s="852"/>
      <c r="I5" s="481"/>
      <c r="J5" s="486"/>
      <c r="K5" s="487"/>
      <c r="L5" s="488"/>
    </row>
    <row r="6" spans="2:12" x14ac:dyDescent="0.25">
      <c r="B6" s="479"/>
      <c r="C6" s="858"/>
      <c r="D6" s="481"/>
      <c r="E6" s="482"/>
      <c r="F6" s="483">
        <f t="shared" si="0"/>
        <v>0</v>
      </c>
      <c r="G6" s="484"/>
      <c r="H6" s="852"/>
      <c r="I6" s="481"/>
      <c r="J6" s="486"/>
      <c r="K6" s="487"/>
      <c r="L6" s="488"/>
    </row>
    <row r="7" spans="2:12" x14ac:dyDescent="0.25">
      <c r="B7" s="479"/>
      <c r="C7" s="480"/>
      <c r="D7" s="481"/>
      <c r="E7" s="482">
        <f t="shared" ref="E7:E39" si="1">D7*7%</f>
        <v>0</v>
      </c>
      <c r="F7" s="483">
        <f t="shared" si="0"/>
        <v>0</v>
      </c>
      <c r="G7" s="484"/>
      <c r="H7" s="852"/>
      <c r="I7" s="481"/>
      <c r="J7" s="486"/>
      <c r="K7" s="487"/>
      <c r="L7" s="488"/>
    </row>
    <row r="8" spans="2:12" x14ac:dyDescent="0.25">
      <c r="B8" s="479"/>
      <c r="C8" s="480"/>
      <c r="D8" s="481"/>
      <c r="E8" s="482">
        <f t="shared" si="1"/>
        <v>0</v>
      </c>
      <c r="F8" s="483">
        <f t="shared" si="0"/>
        <v>0</v>
      </c>
      <c r="G8" s="484"/>
      <c r="H8" s="485"/>
      <c r="I8" s="481"/>
      <c r="J8" s="486"/>
      <c r="K8" s="487"/>
      <c r="L8" s="488"/>
    </row>
    <row r="9" spans="2:12" x14ac:dyDescent="0.25">
      <c r="B9" s="479"/>
      <c r="C9" s="480"/>
      <c r="D9" s="481"/>
      <c r="E9" s="482">
        <f t="shared" si="1"/>
        <v>0</v>
      </c>
      <c r="F9" s="483">
        <f t="shared" si="0"/>
        <v>0</v>
      </c>
      <c r="G9" s="484" t="str">
        <f>'Edit sheet'!E7</f>
        <v>Salaries</v>
      </c>
      <c r="H9" s="485"/>
      <c r="I9" s="481"/>
      <c r="J9" s="486">
        <f t="shared" ref="J9:J25" si="2">(I9*0.07)</f>
        <v>0</v>
      </c>
      <c r="K9" s="487">
        <f t="shared" ref="K9:K37" si="3">(I9*0.05)</f>
        <v>0</v>
      </c>
      <c r="L9" s="488"/>
    </row>
    <row r="10" spans="2:12" x14ac:dyDescent="0.25">
      <c r="B10" s="479"/>
      <c r="C10" s="480"/>
      <c r="D10" s="481"/>
      <c r="E10" s="482">
        <f t="shared" si="1"/>
        <v>0</v>
      </c>
      <c r="F10" s="483">
        <f t="shared" si="0"/>
        <v>0</v>
      </c>
      <c r="G10" s="484"/>
      <c r="H10" s="485"/>
      <c r="I10" s="481"/>
      <c r="J10" s="486">
        <f t="shared" si="2"/>
        <v>0</v>
      </c>
      <c r="K10" s="487">
        <f t="shared" si="3"/>
        <v>0</v>
      </c>
      <c r="L10" s="488"/>
    </row>
    <row r="11" spans="2:12" x14ac:dyDescent="0.25">
      <c r="B11" s="479"/>
      <c r="C11" s="480"/>
      <c r="D11" s="481"/>
      <c r="E11" s="482">
        <f t="shared" si="1"/>
        <v>0</v>
      </c>
      <c r="F11" s="483">
        <f t="shared" si="0"/>
        <v>0</v>
      </c>
      <c r="G11" s="484"/>
      <c r="H11" s="485"/>
      <c r="I11" s="481"/>
      <c r="J11" s="486">
        <f t="shared" si="2"/>
        <v>0</v>
      </c>
      <c r="K11" s="487">
        <f t="shared" si="3"/>
        <v>0</v>
      </c>
      <c r="L11" s="488"/>
    </row>
    <row r="12" spans="2:12" x14ac:dyDescent="0.25">
      <c r="B12" s="479"/>
      <c r="C12" s="480"/>
      <c r="D12" s="481"/>
      <c r="E12" s="482">
        <f t="shared" si="1"/>
        <v>0</v>
      </c>
      <c r="F12" s="483">
        <f t="shared" si="0"/>
        <v>0</v>
      </c>
      <c r="G12" s="484"/>
      <c r="H12" s="485"/>
      <c r="I12" s="481"/>
      <c r="J12" s="486">
        <f t="shared" si="2"/>
        <v>0</v>
      </c>
      <c r="K12" s="487">
        <f t="shared" si="3"/>
        <v>0</v>
      </c>
      <c r="L12" s="488"/>
    </row>
    <row r="13" spans="2:12" x14ac:dyDescent="0.25">
      <c r="B13" s="479"/>
      <c r="C13" s="480"/>
      <c r="D13" s="481"/>
      <c r="E13" s="482">
        <f t="shared" si="1"/>
        <v>0</v>
      </c>
      <c r="F13" s="483">
        <f t="shared" si="0"/>
        <v>0</v>
      </c>
      <c r="G13" s="484"/>
      <c r="H13" s="485"/>
      <c r="I13" s="481"/>
      <c r="J13" s="486">
        <f t="shared" si="2"/>
        <v>0</v>
      </c>
      <c r="K13" s="487">
        <f t="shared" si="3"/>
        <v>0</v>
      </c>
      <c r="L13" s="488"/>
    </row>
    <row r="14" spans="2:12" x14ac:dyDescent="0.25">
      <c r="B14" s="479"/>
      <c r="C14" s="480"/>
      <c r="D14" s="481"/>
      <c r="E14" s="482">
        <f t="shared" si="1"/>
        <v>0</v>
      </c>
      <c r="F14" s="483">
        <f t="shared" si="0"/>
        <v>0</v>
      </c>
      <c r="G14" s="484"/>
      <c r="H14" s="485"/>
      <c r="I14" s="481"/>
      <c r="J14" s="486">
        <f t="shared" si="2"/>
        <v>0</v>
      </c>
      <c r="K14" s="487">
        <f t="shared" si="3"/>
        <v>0</v>
      </c>
      <c r="L14" s="488"/>
    </row>
    <row r="15" spans="2:12" x14ac:dyDescent="0.25">
      <c r="B15" s="479"/>
      <c r="C15" s="480"/>
      <c r="D15" s="481"/>
      <c r="E15" s="482">
        <f t="shared" si="1"/>
        <v>0</v>
      </c>
      <c r="F15" s="483">
        <f t="shared" si="0"/>
        <v>0</v>
      </c>
      <c r="G15" s="484"/>
      <c r="H15" s="485"/>
      <c r="I15" s="481"/>
      <c r="J15" s="486">
        <f t="shared" si="2"/>
        <v>0</v>
      </c>
      <c r="K15" s="487">
        <f t="shared" si="3"/>
        <v>0</v>
      </c>
      <c r="L15" s="488"/>
    </row>
    <row r="16" spans="2:12" ht="13.95" customHeight="1" x14ac:dyDescent="0.25">
      <c r="B16" s="479"/>
      <c r="C16" s="480"/>
      <c r="D16" s="481"/>
      <c r="E16" s="482">
        <f t="shared" si="1"/>
        <v>0</v>
      </c>
      <c r="F16" s="483">
        <f t="shared" si="0"/>
        <v>0</v>
      </c>
      <c r="G16" s="484" t="str">
        <f>'Edit sheet'!E8</f>
        <v>Tools</v>
      </c>
      <c r="H16" s="485"/>
      <c r="I16" s="481"/>
      <c r="J16" s="486">
        <f t="shared" si="2"/>
        <v>0</v>
      </c>
      <c r="K16" s="487">
        <f t="shared" si="3"/>
        <v>0</v>
      </c>
      <c r="L16" s="488"/>
    </row>
    <row r="17" spans="2:12" ht="13.95" customHeight="1" x14ac:dyDescent="0.25">
      <c r="B17" s="479"/>
      <c r="C17" s="480"/>
      <c r="D17" s="481"/>
      <c r="E17" s="482">
        <f t="shared" si="1"/>
        <v>0</v>
      </c>
      <c r="F17" s="483">
        <f t="shared" si="0"/>
        <v>0</v>
      </c>
      <c r="G17" s="484"/>
      <c r="H17" s="485"/>
      <c r="I17" s="481"/>
      <c r="J17" s="486">
        <f t="shared" si="2"/>
        <v>0</v>
      </c>
      <c r="K17" s="487">
        <f t="shared" si="3"/>
        <v>0</v>
      </c>
      <c r="L17" s="488"/>
    </row>
    <row r="18" spans="2:12" ht="13.95" customHeight="1" x14ac:dyDescent="0.25">
      <c r="B18" s="479"/>
      <c r="C18" s="480"/>
      <c r="D18" s="481"/>
      <c r="E18" s="482">
        <f t="shared" si="1"/>
        <v>0</v>
      </c>
      <c r="F18" s="483">
        <f t="shared" si="0"/>
        <v>0</v>
      </c>
      <c r="G18" s="484"/>
      <c r="H18" s="485"/>
      <c r="I18" s="481"/>
      <c r="J18" s="486">
        <f t="shared" si="2"/>
        <v>0</v>
      </c>
      <c r="K18" s="487">
        <f t="shared" si="3"/>
        <v>0</v>
      </c>
      <c r="L18" s="488"/>
    </row>
    <row r="19" spans="2:12" x14ac:dyDescent="0.25">
      <c r="B19" s="479"/>
      <c r="C19" s="480"/>
      <c r="D19" s="481"/>
      <c r="E19" s="482">
        <f t="shared" si="1"/>
        <v>0</v>
      </c>
      <c r="F19" s="483">
        <f t="shared" si="0"/>
        <v>0</v>
      </c>
      <c r="G19" s="484" t="str">
        <f>'Edit sheet'!E9</f>
        <v>Materials</v>
      </c>
      <c r="H19" s="852"/>
      <c r="I19" s="481"/>
      <c r="J19" s="486">
        <f t="shared" si="2"/>
        <v>0</v>
      </c>
      <c r="K19" s="487">
        <f t="shared" si="3"/>
        <v>0</v>
      </c>
      <c r="L19" s="488"/>
    </row>
    <row r="20" spans="2:12" x14ac:dyDescent="0.25">
      <c r="B20" s="489"/>
      <c r="C20" s="490"/>
      <c r="D20" s="491"/>
      <c r="E20" s="482"/>
      <c r="F20" s="483"/>
      <c r="G20" s="492"/>
      <c r="H20" s="853"/>
      <c r="I20" s="491"/>
      <c r="J20" s="486">
        <f t="shared" ref="J20:J23" si="4">(I20*0.07)</f>
        <v>0</v>
      </c>
      <c r="K20" s="487">
        <f t="shared" ref="K20:K23" si="5">(I20*0.05)</f>
        <v>0</v>
      </c>
      <c r="L20" s="488"/>
    </row>
    <row r="21" spans="2:12" x14ac:dyDescent="0.25">
      <c r="B21" s="489"/>
      <c r="C21" s="490"/>
      <c r="D21" s="491"/>
      <c r="E21" s="482"/>
      <c r="F21" s="483"/>
      <c r="G21" s="492"/>
      <c r="H21" s="853"/>
      <c r="I21" s="491"/>
      <c r="J21" s="486">
        <f t="shared" si="4"/>
        <v>0</v>
      </c>
      <c r="K21" s="487">
        <f t="shared" si="5"/>
        <v>0</v>
      </c>
      <c r="L21" s="488"/>
    </row>
    <row r="22" spans="2:12" x14ac:dyDescent="0.25">
      <c r="B22" s="489"/>
      <c r="C22" s="490"/>
      <c r="D22" s="491"/>
      <c r="E22" s="482"/>
      <c r="F22" s="483"/>
      <c r="G22" s="492"/>
      <c r="H22" s="853"/>
      <c r="I22" s="491"/>
      <c r="J22" s="486">
        <f t="shared" si="4"/>
        <v>0</v>
      </c>
      <c r="K22" s="487">
        <f t="shared" si="5"/>
        <v>0</v>
      </c>
      <c r="L22" s="488"/>
    </row>
    <row r="23" spans="2:12" x14ac:dyDescent="0.25">
      <c r="B23" s="489"/>
      <c r="C23" s="490"/>
      <c r="D23" s="491"/>
      <c r="E23" s="482"/>
      <c r="F23" s="483"/>
      <c r="G23" s="492"/>
      <c r="H23" s="853"/>
      <c r="I23" s="491"/>
      <c r="J23" s="486">
        <f t="shared" si="4"/>
        <v>0</v>
      </c>
      <c r="K23" s="487">
        <f t="shared" si="5"/>
        <v>0</v>
      </c>
      <c r="L23" s="488"/>
    </row>
    <row r="24" spans="2:12" x14ac:dyDescent="0.25">
      <c r="B24" s="489"/>
      <c r="C24" s="490"/>
      <c r="D24" s="491"/>
      <c r="E24" s="482">
        <f t="shared" si="1"/>
        <v>0</v>
      </c>
      <c r="F24" s="483">
        <f t="shared" si="0"/>
        <v>0</v>
      </c>
      <c r="G24" s="492"/>
      <c r="H24" s="493"/>
      <c r="I24" s="853"/>
      <c r="J24" s="486">
        <f t="shared" si="2"/>
        <v>0</v>
      </c>
      <c r="K24" s="487">
        <f t="shared" si="3"/>
        <v>0</v>
      </c>
      <c r="L24" s="488"/>
    </row>
    <row r="25" spans="2:12" x14ac:dyDescent="0.25">
      <c r="B25" s="489"/>
      <c r="C25" s="490"/>
      <c r="D25" s="491"/>
      <c r="E25" s="482">
        <f t="shared" si="1"/>
        <v>0</v>
      </c>
      <c r="F25" s="483">
        <f t="shared" si="0"/>
        <v>0</v>
      </c>
      <c r="G25" s="492"/>
      <c r="H25" s="493"/>
      <c r="I25" s="491"/>
      <c r="J25" s="486">
        <f t="shared" si="2"/>
        <v>0</v>
      </c>
      <c r="K25" s="487">
        <f t="shared" si="3"/>
        <v>0</v>
      </c>
      <c r="L25" s="488"/>
    </row>
    <row r="26" spans="2:12" x14ac:dyDescent="0.25">
      <c r="B26" s="489"/>
      <c r="C26" s="490"/>
      <c r="D26" s="491"/>
      <c r="E26" s="482">
        <f t="shared" si="1"/>
        <v>0</v>
      </c>
      <c r="F26" s="483">
        <f t="shared" si="0"/>
        <v>0</v>
      </c>
      <c r="G26" s="492" t="str">
        <f>'Edit sheet'!E10</f>
        <v>Gas</v>
      </c>
      <c r="H26" s="853"/>
      <c r="I26" s="491"/>
      <c r="J26" s="486"/>
      <c r="K26" s="487">
        <f t="shared" si="3"/>
        <v>0</v>
      </c>
      <c r="L26" s="488"/>
    </row>
    <row r="27" spans="2:12" x14ac:dyDescent="0.25">
      <c r="B27" s="489"/>
      <c r="C27" s="490"/>
      <c r="D27" s="491"/>
      <c r="E27" s="482">
        <f t="shared" si="1"/>
        <v>0</v>
      </c>
      <c r="F27" s="483">
        <f t="shared" si="0"/>
        <v>0</v>
      </c>
      <c r="G27" s="492"/>
      <c r="H27" s="853"/>
      <c r="I27" s="491"/>
      <c r="J27" s="486"/>
      <c r="K27" s="487">
        <f t="shared" si="3"/>
        <v>0</v>
      </c>
      <c r="L27" s="488"/>
    </row>
    <row r="28" spans="2:12" x14ac:dyDescent="0.25">
      <c r="B28" s="489"/>
      <c r="C28" s="490"/>
      <c r="D28" s="491"/>
      <c r="E28" s="482">
        <f t="shared" si="1"/>
        <v>0</v>
      </c>
      <c r="F28" s="483">
        <f t="shared" si="0"/>
        <v>0</v>
      </c>
      <c r="G28" s="492"/>
      <c r="H28" s="853"/>
      <c r="I28" s="491"/>
      <c r="J28" s="486"/>
      <c r="K28" s="487">
        <f t="shared" si="3"/>
        <v>0</v>
      </c>
      <c r="L28" s="488"/>
    </row>
    <row r="29" spans="2:12" x14ac:dyDescent="0.25">
      <c r="B29" s="489"/>
      <c r="C29" s="490"/>
      <c r="D29" s="491"/>
      <c r="E29" s="482">
        <f t="shared" si="1"/>
        <v>0</v>
      </c>
      <c r="F29" s="483">
        <f t="shared" si="0"/>
        <v>0</v>
      </c>
      <c r="G29" s="492" t="str">
        <f>'Edit sheet'!E11</f>
        <v>Subscription</v>
      </c>
      <c r="H29" s="853"/>
      <c r="I29" s="491"/>
      <c r="J29" s="486"/>
      <c r="K29" s="487"/>
      <c r="L29" s="488"/>
    </row>
    <row r="30" spans="2:12" x14ac:dyDescent="0.25">
      <c r="B30" s="489"/>
      <c r="C30" s="490"/>
      <c r="D30" s="491"/>
      <c r="E30" s="482"/>
      <c r="F30" s="483"/>
      <c r="G30" s="492"/>
      <c r="H30" s="853"/>
      <c r="I30" s="491"/>
      <c r="J30" s="486"/>
      <c r="K30" s="487"/>
      <c r="L30" s="488"/>
    </row>
    <row r="31" spans="2:12" x14ac:dyDescent="0.25">
      <c r="B31" s="489"/>
      <c r="C31" s="490"/>
      <c r="D31" s="491"/>
      <c r="E31" s="482"/>
      <c r="F31" s="483"/>
      <c r="G31" s="492"/>
      <c r="H31" s="853"/>
      <c r="I31" s="491"/>
      <c r="J31" s="486"/>
      <c r="K31" s="487"/>
      <c r="L31" s="488"/>
    </row>
    <row r="32" spans="2:12" x14ac:dyDescent="0.25">
      <c r="B32" s="489"/>
      <c r="C32" s="490"/>
      <c r="D32" s="491"/>
      <c r="E32" s="482"/>
      <c r="F32" s="483"/>
      <c r="G32" s="492"/>
      <c r="H32" s="853"/>
      <c r="I32" s="491"/>
      <c r="J32" s="486"/>
      <c r="K32" s="487"/>
      <c r="L32" s="488"/>
    </row>
    <row r="33" spans="2:12" x14ac:dyDescent="0.25">
      <c r="B33" s="489"/>
      <c r="C33" s="490"/>
      <c r="D33" s="491"/>
      <c r="E33" s="482">
        <f t="shared" si="1"/>
        <v>0</v>
      </c>
      <c r="F33" s="483">
        <f t="shared" si="0"/>
        <v>0</v>
      </c>
      <c r="G33" s="492"/>
      <c r="H33" s="853"/>
      <c r="I33" s="491"/>
      <c r="J33" s="486"/>
      <c r="K33" s="487"/>
      <c r="L33" s="488"/>
    </row>
    <row r="34" spans="2:12" x14ac:dyDescent="0.25">
      <c r="B34" s="489"/>
      <c r="C34" s="490"/>
      <c r="D34" s="491"/>
      <c r="E34" s="482">
        <f t="shared" si="1"/>
        <v>0</v>
      </c>
      <c r="F34" s="483">
        <f t="shared" si="0"/>
        <v>0</v>
      </c>
      <c r="G34" s="492"/>
      <c r="H34" s="853"/>
      <c r="I34" s="491"/>
      <c r="J34" s="486"/>
      <c r="K34" s="487"/>
      <c r="L34" s="488"/>
    </row>
    <row r="35" spans="2:12" x14ac:dyDescent="0.25">
      <c r="B35" s="489"/>
      <c r="C35" s="490"/>
      <c r="D35" s="491"/>
      <c r="E35" s="482">
        <f t="shared" si="1"/>
        <v>0</v>
      </c>
      <c r="F35" s="483">
        <f t="shared" si="0"/>
        <v>0</v>
      </c>
      <c r="G35" s="492" t="str">
        <f>'Edit sheet'!E12</f>
        <v>Car insuarance</v>
      </c>
      <c r="H35" s="853"/>
      <c r="I35" s="491"/>
      <c r="J35" s="486"/>
      <c r="K35" s="487"/>
      <c r="L35" s="488"/>
    </row>
    <row r="36" spans="2:12" x14ac:dyDescent="0.25">
      <c r="B36" s="489"/>
      <c r="C36" s="490"/>
      <c r="D36" s="491"/>
      <c r="E36" s="482">
        <f t="shared" si="1"/>
        <v>0</v>
      </c>
      <c r="F36" s="483">
        <f t="shared" si="0"/>
        <v>0</v>
      </c>
      <c r="G36" s="492" t="str">
        <f>'Edit sheet'!E13</f>
        <v>Auto repair</v>
      </c>
      <c r="H36" s="493"/>
      <c r="I36" s="491"/>
      <c r="J36" s="486">
        <f t="shared" ref="J36:J37" si="6">I36*0.07</f>
        <v>0</v>
      </c>
      <c r="K36" s="487">
        <f t="shared" si="3"/>
        <v>0</v>
      </c>
      <c r="L36" s="488"/>
    </row>
    <row r="37" spans="2:12" x14ac:dyDescent="0.25">
      <c r="B37" s="489"/>
      <c r="C37" s="480"/>
      <c r="D37" s="491"/>
      <c r="E37" s="482">
        <f t="shared" si="1"/>
        <v>0</v>
      </c>
      <c r="F37" s="483">
        <f t="shared" si="0"/>
        <v>0</v>
      </c>
      <c r="G37" s="492" t="str">
        <f>'Edit sheet'!E14</f>
        <v>Marketing &amp; Advatising</v>
      </c>
      <c r="H37" s="493"/>
      <c r="I37" s="491"/>
      <c r="J37" s="486">
        <f t="shared" si="6"/>
        <v>0</v>
      </c>
      <c r="K37" s="487">
        <f t="shared" si="3"/>
        <v>0</v>
      </c>
      <c r="L37" s="488"/>
    </row>
    <row r="38" spans="2:12" x14ac:dyDescent="0.25">
      <c r="B38" s="484"/>
      <c r="C38" s="480"/>
      <c r="D38" s="491"/>
      <c r="E38" s="482">
        <f t="shared" si="1"/>
        <v>0</v>
      </c>
      <c r="F38" s="483">
        <f t="shared" si="0"/>
        <v>0</v>
      </c>
      <c r="G38" s="484" t="str">
        <f>'Edit sheet'!E15</f>
        <v>Car payment</v>
      </c>
      <c r="H38" s="858"/>
      <c r="I38" s="486"/>
      <c r="J38" s="486"/>
      <c r="K38" s="494"/>
      <c r="L38" s="488"/>
    </row>
    <row r="39" spans="2:12" ht="14.4" thickBot="1" x14ac:dyDescent="0.3">
      <c r="B39" s="495"/>
      <c r="C39" s="496"/>
      <c r="D39" s="491"/>
      <c r="E39" s="482">
        <f t="shared" si="1"/>
        <v>0</v>
      </c>
      <c r="F39" s="487">
        <f t="shared" si="0"/>
        <v>0</v>
      </c>
      <c r="G39" s="497" t="str">
        <f>'Edit sheet'!E16</f>
        <v>Office</v>
      </c>
      <c r="H39" s="471"/>
      <c r="I39" s="476"/>
      <c r="J39" s="476">
        <f>I39*7%</f>
        <v>0</v>
      </c>
      <c r="K39" s="498">
        <f>I39*5%</f>
        <v>0</v>
      </c>
      <c r="L39" s="877"/>
    </row>
    <row r="40" spans="2:12" ht="14.4" thickBot="1" x14ac:dyDescent="0.3">
      <c r="B40" s="499" t="s">
        <v>8</v>
      </c>
      <c r="C40" s="500"/>
      <c r="D40" s="501">
        <f>SUM(D4:D39)</f>
        <v>0</v>
      </c>
      <c r="E40" s="502">
        <f>SUM(E4:E39)</f>
        <v>0</v>
      </c>
      <c r="F40" s="503">
        <f>SUM(F4:F39)</f>
        <v>0</v>
      </c>
      <c r="G40" s="504" t="str">
        <f>'Edit sheet'!E17</f>
        <v>WCB</v>
      </c>
      <c r="H40" s="858"/>
      <c r="I40" s="480"/>
      <c r="J40" s="476"/>
      <c r="K40" s="494"/>
      <c r="L40" s="488"/>
    </row>
    <row r="41" spans="2:12" x14ac:dyDescent="0.25">
      <c r="F41" s="505"/>
      <c r="G41" s="504" t="str">
        <f>'Edit sheet'!E18</f>
        <v>PPE</v>
      </c>
      <c r="H41" s="480"/>
      <c r="I41" s="480"/>
      <c r="J41" s="476">
        <f t="shared" ref="J41:J45" si="7">I41*7%</f>
        <v>0</v>
      </c>
      <c r="K41" s="498">
        <f t="shared" ref="K41:K45" si="8">I41*5%</f>
        <v>0</v>
      </c>
      <c r="L41" s="488"/>
    </row>
    <row r="42" spans="2:12" x14ac:dyDescent="0.25">
      <c r="G42" s="504" t="str">
        <f>'Edit sheet'!E19</f>
        <v>Income tax</v>
      </c>
      <c r="H42" s="480"/>
      <c r="I42" s="480"/>
      <c r="J42" s="476">
        <f t="shared" si="7"/>
        <v>0</v>
      </c>
      <c r="K42" s="498">
        <f t="shared" si="8"/>
        <v>0</v>
      </c>
      <c r="L42" s="488"/>
    </row>
    <row r="43" spans="2:12" x14ac:dyDescent="0.25">
      <c r="G43" s="504" t="str">
        <f>'Edit sheet'!E20</f>
        <v>Education</v>
      </c>
      <c r="H43" s="858"/>
      <c r="I43" s="480"/>
      <c r="J43" s="476"/>
      <c r="K43" s="498"/>
      <c r="L43" s="488"/>
    </row>
    <row r="44" spans="2:12" x14ac:dyDescent="0.25">
      <c r="G44" s="504" t="str">
        <f>'Edit sheet'!E21</f>
        <v/>
      </c>
      <c r="H44" s="480"/>
      <c r="I44" s="480"/>
      <c r="J44" s="476">
        <f t="shared" si="7"/>
        <v>0</v>
      </c>
      <c r="K44" s="498">
        <f t="shared" si="8"/>
        <v>0</v>
      </c>
      <c r="L44" s="488"/>
    </row>
    <row r="45" spans="2:12" ht="14.4" thickBot="1" x14ac:dyDescent="0.3">
      <c r="G45" s="506" t="str">
        <f>'Edit sheet'!E22</f>
        <v/>
      </c>
      <c r="H45" s="490"/>
      <c r="I45" s="490"/>
      <c r="J45" s="476">
        <f t="shared" si="7"/>
        <v>0</v>
      </c>
      <c r="K45" s="878">
        <f t="shared" si="8"/>
        <v>0</v>
      </c>
      <c r="L45" s="879"/>
    </row>
    <row r="46" spans="2:12" x14ac:dyDescent="0.25">
      <c r="G46" s="507" t="str">
        <f>G4</f>
        <v>Interest Payment &amp; Bank fees</v>
      </c>
      <c r="H46" s="508"/>
      <c r="I46" s="509">
        <f>SUM(I4:I8)</f>
        <v>0</v>
      </c>
      <c r="J46" s="509"/>
      <c r="K46" s="510"/>
    </row>
    <row r="47" spans="2:12" x14ac:dyDescent="0.25">
      <c r="G47" s="504" t="str">
        <f>G9</f>
        <v>Salaries</v>
      </c>
      <c r="H47" s="480"/>
      <c r="I47" s="486">
        <f>SUM(I9:I15)</f>
        <v>0</v>
      </c>
      <c r="J47" s="486"/>
      <c r="K47" s="494">
        <f>(I47*0.05)</f>
        <v>0</v>
      </c>
    </row>
    <row r="48" spans="2:12" x14ac:dyDescent="0.25">
      <c r="G48" s="504" t="str">
        <f>G16</f>
        <v>Tools</v>
      </c>
      <c r="H48" s="480"/>
      <c r="I48" s="486">
        <f>SUM(I16:I18)</f>
        <v>0</v>
      </c>
      <c r="J48" s="486">
        <f t="shared" ref="J48:J49" si="9">(I48*0.07)</f>
        <v>0</v>
      </c>
      <c r="K48" s="494">
        <f>(I48*0.05)</f>
        <v>0</v>
      </c>
    </row>
    <row r="49" spans="7:16" x14ac:dyDescent="0.25">
      <c r="G49" s="504" t="str">
        <f>G19</f>
        <v>Materials</v>
      </c>
      <c r="H49" s="480"/>
      <c r="I49" s="486">
        <f>SUM(I19:I25)</f>
        <v>0</v>
      </c>
      <c r="J49" s="486">
        <f t="shared" si="9"/>
        <v>0</v>
      </c>
      <c r="K49" s="494">
        <f>(I49*0.05)</f>
        <v>0</v>
      </c>
    </row>
    <row r="50" spans="7:16" x14ac:dyDescent="0.25">
      <c r="G50" s="504" t="str">
        <f>G26</f>
        <v>Gas</v>
      </c>
      <c r="H50" s="480"/>
      <c r="I50" s="486">
        <f>SUM(I26:I28)</f>
        <v>0</v>
      </c>
      <c r="J50" s="486"/>
      <c r="K50" s="494">
        <f>(I50*0.05)</f>
        <v>0</v>
      </c>
    </row>
    <row r="51" spans="7:16" ht="14.4" thickBot="1" x14ac:dyDescent="0.3">
      <c r="G51" s="504" t="str">
        <f>G29</f>
        <v>Subscription</v>
      </c>
      <c r="H51" s="480"/>
      <c r="I51" s="486">
        <f>SUM(I29:I34)</f>
        <v>0</v>
      </c>
      <c r="J51" s="486"/>
      <c r="K51" s="494"/>
    </row>
    <row r="52" spans="7:16" x14ac:dyDescent="0.25">
      <c r="G52" s="504" t="str">
        <f t="shared" ref="G52:G62" si="10">G35</f>
        <v>Car insuarance</v>
      </c>
      <c r="H52" s="480"/>
      <c r="I52" s="486">
        <f>SUM(I35)</f>
        <v>0</v>
      </c>
      <c r="J52" s="486"/>
      <c r="K52" s="494"/>
      <c r="M52" s="507" t="s">
        <v>10</v>
      </c>
      <c r="N52" s="508" t="s">
        <v>11</v>
      </c>
      <c r="O52" s="508" t="s">
        <v>12</v>
      </c>
      <c r="P52" s="511" t="s">
        <v>13</v>
      </c>
    </row>
    <row r="53" spans="7:16" ht="14.4" thickBot="1" x14ac:dyDescent="0.3">
      <c r="G53" s="504" t="str">
        <f t="shared" si="10"/>
        <v>Auto repair</v>
      </c>
      <c r="H53" s="480"/>
      <c r="I53" s="486">
        <f>SUM(I36)</f>
        <v>0</v>
      </c>
      <c r="J53" s="486"/>
      <c r="K53" s="494"/>
      <c r="M53" s="512">
        <f>SUM(I46:J59)</f>
        <v>0</v>
      </c>
      <c r="N53" s="513">
        <f>SUM(K46:K59)</f>
        <v>0</v>
      </c>
      <c r="O53" s="513">
        <f>(D40-M53)</f>
        <v>0</v>
      </c>
      <c r="P53" s="514">
        <f>F40-(SUM(K46:K59))</f>
        <v>0</v>
      </c>
    </row>
    <row r="54" spans="7:16" x14ac:dyDescent="0.25">
      <c r="G54" s="504" t="str">
        <f t="shared" si="10"/>
        <v>Marketing &amp; Advatising</v>
      </c>
      <c r="H54" s="480"/>
      <c r="I54" s="486">
        <f>SUM(I37)</f>
        <v>0</v>
      </c>
      <c r="J54" s="486"/>
      <c r="K54" s="494"/>
    </row>
    <row r="55" spans="7:16" x14ac:dyDescent="0.25">
      <c r="G55" s="504" t="str">
        <f t="shared" si="10"/>
        <v>Car payment</v>
      </c>
      <c r="H55" s="480"/>
      <c r="I55" s="486">
        <f>SUM(I38)</f>
        <v>0</v>
      </c>
      <c r="J55" s="486"/>
      <c r="K55" s="494"/>
    </row>
    <row r="56" spans="7:16" x14ac:dyDescent="0.25">
      <c r="G56" s="504" t="str">
        <f t="shared" si="10"/>
        <v>Office</v>
      </c>
      <c r="H56" s="480"/>
      <c r="I56" s="486">
        <f>SUM(I39)</f>
        <v>0</v>
      </c>
      <c r="J56" s="486"/>
      <c r="K56" s="494"/>
    </row>
    <row r="57" spans="7:16" x14ac:dyDescent="0.25">
      <c r="G57" s="504" t="str">
        <f t="shared" si="10"/>
        <v>WCB</v>
      </c>
      <c r="H57" s="480"/>
      <c r="I57" s="486">
        <f>I40</f>
        <v>0</v>
      </c>
      <c r="J57" s="486"/>
      <c r="K57" s="494"/>
    </row>
    <row r="58" spans="7:16" x14ac:dyDescent="0.25">
      <c r="G58" s="504" t="str">
        <f t="shared" si="10"/>
        <v>PPE</v>
      </c>
      <c r="H58" s="480"/>
      <c r="I58" s="486">
        <f>I41</f>
        <v>0</v>
      </c>
      <c r="J58" s="486">
        <f>I58*7%</f>
        <v>0</v>
      </c>
      <c r="K58" s="494">
        <f>I58*5%</f>
        <v>0</v>
      </c>
    </row>
    <row r="59" spans="7:16" x14ac:dyDescent="0.25">
      <c r="G59" s="506" t="str">
        <f t="shared" si="10"/>
        <v>Income tax</v>
      </c>
      <c r="H59" s="490"/>
      <c r="I59" s="515">
        <f>I42</f>
        <v>0</v>
      </c>
      <c r="J59" s="515"/>
      <c r="K59" s="516"/>
    </row>
    <row r="60" spans="7:16" x14ac:dyDescent="0.25">
      <c r="G60" s="504" t="str">
        <f t="shared" si="10"/>
        <v>Education</v>
      </c>
      <c r="H60" s="480"/>
      <c r="I60" s="517">
        <f>I43</f>
        <v>0</v>
      </c>
      <c r="J60" s="515"/>
      <c r="K60" s="516"/>
    </row>
    <row r="61" spans="7:16" x14ac:dyDescent="0.25">
      <c r="G61" s="504" t="str">
        <f t="shared" si="10"/>
        <v/>
      </c>
      <c r="H61" s="480"/>
      <c r="I61" s="517">
        <v>0</v>
      </c>
      <c r="J61" s="515"/>
      <c r="K61" s="516"/>
    </row>
    <row r="62" spans="7:16" ht="14.4" thickBot="1" x14ac:dyDescent="0.3">
      <c r="G62" s="518" t="str">
        <f t="shared" si="10"/>
        <v/>
      </c>
      <c r="H62" s="496"/>
      <c r="I62" s="519">
        <v>0</v>
      </c>
      <c r="J62" s="513"/>
      <c r="K62" s="514"/>
    </row>
  </sheetData>
  <hyperlinks>
    <hyperlink ref="F3" location="GST!A1" display="GST" xr:uid="{98E1E307-1047-4F24-A310-94AB80DECDB8}"/>
    <hyperlink ref="F2" location="'Income statement'!A1" display="Income Statement" xr:uid="{4818C5E4-1BEF-4977-91E9-CDB9E75B324C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72E9-3FDD-46BC-BC0A-7A3A8F1F0058}">
  <dimension ref="B1:P66"/>
  <sheetViews>
    <sheetView topLeftCell="A28" workbookViewId="0">
      <selection activeCell="L38" sqref="L38"/>
    </sheetView>
  </sheetViews>
  <sheetFormatPr defaultColWidth="8.77734375" defaultRowHeight="13.8" x14ac:dyDescent="0.25"/>
  <cols>
    <col min="1" max="1" width="4.21875" style="520" customWidth="1"/>
    <col min="2" max="2" width="26.21875" style="520" customWidth="1"/>
    <col min="3" max="3" width="10.6640625" style="520" customWidth="1"/>
    <col min="4" max="5" width="14" style="520" customWidth="1"/>
    <col min="6" max="6" width="8.77734375" style="520" bestFit="1" customWidth="1"/>
    <col min="7" max="7" width="25.6640625" style="520" bestFit="1" customWidth="1"/>
    <col min="8" max="8" width="11.44140625" style="520" customWidth="1"/>
    <col min="9" max="9" width="11.109375" style="520" bestFit="1" customWidth="1"/>
    <col min="10" max="11" width="8.77734375" style="520"/>
    <col min="12" max="12" width="43.88671875" style="520" customWidth="1"/>
    <col min="13" max="13" width="10.21875" style="520" customWidth="1"/>
    <col min="14" max="14" width="8.77734375" style="520"/>
    <col min="15" max="15" width="12" style="520" customWidth="1"/>
    <col min="16" max="16384" width="8.77734375" style="520"/>
  </cols>
  <sheetData>
    <row r="1" spans="2:12" x14ac:dyDescent="0.25">
      <c r="D1" s="520" t="s">
        <v>0</v>
      </c>
    </row>
    <row r="2" spans="2:12" ht="14.4" thickBot="1" x14ac:dyDescent="0.3">
      <c r="D2" s="521" t="s">
        <v>19</v>
      </c>
      <c r="E2" s="521"/>
      <c r="F2" s="522" t="s">
        <v>49</v>
      </c>
    </row>
    <row r="3" spans="2:12" ht="14.4" thickBot="1" x14ac:dyDescent="0.3">
      <c r="B3" s="523" t="s">
        <v>36</v>
      </c>
      <c r="C3" s="524" t="s">
        <v>80</v>
      </c>
      <c r="D3" s="525" t="s">
        <v>1</v>
      </c>
      <c r="E3" s="526" t="s">
        <v>5</v>
      </c>
      <c r="F3" s="527" t="s">
        <v>2</v>
      </c>
      <c r="G3" s="528" t="s">
        <v>3</v>
      </c>
      <c r="H3" s="525" t="s">
        <v>80</v>
      </c>
      <c r="I3" s="525" t="s">
        <v>4</v>
      </c>
      <c r="J3" s="529" t="s">
        <v>5</v>
      </c>
      <c r="K3" s="530" t="s">
        <v>2</v>
      </c>
      <c r="L3" s="524" t="s">
        <v>81</v>
      </c>
    </row>
    <row r="4" spans="2:12" x14ac:dyDescent="0.25">
      <c r="B4" s="531"/>
      <c r="C4" s="863"/>
      <c r="D4" s="533"/>
      <c r="E4" s="534"/>
      <c r="F4" s="535">
        <f>(D4*0.05)</f>
        <v>0</v>
      </c>
      <c r="G4" s="536" t="str">
        <f>'Edit sheet'!E6</f>
        <v>Interest Payment &amp; Bank fees</v>
      </c>
      <c r="H4" s="864"/>
      <c r="I4" s="533"/>
      <c r="J4" s="537"/>
      <c r="K4" s="538"/>
      <c r="L4" s="539"/>
    </row>
    <row r="5" spans="2:12" x14ac:dyDescent="0.25">
      <c r="B5" s="540"/>
      <c r="C5" s="541"/>
      <c r="D5" s="542"/>
      <c r="E5" s="543">
        <f t="shared" ref="E5:E43" si="0">D5*7%</f>
        <v>0</v>
      </c>
      <c r="F5" s="544">
        <f t="shared" ref="F5:F43" si="1">(D5*0.05)</f>
        <v>0</v>
      </c>
      <c r="G5" s="545"/>
      <c r="H5" s="861"/>
      <c r="I5" s="542"/>
      <c r="J5" s="547"/>
      <c r="K5" s="548"/>
      <c r="L5" s="549"/>
    </row>
    <row r="6" spans="2:12" x14ac:dyDescent="0.25">
      <c r="B6" s="540"/>
      <c r="C6" s="541"/>
      <c r="D6" s="542"/>
      <c r="E6" s="543">
        <f t="shared" si="0"/>
        <v>0</v>
      </c>
      <c r="F6" s="544">
        <f t="shared" si="1"/>
        <v>0</v>
      </c>
      <c r="G6" s="545"/>
      <c r="H6" s="861"/>
      <c r="I6" s="542"/>
      <c r="J6" s="547"/>
      <c r="K6" s="548"/>
      <c r="L6" s="549"/>
    </row>
    <row r="7" spans="2:12" x14ac:dyDescent="0.25">
      <c r="B7" s="540"/>
      <c r="C7" s="541"/>
      <c r="D7" s="542"/>
      <c r="E7" s="543">
        <f t="shared" si="0"/>
        <v>0</v>
      </c>
      <c r="F7" s="544">
        <f t="shared" si="1"/>
        <v>0</v>
      </c>
      <c r="G7" s="545"/>
      <c r="H7" s="861"/>
      <c r="I7" s="542"/>
      <c r="J7" s="547"/>
      <c r="K7" s="548"/>
      <c r="L7" s="549"/>
    </row>
    <row r="8" spans="2:12" x14ac:dyDescent="0.25">
      <c r="B8" s="540"/>
      <c r="C8" s="541"/>
      <c r="D8" s="542"/>
      <c r="E8" s="543">
        <f t="shared" si="0"/>
        <v>0</v>
      </c>
      <c r="F8" s="544">
        <f t="shared" si="1"/>
        <v>0</v>
      </c>
      <c r="G8" s="545"/>
      <c r="H8" s="546"/>
      <c r="I8" s="542"/>
      <c r="J8" s="547"/>
      <c r="K8" s="548"/>
      <c r="L8" s="549"/>
    </row>
    <row r="9" spans="2:12" x14ac:dyDescent="0.25">
      <c r="B9" s="540"/>
      <c r="C9" s="541"/>
      <c r="D9" s="542"/>
      <c r="E9" s="543">
        <f t="shared" si="0"/>
        <v>0</v>
      </c>
      <c r="F9" s="544">
        <f t="shared" si="1"/>
        <v>0</v>
      </c>
      <c r="G9" s="545" t="str">
        <f>'Edit sheet'!E7</f>
        <v>Salaries</v>
      </c>
      <c r="H9" s="546"/>
      <c r="I9" s="542"/>
      <c r="J9" s="547"/>
      <c r="K9" s="548">
        <f t="shared" ref="K9:K41" si="2">(I9*0.05)</f>
        <v>0</v>
      </c>
      <c r="L9" s="549"/>
    </row>
    <row r="10" spans="2:12" x14ac:dyDescent="0.25">
      <c r="B10" s="540"/>
      <c r="C10" s="541"/>
      <c r="D10" s="542"/>
      <c r="E10" s="543">
        <f t="shared" si="0"/>
        <v>0</v>
      </c>
      <c r="F10" s="544">
        <f t="shared" si="1"/>
        <v>0</v>
      </c>
      <c r="G10" s="545"/>
      <c r="H10" s="546"/>
      <c r="I10" s="542"/>
      <c r="J10" s="547"/>
      <c r="K10" s="548">
        <f t="shared" si="2"/>
        <v>0</v>
      </c>
      <c r="L10" s="549"/>
    </row>
    <row r="11" spans="2:12" x14ac:dyDescent="0.25">
      <c r="B11" s="540"/>
      <c r="C11" s="541"/>
      <c r="D11" s="542"/>
      <c r="E11" s="543">
        <f t="shared" si="0"/>
        <v>0</v>
      </c>
      <c r="F11" s="544">
        <f t="shared" si="1"/>
        <v>0</v>
      </c>
      <c r="G11" s="545"/>
      <c r="H11" s="546"/>
      <c r="I11" s="542"/>
      <c r="J11" s="547"/>
      <c r="K11" s="548">
        <f t="shared" si="2"/>
        <v>0</v>
      </c>
      <c r="L11" s="549"/>
    </row>
    <row r="12" spans="2:12" x14ac:dyDescent="0.25">
      <c r="B12" s="540"/>
      <c r="C12" s="541"/>
      <c r="D12" s="542"/>
      <c r="E12" s="543">
        <f t="shared" si="0"/>
        <v>0</v>
      </c>
      <c r="F12" s="544">
        <f t="shared" si="1"/>
        <v>0</v>
      </c>
      <c r="G12" s="545"/>
      <c r="H12" s="546"/>
      <c r="I12" s="542"/>
      <c r="J12" s="547"/>
      <c r="K12" s="548">
        <f t="shared" si="2"/>
        <v>0</v>
      </c>
      <c r="L12" s="549"/>
    </row>
    <row r="13" spans="2:12" x14ac:dyDescent="0.25">
      <c r="B13" s="540"/>
      <c r="C13" s="541"/>
      <c r="D13" s="542"/>
      <c r="E13" s="543">
        <f t="shared" si="0"/>
        <v>0</v>
      </c>
      <c r="F13" s="544">
        <f t="shared" si="1"/>
        <v>0</v>
      </c>
      <c r="G13" s="545"/>
      <c r="H13" s="546"/>
      <c r="I13" s="542"/>
      <c r="J13" s="547"/>
      <c r="K13" s="548">
        <f t="shared" si="2"/>
        <v>0</v>
      </c>
      <c r="L13" s="549"/>
    </row>
    <row r="14" spans="2:12" x14ac:dyDescent="0.25">
      <c r="B14" s="540"/>
      <c r="C14" s="541"/>
      <c r="D14" s="542"/>
      <c r="E14" s="543">
        <f t="shared" si="0"/>
        <v>0</v>
      </c>
      <c r="F14" s="544">
        <f t="shared" si="1"/>
        <v>0</v>
      </c>
      <c r="G14" s="545"/>
      <c r="H14" s="546"/>
      <c r="I14" s="542"/>
      <c r="J14" s="547"/>
      <c r="K14" s="548">
        <f t="shared" si="2"/>
        <v>0</v>
      </c>
      <c r="L14" s="549"/>
    </row>
    <row r="15" spans="2:12" x14ac:dyDescent="0.25">
      <c r="B15" s="540"/>
      <c r="C15" s="541"/>
      <c r="D15" s="542"/>
      <c r="E15" s="543">
        <f t="shared" si="0"/>
        <v>0</v>
      </c>
      <c r="F15" s="544">
        <f t="shared" si="1"/>
        <v>0</v>
      </c>
      <c r="G15" s="545"/>
      <c r="H15" s="546"/>
      <c r="I15" s="542"/>
      <c r="J15" s="547"/>
      <c r="K15" s="548">
        <f t="shared" si="2"/>
        <v>0</v>
      </c>
      <c r="L15" s="549"/>
    </row>
    <row r="16" spans="2:12" ht="13.95" customHeight="1" x14ac:dyDescent="0.25">
      <c r="B16" s="540"/>
      <c r="C16" s="541"/>
      <c r="D16" s="542"/>
      <c r="E16" s="543">
        <f t="shared" si="0"/>
        <v>0</v>
      </c>
      <c r="F16" s="544">
        <f t="shared" si="1"/>
        <v>0</v>
      </c>
      <c r="G16" s="545" t="str">
        <f>'Edit sheet'!E8</f>
        <v>Tools</v>
      </c>
      <c r="H16" s="861"/>
      <c r="I16" s="542"/>
      <c r="J16" s="547">
        <f t="shared" ref="J16:J23" si="3">(I16*0.07)</f>
        <v>0</v>
      </c>
      <c r="K16" s="548">
        <f t="shared" si="2"/>
        <v>0</v>
      </c>
      <c r="L16" s="549"/>
    </row>
    <row r="17" spans="2:12" ht="13.95" customHeight="1" x14ac:dyDescent="0.25">
      <c r="B17" s="540"/>
      <c r="C17" s="541"/>
      <c r="D17" s="542"/>
      <c r="E17" s="543">
        <f t="shared" si="0"/>
        <v>0</v>
      </c>
      <c r="F17" s="544">
        <f t="shared" si="1"/>
        <v>0</v>
      </c>
      <c r="G17" s="545"/>
      <c r="H17" s="862"/>
      <c r="I17" s="542"/>
      <c r="J17" s="547">
        <f>(I17*0.07)</f>
        <v>0</v>
      </c>
      <c r="K17" s="548">
        <f>(I17*0.05)</f>
        <v>0</v>
      </c>
      <c r="L17" s="549"/>
    </row>
    <row r="18" spans="2:12" ht="13.95" customHeight="1" x14ac:dyDescent="0.25">
      <c r="B18" s="540"/>
      <c r="C18" s="541"/>
      <c r="D18" s="542"/>
      <c r="E18" s="543"/>
      <c r="F18" s="544"/>
      <c r="G18" s="545"/>
      <c r="H18" s="862"/>
      <c r="I18" s="542"/>
      <c r="J18" s="547">
        <f>(I18*0.07)</f>
        <v>0</v>
      </c>
      <c r="K18" s="548">
        <f>(I18*0.05)</f>
        <v>0</v>
      </c>
      <c r="L18" s="549"/>
    </row>
    <row r="19" spans="2:12" ht="13.95" customHeight="1" x14ac:dyDescent="0.25">
      <c r="B19" s="540"/>
      <c r="C19" s="541"/>
      <c r="D19" s="542"/>
      <c r="E19" s="543">
        <f t="shared" si="0"/>
        <v>0</v>
      </c>
      <c r="F19" s="544">
        <f t="shared" si="1"/>
        <v>0</v>
      </c>
      <c r="G19" s="545"/>
      <c r="H19" s="546"/>
      <c r="I19" s="542"/>
      <c r="J19" s="547">
        <f t="shared" si="3"/>
        <v>0</v>
      </c>
      <c r="K19" s="548">
        <f t="shared" si="2"/>
        <v>0</v>
      </c>
      <c r="L19" s="549"/>
    </row>
    <row r="20" spans="2:12" x14ac:dyDescent="0.25">
      <c r="B20" s="540"/>
      <c r="C20" s="541"/>
      <c r="D20" s="542"/>
      <c r="E20" s="543">
        <f t="shared" si="0"/>
        <v>0</v>
      </c>
      <c r="F20" s="544">
        <f t="shared" si="1"/>
        <v>0</v>
      </c>
      <c r="G20" s="545" t="str">
        <f>'Edit sheet'!E9</f>
        <v>Materials</v>
      </c>
      <c r="H20" s="861"/>
      <c r="I20" s="542"/>
      <c r="J20" s="547">
        <f>(I20*0.07)</f>
        <v>0</v>
      </c>
      <c r="K20" s="548">
        <f>(I20*0.05)</f>
        <v>0</v>
      </c>
      <c r="L20" s="549"/>
    </row>
    <row r="21" spans="2:12" x14ac:dyDescent="0.25">
      <c r="B21" s="550"/>
      <c r="C21" s="551"/>
      <c r="D21" s="552"/>
      <c r="E21" s="543">
        <f t="shared" si="0"/>
        <v>0</v>
      </c>
      <c r="F21" s="544">
        <f t="shared" si="1"/>
        <v>0</v>
      </c>
      <c r="G21" s="553"/>
      <c r="H21" s="860"/>
      <c r="I21" s="552"/>
      <c r="J21" s="547">
        <f t="shared" si="3"/>
        <v>0</v>
      </c>
      <c r="K21" s="548">
        <f t="shared" si="2"/>
        <v>0</v>
      </c>
      <c r="L21" s="549"/>
    </row>
    <row r="22" spans="2:12" x14ac:dyDescent="0.25">
      <c r="B22" s="550"/>
      <c r="C22" s="551"/>
      <c r="D22" s="552"/>
      <c r="E22" s="543">
        <f t="shared" si="0"/>
        <v>0</v>
      </c>
      <c r="F22" s="544">
        <f t="shared" si="1"/>
        <v>0</v>
      </c>
      <c r="G22" s="553"/>
      <c r="H22" s="860"/>
      <c r="I22" s="552"/>
      <c r="J22" s="547">
        <f t="shared" si="3"/>
        <v>0</v>
      </c>
      <c r="K22" s="548">
        <f t="shared" si="2"/>
        <v>0</v>
      </c>
      <c r="L22" s="549"/>
    </row>
    <row r="23" spans="2:12" x14ac:dyDescent="0.25">
      <c r="B23" s="550"/>
      <c r="C23" s="551"/>
      <c r="D23" s="552"/>
      <c r="E23" s="543"/>
      <c r="F23" s="544"/>
      <c r="G23" s="553"/>
      <c r="H23" s="860"/>
      <c r="I23" s="552"/>
      <c r="J23" s="547">
        <f t="shared" si="3"/>
        <v>0</v>
      </c>
      <c r="K23" s="548">
        <f t="shared" si="2"/>
        <v>0</v>
      </c>
      <c r="L23" s="549"/>
    </row>
    <row r="24" spans="2:12" x14ac:dyDescent="0.25">
      <c r="B24" s="550"/>
      <c r="C24" s="551"/>
      <c r="D24" s="552"/>
      <c r="E24" s="543"/>
      <c r="F24" s="544"/>
      <c r="G24" s="553"/>
      <c r="H24" s="860"/>
      <c r="I24" s="552"/>
      <c r="J24" s="547">
        <f t="shared" ref="J24" si="4">(I24*0.07)</f>
        <v>0</v>
      </c>
      <c r="K24" s="548">
        <f t="shared" ref="K24" si="5">(I24*0.05)</f>
        <v>0</v>
      </c>
      <c r="L24" s="549"/>
    </row>
    <row r="25" spans="2:12" x14ac:dyDescent="0.25">
      <c r="B25" s="550"/>
      <c r="C25" s="551"/>
      <c r="D25" s="552"/>
      <c r="E25" s="543"/>
      <c r="F25" s="544"/>
      <c r="G25" s="553"/>
      <c r="H25" s="860"/>
      <c r="I25" s="552"/>
      <c r="J25" s="547">
        <f t="shared" ref="J25:J27" si="6">(I25*0.07)</f>
        <v>0</v>
      </c>
      <c r="K25" s="548">
        <f t="shared" ref="K25:K27" si="7">(I25*0.05)</f>
        <v>0</v>
      </c>
      <c r="L25" s="549"/>
    </row>
    <row r="26" spans="2:12" x14ac:dyDescent="0.25">
      <c r="B26" s="550"/>
      <c r="C26" s="551"/>
      <c r="D26" s="552"/>
      <c r="E26" s="543"/>
      <c r="F26" s="544"/>
      <c r="G26" s="553"/>
      <c r="H26" s="860"/>
      <c r="I26" s="552"/>
      <c r="J26" s="547">
        <f t="shared" si="6"/>
        <v>0</v>
      </c>
      <c r="K26" s="548">
        <f t="shared" si="7"/>
        <v>0</v>
      </c>
      <c r="L26" s="549"/>
    </row>
    <row r="27" spans="2:12" x14ac:dyDescent="0.25">
      <c r="B27" s="550"/>
      <c r="C27" s="551"/>
      <c r="D27" s="552"/>
      <c r="E27" s="543"/>
      <c r="F27" s="544"/>
      <c r="G27" s="553"/>
      <c r="H27" s="860"/>
      <c r="I27" s="552"/>
      <c r="J27" s="547">
        <f t="shared" si="6"/>
        <v>0</v>
      </c>
      <c r="K27" s="548">
        <f t="shared" si="7"/>
        <v>0</v>
      </c>
      <c r="L27" s="549"/>
    </row>
    <row r="28" spans="2:12" x14ac:dyDescent="0.25">
      <c r="B28" s="550"/>
      <c r="C28" s="551"/>
      <c r="D28" s="552"/>
      <c r="E28" s="543">
        <f t="shared" si="0"/>
        <v>0</v>
      </c>
      <c r="F28" s="544">
        <f t="shared" si="1"/>
        <v>0</v>
      </c>
      <c r="G28" s="553" t="str">
        <f>'Edit sheet'!E10</f>
        <v>Gas</v>
      </c>
      <c r="H28" s="860"/>
      <c r="I28" s="552"/>
      <c r="J28" s="547"/>
      <c r="K28" s="548">
        <f t="shared" si="2"/>
        <v>0</v>
      </c>
      <c r="L28" s="549"/>
    </row>
    <row r="29" spans="2:12" x14ac:dyDescent="0.25">
      <c r="B29" s="550"/>
      <c r="C29" s="551"/>
      <c r="D29" s="552"/>
      <c r="E29" s="543">
        <f t="shared" si="0"/>
        <v>0</v>
      </c>
      <c r="F29" s="544">
        <f t="shared" si="1"/>
        <v>0</v>
      </c>
      <c r="G29" s="553"/>
      <c r="H29" s="860"/>
      <c r="I29" s="552"/>
      <c r="J29" s="547"/>
      <c r="K29" s="548">
        <f t="shared" si="2"/>
        <v>0</v>
      </c>
      <c r="L29" s="549"/>
    </row>
    <row r="30" spans="2:12" x14ac:dyDescent="0.25">
      <c r="B30" s="550"/>
      <c r="C30" s="551"/>
      <c r="D30" s="552"/>
      <c r="E30" s="543">
        <f t="shared" si="0"/>
        <v>0</v>
      </c>
      <c r="F30" s="544">
        <f t="shared" si="1"/>
        <v>0</v>
      </c>
      <c r="G30" s="553"/>
      <c r="H30" s="860"/>
      <c r="I30" s="552"/>
      <c r="J30" s="547"/>
      <c r="K30" s="548">
        <f t="shared" si="2"/>
        <v>0</v>
      </c>
      <c r="L30" s="549"/>
    </row>
    <row r="31" spans="2:12" x14ac:dyDescent="0.25">
      <c r="B31" s="550"/>
      <c r="C31" s="551"/>
      <c r="D31" s="552"/>
      <c r="E31" s="543"/>
      <c r="F31" s="544"/>
      <c r="G31" s="553"/>
      <c r="H31" s="860"/>
      <c r="I31" s="552"/>
      <c r="J31" s="547"/>
      <c r="K31" s="548">
        <f t="shared" si="2"/>
        <v>0</v>
      </c>
      <c r="L31" s="549"/>
    </row>
    <row r="32" spans="2:12" x14ac:dyDescent="0.25">
      <c r="B32" s="550"/>
      <c r="C32" s="551"/>
      <c r="D32" s="552"/>
      <c r="E32" s="543">
        <f t="shared" si="0"/>
        <v>0</v>
      </c>
      <c r="F32" s="544">
        <f t="shared" si="1"/>
        <v>0</v>
      </c>
      <c r="G32" s="553" t="str">
        <f>'Edit sheet'!E11</f>
        <v>Subscription</v>
      </c>
      <c r="H32" s="860"/>
      <c r="I32" s="552"/>
      <c r="J32" s="547"/>
      <c r="K32" s="548"/>
      <c r="L32" s="549"/>
    </row>
    <row r="33" spans="2:12" x14ac:dyDescent="0.25">
      <c r="B33" s="550"/>
      <c r="C33" s="551"/>
      <c r="D33" s="552"/>
      <c r="E33" s="543"/>
      <c r="F33" s="544"/>
      <c r="G33" s="553"/>
      <c r="H33" s="860"/>
      <c r="I33" s="552"/>
      <c r="J33" s="547"/>
      <c r="K33" s="548"/>
      <c r="L33" s="549"/>
    </row>
    <row r="34" spans="2:12" x14ac:dyDescent="0.25">
      <c r="B34" s="550"/>
      <c r="C34" s="551"/>
      <c r="D34" s="552"/>
      <c r="E34" s="543"/>
      <c r="F34" s="544"/>
      <c r="G34" s="553"/>
      <c r="H34" s="860"/>
      <c r="I34" s="552"/>
      <c r="J34" s="547"/>
      <c r="K34" s="548"/>
      <c r="L34" s="549"/>
    </row>
    <row r="35" spans="2:12" x14ac:dyDescent="0.25">
      <c r="B35" s="550"/>
      <c r="C35" s="551"/>
      <c r="D35" s="552"/>
      <c r="E35" s="543"/>
      <c r="F35" s="544"/>
      <c r="G35" s="553"/>
      <c r="H35" s="860"/>
      <c r="I35" s="552"/>
      <c r="J35" s="547"/>
      <c r="K35" s="548"/>
      <c r="L35" s="549"/>
    </row>
    <row r="36" spans="2:12" x14ac:dyDescent="0.25">
      <c r="B36" s="550"/>
      <c r="C36" s="551"/>
      <c r="D36" s="552"/>
      <c r="E36" s="543"/>
      <c r="F36" s="544"/>
      <c r="G36" s="553"/>
      <c r="H36" s="860"/>
      <c r="I36" s="552"/>
      <c r="J36" s="547"/>
      <c r="K36" s="548"/>
      <c r="L36" s="549"/>
    </row>
    <row r="37" spans="2:12" x14ac:dyDescent="0.25">
      <c r="B37" s="550"/>
      <c r="C37" s="551"/>
      <c r="D37" s="552"/>
      <c r="E37" s="543">
        <f t="shared" si="0"/>
        <v>0</v>
      </c>
      <c r="F37" s="544">
        <f t="shared" si="1"/>
        <v>0</v>
      </c>
      <c r="G37" s="553"/>
      <c r="H37" s="860"/>
      <c r="I37" s="552"/>
      <c r="J37" s="547"/>
      <c r="K37" s="548"/>
      <c r="L37" s="549"/>
    </row>
    <row r="38" spans="2:12" x14ac:dyDescent="0.25">
      <c r="B38" s="550"/>
      <c r="C38" s="551"/>
      <c r="D38" s="552"/>
      <c r="E38" s="543">
        <f t="shared" si="0"/>
        <v>0</v>
      </c>
      <c r="F38" s="544">
        <f t="shared" si="1"/>
        <v>0</v>
      </c>
      <c r="G38" s="553"/>
      <c r="H38" s="554"/>
      <c r="I38" s="552"/>
      <c r="J38" s="547"/>
      <c r="K38" s="548"/>
      <c r="L38" s="549"/>
    </row>
    <row r="39" spans="2:12" x14ac:dyDescent="0.25">
      <c r="B39" s="550"/>
      <c r="C39" s="551"/>
      <c r="D39" s="552"/>
      <c r="E39" s="543">
        <f t="shared" si="0"/>
        <v>0</v>
      </c>
      <c r="F39" s="544">
        <f t="shared" si="1"/>
        <v>0</v>
      </c>
      <c r="G39" s="553" t="str">
        <f>'Edit sheet'!E12</f>
        <v>Car insuarance</v>
      </c>
      <c r="H39" s="860"/>
      <c r="I39" s="552"/>
      <c r="J39" s="547"/>
      <c r="K39" s="548"/>
      <c r="L39" s="549"/>
    </row>
    <row r="40" spans="2:12" x14ac:dyDescent="0.25">
      <c r="B40" s="550"/>
      <c r="C40" s="551"/>
      <c r="D40" s="552"/>
      <c r="E40" s="543">
        <f t="shared" si="0"/>
        <v>0</v>
      </c>
      <c r="F40" s="544">
        <f t="shared" si="1"/>
        <v>0</v>
      </c>
      <c r="G40" s="553" t="str">
        <f>'Edit sheet'!E13</f>
        <v>Auto repair</v>
      </c>
      <c r="H40" s="554"/>
      <c r="I40" s="552"/>
      <c r="J40" s="547">
        <f t="shared" ref="J40:J41" si="8">I40*0.07</f>
        <v>0</v>
      </c>
      <c r="K40" s="548">
        <f t="shared" si="2"/>
        <v>0</v>
      </c>
      <c r="L40" s="549"/>
    </row>
    <row r="41" spans="2:12" x14ac:dyDescent="0.25">
      <c r="B41" s="550"/>
      <c r="C41" s="541"/>
      <c r="D41" s="552"/>
      <c r="E41" s="543">
        <f t="shared" si="0"/>
        <v>0</v>
      </c>
      <c r="F41" s="544">
        <f t="shared" si="1"/>
        <v>0</v>
      </c>
      <c r="G41" s="553" t="str">
        <f>'Edit sheet'!E14</f>
        <v>Marketing &amp; Advatising</v>
      </c>
      <c r="H41" s="554"/>
      <c r="I41" s="552"/>
      <c r="J41" s="547">
        <f t="shared" si="8"/>
        <v>0</v>
      </c>
      <c r="K41" s="548">
        <f t="shared" si="2"/>
        <v>0</v>
      </c>
      <c r="L41" s="549"/>
    </row>
    <row r="42" spans="2:12" x14ac:dyDescent="0.25">
      <c r="B42" s="545"/>
      <c r="C42" s="541"/>
      <c r="D42" s="552"/>
      <c r="E42" s="543">
        <f t="shared" si="0"/>
        <v>0</v>
      </c>
      <c r="F42" s="544">
        <f t="shared" si="1"/>
        <v>0</v>
      </c>
      <c r="G42" s="545" t="str">
        <f>'Edit sheet'!E15</f>
        <v>Car payment</v>
      </c>
      <c r="H42" s="865"/>
      <c r="I42" s="547"/>
      <c r="J42" s="547"/>
      <c r="K42" s="555"/>
      <c r="L42" s="549"/>
    </row>
    <row r="43" spans="2:12" ht="14.4" thickBot="1" x14ac:dyDescent="0.3">
      <c r="B43" s="556"/>
      <c r="C43" s="557"/>
      <c r="D43" s="552"/>
      <c r="E43" s="543">
        <f t="shared" si="0"/>
        <v>0</v>
      </c>
      <c r="F43" s="548">
        <f t="shared" si="1"/>
        <v>0</v>
      </c>
      <c r="G43" s="558" t="str">
        <f>'Edit sheet'!E16</f>
        <v>Office</v>
      </c>
      <c r="H43" s="532"/>
      <c r="I43" s="537"/>
      <c r="J43" s="537">
        <f>I43*7%</f>
        <v>0</v>
      </c>
      <c r="K43" s="559">
        <f>I43*5%</f>
        <v>0</v>
      </c>
      <c r="L43" s="549"/>
    </row>
    <row r="44" spans="2:12" ht="14.4" thickBot="1" x14ac:dyDescent="0.3">
      <c r="B44" s="560" t="s">
        <v>8</v>
      </c>
      <c r="C44" s="561"/>
      <c r="D44" s="562">
        <f>SUM(D4:D43)</f>
        <v>0</v>
      </c>
      <c r="E44" s="563">
        <f>SUM(E4:E43)</f>
        <v>0</v>
      </c>
      <c r="F44" s="564">
        <f>SUM(F4:F43)</f>
        <v>0</v>
      </c>
      <c r="G44" s="565" t="str">
        <f>'Edit sheet'!E17</f>
        <v>WCB</v>
      </c>
      <c r="H44" s="541"/>
      <c r="I44" s="541"/>
      <c r="J44" s="537">
        <f t="shared" ref="J44:J45" si="9">I44*7%</f>
        <v>0</v>
      </c>
      <c r="K44" s="559">
        <f t="shared" ref="K44:K45" si="10">I44*5%</f>
        <v>0</v>
      </c>
      <c r="L44" s="549"/>
    </row>
    <row r="45" spans="2:12" x14ac:dyDescent="0.25">
      <c r="F45" s="566"/>
      <c r="G45" s="565" t="str">
        <f>'Edit sheet'!E18</f>
        <v>PPE</v>
      </c>
      <c r="H45" s="541"/>
      <c r="I45" s="541"/>
      <c r="J45" s="537">
        <f t="shared" si="9"/>
        <v>0</v>
      </c>
      <c r="K45" s="559">
        <f t="shared" si="10"/>
        <v>0</v>
      </c>
      <c r="L45" s="549"/>
    </row>
    <row r="46" spans="2:12" x14ac:dyDescent="0.25">
      <c r="G46" s="565" t="str">
        <f>'Edit sheet'!E19</f>
        <v>Income tax</v>
      </c>
      <c r="H46" s="541"/>
      <c r="I46" s="541"/>
      <c r="J46" s="537"/>
      <c r="K46" s="559"/>
      <c r="L46" s="549"/>
    </row>
    <row r="47" spans="2:12" x14ac:dyDescent="0.25">
      <c r="G47" s="565" t="str">
        <f>'Edit sheet'!E20</f>
        <v>Education</v>
      </c>
      <c r="H47" s="865"/>
      <c r="I47" s="541"/>
      <c r="J47" s="537"/>
      <c r="K47" s="559"/>
      <c r="L47" s="549"/>
    </row>
    <row r="48" spans="2:12" x14ac:dyDescent="0.25">
      <c r="G48" s="565" t="str">
        <f>'Edit sheet'!E21</f>
        <v/>
      </c>
      <c r="H48" s="865"/>
      <c r="I48" s="541"/>
      <c r="J48" s="537"/>
      <c r="K48" s="559"/>
      <c r="L48" s="549"/>
    </row>
    <row r="49" spans="7:16" ht="14.4" thickBot="1" x14ac:dyDescent="0.3">
      <c r="G49" s="567" t="str">
        <f>'Edit sheet'!E22</f>
        <v/>
      </c>
      <c r="H49" s="551"/>
      <c r="I49" s="551"/>
      <c r="J49" s="537"/>
      <c r="K49" s="559"/>
      <c r="L49" s="876"/>
    </row>
    <row r="50" spans="7:16" x14ac:dyDescent="0.25">
      <c r="G50" s="568" t="str">
        <f>G4</f>
        <v>Interest Payment &amp; Bank fees</v>
      </c>
      <c r="H50" s="569"/>
      <c r="I50" s="570">
        <f>SUM(I4:I8)</f>
        <v>0</v>
      </c>
      <c r="J50" s="570"/>
      <c r="K50" s="571"/>
    </row>
    <row r="51" spans="7:16" x14ac:dyDescent="0.25">
      <c r="G51" s="565" t="str">
        <f>G9</f>
        <v>Salaries</v>
      </c>
      <c r="H51" s="541"/>
      <c r="I51" s="547">
        <f>SUM(I9:I15)</f>
        <v>0</v>
      </c>
      <c r="J51" s="547"/>
      <c r="K51" s="555">
        <f>(I51*0.05)</f>
        <v>0</v>
      </c>
    </row>
    <row r="52" spans="7:16" x14ac:dyDescent="0.25">
      <c r="G52" s="565" t="str">
        <f>G16</f>
        <v>Tools</v>
      </c>
      <c r="H52" s="541"/>
      <c r="I52" s="547">
        <f>SUM(I16:I19)</f>
        <v>0</v>
      </c>
      <c r="J52" s="547">
        <f>(I52*0.07)</f>
        <v>0</v>
      </c>
      <c r="K52" s="555">
        <f>(I52*0.05)</f>
        <v>0</v>
      </c>
    </row>
    <row r="53" spans="7:16" x14ac:dyDescent="0.25">
      <c r="G53" s="565" t="str">
        <f>G20</f>
        <v>Materials</v>
      </c>
      <c r="H53" s="541"/>
      <c r="I53" s="547">
        <f>SUM(I20:I22)</f>
        <v>0</v>
      </c>
      <c r="J53" s="547">
        <f t="shared" ref="J53" si="11">(I53*0.07)</f>
        <v>0</v>
      </c>
      <c r="K53" s="555">
        <f>(I53*0.05)</f>
        <v>0</v>
      </c>
    </row>
    <row r="54" spans="7:16" x14ac:dyDescent="0.25">
      <c r="G54" s="565" t="str">
        <f>G28</f>
        <v>Gas</v>
      </c>
      <c r="H54" s="541"/>
      <c r="I54" s="547">
        <f>SUM(I28:I31)</f>
        <v>0</v>
      </c>
      <c r="J54" s="547"/>
      <c r="K54" s="555">
        <f>(I54*0.05)</f>
        <v>0</v>
      </c>
    </row>
    <row r="55" spans="7:16" ht="14.4" thickBot="1" x14ac:dyDescent="0.3">
      <c r="G55" s="565" t="str">
        <f>G32</f>
        <v>Subscription</v>
      </c>
      <c r="H55" s="541"/>
      <c r="I55" s="547">
        <f>SUM(I32:I38)</f>
        <v>0</v>
      </c>
      <c r="J55" s="547"/>
      <c r="K55" s="555"/>
    </row>
    <row r="56" spans="7:16" x14ac:dyDescent="0.25">
      <c r="G56" s="565" t="str">
        <f t="shared" ref="G56:G66" si="12">G39</f>
        <v>Car insuarance</v>
      </c>
      <c r="H56" s="541"/>
      <c r="I56" s="547">
        <f>SUM(I39)</f>
        <v>0</v>
      </c>
      <c r="J56" s="547"/>
      <c r="K56" s="555"/>
      <c r="M56" s="568" t="s">
        <v>10</v>
      </c>
      <c r="N56" s="569" t="s">
        <v>11</v>
      </c>
      <c r="O56" s="569" t="s">
        <v>12</v>
      </c>
      <c r="P56" s="572" t="s">
        <v>13</v>
      </c>
    </row>
    <row r="57" spans="7:16" ht="14.4" thickBot="1" x14ac:dyDescent="0.3">
      <c r="G57" s="565" t="str">
        <f t="shared" si="12"/>
        <v>Auto repair</v>
      </c>
      <c r="H57" s="541"/>
      <c r="I57" s="547">
        <f>SUM(I40)</f>
        <v>0</v>
      </c>
      <c r="J57" s="547"/>
      <c r="K57" s="555"/>
      <c r="M57" s="573">
        <f>SUM(I50:J63)</f>
        <v>0</v>
      </c>
      <c r="N57" s="574">
        <f>SUM(K50:K63)</f>
        <v>0</v>
      </c>
      <c r="O57" s="574">
        <f>(D44-M57)</f>
        <v>0</v>
      </c>
      <c r="P57" s="575">
        <f>F44-(SUM(K50:K63))</f>
        <v>0</v>
      </c>
    </row>
    <row r="58" spans="7:16" x14ac:dyDescent="0.25">
      <c r="G58" s="565" t="str">
        <f t="shared" si="12"/>
        <v>Marketing &amp; Advatising</v>
      </c>
      <c r="H58" s="541"/>
      <c r="I58" s="547">
        <f>SUM(I41)</f>
        <v>0</v>
      </c>
      <c r="J58" s="547"/>
      <c r="K58" s="555"/>
    </row>
    <row r="59" spans="7:16" x14ac:dyDescent="0.25">
      <c r="G59" s="565" t="str">
        <f t="shared" si="12"/>
        <v>Car payment</v>
      </c>
      <c r="H59" s="541"/>
      <c r="I59" s="547">
        <f>SUM(I42:I43)</f>
        <v>0</v>
      </c>
      <c r="J59" s="547"/>
      <c r="K59" s="555"/>
    </row>
    <row r="60" spans="7:16" x14ac:dyDescent="0.25">
      <c r="G60" s="565" t="str">
        <f t="shared" si="12"/>
        <v>Office</v>
      </c>
      <c r="H60" s="541"/>
      <c r="I60" s="547">
        <f>SUM(I43)</f>
        <v>0</v>
      </c>
      <c r="J60" s="547"/>
      <c r="K60" s="555"/>
    </row>
    <row r="61" spans="7:16" x14ac:dyDescent="0.25">
      <c r="G61" s="565" t="str">
        <f t="shared" si="12"/>
        <v>WCB</v>
      </c>
      <c r="H61" s="541"/>
      <c r="I61" s="547">
        <v>0</v>
      </c>
      <c r="J61" s="547"/>
      <c r="K61" s="555"/>
    </row>
    <row r="62" spans="7:16" x14ac:dyDescent="0.25">
      <c r="G62" s="565" t="str">
        <f t="shared" si="12"/>
        <v>PPE</v>
      </c>
      <c r="H62" s="541"/>
      <c r="I62" s="547">
        <v>0</v>
      </c>
      <c r="J62" s="547"/>
      <c r="K62" s="555"/>
    </row>
    <row r="63" spans="7:16" x14ac:dyDescent="0.25">
      <c r="G63" s="567" t="str">
        <f t="shared" si="12"/>
        <v>Income tax</v>
      </c>
      <c r="H63" s="551"/>
      <c r="I63" s="576">
        <v>0</v>
      </c>
      <c r="J63" s="576"/>
      <c r="K63" s="577"/>
    </row>
    <row r="64" spans="7:16" x14ac:dyDescent="0.25">
      <c r="G64" s="565" t="str">
        <f t="shared" si="12"/>
        <v>Education</v>
      </c>
      <c r="H64" s="541"/>
      <c r="I64" s="578">
        <f>SUM(I47:I49)</f>
        <v>0</v>
      </c>
      <c r="J64" s="576"/>
      <c r="K64" s="577"/>
    </row>
    <row r="65" spans="7:11" x14ac:dyDescent="0.25">
      <c r="G65" s="565" t="str">
        <f t="shared" si="12"/>
        <v/>
      </c>
      <c r="H65" s="541"/>
      <c r="I65" s="578">
        <v>0</v>
      </c>
      <c r="J65" s="576"/>
      <c r="K65" s="577"/>
    </row>
    <row r="66" spans="7:11" ht="14.4" thickBot="1" x14ac:dyDescent="0.3">
      <c r="G66" s="579" t="str">
        <f t="shared" si="12"/>
        <v/>
      </c>
      <c r="H66" s="557"/>
      <c r="I66" s="580">
        <v>0</v>
      </c>
      <c r="J66" s="574"/>
      <c r="K66" s="575"/>
    </row>
  </sheetData>
  <hyperlinks>
    <hyperlink ref="F3" location="GST!A1" display="GST" xr:uid="{8FDB77C5-5743-4B16-8736-0F208007A0AD}"/>
    <hyperlink ref="F2" location="'Income statement'!A1" display="Income Statement" xr:uid="{FAFCB313-6732-47C8-910E-6C8D55794692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4947-A43C-4B12-B46C-38BE7BAC0FF7}">
  <dimension ref="B1:P72"/>
  <sheetViews>
    <sheetView topLeftCell="A37" workbookViewId="0">
      <selection activeCell="L47" sqref="L47"/>
    </sheetView>
  </sheetViews>
  <sheetFormatPr defaultColWidth="8.77734375" defaultRowHeight="13.8" x14ac:dyDescent="0.25"/>
  <cols>
    <col min="1" max="1" width="4.21875" style="136" customWidth="1"/>
    <col min="2" max="2" width="26.21875" style="136" customWidth="1"/>
    <col min="3" max="3" width="10.6640625" style="136" customWidth="1"/>
    <col min="4" max="5" width="14" style="136" customWidth="1"/>
    <col min="6" max="6" width="8.77734375" style="136" bestFit="1" customWidth="1"/>
    <col min="7" max="7" width="25.6640625" style="136" bestFit="1" customWidth="1"/>
    <col min="8" max="8" width="11.44140625" style="136" customWidth="1"/>
    <col min="9" max="9" width="11.109375" style="136" bestFit="1" customWidth="1"/>
    <col min="10" max="11" width="8.77734375" style="136"/>
    <col min="12" max="12" width="43.88671875" style="136" customWidth="1"/>
    <col min="13" max="13" width="10.21875" style="136" customWidth="1"/>
    <col min="14" max="14" width="8.77734375" style="136"/>
    <col min="15" max="15" width="12" style="136" customWidth="1"/>
    <col min="16" max="16384" width="8.77734375" style="136"/>
  </cols>
  <sheetData>
    <row r="1" spans="2:12" x14ac:dyDescent="0.25">
      <c r="D1" s="136" t="s">
        <v>0</v>
      </c>
    </row>
    <row r="2" spans="2:12" ht="14.4" thickBot="1" x14ac:dyDescent="0.3">
      <c r="D2" s="581" t="s">
        <v>20</v>
      </c>
      <c r="E2" s="581"/>
      <c r="F2" s="582" t="s">
        <v>49</v>
      </c>
    </row>
    <row r="3" spans="2:12" ht="14.4" thickBot="1" x14ac:dyDescent="0.3">
      <c r="B3" s="583" t="s">
        <v>36</v>
      </c>
      <c r="C3" s="584" t="s">
        <v>80</v>
      </c>
      <c r="D3" s="585" t="s">
        <v>1</v>
      </c>
      <c r="E3" s="586" t="s">
        <v>5</v>
      </c>
      <c r="F3" s="587" t="s">
        <v>2</v>
      </c>
      <c r="G3" s="588" t="s">
        <v>3</v>
      </c>
      <c r="H3" s="585" t="s">
        <v>80</v>
      </c>
      <c r="I3" s="585" t="s">
        <v>4</v>
      </c>
      <c r="J3" s="589" t="s">
        <v>5</v>
      </c>
      <c r="K3" s="590" t="s">
        <v>2</v>
      </c>
      <c r="L3" s="584" t="s">
        <v>81</v>
      </c>
    </row>
    <row r="4" spans="2:12" x14ac:dyDescent="0.25">
      <c r="B4" s="591"/>
      <c r="C4" s="868"/>
      <c r="D4" s="593"/>
      <c r="E4" s="594"/>
      <c r="F4" s="595">
        <f>(D4*0.05)</f>
        <v>0</v>
      </c>
      <c r="G4" s="596" t="str">
        <f>'Edit sheet'!E6</f>
        <v>Interest Payment &amp; Bank fees</v>
      </c>
      <c r="H4" s="872"/>
      <c r="I4" s="593"/>
      <c r="J4" s="597"/>
      <c r="K4" s="598"/>
      <c r="L4" s="599"/>
    </row>
    <row r="5" spans="2:12" x14ac:dyDescent="0.25">
      <c r="B5" s="600"/>
      <c r="C5" s="869"/>
      <c r="D5" s="602"/>
      <c r="E5" s="603"/>
      <c r="F5" s="604"/>
      <c r="G5" s="605"/>
      <c r="H5" s="867"/>
      <c r="I5" s="602"/>
      <c r="J5" s="607"/>
      <c r="K5" s="608"/>
      <c r="L5" s="609"/>
    </row>
    <row r="6" spans="2:12" x14ac:dyDescent="0.25">
      <c r="B6" s="600"/>
      <c r="C6" s="869"/>
      <c r="D6" s="602"/>
      <c r="E6" s="603"/>
      <c r="F6" s="604"/>
      <c r="G6" s="605"/>
      <c r="H6" s="867"/>
      <c r="I6" s="602"/>
      <c r="J6" s="607"/>
      <c r="K6" s="608"/>
      <c r="L6" s="609"/>
    </row>
    <row r="7" spans="2:12" x14ac:dyDescent="0.25">
      <c r="B7" s="600"/>
      <c r="C7" s="601"/>
      <c r="D7" s="602"/>
      <c r="E7" s="603">
        <f t="shared" ref="E7:E49" si="0">D7*7%</f>
        <v>0</v>
      </c>
      <c r="F7" s="604">
        <f t="shared" ref="F7:F49" si="1">(D7*0.05)</f>
        <v>0</v>
      </c>
      <c r="G7" s="605"/>
      <c r="H7" s="867"/>
      <c r="I7" s="602"/>
      <c r="J7" s="607"/>
      <c r="K7" s="608"/>
      <c r="L7" s="609"/>
    </row>
    <row r="8" spans="2:12" x14ac:dyDescent="0.25">
      <c r="B8" s="600"/>
      <c r="C8" s="601"/>
      <c r="D8" s="602"/>
      <c r="E8" s="603">
        <f t="shared" si="0"/>
        <v>0</v>
      </c>
      <c r="F8" s="604">
        <f t="shared" si="1"/>
        <v>0</v>
      </c>
      <c r="G8" s="605"/>
      <c r="H8" s="606"/>
      <c r="I8" s="602"/>
      <c r="J8" s="607"/>
      <c r="K8" s="608"/>
      <c r="L8" s="609"/>
    </row>
    <row r="9" spans="2:12" x14ac:dyDescent="0.25">
      <c r="B9" s="600"/>
      <c r="C9" s="601"/>
      <c r="D9" s="602"/>
      <c r="E9" s="603">
        <f t="shared" si="0"/>
        <v>0</v>
      </c>
      <c r="F9" s="604">
        <f t="shared" si="1"/>
        <v>0</v>
      </c>
      <c r="G9" s="605" t="str">
        <f>'Edit sheet'!E7</f>
        <v>Salaries</v>
      </c>
      <c r="H9" s="606"/>
      <c r="I9" s="602"/>
      <c r="J9" s="607"/>
      <c r="K9" s="608">
        <f t="shared" ref="K9:K47" si="2">(I9*0.05)</f>
        <v>0</v>
      </c>
      <c r="L9" s="609"/>
    </row>
    <row r="10" spans="2:12" x14ac:dyDescent="0.25">
      <c r="B10" s="600"/>
      <c r="C10" s="601"/>
      <c r="D10" s="602"/>
      <c r="E10" s="603">
        <f t="shared" si="0"/>
        <v>0</v>
      </c>
      <c r="F10" s="604">
        <f t="shared" si="1"/>
        <v>0</v>
      </c>
      <c r="G10" s="605"/>
      <c r="H10" s="606"/>
      <c r="I10" s="602"/>
      <c r="J10" s="607"/>
      <c r="K10" s="608">
        <f t="shared" si="2"/>
        <v>0</v>
      </c>
      <c r="L10" s="609"/>
    </row>
    <row r="11" spans="2:12" x14ac:dyDescent="0.25">
      <c r="B11" s="600"/>
      <c r="C11" s="601"/>
      <c r="D11" s="602"/>
      <c r="E11" s="603">
        <f t="shared" si="0"/>
        <v>0</v>
      </c>
      <c r="F11" s="604">
        <f t="shared" si="1"/>
        <v>0</v>
      </c>
      <c r="G11" s="605"/>
      <c r="H11" s="606"/>
      <c r="I11" s="602"/>
      <c r="J11" s="607"/>
      <c r="K11" s="608">
        <f t="shared" si="2"/>
        <v>0</v>
      </c>
      <c r="L11" s="609"/>
    </row>
    <row r="12" spans="2:12" x14ac:dyDescent="0.25">
      <c r="B12" s="600"/>
      <c r="C12" s="601"/>
      <c r="D12" s="602"/>
      <c r="E12" s="603">
        <f t="shared" si="0"/>
        <v>0</v>
      </c>
      <c r="F12" s="604">
        <f t="shared" si="1"/>
        <v>0</v>
      </c>
      <c r="G12" s="605"/>
      <c r="H12" s="606"/>
      <c r="I12" s="602"/>
      <c r="J12" s="607"/>
      <c r="K12" s="608">
        <f t="shared" si="2"/>
        <v>0</v>
      </c>
      <c r="L12" s="609"/>
    </row>
    <row r="13" spans="2:12" x14ac:dyDescent="0.25">
      <c r="B13" s="600"/>
      <c r="C13" s="601"/>
      <c r="D13" s="602"/>
      <c r="E13" s="603">
        <f t="shared" si="0"/>
        <v>0</v>
      </c>
      <c r="F13" s="604">
        <f t="shared" si="1"/>
        <v>0</v>
      </c>
      <c r="G13" s="605"/>
      <c r="H13" s="606"/>
      <c r="I13" s="602"/>
      <c r="J13" s="607"/>
      <c r="K13" s="608">
        <f t="shared" si="2"/>
        <v>0</v>
      </c>
      <c r="L13" s="609"/>
    </row>
    <row r="14" spans="2:12" x14ac:dyDescent="0.25">
      <c r="B14" s="600"/>
      <c r="C14" s="601"/>
      <c r="D14" s="602"/>
      <c r="E14" s="603">
        <f t="shared" si="0"/>
        <v>0</v>
      </c>
      <c r="F14" s="604">
        <f t="shared" si="1"/>
        <v>0</v>
      </c>
      <c r="G14" s="605"/>
      <c r="H14" s="606"/>
      <c r="I14" s="602"/>
      <c r="J14" s="607"/>
      <c r="K14" s="608">
        <f t="shared" si="2"/>
        <v>0</v>
      </c>
      <c r="L14" s="609"/>
    </row>
    <row r="15" spans="2:12" x14ac:dyDescent="0.25">
      <c r="B15" s="600"/>
      <c r="C15" s="601"/>
      <c r="D15" s="602"/>
      <c r="E15" s="603">
        <f t="shared" si="0"/>
        <v>0</v>
      </c>
      <c r="F15" s="604">
        <f t="shared" si="1"/>
        <v>0</v>
      </c>
      <c r="G15" s="605"/>
      <c r="H15" s="606"/>
      <c r="I15" s="602"/>
      <c r="J15" s="607"/>
      <c r="K15" s="608">
        <f t="shared" si="2"/>
        <v>0</v>
      </c>
      <c r="L15" s="609"/>
    </row>
    <row r="16" spans="2:12" ht="13.95" customHeight="1" x14ac:dyDescent="0.25">
      <c r="B16" s="600"/>
      <c r="C16" s="601"/>
      <c r="D16" s="602"/>
      <c r="E16" s="603">
        <f t="shared" si="0"/>
        <v>0</v>
      </c>
      <c r="F16" s="604">
        <f t="shared" si="1"/>
        <v>0</v>
      </c>
      <c r="G16" s="605" t="str">
        <f>'Edit sheet'!E8</f>
        <v>Tools</v>
      </c>
      <c r="H16" s="867"/>
      <c r="I16" s="602"/>
      <c r="J16" s="607">
        <f t="shared" ref="J16:J24" si="3">(I16*0.07)</f>
        <v>0</v>
      </c>
      <c r="K16" s="608">
        <f t="shared" si="2"/>
        <v>0</v>
      </c>
      <c r="L16" s="609"/>
    </row>
    <row r="17" spans="2:12" ht="13.95" customHeight="1" x14ac:dyDescent="0.25">
      <c r="B17" s="600"/>
      <c r="C17" s="601"/>
      <c r="D17" s="602"/>
      <c r="E17" s="603">
        <f t="shared" si="0"/>
        <v>0</v>
      </c>
      <c r="F17" s="604">
        <f t="shared" si="1"/>
        <v>0</v>
      </c>
      <c r="G17" s="605"/>
      <c r="H17" s="867"/>
      <c r="I17" s="602"/>
      <c r="J17" s="607">
        <f t="shared" si="3"/>
        <v>0</v>
      </c>
      <c r="K17" s="608">
        <f t="shared" si="2"/>
        <v>0</v>
      </c>
      <c r="L17" s="609"/>
    </row>
    <row r="18" spans="2:12" ht="13.95" customHeight="1" x14ac:dyDescent="0.25">
      <c r="B18" s="600"/>
      <c r="C18" s="601"/>
      <c r="D18" s="602"/>
      <c r="E18" s="603"/>
      <c r="F18" s="604"/>
      <c r="G18" s="605"/>
      <c r="H18" s="867"/>
      <c r="I18" s="602"/>
      <c r="J18" s="607">
        <f t="shared" ref="J18:J20" si="4">(I18*0.07)</f>
        <v>0</v>
      </c>
      <c r="K18" s="608">
        <f t="shared" ref="K18:K20" si="5">(I18*0.05)</f>
        <v>0</v>
      </c>
      <c r="L18" s="609"/>
    </row>
    <row r="19" spans="2:12" ht="13.95" customHeight="1" x14ac:dyDescent="0.25">
      <c r="B19" s="600"/>
      <c r="C19" s="601"/>
      <c r="D19" s="602"/>
      <c r="E19" s="603"/>
      <c r="F19" s="604"/>
      <c r="G19" s="605"/>
      <c r="H19" s="867"/>
      <c r="I19" s="602"/>
      <c r="J19" s="607">
        <f t="shared" si="4"/>
        <v>0</v>
      </c>
      <c r="K19" s="608">
        <f t="shared" si="5"/>
        <v>0</v>
      </c>
      <c r="L19" s="609"/>
    </row>
    <row r="20" spans="2:12" ht="13.95" customHeight="1" x14ac:dyDescent="0.25">
      <c r="B20" s="600"/>
      <c r="C20" s="601"/>
      <c r="D20" s="602"/>
      <c r="E20" s="603"/>
      <c r="F20" s="604"/>
      <c r="G20" s="605"/>
      <c r="H20" s="867"/>
      <c r="I20" s="602"/>
      <c r="J20" s="607">
        <f t="shared" si="4"/>
        <v>0</v>
      </c>
      <c r="K20" s="608">
        <f t="shared" si="5"/>
        <v>0</v>
      </c>
      <c r="L20" s="609"/>
    </row>
    <row r="21" spans="2:12" ht="13.95" customHeight="1" x14ac:dyDescent="0.25">
      <c r="B21" s="600"/>
      <c r="C21" s="601"/>
      <c r="D21" s="602"/>
      <c r="E21" s="603">
        <f t="shared" si="0"/>
        <v>0</v>
      </c>
      <c r="F21" s="604">
        <f t="shared" si="1"/>
        <v>0</v>
      </c>
      <c r="G21" s="605"/>
      <c r="H21" s="606"/>
      <c r="I21" s="602"/>
      <c r="J21" s="607">
        <f t="shared" si="3"/>
        <v>0</v>
      </c>
      <c r="K21" s="608">
        <f t="shared" si="2"/>
        <v>0</v>
      </c>
      <c r="L21" s="609"/>
    </row>
    <row r="22" spans="2:12" x14ac:dyDescent="0.25">
      <c r="B22" s="600"/>
      <c r="C22" s="601"/>
      <c r="D22" s="602"/>
      <c r="E22" s="603">
        <f t="shared" si="0"/>
        <v>0</v>
      </c>
      <c r="F22" s="604">
        <f t="shared" si="1"/>
        <v>0</v>
      </c>
      <c r="G22" s="605" t="str">
        <f>'Edit sheet'!E9</f>
        <v>Materials</v>
      </c>
      <c r="H22" s="867"/>
      <c r="I22" s="602"/>
      <c r="J22" s="607">
        <f t="shared" si="3"/>
        <v>0</v>
      </c>
      <c r="K22" s="608">
        <f t="shared" si="2"/>
        <v>0</v>
      </c>
      <c r="L22" s="609"/>
    </row>
    <row r="23" spans="2:12" x14ac:dyDescent="0.25">
      <c r="B23" s="610"/>
      <c r="C23" s="611"/>
      <c r="D23" s="612"/>
      <c r="E23" s="603">
        <f t="shared" si="0"/>
        <v>0</v>
      </c>
      <c r="F23" s="604">
        <f t="shared" si="1"/>
        <v>0</v>
      </c>
      <c r="G23" s="613"/>
      <c r="H23" s="867"/>
      <c r="I23" s="612"/>
      <c r="J23" s="607">
        <f t="shared" si="3"/>
        <v>0</v>
      </c>
      <c r="K23" s="608">
        <f t="shared" si="2"/>
        <v>0</v>
      </c>
      <c r="L23" s="609"/>
    </row>
    <row r="24" spans="2:12" x14ac:dyDescent="0.25">
      <c r="B24" s="610"/>
      <c r="C24" s="611"/>
      <c r="D24" s="612"/>
      <c r="E24" s="603">
        <f t="shared" si="0"/>
        <v>0</v>
      </c>
      <c r="F24" s="604">
        <f t="shared" si="1"/>
        <v>0</v>
      </c>
      <c r="G24" s="613"/>
      <c r="H24" s="867"/>
      <c r="I24" s="612"/>
      <c r="J24" s="607">
        <f t="shared" si="3"/>
        <v>0</v>
      </c>
      <c r="K24" s="608">
        <f t="shared" si="2"/>
        <v>0</v>
      </c>
      <c r="L24" s="609"/>
    </row>
    <row r="25" spans="2:12" x14ac:dyDescent="0.25">
      <c r="B25" s="610"/>
      <c r="C25" s="611"/>
      <c r="D25" s="612"/>
      <c r="E25" s="603"/>
      <c r="F25" s="604"/>
      <c r="G25" s="613"/>
      <c r="H25" s="866"/>
      <c r="I25" s="612"/>
      <c r="J25" s="607">
        <f t="shared" ref="J25:J35" si="6">(I25*0.07)</f>
        <v>0</v>
      </c>
      <c r="K25" s="608">
        <f t="shared" ref="K25:K35" si="7">(I25*0.05)</f>
        <v>0</v>
      </c>
      <c r="L25" s="609"/>
    </row>
    <row r="26" spans="2:12" x14ac:dyDescent="0.25">
      <c r="B26" s="610"/>
      <c r="C26" s="611"/>
      <c r="D26" s="612"/>
      <c r="E26" s="603"/>
      <c r="F26" s="604"/>
      <c r="G26" s="613"/>
      <c r="H26" s="866"/>
      <c r="I26" s="612"/>
      <c r="J26" s="607">
        <f t="shared" si="6"/>
        <v>0</v>
      </c>
      <c r="K26" s="608">
        <f t="shared" si="7"/>
        <v>0</v>
      </c>
      <c r="L26" s="609"/>
    </row>
    <row r="27" spans="2:12" x14ac:dyDescent="0.25">
      <c r="B27" s="610"/>
      <c r="C27" s="611"/>
      <c r="D27" s="612"/>
      <c r="E27" s="603"/>
      <c r="F27" s="604"/>
      <c r="G27" s="613"/>
      <c r="H27" s="866"/>
      <c r="I27" s="612"/>
      <c r="J27" s="607">
        <f t="shared" ref="J27:J29" si="8">(I27*0.07)</f>
        <v>0</v>
      </c>
      <c r="K27" s="608">
        <f t="shared" ref="K27:K29" si="9">(I27*0.05)</f>
        <v>0</v>
      </c>
      <c r="L27" s="609"/>
    </row>
    <row r="28" spans="2:12" x14ac:dyDescent="0.25">
      <c r="B28" s="610"/>
      <c r="C28" s="611"/>
      <c r="D28" s="612"/>
      <c r="E28" s="603"/>
      <c r="F28" s="604"/>
      <c r="G28" s="613"/>
      <c r="H28" s="866"/>
      <c r="I28" s="612"/>
      <c r="J28" s="607">
        <f t="shared" si="8"/>
        <v>0</v>
      </c>
      <c r="K28" s="608">
        <f t="shared" si="9"/>
        <v>0</v>
      </c>
      <c r="L28" s="609"/>
    </row>
    <row r="29" spans="2:12" x14ac:dyDescent="0.25">
      <c r="B29" s="610"/>
      <c r="C29" s="611"/>
      <c r="D29" s="612"/>
      <c r="E29" s="603"/>
      <c r="F29" s="604"/>
      <c r="G29" s="613"/>
      <c r="H29" s="866"/>
      <c r="I29" s="612"/>
      <c r="J29" s="607">
        <f t="shared" si="8"/>
        <v>0</v>
      </c>
      <c r="K29" s="608">
        <f t="shared" si="9"/>
        <v>0</v>
      </c>
      <c r="L29" s="609"/>
    </row>
    <row r="30" spans="2:12" x14ac:dyDescent="0.25">
      <c r="B30" s="610"/>
      <c r="C30" s="611"/>
      <c r="D30" s="612"/>
      <c r="E30" s="603"/>
      <c r="F30" s="604"/>
      <c r="G30" s="613"/>
      <c r="H30" s="866"/>
      <c r="I30" s="612"/>
      <c r="J30" s="607">
        <f t="shared" si="6"/>
        <v>0</v>
      </c>
      <c r="K30" s="608">
        <f t="shared" si="7"/>
        <v>0</v>
      </c>
      <c r="L30" s="609"/>
    </row>
    <row r="31" spans="2:12" x14ac:dyDescent="0.25">
      <c r="B31" s="610"/>
      <c r="C31" s="611"/>
      <c r="D31" s="612"/>
      <c r="E31" s="603"/>
      <c r="F31" s="604"/>
      <c r="G31" s="613"/>
      <c r="H31" s="866"/>
      <c r="I31" s="612"/>
      <c r="J31" s="607">
        <f t="shared" si="6"/>
        <v>0</v>
      </c>
      <c r="K31" s="608">
        <f t="shared" si="7"/>
        <v>0</v>
      </c>
      <c r="L31" s="609"/>
    </row>
    <row r="32" spans="2:12" x14ac:dyDescent="0.25">
      <c r="B32" s="610"/>
      <c r="C32" s="611"/>
      <c r="D32" s="612"/>
      <c r="E32" s="603"/>
      <c r="F32" s="604"/>
      <c r="G32" s="613"/>
      <c r="H32" s="866"/>
      <c r="I32" s="612"/>
      <c r="J32" s="607">
        <f t="shared" ref="J32:J34" si="10">(I32*0.07)</f>
        <v>0</v>
      </c>
      <c r="K32" s="608">
        <f t="shared" ref="K32:K34" si="11">(I32*0.05)</f>
        <v>0</v>
      </c>
      <c r="L32" s="609"/>
    </row>
    <row r="33" spans="2:12" x14ac:dyDescent="0.25">
      <c r="B33" s="610"/>
      <c r="C33" s="611"/>
      <c r="D33" s="612"/>
      <c r="E33" s="603"/>
      <c r="F33" s="604"/>
      <c r="G33" s="613"/>
      <c r="H33" s="866"/>
      <c r="I33" s="612"/>
      <c r="J33" s="607">
        <f t="shared" si="10"/>
        <v>0</v>
      </c>
      <c r="K33" s="608">
        <f t="shared" si="11"/>
        <v>0</v>
      </c>
      <c r="L33" s="609"/>
    </row>
    <row r="34" spans="2:12" x14ac:dyDescent="0.25">
      <c r="B34" s="610"/>
      <c r="C34" s="611"/>
      <c r="D34" s="612"/>
      <c r="E34" s="603"/>
      <c r="F34" s="604"/>
      <c r="G34" s="613"/>
      <c r="H34" s="866"/>
      <c r="I34" s="612"/>
      <c r="J34" s="607">
        <f t="shared" si="10"/>
        <v>0</v>
      </c>
      <c r="K34" s="608">
        <f t="shared" si="11"/>
        <v>0</v>
      </c>
      <c r="L34" s="609"/>
    </row>
    <row r="35" spans="2:12" x14ac:dyDescent="0.25">
      <c r="B35" s="610"/>
      <c r="C35" s="611"/>
      <c r="D35" s="612"/>
      <c r="E35" s="603"/>
      <c r="F35" s="604"/>
      <c r="G35" s="613"/>
      <c r="H35" s="866"/>
      <c r="I35" s="612"/>
      <c r="J35" s="607">
        <f t="shared" si="6"/>
        <v>0</v>
      </c>
      <c r="K35" s="608">
        <f t="shared" si="7"/>
        <v>0</v>
      </c>
      <c r="L35" s="609"/>
    </row>
    <row r="36" spans="2:12" x14ac:dyDescent="0.25">
      <c r="B36" s="610"/>
      <c r="C36" s="611"/>
      <c r="D36" s="612"/>
      <c r="E36" s="603">
        <f t="shared" si="0"/>
        <v>0</v>
      </c>
      <c r="F36" s="604">
        <f t="shared" si="1"/>
        <v>0</v>
      </c>
      <c r="G36" s="613" t="str">
        <f>'Edit sheet'!E10</f>
        <v>Gas</v>
      </c>
      <c r="H36" s="866"/>
      <c r="I36" s="612"/>
      <c r="J36" s="607"/>
      <c r="K36" s="608">
        <f>(I36*0.05)</f>
        <v>0</v>
      </c>
      <c r="L36" s="609"/>
    </row>
    <row r="37" spans="2:12" x14ac:dyDescent="0.25">
      <c r="B37" s="610"/>
      <c r="C37" s="611"/>
      <c r="D37" s="612"/>
      <c r="E37" s="603">
        <f t="shared" si="0"/>
        <v>0</v>
      </c>
      <c r="F37" s="604">
        <f t="shared" si="1"/>
        <v>0</v>
      </c>
      <c r="G37" s="613"/>
      <c r="H37" s="866"/>
      <c r="I37" s="612"/>
      <c r="J37" s="607"/>
      <c r="K37" s="608">
        <f t="shared" si="2"/>
        <v>0</v>
      </c>
      <c r="L37" s="609"/>
    </row>
    <row r="38" spans="2:12" x14ac:dyDescent="0.25">
      <c r="B38" s="610"/>
      <c r="C38" s="611"/>
      <c r="D38" s="612"/>
      <c r="E38" s="603">
        <f t="shared" si="0"/>
        <v>0</v>
      </c>
      <c r="F38" s="604">
        <f t="shared" si="1"/>
        <v>0</v>
      </c>
      <c r="G38" s="613"/>
      <c r="H38" s="866"/>
      <c r="I38" s="612"/>
      <c r="J38" s="607"/>
      <c r="K38" s="608">
        <f t="shared" si="2"/>
        <v>0</v>
      </c>
      <c r="L38" s="609"/>
    </row>
    <row r="39" spans="2:12" x14ac:dyDescent="0.25">
      <c r="B39" s="610"/>
      <c r="C39" s="611"/>
      <c r="D39" s="612"/>
      <c r="E39" s="603">
        <f t="shared" si="0"/>
        <v>0</v>
      </c>
      <c r="F39" s="604">
        <f t="shared" si="1"/>
        <v>0</v>
      </c>
      <c r="G39" s="613" t="str">
        <f>'Edit sheet'!E11</f>
        <v>Subscription</v>
      </c>
      <c r="H39" s="866"/>
      <c r="I39" s="612"/>
      <c r="J39" s="607"/>
      <c r="K39" s="608"/>
      <c r="L39" s="609"/>
    </row>
    <row r="40" spans="2:12" x14ac:dyDescent="0.25">
      <c r="B40" s="610"/>
      <c r="C40" s="611"/>
      <c r="D40" s="612"/>
      <c r="E40" s="603"/>
      <c r="F40" s="604"/>
      <c r="G40" s="613"/>
      <c r="H40" s="866"/>
      <c r="I40" s="612"/>
      <c r="J40" s="607"/>
      <c r="K40" s="608"/>
      <c r="L40" s="609"/>
    </row>
    <row r="41" spans="2:12" x14ac:dyDescent="0.25">
      <c r="B41" s="610"/>
      <c r="C41" s="611"/>
      <c r="D41" s="612"/>
      <c r="E41" s="603"/>
      <c r="F41" s="604"/>
      <c r="G41" s="613"/>
      <c r="H41" s="866"/>
      <c r="I41" s="612"/>
      <c r="J41" s="607"/>
      <c r="K41" s="608"/>
      <c r="L41" s="609"/>
    </row>
    <row r="42" spans="2:12" x14ac:dyDescent="0.25">
      <c r="B42" s="610"/>
      <c r="C42" s="611"/>
      <c r="D42" s="612"/>
      <c r="E42" s="603"/>
      <c r="F42" s="604"/>
      <c r="G42" s="613"/>
      <c r="H42" s="866"/>
      <c r="I42" s="612"/>
      <c r="J42" s="607"/>
      <c r="K42" s="608"/>
      <c r="L42" s="609"/>
    </row>
    <row r="43" spans="2:12" x14ac:dyDescent="0.25">
      <c r="B43" s="610"/>
      <c r="C43" s="611"/>
      <c r="D43" s="612"/>
      <c r="E43" s="603">
        <f t="shared" si="0"/>
        <v>0</v>
      </c>
      <c r="F43" s="604">
        <f t="shared" si="1"/>
        <v>0</v>
      </c>
      <c r="G43" s="613"/>
      <c r="H43" s="866"/>
      <c r="I43" s="612"/>
      <c r="J43" s="607"/>
      <c r="K43" s="608"/>
      <c r="L43" s="609"/>
    </row>
    <row r="44" spans="2:12" x14ac:dyDescent="0.25">
      <c r="B44" s="610"/>
      <c r="C44" s="611"/>
      <c r="D44" s="612"/>
      <c r="E44" s="603">
        <f t="shared" si="0"/>
        <v>0</v>
      </c>
      <c r="F44" s="604">
        <f t="shared" si="1"/>
        <v>0</v>
      </c>
      <c r="G44" s="613"/>
      <c r="H44" s="866"/>
      <c r="I44" s="612"/>
      <c r="J44" s="607"/>
      <c r="K44" s="608"/>
      <c r="L44" s="609"/>
    </row>
    <row r="45" spans="2:12" x14ac:dyDescent="0.25">
      <c r="B45" s="610"/>
      <c r="C45" s="611"/>
      <c r="D45" s="612"/>
      <c r="E45" s="603">
        <f t="shared" si="0"/>
        <v>0</v>
      </c>
      <c r="F45" s="604">
        <f t="shared" si="1"/>
        <v>0</v>
      </c>
      <c r="G45" s="613" t="str">
        <f>'Edit sheet'!E12</f>
        <v>Car insuarance</v>
      </c>
      <c r="H45" s="866"/>
      <c r="I45" s="612"/>
      <c r="J45" s="607"/>
      <c r="K45" s="608"/>
      <c r="L45" s="609"/>
    </row>
    <row r="46" spans="2:12" x14ac:dyDescent="0.25">
      <c r="B46" s="610"/>
      <c r="C46" s="611"/>
      <c r="D46" s="612"/>
      <c r="E46" s="603">
        <f t="shared" si="0"/>
        <v>0</v>
      </c>
      <c r="F46" s="604">
        <f t="shared" si="1"/>
        <v>0</v>
      </c>
      <c r="G46" s="613" t="str">
        <f>'Edit sheet'!E13</f>
        <v>Auto repair</v>
      </c>
      <c r="H46" s="866"/>
      <c r="I46" s="612"/>
      <c r="J46" s="607">
        <f t="shared" ref="J46:J47" si="12">I46*0.07</f>
        <v>0</v>
      </c>
      <c r="K46" s="608">
        <f t="shared" si="2"/>
        <v>0</v>
      </c>
      <c r="L46" s="609"/>
    </row>
    <row r="47" spans="2:12" x14ac:dyDescent="0.25">
      <c r="B47" s="610"/>
      <c r="C47" s="601"/>
      <c r="D47" s="612"/>
      <c r="E47" s="603">
        <f t="shared" si="0"/>
        <v>0</v>
      </c>
      <c r="F47" s="604">
        <f t="shared" si="1"/>
        <v>0</v>
      </c>
      <c r="G47" s="613" t="str">
        <f>'Edit sheet'!E14</f>
        <v>Marketing &amp; Advatising</v>
      </c>
      <c r="H47" s="614"/>
      <c r="I47" s="612"/>
      <c r="J47" s="607">
        <f t="shared" si="12"/>
        <v>0</v>
      </c>
      <c r="K47" s="608">
        <f t="shared" si="2"/>
        <v>0</v>
      </c>
      <c r="L47" s="609"/>
    </row>
    <row r="48" spans="2:12" x14ac:dyDescent="0.25">
      <c r="B48" s="605"/>
      <c r="C48" s="601"/>
      <c r="D48" s="612"/>
      <c r="E48" s="603">
        <f t="shared" si="0"/>
        <v>0</v>
      </c>
      <c r="F48" s="604">
        <f t="shared" si="1"/>
        <v>0</v>
      </c>
      <c r="G48" s="605" t="str">
        <f>'Edit sheet'!E15</f>
        <v>Car payment</v>
      </c>
      <c r="H48" s="869"/>
      <c r="I48" s="607"/>
      <c r="J48" s="607"/>
      <c r="K48" s="615"/>
      <c r="L48" s="609"/>
    </row>
    <row r="49" spans="2:16" ht="14.4" thickBot="1" x14ac:dyDescent="0.3">
      <c r="B49" s="616"/>
      <c r="C49" s="617"/>
      <c r="D49" s="612"/>
      <c r="E49" s="603">
        <f t="shared" si="0"/>
        <v>0</v>
      </c>
      <c r="F49" s="608">
        <f t="shared" si="1"/>
        <v>0</v>
      </c>
      <c r="G49" s="618" t="str">
        <f>'Edit sheet'!E16</f>
        <v>Office</v>
      </c>
      <c r="H49" s="592"/>
      <c r="I49" s="597"/>
      <c r="J49" s="597">
        <f>I49*7%</f>
        <v>0</v>
      </c>
      <c r="K49" s="615">
        <f>I49*5%</f>
        <v>0</v>
      </c>
      <c r="L49" s="875"/>
    </row>
    <row r="50" spans="2:16" ht="14.4" thickBot="1" x14ac:dyDescent="0.3">
      <c r="B50" s="621" t="s">
        <v>8</v>
      </c>
      <c r="C50" s="622"/>
      <c r="D50" s="623">
        <f>SUM(D4:D49)</f>
        <v>0</v>
      </c>
      <c r="E50" s="624">
        <f>SUM(E4:E49)</f>
        <v>0</v>
      </c>
      <c r="F50" s="625">
        <f>SUM(F4:F49)</f>
        <v>0</v>
      </c>
      <c r="G50" s="626" t="str">
        <f>'Edit sheet'!E17</f>
        <v>WCB</v>
      </c>
      <c r="H50" s="601"/>
      <c r="I50" s="601"/>
      <c r="J50" s="597"/>
      <c r="K50" s="619"/>
      <c r="L50" s="890"/>
    </row>
    <row r="51" spans="2:16" x14ac:dyDescent="0.25">
      <c r="F51" s="627"/>
      <c r="G51" s="626" t="str">
        <f>'Edit sheet'!E18</f>
        <v>PPE</v>
      </c>
      <c r="H51" s="601"/>
      <c r="I51" s="601"/>
      <c r="J51" s="597">
        <f t="shared" ref="J51:J55" si="13">I51*7%</f>
        <v>0</v>
      </c>
      <c r="K51" s="619">
        <f t="shared" ref="K51:K55" si="14">I51*5%</f>
        <v>0</v>
      </c>
      <c r="L51" s="890"/>
    </row>
    <row r="52" spans="2:16" x14ac:dyDescent="0.25">
      <c r="G52" s="626" t="str">
        <f>'Edit sheet'!E19</f>
        <v>Income tax</v>
      </c>
      <c r="H52" s="601"/>
      <c r="I52" s="601"/>
      <c r="J52" s="597"/>
      <c r="K52" s="619"/>
      <c r="L52" s="890"/>
    </row>
    <row r="53" spans="2:16" x14ac:dyDescent="0.25">
      <c r="G53" s="626" t="str">
        <f>'Edit sheet'!E20</f>
        <v>Education</v>
      </c>
      <c r="H53" s="869"/>
      <c r="I53" s="639"/>
      <c r="J53" s="597"/>
      <c r="K53" s="619"/>
      <c r="L53" s="890"/>
    </row>
    <row r="54" spans="2:16" x14ac:dyDescent="0.25">
      <c r="G54" s="626" t="str">
        <f>'Edit sheet'!E21</f>
        <v/>
      </c>
      <c r="H54" s="601"/>
      <c r="I54" s="601"/>
      <c r="J54" s="597">
        <f t="shared" si="13"/>
        <v>0</v>
      </c>
      <c r="K54" s="619">
        <f t="shared" si="14"/>
        <v>0</v>
      </c>
      <c r="L54" s="890"/>
    </row>
    <row r="55" spans="2:16" ht="14.4" thickBot="1" x14ac:dyDescent="0.3">
      <c r="G55" s="628" t="str">
        <f>'Edit sheet'!E22</f>
        <v/>
      </c>
      <c r="H55" s="611"/>
      <c r="I55" s="611"/>
      <c r="J55" s="597">
        <f t="shared" si="13"/>
        <v>0</v>
      </c>
      <c r="K55" s="891">
        <f t="shared" si="14"/>
        <v>0</v>
      </c>
      <c r="L55" s="620"/>
    </row>
    <row r="56" spans="2:16" x14ac:dyDescent="0.25">
      <c r="G56" s="629" t="str">
        <f>G4</f>
        <v>Interest Payment &amp; Bank fees</v>
      </c>
      <c r="H56" s="630"/>
      <c r="I56" s="631">
        <f>SUM(I4:I8)</f>
        <v>0</v>
      </c>
      <c r="J56" s="631"/>
      <c r="K56" s="632"/>
    </row>
    <row r="57" spans="2:16" x14ac:dyDescent="0.25">
      <c r="G57" s="626" t="str">
        <f>G9</f>
        <v>Salaries</v>
      </c>
      <c r="H57" s="601"/>
      <c r="I57" s="607">
        <f>SUM(I9:I15)</f>
        <v>0</v>
      </c>
      <c r="J57" s="607"/>
      <c r="K57" s="615">
        <f>(I57*0.05)</f>
        <v>0</v>
      </c>
    </row>
    <row r="58" spans="2:16" x14ac:dyDescent="0.25">
      <c r="G58" s="626" t="str">
        <f>G16</f>
        <v>Tools</v>
      </c>
      <c r="H58" s="601"/>
      <c r="I58" s="607">
        <f>SUM(I16:I21)</f>
        <v>0</v>
      </c>
      <c r="J58" s="607">
        <f t="shared" ref="J58:J64" si="15">(I58*0.07)</f>
        <v>0</v>
      </c>
      <c r="K58" s="615">
        <f>(I58*0.05)</f>
        <v>0</v>
      </c>
    </row>
    <row r="59" spans="2:16" x14ac:dyDescent="0.25">
      <c r="G59" s="626" t="str">
        <f>G22</f>
        <v>Materials</v>
      </c>
      <c r="H59" s="601"/>
      <c r="I59" s="607">
        <f>SUM(I22:I24)</f>
        <v>0</v>
      </c>
      <c r="J59" s="607">
        <f t="shared" si="15"/>
        <v>0</v>
      </c>
      <c r="K59" s="615">
        <f>(I59*0.05)</f>
        <v>0</v>
      </c>
    </row>
    <row r="60" spans="2:16" x14ac:dyDescent="0.25">
      <c r="G60" s="626" t="str">
        <f>G36</f>
        <v>Gas</v>
      </c>
      <c r="H60" s="601"/>
      <c r="I60" s="607">
        <f>SUM(I36:I38)</f>
        <v>0</v>
      </c>
      <c r="J60" s="607"/>
      <c r="K60" s="615">
        <f>(I60*0.05)</f>
        <v>0</v>
      </c>
    </row>
    <row r="61" spans="2:16" ht="14.4" thickBot="1" x14ac:dyDescent="0.3">
      <c r="G61" s="626" t="str">
        <f>G39</f>
        <v>Subscription</v>
      </c>
      <c r="H61" s="601"/>
      <c r="I61" s="607">
        <f>SUM(I39:I44)</f>
        <v>0</v>
      </c>
      <c r="J61" s="607"/>
      <c r="K61" s="615"/>
    </row>
    <row r="62" spans="2:16" x14ac:dyDescent="0.25">
      <c r="G62" s="626" t="str">
        <f t="shared" ref="G62:G72" si="16">G45</f>
        <v>Car insuarance</v>
      </c>
      <c r="H62" s="601"/>
      <c r="I62" s="607">
        <f>SUM(I45)</f>
        <v>0</v>
      </c>
      <c r="J62" s="607"/>
      <c r="K62" s="615"/>
      <c r="M62" s="629" t="s">
        <v>10</v>
      </c>
      <c r="N62" s="630" t="s">
        <v>11</v>
      </c>
      <c r="O62" s="630" t="s">
        <v>12</v>
      </c>
      <c r="P62" s="633" t="s">
        <v>13</v>
      </c>
    </row>
    <row r="63" spans="2:16" ht="14.4" thickBot="1" x14ac:dyDescent="0.3">
      <c r="G63" s="626" t="str">
        <f t="shared" si="16"/>
        <v>Auto repair</v>
      </c>
      <c r="H63" s="601"/>
      <c r="I63" s="607">
        <f>SUM(I46)</f>
        <v>0</v>
      </c>
      <c r="J63" s="607">
        <f t="shared" si="15"/>
        <v>0</v>
      </c>
      <c r="K63" s="615">
        <f>SUM(K44:K47)</f>
        <v>0</v>
      </c>
      <c r="M63" s="634">
        <f>SUM(I56:J69)</f>
        <v>0</v>
      </c>
      <c r="N63" s="635">
        <f>SUM(K56:K69)</f>
        <v>0</v>
      </c>
      <c r="O63" s="635">
        <f>(D50-M63)</f>
        <v>0</v>
      </c>
      <c r="P63" s="636">
        <f>F50-(SUM(K56:K69))</f>
        <v>0</v>
      </c>
    </row>
    <row r="64" spans="2:16" x14ac:dyDescent="0.25">
      <c r="G64" s="626" t="str">
        <f t="shared" si="16"/>
        <v>Marketing &amp; Advatising</v>
      </c>
      <c r="H64" s="601"/>
      <c r="I64" s="607">
        <f>SUM(I47)</f>
        <v>0</v>
      </c>
      <c r="J64" s="607">
        <f t="shared" si="15"/>
        <v>0</v>
      </c>
      <c r="K64" s="615">
        <f>SUM(K45:K48)</f>
        <v>0</v>
      </c>
    </row>
    <row r="65" spans="7:11" x14ac:dyDescent="0.25">
      <c r="G65" s="626" t="str">
        <f t="shared" si="16"/>
        <v>Car payment</v>
      </c>
      <c r="H65" s="601"/>
      <c r="I65" s="607">
        <f>SUM(I48:I49)</f>
        <v>0</v>
      </c>
      <c r="J65" s="607"/>
      <c r="K65" s="615"/>
    </row>
    <row r="66" spans="7:11" x14ac:dyDescent="0.25">
      <c r="G66" s="626" t="str">
        <f t="shared" si="16"/>
        <v>Office</v>
      </c>
      <c r="H66" s="601"/>
      <c r="I66" s="607">
        <f>SUM(I49)</f>
        <v>0</v>
      </c>
      <c r="J66" s="607"/>
      <c r="K66" s="615"/>
    </row>
    <row r="67" spans="7:11" x14ac:dyDescent="0.25">
      <c r="G67" s="626" t="str">
        <f t="shared" si="16"/>
        <v>WCB</v>
      </c>
      <c r="H67" s="601"/>
      <c r="I67" s="607">
        <v>0</v>
      </c>
      <c r="J67" s="607"/>
      <c r="K67" s="615"/>
    </row>
    <row r="68" spans="7:11" x14ac:dyDescent="0.25">
      <c r="G68" s="626" t="str">
        <f t="shared" si="16"/>
        <v>PPE</v>
      </c>
      <c r="H68" s="601"/>
      <c r="I68" s="607">
        <v>0</v>
      </c>
      <c r="J68" s="607"/>
      <c r="K68" s="615"/>
    </row>
    <row r="69" spans="7:11" x14ac:dyDescent="0.25">
      <c r="G69" s="628" t="str">
        <f t="shared" si="16"/>
        <v>Income tax</v>
      </c>
      <c r="H69" s="611"/>
      <c r="I69" s="637">
        <v>0</v>
      </c>
      <c r="J69" s="637"/>
      <c r="K69" s="638"/>
    </row>
    <row r="70" spans="7:11" x14ac:dyDescent="0.25">
      <c r="G70" s="626" t="str">
        <f t="shared" si="16"/>
        <v>Education</v>
      </c>
      <c r="H70" s="601"/>
      <c r="I70" s="639">
        <f>I53</f>
        <v>0</v>
      </c>
      <c r="J70" s="637"/>
      <c r="K70" s="638"/>
    </row>
    <row r="71" spans="7:11" x14ac:dyDescent="0.25">
      <c r="G71" s="626" t="str">
        <f t="shared" si="16"/>
        <v/>
      </c>
      <c r="H71" s="601"/>
      <c r="I71" s="639">
        <v>0</v>
      </c>
      <c r="J71" s="637"/>
      <c r="K71" s="638"/>
    </row>
    <row r="72" spans="7:11" ht="14.4" thickBot="1" x14ac:dyDescent="0.3">
      <c r="G72" s="640" t="str">
        <f t="shared" si="16"/>
        <v/>
      </c>
      <c r="H72" s="617"/>
      <c r="I72" s="641">
        <v>0</v>
      </c>
      <c r="J72" s="635"/>
      <c r="K72" s="636"/>
    </row>
  </sheetData>
  <hyperlinks>
    <hyperlink ref="F3" location="GST!A1" display="GST" xr:uid="{1B2F8A5B-64C8-4610-863E-E7383FA7422E}"/>
    <hyperlink ref="F2" location="'Income statement'!A1" display="Income Statement" xr:uid="{89D70D95-69DB-4AA6-80B2-F3AA5BC32D06}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8E7F-CE3A-40A2-A94A-0EAD44377C64}">
  <dimension ref="B1:P74"/>
  <sheetViews>
    <sheetView topLeftCell="A46" workbookViewId="0">
      <selection activeCell="L56" sqref="L56"/>
    </sheetView>
  </sheetViews>
  <sheetFormatPr defaultColWidth="8.77734375" defaultRowHeight="13.8" x14ac:dyDescent="0.25"/>
  <cols>
    <col min="1" max="1" width="4.21875" style="642" customWidth="1"/>
    <col min="2" max="2" width="26.21875" style="642" customWidth="1"/>
    <col min="3" max="3" width="10.6640625" style="642" customWidth="1"/>
    <col min="4" max="5" width="14" style="642" customWidth="1"/>
    <col min="6" max="6" width="8.77734375" style="642" bestFit="1" customWidth="1"/>
    <col min="7" max="7" width="25.6640625" style="642" bestFit="1" customWidth="1"/>
    <col min="8" max="8" width="11.44140625" style="642" customWidth="1"/>
    <col min="9" max="9" width="11.109375" style="642" bestFit="1" customWidth="1"/>
    <col min="10" max="11" width="8.77734375" style="642"/>
    <col min="12" max="12" width="45.44140625" style="642" customWidth="1"/>
    <col min="13" max="13" width="10.21875" style="642" customWidth="1"/>
    <col min="14" max="14" width="8.77734375" style="642"/>
    <col min="15" max="15" width="12" style="642" customWidth="1"/>
    <col min="16" max="16384" width="8.77734375" style="642"/>
  </cols>
  <sheetData>
    <row r="1" spans="2:12" x14ac:dyDescent="0.25">
      <c r="D1" s="642" t="s">
        <v>0</v>
      </c>
    </row>
    <row r="2" spans="2:12" ht="14.4" thickBot="1" x14ac:dyDescent="0.3">
      <c r="D2" s="643" t="s">
        <v>21</v>
      </c>
      <c r="E2" s="643"/>
      <c r="F2" s="644" t="s">
        <v>49</v>
      </c>
    </row>
    <row r="3" spans="2:12" ht="14.4" thickBot="1" x14ac:dyDescent="0.3">
      <c r="B3" s="645" t="s">
        <v>36</v>
      </c>
      <c r="C3" s="646" t="s">
        <v>80</v>
      </c>
      <c r="D3" s="647" t="s">
        <v>1</v>
      </c>
      <c r="E3" s="648" t="s">
        <v>5</v>
      </c>
      <c r="F3" s="649" t="s">
        <v>2</v>
      </c>
      <c r="G3" s="650" t="s">
        <v>3</v>
      </c>
      <c r="H3" s="647" t="s">
        <v>80</v>
      </c>
      <c r="I3" s="647" t="s">
        <v>4</v>
      </c>
      <c r="J3" s="651" t="s">
        <v>5</v>
      </c>
      <c r="K3" s="652" t="s">
        <v>2</v>
      </c>
      <c r="L3" s="646" t="s">
        <v>81</v>
      </c>
    </row>
    <row r="4" spans="2:12" x14ac:dyDescent="0.25">
      <c r="B4" s="653"/>
      <c r="C4" s="892"/>
      <c r="D4" s="655"/>
      <c r="E4" s="656"/>
      <c r="F4" s="657"/>
      <c r="G4" s="658" t="str">
        <f>'Edit sheet'!E6</f>
        <v>Interest Payment &amp; Bank fees</v>
      </c>
      <c r="H4" s="893"/>
      <c r="I4" s="655"/>
      <c r="J4" s="659"/>
      <c r="K4" s="660"/>
      <c r="L4" s="661"/>
    </row>
    <row r="5" spans="2:12" x14ac:dyDescent="0.25">
      <c r="B5" s="662"/>
      <c r="C5" s="873"/>
      <c r="D5" s="664"/>
      <c r="E5" s="665"/>
      <c r="F5" s="666">
        <f t="shared" ref="F5:F49" si="0">(D5*0.05)</f>
        <v>0</v>
      </c>
      <c r="G5" s="667"/>
      <c r="H5" s="871"/>
      <c r="I5" s="664"/>
      <c r="J5" s="669"/>
      <c r="K5" s="670"/>
      <c r="L5" s="671"/>
    </row>
    <row r="6" spans="2:12" x14ac:dyDescent="0.25">
      <c r="B6" s="662"/>
      <c r="C6" s="663"/>
      <c r="D6" s="664"/>
      <c r="E6" s="665">
        <f t="shared" ref="E6:E49" si="1">D6*7%</f>
        <v>0</v>
      </c>
      <c r="F6" s="666">
        <f t="shared" si="0"/>
        <v>0</v>
      </c>
      <c r="G6" s="667"/>
      <c r="H6" s="871"/>
      <c r="I6" s="664"/>
      <c r="J6" s="669"/>
      <c r="K6" s="670"/>
      <c r="L6" s="671"/>
    </row>
    <row r="7" spans="2:12" x14ac:dyDescent="0.25">
      <c r="B7" s="662"/>
      <c r="C7" s="663"/>
      <c r="D7" s="664"/>
      <c r="E7" s="665">
        <f t="shared" si="1"/>
        <v>0</v>
      </c>
      <c r="F7" s="666">
        <f t="shared" si="0"/>
        <v>0</v>
      </c>
      <c r="G7" s="667"/>
      <c r="H7" s="871"/>
      <c r="I7" s="664"/>
      <c r="J7" s="669"/>
      <c r="K7" s="670"/>
      <c r="L7" s="671"/>
    </row>
    <row r="8" spans="2:12" x14ac:dyDescent="0.25">
      <c r="B8" s="662"/>
      <c r="C8" s="663"/>
      <c r="D8" s="664"/>
      <c r="E8" s="665">
        <f t="shared" si="1"/>
        <v>0</v>
      </c>
      <c r="F8" s="666">
        <f t="shared" si="0"/>
        <v>0</v>
      </c>
      <c r="G8" s="667"/>
      <c r="H8" s="668"/>
      <c r="I8" s="664"/>
      <c r="J8" s="669"/>
      <c r="K8" s="670"/>
      <c r="L8" s="671"/>
    </row>
    <row r="9" spans="2:12" x14ac:dyDescent="0.25">
      <c r="B9" s="662"/>
      <c r="C9" s="663"/>
      <c r="D9" s="664"/>
      <c r="E9" s="665">
        <f t="shared" si="1"/>
        <v>0</v>
      </c>
      <c r="F9" s="666">
        <f t="shared" si="0"/>
        <v>0</v>
      </c>
      <c r="G9" s="667" t="str">
        <f>'Edit sheet'!E7</f>
        <v>Salaries</v>
      </c>
      <c r="H9" s="668"/>
      <c r="I9" s="664"/>
      <c r="J9" s="669"/>
      <c r="K9" s="670">
        <f t="shared" ref="K9:K47" si="2">(I9*0.05)</f>
        <v>0</v>
      </c>
      <c r="L9" s="671"/>
    </row>
    <row r="10" spans="2:12" x14ac:dyDescent="0.25">
      <c r="B10" s="662"/>
      <c r="C10" s="663"/>
      <c r="D10" s="664"/>
      <c r="E10" s="665">
        <f t="shared" si="1"/>
        <v>0</v>
      </c>
      <c r="F10" s="666">
        <f t="shared" si="0"/>
        <v>0</v>
      </c>
      <c r="G10" s="667"/>
      <c r="H10" s="668"/>
      <c r="I10" s="664"/>
      <c r="J10" s="669"/>
      <c r="K10" s="670">
        <f t="shared" si="2"/>
        <v>0</v>
      </c>
      <c r="L10" s="671"/>
    </row>
    <row r="11" spans="2:12" x14ac:dyDescent="0.25">
      <c r="B11" s="662"/>
      <c r="C11" s="663"/>
      <c r="D11" s="664"/>
      <c r="E11" s="665">
        <f t="shared" si="1"/>
        <v>0</v>
      </c>
      <c r="F11" s="666">
        <f t="shared" si="0"/>
        <v>0</v>
      </c>
      <c r="G11" s="667"/>
      <c r="H11" s="668"/>
      <c r="I11" s="664"/>
      <c r="J11" s="669"/>
      <c r="K11" s="670">
        <f t="shared" si="2"/>
        <v>0</v>
      </c>
      <c r="L11" s="671"/>
    </row>
    <row r="12" spans="2:12" x14ac:dyDescent="0.25">
      <c r="B12" s="662"/>
      <c r="C12" s="663"/>
      <c r="D12" s="664"/>
      <c r="E12" s="665">
        <f t="shared" si="1"/>
        <v>0</v>
      </c>
      <c r="F12" s="666">
        <f t="shared" si="0"/>
        <v>0</v>
      </c>
      <c r="G12" s="667"/>
      <c r="H12" s="668"/>
      <c r="I12" s="664"/>
      <c r="J12" s="669"/>
      <c r="K12" s="670">
        <f t="shared" si="2"/>
        <v>0</v>
      </c>
      <c r="L12" s="671"/>
    </row>
    <row r="13" spans="2:12" x14ac:dyDescent="0.25">
      <c r="B13" s="662"/>
      <c r="C13" s="663"/>
      <c r="D13" s="664"/>
      <c r="E13" s="665">
        <f t="shared" si="1"/>
        <v>0</v>
      </c>
      <c r="F13" s="666">
        <f t="shared" si="0"/>
        <v>0</v>
      </c>
      <c r="G13" s="667"/>
      <c r="H13" s="668"/>
      <c r="I13" s="664"/>
      <c r="J13" s="669"/>
      <c r="K13" s="670">
        <f t="shared" si="2"/>
        <v>0</v>
      </c>
      <c r="L13" s="671"/>
    </row>
    <row r="14" spans="2:12" x14ac:dyDescent="0.25">
      <c r="B14" s="662"/>
      <c r="C14" s="663"/>
      <c r="D14" s="664"/>
      <c r="E14" s="665">
        <f t="shared" si="1"/>
        <v>0</v>
      </c>
      <c r="F14" s="666">
        <f t="shared" si="0"/>
        <v>0</v>
      </c>
      <c r="G14" s="667"/>
      <c r="H14" s="668"/>
      <c r="I14" s="664"/>
      <c r="J14" s="669"/>
      <c r="K14" s="670">
        <f t="shared" si="2"/>
        <v>0</v>
      </c>
      <c r="L14" s="671"/>
    </row>
    <row r="15" spans="2:12" x14ac:dyDescent="0.25">
      <c r="B15" s="662"/>
      <c r="C15" s="663"/>
      <c r="D15" s="664"/>
      <c r="E15" s="665">
        <f t="shared" si="1"/>
        <v>0</v>
      </c>
      <c r="F15" s="666">
        <f t="shared" si="0"/>
        <v>0</v>
      </c>
      <c r="G15" s="667"/>
      <c r="H15" s="668"/>
      <c r="I15" s="664"/>
      <c r="J15" s="669"/>
      <c r="K15" s="670">
        <f t="shared" si="2"/>
        <v>0</v>
      </c>
      <c r="L15" s="671"/>
    </row>
    <row r="16" spans="2:12" ht="13.95" customHeight="1" x14ac:dyDescent="0.25">
      <c r="B16" s="662"/>
      <c r="C16" s="663"/>
      <c r="D16" s="664"/>
      <c r="E16" s="665">
        <f t="shared" si="1"/>
        <v>0</v>
      </c>
      <c r="F16" s="666">
        <f t="shared" si="0"/>
        <v>0</v>
      </c>
      <c r="G16" s="667" t="str">
        <f>'Edit sheet'!E8</f>
        <v>Tools</v>
      </c>
      <c r="H16" s="871"/>
      <c r="I16" s="664"/>
      <c r="J16" s="669">
        <f t="shared" ref="J16:J34" si="3">(I16*0.07)</f>
        <v>0</v>
      </c>
      <c r="K16" s="670">
        <f t="shared" si="2"/>
        <v>0</v>
      </c>
      <c r="L16" s="671"/>
    </row>
    <row r="17" spans="2:12" ht="13.95" customHeight="1" x14ac:dyDescent="0.25">
      <c r="B17" s="662"/>
      <c r="C17" s="663"/>
      <c r="D17" s="664"/>
      <c r="E17" s="665">
        <f t="shared" si="1"/>
        <v>0</v>
      </c>
      <c r="F17" s="666">
        <f t="shared" si="0"/>
        <v>0</v>
      </c>
      <c r="G17" s="667"/>
      <c r="H17" s="871"/>
      <c r="I17" s="664"/>
      <c r="J17" s="669">
        <f t="shared" si="3"/>
        <v>0</v>
      </c>
      <c r="K17" s="670">
        <f t="shared" si="2"/>
        <v>0</v>
      </c>
      <c r="L17" s="671"/>
    </row>
    <row r="18" spans="2:12" ht="13.95" customHeight="1" x14ac:dyDescent="0.25">
      <c r="B18" s="662"/>
      <c r="C18" s="663"/>
      <c r="D18" s="664"/>
      <c r="E18" s="665">
        <f t="shared" si="1"/>
        <v>0</v>
      </c>
      <c r="F18" s="666">
        <f t="shared" si="0"/>
        <v>0</v>
      </c>
      <c r="G18" s="667"/>
      <c r="H18" s="871"/>
      <c r="I18" s="664"/>
      <c r="J18" s="669">
        <f t="shared" si="3"/>
        <v>0</v>
      </c>
      <c r="K18" s="670">
        <f t="shared" si="2"/>
        <v>0</v>
      </c>
      <c r="L18" s="671"/>
    </row>
    <row r="19" spans="2:12" x14ac:dyDescent="0.25">
      <c r="B19" s="662"/>
      <c r="C19" s="663"/>
      <c r="D19" s="664"/>
      <c r="E19" s="665">
        <f t="shared" si="1"/>
        <v>0</v>
      </c>
      <c r="F19" s="666">
        <f t="shared" si="0"/>
        <v>0</v>
      </c>
      <c r="G19" s="667" t="str">
        <f>'Edit sheet'!E9</f>
        <v>Materials</v>
      </c>
      <c r="H19" s="871"/>
      <c r="I19" s="664"/>
      <c r="J19" s="669">
        <f t="shared" si="3"/>
        <v>0</v>
      </c>
      <c r="K19" s="670">
        <f t="shared" si="2"/>
        <v>0</v>
      </c>
      <c r="L19" s="671"/>
    </row>
    <row r="20" spans="2:12" x14ac:dyDescent="0.25">
      <c r="B20" s="672"/>
      <c r="C20" s="673"/>
      <c r="D20" s="674"/>
      <c r="E20" s="665">
        <f t="shared" si="1"/>
        <v>0</v>
      </c>
      <c r="F20" s="666">
        <f t="shared" si="0"/>
        <v>0</v>
      </c>
      <c r="G20" s="675"/>
      <c r="H20" s="870"/>
      <c r="I20" s="674"/>
      <c r="J20" s="669">
        <f t="shared" si="3"/>
        <v>0</v>
      </c>
      <c r="K20" s="670">
        <f t="shared" si="2"/>
        <v>0</v>
      </c>
      <c r="L20" s="671"/>
    </row>
    <row r="21" spans="2:12" x14ac:dyDescent="0.25">
      <c r="B21" s="672"/>
      <c r="C21" s="673"/>
      <c r="D21" s="674"/>
      <c r="E21" s="665"/>
      <c r="F21" s="666"/>
      <c r="G21" s="675"/>
      <c r="H21" s="870"/>
      <c r="I21" s="674"/>
      <c r="J21" s="669">
        <f t="shared" ref="J21:J23" si="4">(I21*0.07)</f>
        <v>0</v>
      </c>
      <c r="K21" s="670">
        <f t="shared" ref="K21:K23" si="5">(I21*0.05)</f>
        <v>0</v>
      </c>
      <c r="L21" s="671"/>
    </row>
    <row r="22" spans="2:12" x14ac:dyDescent="0.25">
      <c r="B22" s="672"/>
      <c r="C22" s="673"/>
      <c r="D22" s="674"/>
      <c r="E22" s="665"/>
      <c r="F22" s="666"/>
      <c r="G22" s="675"/>
      <c r="H22" s="870"/>
      <c r="I22" s="674"/>
      <c r="J22" s="669">
        <f t="shared" si="4"/>
        <v>0</v>
      </c>
      <c r="K22" s="670">
        <f t="shared" si="5"/>
        <v>0</v>
      </c>
      <c r="L22" s="671"/>
    </row>
    <row r="23" spans="2:12" x14ac:dyDescent="0.25">
      <c r="B23" s="672"/>
      <c r="C23" s="673"/>
      <c r="D23" s="674"/>
      <c r="E23" s="665"/>
      <c r="F23" s="666"/>
      <c r="G23" s="675"/>
      <c r="H23" s="870"/>
      <c r="I23" s="674"/>
      <c r="J23" s="669">
        <f t="shared" si="4"/>
        <v>0</v>
      </c>
      <c r="K23" s="670">
        <f t="shared" si="5"/>
        <v>0</v>
      </c>
      <c r="L23" s="671"/>
    </row>
    <row r="24" spans="2:12" x14ac:dyDescent="0.25">
      <c r="B24" s="672"/>
      <c r="C24" s="673"/>
      <c r="D24" s="674"/>
      <c r="E24" s="665"/>
      <c r="F24" s="666"/>
      <c r="G24" s="675"/>
      <c r="H24" s="870"/>
      <c r="I24" s="674"/>
      <c r="J24" s="669">
        <f t="shared" ref="J24:J26" si="6">(I24*0.07)</f>
        <v>0</v>
      </c>
      <c r="K24" s="670">
        <f t="shared" ref="K24:K26" si="7">(I24*0.05)</f>
        <v>0</v>
      </c>
      <c r="L24" s="671"/>
    </row>
    <row r="25" spans="2:12" x14ac:dyDescent="0.25">
      <c r="B25" s="672"/>
      <c r="C25" s="673"/>
      <c r="D25" s="674"/>
      <c r="E25" s="665"/>
      <c r="F25" s="666"/>
      <c r="G25" s="675"/>
      <c r="H25" s="870"/>
      <c r="I25" s="674"/>
      <c r="J25" s="669">
        <f t="shared" si="6"/>
        <v>0</v>
      </c>
      <c r="K25" s="670">
        <f t="shared" si="7"/>
        <v>0</v>
      </c>
      <c r="L25" s="671"/>
    </row>
    <row r="26" spans="2:12" x14ac:dyDescent="0.25">
      <c r="B26" s="672"/>
      <c r="C26" s="673"/>
      <c r="D26" s="674"/>
      <c r="E26" s="665"/>
      <c r="F26" s="666"/>
      <c r="G26" s="675"/>
      <c r="H26" s="870"/>
      <c r="I26" s="674"/>
      <c r="J26" s="669">
        <f t="shared" si="6"/>
        <v>0</v>
      </c>
      <c r="K26" s="670">
        <f t="shared" si="7"/>
        <v>0</v>
      </c>
      <c r="L26" s="671"/>
    </row>
    <row r="27" spans="2:12" x14ac:dyDescent="0.25">
      <c r="B27" s="672"/>
      <c r="C27" s="673"/>
      <c r="D27" s="674"/>
      <c r="E27" s="665"/>
      <c r="F27" s="666"/>
      <c r="G27" s="675"/>
      <c r="H27" s="870"/>
      <c r="I27" s="674"/>
      <c r="J27" s="669">
        <f t="shared" ref="J27:J33" si="8">(I27*0.07)</f>
        <v>0</v>
      </c>
      <c r="K27" s="670">
        <f t="shared" ref="K27:K33" si="9">(I27*0.05)</f>
        <v>0</v>
      </c>
      <c r="L27" s="671"/>
    </row>
    <row r="28" spans="2:12" x14ac:dyDescent="0.25">
      <c r="B28" s="672"/>
      <c r="C28" s="673"/>
      <c r="D28" s="674"/>
      <c r="E28" s="665"/>
      <c r="F28" s="666"/>
      <c r="G28" s="675"/>
      <c r="H28" s="870"/>
      <c r="I28" s="674"/>
      <c r="J28" s="669">
        <f t="shared" si="8"/>
        <v>0</v>
      </c>
      <c r="K28" s="670">
        <f t="shared" si="9"/>
        <v>0</v>
      </c>
      <c r="L28" s="671"/>
    </row>
    <row r="29" spans="2:12" x14ac:dyDescent="0.25">
      <c r="B29" s="672"/>
      <c r="C29" s="673"/>
      <c r="D29" s="674"/>
      <c r="E29" s="665"/>
      <c r="F29" s="666"/>
      <c r="G29" s="675"/>
      <c r="H29" s="870"/>
      <c r="I29" s="674"/>
      <c r="J29" s="669">
        <f t="shared" si="8"/>
        <v>0</v>
      </c>
      <c r="K29" s="670">
        <f t="shared" si="9"/>
        <v>0</v>
      </c>
      <c r="L29" s="671"/>
    </row>
    <row r="30" spans="2:12" x14ac:dyDescent="0.25">
      <c r="B30" s="672"/>
      <c r="C30" s="673"/>
      <c r="D30" s="674"/>
      <c r="E30" s="665"/>
      <c r="F30" s="666"/>
      <c r="G30" s="675"/>
      <c r="H30" s="870"/>
      <c r="I30" s="674"/>
      <c r="J30" s="669">
        <f t="shared" ref="J30:J32" si="10">(I30*0.07)</f>
        <v>0</v>
      </c>
      <c r="K30" s="670">
        <f t="shared" ref="K30:K32" si="11">(I30*0.05)</f>
        <v>0</v>
      </c>
      <c r="L30" s="671"/>
    </row>
    <row r="31" spans="2:12" x14ac:dyDescent="0.25">
      <c r="B31" s="672"/>
      <c r="C31" s="673"/>
      <c r="D31" s="674"/>
      <c r="E31" s="665"/>
      <c r="F31" s="666"/>
      <c r="G31" s="675"/>
      <c r="H31" s="870"/>
      <c r="I31" s="674"/>
      <c r="J31" s="669">
        <f t="shared" si="10"/>
        <v>0</v>
      </c>
      <c r="K31" s="670">
        <f t="shared" si="11"/>
        <v>0</v>
      </c>
      <c r="L31" s="671"/>
    </row>
    <row r="32" spans="2:12" x14ac:dyDescent="0.25">
      <c r="B32" s="672"/>
      <c r="C32" s="673"/>
      <c r="D32" s="674"/>
      <c r="E32" s="665"/>
      <c r="F32" s="666"/>
      <c r="G32" s="675"/>
      <c r="H32" s="870"/>
      <c r="I32" s="674"/>
      <c r="J32" s="669">
        <f t="shared" si="10"/>
        <v>0</v>
      </c>
      <c r="K32" s="670">
        <f t="shared" si="11"/>
        <v>0</v>
      </c>
      <c r="L32" s="671"/>
    </row>
    <row r="33" spans="2:12" x14ac:dyDescent="0.25">
      <c r="B33" s="672"/>
      <c r="C33" s="673"/>
      <c r="D33" s="674"/>
      <c r="E33" s="665"/>
      <c r="F33" s="666"/>
      <c r="G33" s="675"/>
      <c r="H33" s="870"/>
      <c r="I33" s="674"/>
      <c r="J33" s="669">
        <f t="shared" si="8"/>
        <v>0</v>
      </c>
      <c r="K33" s="670">
        <f t="shared" si="9"/>
        <v>0</v>
      </c>
      <c r="L33" s="671"/>
    </row>
    <row r="34" spans="2:12" x14ac:dyDescent="0.25">
      <c r="B34" s="672"/>
      <c r="C34" s="673"/>
      <c r="D34" s="674"/>
      <c r="E34" s="665">
        <f t="shared" si="1"/>
        <v>0</v>
      </c>
      <c r="F34" s="666">
        <f t="shared" si="0"/>
        <v>0</v>
      </c>
      <c r="G34" s="675"/>
      <c r="H34" s="870"/>
      <c r="I34" s="674"/>
      <c r="J34" s="669">
        <f t="shared" si="3"/>
        <v>0</v>
      </c>
      <c r="K34" s="670">
        <f t="shared" si="2"/>
        <v>0</v>
      </c>
      <c r="L34" s="671"/>
    </row>
    <row r="35" spans="2:12" x14ac:dyDescent="0.25">
      <c r="B35" s="672"/>
      <c r="C35" s="673"/>
      <c r="D35" s="674"/>
      <c r="E35" s="665">
        <f t="shared" si="1"/>
        <v>0</v>
      </c>
      <c r="F35" s="666">
        <f t="shared" si="0"/>
        <v>0</v>
      </c>
      <c r="G35" s="675" t="str">
        <f>'Edit sheet'!E10</f>
        <v>Gas</v>
      </c>
      <c r="H35" s="870"/>
      <c r="I35" s="674"/>
      <c r="J35" s="669"/>
      <c r="K35" s="670">
        <f t="shared" si="2"/>
        <v>0</v>
      </c>
      <c r="L35" s="671"/>
    </row>
    <row r="36" spans="2:12" x14ac:dyDescent="0.25">
      <c r="B36" s="672"/>
      <c r="C36" s="673"/>
      <c r="D36" s="674"/>
      <c r="E36" s="665">
        <f t="shared" si="1"/>
        <v>0</v>
      </c>
      <c r="F36" s="666">
        <f t="shared" si="0"/>
        <v>0</v>
      </c>
      <c r="G36" s="675"/>
      <c r="H36" s="870"/>
      <c r="I36" s="674"/>
      <c r="J36" s="669"/>
      <c r="K36" s="670">
        <f t="shared" si="2"/>
        <v>0</v>
      </c>
      <c r="L36" s="671"/>
    </row>
    <row r="37" spans="2:12" x14ac:dyDescent="0.25">
      <c r="B37" s="672"/>
      <c r="C37" s="673"/>
      <c r="D37" s="674"/>
      <c r="E37" s="665"/>
      <c r="F37" s="666"/>
      <c r="G37" s="675"/>
      <c r="H37" s="870"/>
      <c r="I37" s="674"/>
      <c r="J37" s="669"/>
      <c r="K37" s="670">
        <f t="shared" si="2"/>
        <v>0</v>
      </c>
      <c r="L37" s="671"/>
    </row>
    <row r="38" spans="2:12" x14ac:dyDescent="0.25">
      <c r="B38" s="672"/>
      <c r="C38" s="673"/>
      <c r="D38" s="674"/>
      <c r="E38" s="665">
        <f t="shared" si="1"/>
        <v>0</v>
      </c>
      <c r="F38" s="666">
        <f t="shared" si="0"/>
        <v>0</v>
      </c>
      <c r="G38" s="675"/>
      <c r="H38" s="870"/>
      <c r="I38" s="674"/>
      <c r="J38" s="669"/>
      <c r="K38" s="670">
        <f t="shared" si="2"/>
        <v>0</v>
      </c>
      <c r="L38" s="671"/>
    </row>
    <row r="39" spans="2:12" x14ac:dyDescent="0.25">
      <c r="B39" s="672"/>
      <c r="C39" s="673"/>
      <c r="D39" s="674"/>
      <c r="E39" s="665">
        <f t="shared" si="1"/>
        <v>0</v>
      </c>
      <c r="F39" s="666">
        <f t="shared" si="0"/>
        <v>0</v>
      </c>
      <c r="G39" s="675" t="str">
        <f>'Edit sheet'!E11</f>
        <v>Subscription</v>
      </c>
      <c r="H39" s="870"/>
      <c r="I39" s="674"/>
      <c r="J39" s="669"/>
      <c r="K39" s="670"/>
      <c r="L39" s="671"/>
    </row>
    <row r="40" spans="2:12" x14ac:dyDescent="0.25">
      <c r="B40" s="672"/>
      <c r="C40" s="673"/>
      <c r="D40" s="674"/>
      <c r="E40" s="665"/>
      <c r="F40" s="666"/>
      <c r="G40" s="675"/>
      <c r="H40" s="870"/>
      <c r="I40" s="674"/>
      <c r="J40" s="669"/>
      <c r="K40" s="670"/>
      <c r="L40" s="671"/>
    </row>
    <row r="41" spans="2:12" x14ac:dyDescent="0.25">
      <c r="B41" s="672"/>
      <c r="C41" s="673"/>
      <c r="D41" s="674"/>
      <c r="E41" s="665"/>
      <c r="F41" s="666"/>
      <c r="G41" s="675"/>
      <c r="H41" s="870"/>
      <c r="I41" s="674"/>
      <c r="J41" s="669"/>
      <c r="K41" s="670"/>
      <c r="L41" s="671"/>
    </row>
    <row r="42" spans="2:12" x14ac:dyDescent="0.25">
      <c r="B42" s="672"/>
      <c r="C42" s="673"/>
      <c r="D42" s="674"/>
      <c r="E42" s="665">
        <f t="shared" si="1"/>
        <v>0</v>
      </c>
      <c r="F42" s="666">
        <f t="shared" si="0"/>
        <v>0</v>
      </c>
      <c r="G42" s="675"/>
      <c r="H42" s="870"/>
      <c r="I42" s="674"/>
      <c r="J42" s="669"/>
      <c r="K42" s="670"/>
      <c r="L42" s="671"/>
    </row>
    <row r="43" spans="2:12" x14ac:dyDescent="0.25">
      <c r="B43" s="672"/>
      <c r="C43" s="673"/>
      <c r="D43" s="674"/>
      <c r="E43" s="665">
        <f t="shared" si="1"/>
        <v>0</v>
      </c>
      <c r="F43" s="666">
        <f t="shared" si="0"/>
        <v>0</v>
      </c>
      <c r="G43" s="675"/>
      <c r="H43" s="870"/>
      <c r="I43" s="674"/>
      <c r="J43" s="669"/>
      <c r="K43" s="670"/>
      <c r="L43" s="671"/>
    </row>
    <row r="44" spans="2:12" x14ac:dyDescent="0.25">
      <c r="B44" s="672"/>
      <c r="C44" s="673"/>
      <c r="D44" s="674"/>
      <c r="E44" s="665"/>
      <c r="F44" s="666"/>
      <c r="G44" s="675"/>
      <c r="H44" s="870"/>
      <c r="I44" s="674"/>
      <c r="J44" s="669"/>
      <c r="K44" s="670"/>
      <c r="L44" s="671"/>
    </row>
    <row r="45" spans="2:12" x14ac:dyDescent="0.25">
      <c r="B45" s="672"/>
      <c r="C45" s="673"/>
      <c r="D45" s="674"/>
      <c r="E45" s="665">
        <f t="shared" si="1"/>
        <v>0</v>
      </c>
      <c r="F45" s="666">
        <f t="shared" si="0"/>
        <v>0</v>
      </c>
      <c r="G45" s="675" t="str">
        <f>'Edit sheet'!E12</f>
        <v>Car insuarance</v>
      </c>
      <c r="H45" s="870"/>
      <c r="I45" s="674"/>
      <c r="J45" s="669"/>
      <c r="K45" s="670"/>
      <c r="L45" s="671"/>
    </row>
    <row r="46" spans="2:12" x14ac:dyDescent="0.25">
      <c r="B46" s="672"/>
      <c r="C46" s="673"/>
      <c r="D46" s="674"/>
      <c r="E46" s="665">
        <f t="shared" si="1"/>
        <v>0</v>
      </c>
      <c r="F46" s="666">
        <f t="shared" si="0"/>
        <v>0</v>
      </c>
      <c r="G46" s="675" t="str">
        <f>'Edit sheet'!E13</f>
        <v>Auto repair</v>
      </c>
      <c r="H46" s="870"/>
      <c r="I46" s="674"/>
      <c r="J46" s="669"/>
      <c r="K46" s="670"/>
      <c r="L46" s="671"/>
    </row>
    <row r="47" spans="2:12" x14ac:dyDescent="0.25">
      <c r="B47" s="672"/>
      <c r="C47" s="663"/>
      <c r="D47" s="674"/>
      <c r="E47" s="665">
        <f t="shared" si="1"/>
        <v>0</v>
      </c>
      <c r="F47" s="666">
        <f t="shared" si="0"/>
        <v>0</v>
      </c>
      <c r="G47" s="675" t="str">
        <f>'Edit sheet'!E14</f>
        <v>Marketing &amp; Advatising</v>
      </c>
      <c r="H47" s="676"/>
      <c r="I47" s="674"/>
      <c r="J47" s="669">
        <f t="shared" ref="J47" si="12">I47*0.07</f>
        <v>0</v>
      </c>
      <c r="K47" s="670">
        <f t="shared" si="2"/>
        <v>0</v>
      </c>
      <c r="L47" s="671"/>
    </row>
    <row r="48" spans="2:12" x14ac:dyDescent="0.25">
      <c r="B48" s="667"/>
      <c r="C48" s="663"/>
      <c r="D48" s="674"/>
      <c r="E48" s="665">
        <f t="shared" si="1"/>
        <v>0</v>
      </c>
      <c r="F48" s="666">
        <f t="shared" si="0"/>
        <v>0</v>
      </c>
      <c r="G48" s="667" t="str">
        <f>'Edit sheet'!E15</f>
        <v>Car payment</v>
      </c>
      <c r="H48" s="873"/>
      <c r="I48" s="669"/>
      <c r="J48" s="669"/>
      <c r="K48" s="677"/>
      <c r="L48" s="671"/>
    </row>
    <row r="49" spans="2:16" ht="14.4" thickBot="1" x14ac:dyDescent="0.3">
      <c r="B49" s="678"/>
      <c r="C49" s="679"/>
      <c r="D49" s="674"/>
      <c r="E49" s="665">
        <f t="shared" si="1"/>
        <v>0</v>
      </c>
      <c r="F49" s="670">
        <f t="shared" si="0"/>
        <v>0</v>
      </c>
      <c r="G49" s="680" t="str">
        <f>'Edit sheet'!E16</f>
        <v>Office</v>
      </c>
      <c r="H49" s="654"/>
      <c r="I49" s="659"/>
      <c r="J49" s="659"/>
      <c r="K49" s="681"/>
      <c r="L49" s="671"/>
    </row>
    <row r="50" spans="2:16" ht="14.4" thickBot="1" x14ac:dyDescent="0.3">
      <c r="B50" s="682" t="s">
        <v>8</v>
      </c>
      <c r="C50" s="683"/>
      <c r="D50" s="684">
        <f>SUM(D4:D49)</f>
        <v>0</v>
      </c>
      <c r="E50" s="685">
        <f>SUM(E4:E49)</f>
        <v>0</v>
      </c>
      <c r="F50" s="686">
        <f>SUM(F4:F49)</f>
        <v>0</v>
      </c>
      <c r="G50" s="687" t="str">
        <f>'Edit sheet'!E17</f>
        <v>WCB</v>
      </c>
      <c r="H50" s="873"/>
      <c r="I50" s="663"/>
      <c r="J50" s="659"/>
      <c r="K50" s="681"/>
      <c r="L50" s="671"/>
    </row>
    <row r="51" spans="2:16" x14ac:dyDescent="0.25">
      <c r="F51" s="688"/>
      <c r="G51" s="687" t="str">
        <f>'Edit sheet'!E18</f>
        <v>PPE</v>
      </c>
      <c r="H51" s="663"/>
      <c r="I51" s="663"/>
      <c r="J51" s="659">
        <f t="shared" ref="J51:J57" si="13">I51*7%</f>
        <v>0</v>
      </c>
      <c r="K51" s="681">
        <f t="shared" ref="K51:K57" si="14">I51*5%</f>
        <v>0</v>
      </c>
      <c r="L51" s="671"/>
    </row>
    <row r="52" spans="2:16" x14ac:dyDescent="0.25">
      <c r="G52" s="687" t="s">
        <v>111</v>
      </c>
      <c r="H52" s="873"/>
      <c r="I52" s="663"/>
      <c r="J52" s="659">
        <f t="shared" ref="J52" si="15">I52*7%</f>
        <v>0</v>
      </c>
      <c r="K52" s="681">
        <f t="shared" ref="K52" si="16">I52*5%</f>
        <v>0</v>
      </c>
      <c r="L52" s="671"/>
    </row>
    <row r="53" spans="2:16" x14ac:dyDescent="0.25">
      <c r="G53" s="687"/>
      <c r="H53" s="873"/>
      <c r="I53" s="663"/>
      <c r="J53" s="659">
        <f t="shared" ref="J53" si="17">I53*7%</f>
        <v>0</v>
      </c>
      <c r="K53" s="681">
        <f t="shared" ref="K53" si="18">I53*5%</f>
        <v>0</v>
      </c>
      <c r="L53" s="671"/>
    </row>
    <row r="54" spans="2:16" x14ac:dyDescent="0.25">
      <c r="G54" s="687"/>
      <c r="H54" s="873"/>
      <c r="I54" s="663"/>
      <c r="J54" s="659">
        <f t="shared" ref="J54" si="19">I54*7%</f>
        <v>0</v>
      </c>
      <c r="K54" s="681">
        <f t="shared" ref="K54" si="20">I54*5%</f>
        <v>0</v>
      </c>
      <c r="L54" s="671"/>
    </row>
    <row r="55" spans="2:16" x14ac:dyDescent="0.25">
      <c r="G55" s="687" t="str">
        <f>'Edit sheet'!E20</f>
        <v>Education</v>
      </c>
      <c r="H55" s="873"/>
      <c r="I55" s="663"/>
      <c r="J55" s="659"/>
      <c r="K55" s="681"/>
      <c r="L55" s="671"/>
    </row>
    <row r="56" spans="2:16" x14ac:dyDescent="0.25">
      <c r="G56" s="687" t="str">
        <f>'Edit sheet'!E21</f>
        <v/>
      </c>
      <c r="H56" s="663"/>
      <c r="I56" s="663"/>
      <c r="J56" s="659">
        <f t="shared" si="13"/>
        <v>0</v>
      </c>
      <c r="K56" s="681">
        <f t="shared" si="14"/>
        <v>0</v>
      </c>
      <c r="L56" s="671"/>
    </row>
    <row r="57" spans="2:16" ht="14.4" thickBot="1" x14ac:dyDescent="0.3">
      <c r="G57" s="689" t="str">
        <f>'Edit sheet'!E22</f>
        <v/>
      </c>
      <c r="H57" s="673"/>
      <c r="I57" s="673"/>
      <c r="J57" s="659">
        <f t="shared" si="13"/>
        <v>0</v>
      </c>
      <c r="K57" s="681">
        <f t="shared" si="14"/>
        <v>0</v>
      </c>
      <c r="L57" s="874"/>
    </row>
    <row r="58" spans="2:16" x14ac:dyDescent="0.25">
      <c r="G58" s="690" t="str">
        <f>G4</f>
        <v>Interest Payment &amp; Bank fees</v>
      </c>
      <c r="H58" s="691"/>
      <c r="I58" s="692">
        <f>SUM(I4:I8)</f>
        <v>0</v>
      </c>
      <c r="J58" s="692"/>
      <c r="K58" s="693"/>
    </row>
    <row r="59" spans="2:16" x14ac:dyDescent="0.25">
      <c r="G59" s="687" t="str">
        <f>G9</f>
        <v>Salaries</v>
      </c>
      <c r="H59" s="663"/>
      <c r="I59" s="669">
        <f>SUM(I9:I15)</f>
        <v>0</v>
      </c>
      <c r="J59" s="669"/>
      <c r="K59" s="677">
        <f>(I59*0.05)</f>
        <v>0</v>
      </c>
    </row>
    <row r="60" spans="2:16" x14ac:dyDescent="0.25">
      <c r="G60" s="687" t="str">
        <f>G16</f>
        <v>Tools</v>
      </c>
      <c r="H60" s="663"/>
      <c r="I60" s="669">
        <f>SUM(I16:I18)</f>
        <v>0</v>
      </c>
      <c r="J60" s="669">
        <f t="shared" ref="J60:J70" si="21">(I60*0.07)</f>
        <v>0</v>
      </c>
      <c r="K60" s="677">
        <f>(I60*0.05)</f>
        <v>0</v>
      </c>
    </row>
    <row r="61" spans="2:16" x14ac:dyDescent="0.25">
      <c r="G61" s="687" t="str">
        <f>G19</f>
        <v>Materials</v>
      </c>
      <c r="H61" s="663"/>
      <c r="I61" s="669">
        <f>SUM(I19:I34)</f>
        <v>0</v>
      </c>
      <c r="J61" s="669">
        <f t="shared" si="21"/>
        <v>0</v>
      </c>
      <c r="K61" s="677">
        <f>(I61*0.05)</f>
        <v>0</v>
      </c>
    </row>
    <row r="62" spans="2:16" x14ac:dyDescent="0.25">
      <c r="G62" s="687" t="str">
        <f>G35</f>
        <v>Gas</v>
      </c>
      <c r="H62" s="663"/>
      <c r="I62" s="669">
        <f>SUM(I35:I38)</f>
        <v>0</v>
      </c>
      <c r="J62" s="669"/>
      <c r="K62" s="677">
        <f>(I62*0.05)</f>
        <v>0</v>
      </c>
    </row>
    <row r="63" spans="2:16" ht="14.4" thickBot="1" x14ac:dyDescent="0.3">
      <c r="G63" s="687" t="str">
        <f>G39</f>
        <v>Subscription</v>
      </c>
      <c r="H63" s="663"/>
      <c r="I63" s="669">
        <f>SUM(I39:I44)</f>
        <v>0</v>
      </c>
      <c r="J63" s="669">
        <f t="shared" si="21"/>
        <v>0</v>
      </c>
      <c r="K63" s="677">
        <f t="shared" ref="K63:K70" si="22">(I63*0.05)</f>
        <v>0</v>
      </c>
    </row>
    <row r="64" spans="2:16" x14ac:dyDescent="0.25">
      <c r="G64" s="687" t="str">
        <f t="shared" ref="G64:G71" si="23">G45</f>
        <v>Car insuarance</v>
      </c>
      <c r="H64" s="663"/>
      <c r="I64" s="669">
        <f>SUM(I45)</f>
        <v>0</v>
      </c>
      <c r="J64" s="669"/>
      <c r="K64" s="677"/>
      <c r="M64" s="690" t="s">
        <v>10</v>
      </c>
      <c r="N64" s="691" t="s">
        <v>11</v>
      </c>
      <c r="O64" s="691" t="s">
        <v>12</v>
      </c>
      <c r="P64" s="694" t="s">
        <v>13</v>
      </c>
    </row>
    <row r="65" spans="7:16" ht="14.4" thickBot="1" x14ac:dyDescent="0.3">
      <c r="G65" s="687" t="str">
        <f t="shared" si="23"/>
        <v>Auto repair</v>
      </c>
      <c r="H65" s="663"/>
      <c r="I65" s="669">
        <f>SUM(I46)</f>
        <v>0</v>
      </c>
      <c r="J65" s="669"/>
      <c r="K65" s="677"/>
      <c r="M65" s="695">
        <f>SUM(I58:J71)</f>
        <v>0</v>
      </c>
      <c r="N65" s="696">
        <f>SUM(K58:K71)</f>
        <v>0</v>
      </c>
      <c r="O65" s="696">
        <f>(D50-M65)</f>
        <v>0</v>
      </c>
      <c r="P65" s="697">
        <f>F50-(SUM(K58:K71))</f>
        <v>0</v>
      </c>
    </row>
    <row r="66" spans="7:16" x14ac:dyDescent="0.25">
      <c r="G66" s="687" t="str">
        <f t="shared" si="23"/>
        <v>Marketing &amp; Advatising</v>
      </c>
      <c r="H66" s="663"/>
      <c r="I66" s="669">
        <f>SUM(I47)</f>
        <v>0</v>
      </c>
      <c r="J66" s="669">
        <f t="shared" si="21"/>
        <v>0</v>
      </c>
      <c r="K66" s="677">
        <f t="shared" si="22"/>
        <v>0</v>
      </c>
    </row>
    <row r="67" spans="7:16" x14ac:dyDescent="0.25">
      <c r="G67" s="687" t="str">
        <f t="shared" si="23"/>
        <v>Car payment</v>
      </c>
      <c r="H67" s="663"/>
      <c r="I67" s="669">
        <f>SUM(I48:I49)</f>
        <v>0</v>
      </c>
      <c r="J67" s="669"/>
      <c r="K67" s="677"/>
    </row>
    <row r="68" spans="7:16" x14ac:dyDescent="0.25">
      <c r="G68" s="687" t="str">
        <f t="shared" si="23"/>
        <v>Office</v>
      </c>
      <c r="H68" s="663"/>
      <c r="I68" s="669">
        <f>SUM(I49)</f>
        <v>0</v>
      </c>
      <c r="J68" s="669">
        <f t="shared" si="21"/>
        <v>0</v>
      </c>
      <c r="K68" s="677">
        <f t="shared" si="22"/>
        <v>0</v>
      </c>
    </row>
    <row r="69" spans="7:16" x14ac:dyDescent="0.25">
      <c r="G69" s="687" t="str">
        <f t="shared" si="23"/>
        <v>WCB</v>
      </c>
      <c r="H69" s="663"/>
      <c r="I69" s="669">
        <f>I50</f>
        <v>0</v>
      </c>
      <c r="J69" s="669"/>
      <c r="K69" s="677"/>
    </row>
    <row r="70" spans="7:16" x14ac:dyDescent="0.25">
      <c r="G70" s="687" t="str">
        <f t="shared" si="23"/>
        <v>PPE</v>
      </c>
      <c r="H70" s="663"/>
      <c r="I70" s="669">
        <v>0</v>
      </c>
      <c r="J70" s="669">
        <f t="shared" si="21"/>
        <v>0</v>
      </c>
      <c r="K70" s="677">
        <f t="shared" si="22"/>
        <v>0</v>
      </c>
    </row>
    <row r="71" spans="7:16" x14ac:dyDescent="0.25">
      <c r="G71" s="689" t="str">
        <f t="shared" si="23"/>
        <v>Office supply</v>
      </c>
      <c r="H71" s="673"/>
      <c r="I71" s="698">
        <f>SUM(I52:I54)</f>
        <v>0</v>
      </c>
      <c r="J71" s="698">
        <f>I71*5%</f>
        <v>0</v>
      </c>
      <c r="K71" s="699">
        <f>I71*7%</f>
        <v>0</v>
      </c>
    </row>
    <row r="72" spans="7:16" x14ac:dyDescent="0.25">
      <c r="G72" s="687" t="str">
        <f t="shared" ref="G72:G74" si="24">G55</f>
        <v>Education</v>
      </c>
      <c r="H72" s="663"/>
      <c r="I72" s="700">
        <f>I55</f>
        <v>0</v>
      </c>
      <c r="J72" s="698"/>
      <c r="K72" s="699"/>
    </row>
    <row r="73" spans="7:16" x14ac:dyDescent="0.25">
      <c r="G73" s="687" t="str">
        <f t="shared" si="24"/>
        <v/>
      </c>
      <c r="H73" s="663"/>
      <c r="I73" s="700">
        <v>0</v>
      </c>
      <c r="J73" s="698">
        <f t="shared" ref="J73:J74" si="25">I73*5%</f>
        <v>0</v>
      </c>
      <c r="K73" s="699">
        <f t="shared" ref="K73:K74" si="26">I73*7%</f>
        <v>0</v>
      </c>
    </row>
    <row r="74" spans="7:16" ht="14.4" thickBot="1" x14ac:dyDescent="0.3">
      <c r="G74" s="701" t="str">
        <f t="shared" si="24"/>
        <v/>
      </c>
      <c r="H74" s="679"/>
      <c r="I74" s="702">
        <v>0</v>
      </c>
      <c r="J74" s="696">
        <f t="shared" si="25"/>
        <v>0</v>
      </c>
      <c r="K74" s="697">
        <f t="shared" si="26"/>
        <v>0</v>
      </c>
    </row>
  </sheetData>
  <hyperlinks>
    <hyperlink ref="F3" location="GST!A1" display="GST" xr:uid="{9C63B22B-F800-4D04-804E-272B760A7455}"/>
    <hyperlink ref="F2" location="'Income statement'!A1" display="Income Statement" xr:uid="{E37916E9-30C4-4109-90EC-25930D7D6859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6672-E41E-401E-920A-2CBED17D83D4}">
  <dimension ref="B1:P75"/>
  <sheetViews>
    <sheetView topLeftCell="A34" workbookViewId="0">
      <selection activeCell="L54" sqref="L54"/>
    </sheetView>
  </sheetViews>
  <sheetFormatPr defaultColWidth="8.77734375" defaultRowHeight="13.8" x14ac:dyDescent="0.25"/>
  <cols>
    <col min="1" max="1" width="4.21875" style="703" customWidth="1"/>
    <col min="2" max="2" width="26.21875" style="703" customWidth="1"/>
    <col min="3" max="3" width="10.6640625" style="703" customWidth="1"/>
    <col min="4" max="5" width="14" style="703" customWidth="1"/>
    <col min="6" max="6" width="8.77734375" style="703" bestFit="1" customWidth="1"/>
    <col min="7" max="7" width="25.6640625" style="703" bestFit="1" customWidth="1"/>
    <col min="8" max="8" width="11.44140625" style="703" customWidth="1"/>
    <col min="9" max="9" width="11.109375" style="703" bestFit="1" customWidth="1"/>
    <col min="10" max="11" width="8.77734375" style="703"/>
    <col min="12" max="12" width="43.88671875" style="703" customWidth="1"/>
    <col min="13" max="13" width="10.21875" style="703" customWidth="1"/>
    <col min="14" max="14" width="8.77734375" style="703"/>
    <col min="15" max="15" width="12" style="703" customWidth="1"/>
    <col min="16" max="16384" width="8.77734375" style="703"/>
  </cols>
  <sheetData>
    <row r="1" spans="2:12" x14ac:dyDescent="0.25">
      <c r="D1" s="703" t="s">
        <v>0</v>
      </c>
    </row>
    <row r="2" spans="2:12" ht="14.4" thickBot="1" x14ac:dyDescent="0.3">
      <c r="D2" s="704" t="s">
        <v>22</v>
      </c>
      <c r="E2" s="704"/>
      <c r="F2" s="705" t="s">
        <v>49</v>
      </c>
    </row>
    <row r="3" spans="2:12" ht="14.4" thickBot="1" x14ac:dyDescent="0.3">
      <c r="B3" s="706" t="s">
        <v>36</v>
      </c>
      <c r="C3" s="707" t="s">
        <v>80</v>
      </c>
      <c r="D3" s="708" t="s">
        <v>1</v>
      </c>
      <c r="E3" s="709" t="s">
        <v>5</v>
      </c>
      <c r="F3" s="710" t="s">
        <v>2</v>
      </c>
      <c r="G3" s="711" t="s">
        <v>3</v>
      </c>
      <c r="H3" s="708" t="s">
        <v>80</v>
      </c>
      <c r="I3" s="708" t="s">
        <v>4</v>
      </c>
      <c r="J3" s="712" t="s">
        <v>5</v>
      </c>
      <c r="K3" s="713" t="s">
        <v>2</v>
      </c>
      <c r="L3" s="707" t="s">
        <v>81</v>
      </c>
    </row>
    <row r="4" spans="2:12" x14ac:dyDescent="0.25">
      <c r="B4" s="714"/>
      <c r="C4" s="897"/>
      <c r="D4" s="715"/>
      <c r="E4" s="716"/>
      <c r="F4" s="717"/>
      <c r="G4" s="718" t="str">
        <f>'Edit sheet'!E6</f>
        <v>Interest Payment &amp; Bank fees</v>
      </c>
      <c r="H4" s="898"/>
      <c r="I4" s="715"/>
      <c r="J4" s="719"/>
      <c r="K4" s="720"/>
      <c r="L4" s="721"/>
    </row>
    <row r="5" spans="2:12" x14ac:dyDescent="0.25">
      <c r="B5" s="722"/>
      <c r="C5" s="896"/>
      <c r="D5" s="724"/>
      <c r="E5" s="725"/>
      <c r="F5" s="726">
        <f t="shared" ref="F5:F52" si="0">(D5*0.05)</f>
        <v>0</v>
      </c>
      <c r="G5" s="727"/>
      <c r="H5" s="894"/>
      <c r="I5" s="724"/>
      <c r="J5" s="729"/>
      <c r="K5" s="730"/>
      <c r="L5" s="731"/>
    </row>
    <row r="6" spans="2:12" x14ac:dyDescent="0.25">
      <c r="B6" s="722"/>
      <c r="C6" s="723"/>
      <c r="D6" s="724"/>
      <c r="E6" s="725">
        <f t="shared" ref="E6:E52" si="1">D6*7%</f>
        <v>0</v>
      </c>
      <c r="F6" s="726">
        <f t="shared" si="0"/>
        <v>0</v>
      </c>
      <c r="G6" s="727"/>
      <c r="H6" s="894"/>
      <c r="I6" s="724"/>
      <c r="J6" s="729"/>
      <c r="K6" s="730"/>
      <c r="L6" s="731"/>
    </row>
    <row r="7" spans="2:12" x14ac:dyDescent="0.25">
      <c r="B7" s="722"/>
      <c r="C7" s="723"/>
      <c r="D7" s="724"/>
      <c r="E7" s="725">
        <f t="shared" si="1"/>
        <v>0</v>
      </c>
      <c r="F7" s="726">
        <f t="shared" si="0"/>
        <v>0</v>
      </c>
      <c r="G7" s="727"/>
      <c r="H7" s="894"/>
      <c r="I7" s="724"/>
      <c r="J7" s="729"/>
      <c r="K7" s="730"/>
      <c r="L7" s="731"/>
    </row>
    <row r="8" spans="2:12" x14ac:dyDescent="0.25">
      <c r="B8" s="722"/>
      <c r="C8" s="723"/>
      <c r="D8" s="724"/>
      <c r="E8" s="725">
        <f t="shared" si="1"/>
        <v>0</v>
      </c>
      <c r="F8" s="726">
        <f t="shared" si="0"/>
        <v>0</v>
      </c>
      <c r="G8" s="727"/>
      <c r="I8" s="724"/>
      <c r="J8" s="729"/>
      <c r="K8" s="730"/>
      <c r="L8" s="731"/>
    </row>
    <row r="9" spans="2:12" x14ac:dyDescent="0.25">
      <c r="B9" s="722"/>
      <c r="C9" s="723"/>
      <c r="D9" s="724"/>
      <c r="E9" s="725">
        <f t="shared" si="1"/>
        <v>0</v>
      </c>
      <c r="F9" s="726">
        <f t="shared" si="0"/>
        <v>0</v>
      </c>
      <c r="G9" s="727" t="str">
        <f>'Edit sheet'!E7</f>
        <v>Salaries</v>
      </c>
      <c r="H9" s="728"/>
      <c r="I9" s="724"/>
      <c r="J9" s="729">
        <f t="shared" ref="J9:J34" si="2">(I9*0.07)</f>
        <v>0</v>
      </c>
      <c r="K9" s="730">
        <f t="shared" ref="K9:K50" si="3">(I9*0.05)</f>
        <v>0</v>
      </c>
      <c r="L9" s="731"/>
    </row>
    <row r="10" spans="2:12" x14ac:dyDescent="0.25">
      <c r="B10" s="722"/>
      <c r="C10" s="723"/>
      <c r="D10" s="724"/>
      <c r="E10" s="725">
        <f t="shared" si="1"/>
        <v>0</v>
      </c>
      <c r="F10" s="726">
        <f t="shared" si="0"/>
        <v>0</v>
      </c>
      <c r="G10" s="727"/>
      <c r="H10" s="728"/>
      <c r="I10" s="724"/>
      <c r="J10" s="729">
        <f t="shared" si="2"/>
        <v>0</v>
      </c>
      <c r="K10" s="730">
        <f t="shared" si="3"/>
        <v>0</v>
      </c>
      <c r="L10" s="731"/>
    </row>
    <row r="11" spans="2:12" x14ac:dyDescent="0.25">
      <c r="B11" s="722"/>
      <c r="C11" s="723"/>
      <c r="D11" s="724"/>
      <c r="E11" s="725">
        <f t="shared" si="1"/>
        <v>0</v>
      </c>
      <c r="F11" s="726">
        <f t="shared" si="0"/>
        <v>0</v>
      </c>
      <c r="G11" s="727"/>
      <c r="H11" s="728"/>
      <c r="I11" s="724"/>
      <c r="J11" s="729">
        <f t="shared" si="2"/>
        <v>0</v>
      </c>
      <c r="K11" s="730">
        <f t="shared" si="3"/>
        <v>0</v>
      </c>
      <c r="L11" s="731"/>
    </row>
    <row r="12" spans="2:12" x14ac:dyDescent="0.25">
      <c r="B12" s="722"/>
      <c r="C12" s="723"/>
      <c r="D12" s="724"/>
      <c r="E12" s="725">
        <f t="shared" si="1"/>
        <v>0</v>
      </c>
      <c r="F12" s="726">
        <f t="shared" si="0"/>
        <v>0</v>
      </c>
      <c r="G12" s="727"/>
      <c r="H12" s="728"/>
      <c r="I12" s="724"/>
      <c r="J12" s="729">
        <f t="shared" si="2"/>
        <v>0</v>
      </c>
      <c r="K12" s="730">
        <f t="shared" si="3"/>
        <v>0</v>
      </c>
      <c r="L12" s="731"/>
    </row>
    <row r="13" spans="2:12" x14ac:dyDescent="0.25">
      <c r="B13" s="722"/>
      <c r="C13" s="723"/>
      <c r="D13" s="724"/>
      <c r="E13" s="725">
        <f t="shared" si="1"/>
        <v>0</v>
      </c>
      <c r="F13" s="726">
        <f t="shared" si="0"/>
        <v>0</v>
      </c>
      <c r="G13" s="727"/>
      <c r="H13" s="728"/>
      <c r="I13" s="724"/>
      <c r="J13" s="729">
        <f t="shared" si="2"/>
        <v>0</v>
      </c>
      <c r="K13" s="730">
        <f t="shared" si="3"/>
        <v>0</v>
      </c>
      <c r="L13" s="731"/>
    </row>
    <row r="14" spans="2:12" x14ac:dyDescent="0.25">
      <c r="B14" s="722"/>
      <c r="C14" s="723"/>
      <c r="D14" s="724"/>
      <c r="E14" s="725">
        <f t="shared" si="1"/>
        <v>0</v>
      </c>
      <c r="F14" s="726">
        <f t="shared" si="0"/>
        <v>0</v>
      </c>
      <c r="G14" s="727"/>
      <c r="H14" s="728"/>
      <c r="I14" s="724"/>
      <c r="J14" s="729">
        <f t="shared" si="2"/>
        <v>0</v>
      </c>
      <c r="K14" s="730">
        <f t="shared" si="3"/>
        <v>0</v>
      </c>
      <c r="L14" s="731"/>
    </row>
    <row r="15" spans="2:12" x14ac:dyDescent="0.25">
      <c r="B15" s="722"/>
      <c r="C15" s="723"/>
      <c r="D15" s="724"/>
      <c r="E15" s="725">
        <f t="shared" si="1"/>
        <v>0</v>
      </c>
      <c r="F15" s="726">
        <f t="shared" si="0"/>
        <v>0</v>
      </c>
      <c r="G15" s="727"/>
      <c r="H15" s="728"/>
      <c r="I15" s="724"/>
      <c r="J15" s="729">
        <f t="shared" si="2"/>
        <v>0</v>
      </c>
      <c r="K15" s="730">
        <f t="shared" si="3"/>
        <v>0</v>
      </c>
      <c r="L15" s="731"/>
    </row>
    <row r="16" spans="2:12" ht="13.95" customHeight="1" x14ac:dyDescent="0.25">
      <c r="B16" s="722"/>
      <c r="C16" s="723"/>
      <c r="D16" s="724"/>
      <c r="E16" s="725">
        <f t="shared" si="1"/>
        <v>0</v>
      </c>
      <c r="F16" s="726">
        <f t="shared" si="0"/>
        <v>0</v>
      </c>
      <c r="G16" s="727" t="str">
        <f>'Edit sheet'!E8</f>
        <v>Tools</v>
      </c>
      <c r="H16" s="894"/>
      <c r="I16" s="724"/>
      <c r="J16" s="729">
        <f t="shared" si="2"/>
        <v>0</v>
      </c>
      <c r="K16" s="730">
        <f t="shared" si="3"/>
        <v>0</v>
      </c>
      <c r="L16" s="731"/>
    </row>
    <row r="17" spans="2:12" ht="13.95" customHeight="1" x14ac:dyDescent="0.25">
      <c r="B17" s="722"/>
      <c r="C17" s="723"/>
      <c r="D17" s="724"/>
      <c r="E17" s="725">
        <f t="shared" si="1"/>
        <v>0</v>
      </c>
      <c r="F17" s="726">
        <f t="shared" si="0"/>
        <v>0</v>
      </c>
      <c r="G17" s="727"/>
      <c r="H17" s="894"/>
      <c r="I17" s="724"/>
      <c r="J17" s="729">
        <f t="shared" si="2"/>
        <v>0</v>
      </c>
      <c r="K17" s="730">
        <f t="shared" si="3"/>
        <v>0</v>
      </c>
      <c r="L17" s="731"/>
    </row>
    <row r="18" spans="2:12" ht="13.95" customHeight="1" x14ac:dyDescent="0.25">
      <c r="B18" s="722"/>
      <c r="C18" s="723"/>
      <c r="D18" s="724"/>
      <c r="E18" s="725"/>
      <c r="F18" s="726"/>
      <c r="G18" s="727"/>
      <c r="H18" s="894"/>
      <c r="I18" s="724"/>
      <c r="J18" s="729">
        <f t="shared" ref="J18:J21" si="4">(I18*0.07)</f>
        <v>0</v>
      </c>
      <c r="K18" s="730">
        <f t="shared" ref="K18:K21" si="5">(I18*0.05)</f>
        <v>0</v>
      </c>
      <c r="L18" s="731"/>
    </row>
    <row r="19" spans="2:12" ht="13.95" customHeight="1" x14ac:dyDescent="0.25">
      <c r="B19" s="722"/>
      <c r="C19" s="723"/>
      <c r="D19" s="724"/>
      <c r="E19" s="725"/>
      <c r="F19" s="726"/>
      <c r="G19" s="727"/>
      <c r="H19" s="728"/>
      <c r="I19" s="724"/>
      <c r="J19" s="729">
        <f t="shared" si="4"/>
        <v>0</v>
      </c>
      <c r="K19" s="730">
        <f t="shared" si="5"/>
        <v>0</v>
      </c>
      <c r="L19" s="731"/>
    </row>
    <row r="20" spans="2:12" ht="13.95" customHeight="1" x14ac:dyDescent="0.25">
      <c r="B20" s="722"/>
      <c r="C20" s="723"/>
      <c r="D20" s="724"/>
      <c r="E20" s="725"/>
      <c r="F20" s="726"/>
      <c r="G20" s="727"/>
      <c r="H20" s="728"/>
      <c r="I20" s="724"/>
      <c r="J20" s="729">
        <f t="shared" si="4"/>
        <v>0</v>
      </c>
      <c r="K20" s="730">
        <f t="shared" si="5"/>
        <v>0</v>
      </c>
      <c r="L20" s="731"/>
    </row>
    <row r="21" spans="2:12" ht="13.95" customHeight="1" x14ac:dyDescent="0.25">
      <c r="B21" s="722"/>
      <c r="C21" s="723"/>
      <c r="D21" s="724"/>
      <c r="E21" s="725"/>
      <c r="F21" s="726"/>
      <c r="G21" s="727"/>
      <c r="H21" s="728"/>
      <c r="I21" s="724"/>
      <c r="J21" s="729">
        <f t="shared" si="4"/>
        <v>0</v>
      </c>
      <c r="K21" s="730">
        <f t="shared" si="5"/>
        <v>0</v>
      </c>
      <c r="L21" s="731"/>
    </row>
    <row r="22" spans="2:12" ht="13.95" customHeight="1" x14ac:dyDescent="0.25">
      <c r="B22" s="722"/>
      <c r="C22" s="723"/>
      <c r="D22" s="724"/>
      <c r="E22" s="725">
        <f t="shared" si="1"/>
        <v>0</v>
      </c>
      <c r="F22" s="726">
        <f t="shared" si="0"/>
        <v>0</v>
      </c>
      <c r="G22" s="727"/>
      <c r="H22" s="728"/>
      <c r="I22" s="724"/>
      <c r="J22" s="729">
        <f t="shared" si="2"/>
        <v>0</v>
      </c>
      <c r="K22" s="730">
        <f t="shared" si="3"/>
        <v>0</v>
      </c>
      <c r="L22" s="731"/>
    </row>
    <row r="23" spans="2:12" x14ac:dyDescent="0.25">
      <c r="B23" s="722"/>
      <c r="C23" s="723"/>
      <c r="D23" s="724"/>
      <c r="E23" s="725">
        <f t="shared" si="1"/>
        <v>0</v>
      </c>
      <c r="F23" s="726">
        <f t="shared" si="0"/>
        <v>0</v>
      </c>
      <c r="G23" s="727" t="str">
        <f>'Edit sheet'!E9</f>
        <v>Materials</v>
      </c>
      <c r="H23" s="894"/>
      <c r="I23" s="724"/>
      <c r="J23" s="729">
        <f t="shared" si="2"/>
        <v>0</v>
      </c>
      <c r="K23" s="730">
        <f t="shared" si="3"/>
        <v>0</v>
      </c>
      <c r="L23" s="731"/>
    </row>
    <row r="24" spans="2:12" x14ac:dyDescent="0.25">
      <c r="B24" s="732"/>
      <c r="C24" s="733"/>
      <c r="D24" s="734"/>
      <c r="E24" s="725"/>
      <c r="F24" s="726"/>
      <c r="G24" s="735"/>
      <c r="H24" s="895"/>
      <c r="I24" s="734"/>
      <c r="J24" s="729">
        <f t="shared" ref="J24:J27" si="6">(I24*0.07)</f>
        <v>0</v>
      </c>
      <c r="K24" s="730">
        <f t="shared" ref="K24:K27" si="7">(I24*0.05)</f>
        <v>0</v>
      </c>
      <c r="L24" s="731"/>
    </row>
    <row r="25" spans="2:12" x14ac:dyDescent="0.25">
      <c r="B25" s="732"/>
      <c r="C25" s="733"/>
      <c r="D25" s="734"/>
      <c r="E25" s="725"/>
      <c r="F25" s="726"/>
      <c r="G25" s="735"/>
      <c r="H25" s="895"/>
      <c r="I25" s="734"/>
      <c r="J25" s="729">
        <f t="shared" si="6"/>
        <v>0</v>
      </c>
      <c r="K25" s="730">
        <f t="shared" si="7"/>
        <v>0</v>
      </c>
      <c r="L25" s="731"/>
    </row>
    <row r="26" spans="2:12" x14ac:dyDescent="0.25">
      <c r="B26" s="732"/>
      <c r="C26" s="733"/>
      <c r="D26" s="734"/>
      <c r="E26" s="725"/>
      <c r="F26" s="726"/>
      <c r="G26" s="735"/>
      <c r="H26" s="895"/>
      <c r="I26" s="734"/>
      <c r="J26" s="729">
        <f t="shared" si="6"/>
        <v>0</v>
      </c>
      <c r="K26" s="730">
        <f t="shared" si="7"/>
        <v>0</v>
      </c>
      <c r="L26" s="731"/>
    </row>
    <row r="27" spans="2:12" x14ac:dyDescent="0.25">
      <c r="B27" s="732"/>
      <c r="C27" s="733"/>
      <c r="D27" s="734"/>
      <c r="E27" s="725"/>
      <c r="F27" s="726"/>
      <c r="G27" s="735"/>
      <c r="H27" s="895"/>
      <c r="I27" s="734"/>
      <c r="J27" s="729">
        <f t="shared" si="6"/>
        <v>0</v>
      </c>
      <c r="K27" s="730">
        <f t="shared" si="7"/>
        <v>0</v>
      </c>
      <c r="L27" s="731"/>
    </row>
    <row r="28" spans="2:12" x14ac:dyDescent="0.25">
      <c r="B28" s="732"/>
      <c r="C28" s="733"/>
      <c r="D28" s="734"/>
      <c r="E28" s="725">
        <f t="shared" si="1"/>
        <v>0</v>
      </c>
      <c r="F28" s="726">
        <f t="shared" si="0"/>
        <v>0</v>
      </c>
      <c r="G28" s="735"/>
      <c r="H28" s="895"/>
      <c r="I28" s="734"/>
      <c r="J28" s="729">
        <f t="shared" si="2"/>
        <v>0</v>
      </c>
      <c r="K28" s="730">
        <f t="shared" si="3"/>
        <v>0</v>
      </c>
      <c r="L28" s="731"/>
    </row>
    <row r="29" spans="2:12" x14ac:dyDescent="0.25">
      <c r="B29" s="732"/>
      <c r="C29" s="733"/>
      <c r="D29" s="734"/>
      <c r="E29" s="725"/>
      <c r="F29" s="726"/>
      <c r="G29" s="735"/>
      <c r="H29" s="895"/>
      <c r="I29" s="734"/>
      <c r="J29" s="729">
        <f t="shared" ref="J29:J30" si="8">(I29*0.07)</f>
        <v>0</v>
      </c>
      <c r="K29" s="730">
        <f t="shared" ref="K29:K30" si="9">(I29*0.05)</f>
        <v>0</v>
      </c>
      <c r="L29" s="731"/>
    </row>
    <row r="30" spans="2:12" x14ac:dyDescent="0.25">
      <c r="B30" s="732"/>
      <c r="C30" s="733"/>
      <c r="D30" s="734"/>
      <c r="E30" s="725"/>
      <c r="F30" s="726"/>
      <c r="G30" s="735"/>
      <c r="H30" s="895"/>
      <c r="I30" s="734"/>
      <c r="J30" s="729">
        <f t="shared" si="8"/>
        <v>0</v>
      </c>
      <c r="K30" s="730">
        <f t="shared" si="9"/>
        <v>0</v>
      </c>
      <c r="L30" s="731"/>
    </row>
    <row r="31" spans="2:12" x14ac:dyDescent="0.25">
      <c r="B31" s="732"/>
      <c r="C31" s="733"/>
      <c r="D31" s="734"/>
      <c r="E31" s="725"/>
      <c r="F31" s="726"/>
      <c r="G31" s="735"/>
      <c r="H31" s="895"/>
      <c r="I31" s="734"/>
      <c r="J31" s="729">
        <f t="shared" ref="J31" si="10">(I31*0.07)</f>
        <v>0</v>
      </c>
      <c r="K31" s="730">
        <f t="shared" ref="K31" si="11">(I31*0.05)</f>
        <v>0</v>
      </c>
      <c r="L31" s="731"/>
    </row>
    <row r="32" spans="2:12" x14ac:dyDescent="0.25">
      <c r="B32" s="732"/>
      <c r="C32" s="733"/>
      <c r="D32" s="734"/>
      <c r="E32" s="725"/>
      <c r="F32" s="726"/>
      <c r="G32" s="735"/>
      <c r="H32" s="895"/>
      <c r="I32" s="734"/>
      <c r="J32" s="729">
        <f t="shared" ref="J32:J33" si="12">(I32*0.07)</f>
        <v>0</v>
      </c>
      <c r="K32" s="730">
        <f t="shared" ref="K32:K33" si="13">(I32*0.05)</f>
        <v>0</v>
      </c>
      <c r="L32" s="731"/>
    </row>
    <row r="33" spans="2:12" x14ac:dyDescent="0.25">
      <c r="B33" s="732"/>
      <c r="C33" s="733"/>
      <c r="D33" s="734"/>
      <c r="E33" s="725"/>
      <c r="F33" s="726"/>
      <c r="G33" s="735"/>
      <c r="H33" s="895"/>
      <c r="I33" s="734"/>
      <c r="J33" s="729">
        <f t="shared" si="12"/>
        <v>0</v>
      </c>
      <c r="K33" s="730">
        <f t="shared" si="13"/>
        <v>0</v>
      </c>
      <c r="L33" s="731"/>
    </row>
    <row r="34" spans="2:12" x14ac:dyDescent="0.25">
      <c r="B34" s="732"/>
      <c r="C34" s="733"/>
      <c r="D34" s="734"/>
      <c r="E34" s="725">
        <f t="shared" si="1"/>
        <v>0</v>
      </c>
      <c r="F34" s="726">
        <f t="shared" si="0"/>
        <v>0</v>
      </c>
      <c r="G34" s="735"/>
      <c r="H34" s="895"/>
      <c r="I34" s="734"/>
      <c r="J34" s="729">
        <f t="shared" si="2"/>
        <v>0</v>
      </c>
      <c r="K34" s="730">
        <f t="shared" si="3"/>
        <v>0</v>
      </c>
      <c r="L34" s="731"/>
    </row>
    <row r="35" spans="2:12" x14ac:dyDescent="0.25">
      <c r="B35" s="732"/>
      <c r="C35" s="733"/>
      <c r="D35" s="734"/>
      <c r="E35" s="725"/>
      <c r="F35" s="726"/>
      <c r="G35" s="735"/>
      <c r="H35" s="895"/>
      <c r="I35" s="734"/>
      <c r="J35" s="729">
        <f t="shared" ref="J35" si="14">(I35*0.07)</f>
        <v>0</v>
      </c>
      <c r="K35" s="730">
        <f t="shared" ref="K35" si="15">(I35*0.05)</f>
        <v>0</v>
      </c>
      <c r="L35" s="731"/>
    </row>
    <row r="36" spans="2:12" x14ac:dyDescent="0.25">
      <c r="B36" s="732"/>
      <c r="C36" s="733"/>
      <c r="D36" s="734"/>
      <c r="E36" s="725"/>
      <c r="F36" s="726"/>
      <c r="G36" s="735"/>
      <c r="H36" s="895"/>
      <c r="I36" s="734"/>
      <c r="J36" s="729">
        <f t="shared" ref="J36" si="16">(I36*0.07)</f>
        <v>0</v>
      </c>
      <c r="K36" s="730">
        <f t="shared" ref="K36" si="17">(I36*0.05)</f>
        <v>0</v>
      </c>
      <c r="L36" s="731"/>
    </row>
    <row r="37" spans="2:12" x14ac:dyDescent="0.25">
      <c r="B37" s="732"/>
      <c r="C37" s="733"/>
      <c r="D37" s="734"/>
      <c r="E37" s="725">
        <f t="shared" si="1"/>
        <v>0</v>
      </c>
      <c r="F37" s="726">
        <f t="shared" si="0"/>
        <v>0</v>
      </c>
      <c r="G37" s="735" t="str">
        <f>'Edit sheet'!E10</f>
        <v>Gas</v>
      </c>
      <c r="H37" s="895"/>
      <c r="I37" s="734"/>
      <c r="J37" s="729"/>
      <c r="K37" s="730">
        <f t="shared" si="3"/>
        <v>0</v>
      </c>
      <c r="L37" s="731"/>
    </row>
    <row r="38" spans="2:12" x14ac:dyDescent="0.25">
      <c r="B38" s="732"/>
      <c r="C38" s="733"/>
      <c r="D38" s="734"/>
      <c r="E38" s="725">
        <f t="shared" si="1"/>
        <v>0</v>
      </c>
      <c r="F38" s="726">
        <f t="shared" si="0"/>
        <v>0</v>
      </c>
      <c r="G38" s="735"/>
      <c r="H38" s="895"/>
      <c r="I38" s="734"/>
      <c r="J38" s="729"/>
      <c r="K38" s="730">
        <f t="shared" si="3"/>
        <v>0</v>
      </c>
      <c r="L38" s="731"/>
    </row>
    <row r="39" spans="2:12" x14ac:dyDescent="0.25">
      <c r="B39" s="732"/>
      <c r="C39" s="733"/>
      <c r="D39" s="734"/>
      <c r="E39" s="725">
        <f t="shared" si="1"/>
        <v>0</v>
      </c>
      <c r="F39" s="726">
        <f t="shared" si="0"/>
        <v>0</v>
      </c>
      <c r="G39" s="735"/>
      <c r="H39" s="736"/>
      <c r="I39" s="734"/>
      <c r="J39" s="729"/>
      <c r="K39" s="730">
        <f t="shared" si="3"/>
        <v>0</v>
      </c>
      <c r="L39" s="731"/>
    </row>
    <row r="40" spans="2:12" x14ac:dyDescent="0.25">
      <c r="B40" s="732"/>
      <c r="C40" s="733"/>
      <c r="D40" s="734"/>
      <c r="E40" s="725">
        <f t="shared" si="1"/>
        <v>0</v>
      </c>
      <c r="F40" s="726">
        <f t="shared" si="0"/>
        <v>0</v>
      </c>
      <c r="G40" s="735" t="str">
        <f>'Edit sheet'!E11</f>
        <v>Subscription</v>
      </c>
      <c r="H40" s="895"/>
      <c r="I40" s="734"/>
      <c r="J40" s="729"/>
      <c r="K40" s="730"/>
      <c r="L40" s="731"/>
    </row>
    <row r="41" spans="2:12" x14ac:dyDescent="0.25">
      <c r="B41" s="732"/>
      <c r="C41" s="733"/>
      <c r="D41" s="734"/>
      <c r="E41" s="725"/>
      <c r="F41" s="726"/>
      <c r="G41" s="735"/>
      <c r="H41" s="895"/>
      <c r="I41" s="734"/>
      <c r="J41" s="729"/>
      <c r="K41" s="730"/>
      <c r="L41" s="731"/>
    </row>
    <row r="42" spans="2:12" x14ac:dyDescent="0.25">
      <c r="B42" s="732"/>
      <c r="C42" s="733"/>
      <c r="D42" s="734"/>
      <c r="E42" s="725"/>
      <c r="F42" s="726"/>
      <c r="G42" s="735"/>
      <c r="H42" s="895"/>
      <c r="I42" s="734"/>
      <c r="J42" s="729"/>
      <c r="K42" s="730"/>
      <c r="L42" s="731"/>
    </row>
    <row r="43" spans="2:12" x14ac:dyDescent="0.25">
      <c r="B43" s="732"/>
      <c r="C43" s="733"/>
      <c r="D43" s="734"/>
      <c r="E43" s="725"/>
      <c r="F43" s="726"/>
      <c r="G43" s="735"/>
      <c r="H43" s="895"/>
      <c r="I43" s="734"/>
      <c r="J43" s="729"/>
      <c r="K43" s="730"/>
      <c r="L43" s="731"/>
    </row>
    <row r="44" spans="2:12" x14ac:dyDescent="0.25">
      <c r="B44" s="732"/>
      <c r="C44" s="733"/>
      <c r="D44" s="734"/>
      <c r="E44" s="725"/>
      <c r="F44" s="726"/>
      <c r="G44" s="735"/>
      <c r="H44" s="895"/>
      <c r="I44" s="734"/>
      <c r="J44" s="729"/>
      <c r="K44" s="730"/>
      <c r="L44" s="731"/>
    </row>
    <row r="45" spans="2:12" x14ac:dyDescent="0.25">
      <c r="B45" s="732"/>
      <c r="C45" s="733"/>
      <c r="D45" s="734"/>
      <c r="E45" s="725"/>
      <c r="F45" s="726"/>
      <c r="G45" s="735"/>
      <c r="H45" s="895"/>
      <c r="I45" s="734"/>
      <c r="J45" s="729"/>
      <c r="K45" s="730"/>
      <c r="L45" s="731"/>
    </row>
    <row r="46" spans="2:12" x14ac:dyDescent="0.25">
      <c r="B46" s="732"/>
      <c r="C46" s="733"/>
      <c r="D46" s="734"/>
      <c r="E46" s="725">
        <f t="shared" si="1"/>
        <v>0</v>
      </c>
      <c r="F46" s="726">
        <f t="shared" si="0"/>
        <v>0</v>
      </c>
      <c r="G46" s="735"/>
      <c r="H46" s="895"/>
      <c r="I46" s="734"/>
      <c r="J46" s="729"/>
      <c r="K46" s="730"/>
      <c r="L46" s="731"/>
    </row>
    <row r="47" spans="2:12" x14ac:dyDescent="0.25">
      <c r="B47" s="732"/>
      <c r="C47" s="733"/>
      <c r="D47" s="734"/>
      <c r="E47" s="725">
        <f t="shared" si="1"/>
        <v>0</v>
      </c>
      <c r="F47" s="726">
        <f t="shared" si="0"/>
        <v>0</v>
      </c>
      <c r="G47" s="735"/>
      <c r="H47" s="895"/>
      <c r="I47" s="734"/>
      <c r="J47" s="729"/>
      <c r="K47" s="730"/>
      <c r="L47" s="731"/>
    </row>
    <row r="48" spans="2:12" x14ac:dyDescent="0.25">
      <c r="B48" s="732"/>
      <c r="C48" s="733"/>
      <c r="D48" s="734"/>
      <c r="E48" s="725">
        <f t="shared" si="1"/>
        <v>0</v>
      </c>
      <c r="F48" s="726">
        <f t="shared" si="0"/>
        <v>0</v>
      </c>
      <c r="G48" s="735" t="str">
        <f>'Edit sheet'!E12</f>
        <v>Car insuarance</v>
      </c>
      <c r="H48" s="895"/>
      <c r="I48" s="734"/>
      <c r="J48" s="729"/>
      <c r="K48" s="730"/>
      <c r="L48" s="731"/>
    </row>
    <row r="49" spans="2:12" x14ac:dyDescent="0.25">
      <c r="B49" s="732"/>
      <c r="C49" s="733"/>
      <c r="D49" s="734"/>
      <c r="E49" s="725">
        <f t="shared" si="1"/>
        <v>0</v>
      </c>
      <c r="F49" s="726">
        <f t="shared" si="0"/>
        <v>0</v>
      </c>
      <c r="G49" s="735" t="str">
        <f>'Edit sheet'!E13</f>
        <v>Auto repair</v>
      </c>
      <c r="H49" s="895"/>
      <c r="I49" s="734"/>
      <c r="J49" s="729">
        <f t="shared" ref="J49:J50" si="18">I49*0.07</f>
        <v>0</v>
      </c>
      <c r="K49" s="730">
        <f t="shared" si="3"/>
        <v>0</v>
      </c>
      <c r="L49" s="731"/>
    </row>
    <row r="50" spans="2:12" x14ac:dyDescent="0.25">
      <c r="B50" s="732"/>
      <c r="C50" s="723"/>
      <c r="D50" s="734"/>
      <c r="E50" s="725">
        <f t="shared" si="1"/>
        <v>0</v>
      </c>
      <c r="F50" s="726">
        <f t="shared" si="0"/>
        <v>0</v>
      </c>
      <c r="G50" s="735" t="str">
        <f>'Edit sheet'!E14</f>
        <v>Marketing &amp; Advatising</v>
      </c>
      <c r="H50" s="736"/>
      <c r="I50" s="734"/>
      <c r="J50" s="729">
        <f t="shared" si="18"/>
        <v>0</v>
      </c>
      <c r="K50" s="730">
        <f t="shared" si="3"/>
        <v>0</v>
      </c>
      <c r="L50" s="731"/>
    </row>
    <row r="51" spans="2:12" x14ac:dyDescent="0.25">
      <c r="B51" s="727"/>
      <c r="C51" s="723"/>
      <c r="D51" s="734"/>
      <c r="E51" s="725">
        <f t="shared" si="1"/>
        <v>0</v>
      </c>
      <c r="F51" s="726">
        <f t="shared" si="0"/>
        <v>0</v>
      </c>
      <c r="G51" s="727" t="str">
        <f>'Edit sheet'!E15</f>
        <v>Car payment</v>
      </c>
      <c r="H51" s="896"/>
      <c r="I51" s="729"/>
      <c r="J51" s="729"/>
      <c r="K51" s="737"/>
      <c r="L51" s="731"/>
    </row>
    <row r="52" spans="2:12" ht="14.4" thickBot="1" x14ac:dyDescent="0.3">
      <c r="B52" s="738"/>
      <c r="C52" s="739"/>
      <c r="D52" s="734"/>
      <c r="E52" s="725">
        <f t="shared" si="1"/>
        <v>0</v>
      </c>
      <c r="F52" s="730">
        <f t="shared" si="0"/>
        <v>0</v>
      </c>
      <c r="G52" s="740" t="s">
        <v>112</v>
      </c>
      <c r="H52" s="897"/>
      <c r="I52" s="719"/>
      <c r="J52" s="719">
        <f>I52*7%</f>
        <v>0</v>
      </c>
      <c r="K52" s="741">
        <f>I52*5%</f>
        <v>0</v>
      </c>
      <c r="L52" s="731"/>
    </row>
    <row r="53" spans="2:12" ht="14.4" thickBot="1" x14ac:dyDescent="0.3">
      <c r="B53" s="742" t="s">
        <v>8</v>
      </c>
      <c r="C53" s="743"/>
      <c r="D53" s="744">
        <f>SUM(D4:D52)</f>
        <v>0</v>
      </c>
      <c r="E53" s="745">
        <f>SUM(E4:E52)</f>
        <v>0</v>
      </c>
      <c r="F53" s="746">
        <f>SUM(F4:F52)</f>
        <v>0</v>
      </c>
      <c r="G53" s="747" t="str">
        <f>'Edit sheet'!E17</f>
        <v>WCB</v>
      </c>
      <c r="H53" s="723"/>
      <c r="I53" s="723"/>
      <c r="J53" s="719"/>
      <c r="K53" s="741"/>
      <c r="L53" s="731"/>
    </row>
    <row r="54" spans="2:12" x14ac:dyDescent="0.25">
      <c r="F54" s="748"/>
      <c r="G54" s="747" t="str">
        <f>'Edit sheet'!E18</f>
        <v>PPE</v>
      </c>
      <c r="H54" s="723"/>
      <c r="I54" s="723"/>
      <c r="J54" s="719">
        <f t="shared" ref="J54:J58" si="19">I54*7%</f>
        <v>0</v>
      </c>
      <c r="K54" s="741">
        <f t="shared" ref="K54:K58" si="20">I54*5%</f>
        <v>0</v>
      </c>
      <c r="L54" s="731"/>
    </row>
    <row r="55" spans="2:12" x14ac:dyDescent="0.25">
      <c r="G55" s="747" t="str">
        <f>'Edit sheet'!E19</f>
        <v>Income tax</v>
      </c>
      <c r="H55" s="723"/>
      <c r="I55" s="723"/>
      <c r="J55" s="719"/>
      <c r="K55" s="741"/>
      <c r="L55" s="731"/>
    </row>
    <row r="56" spans="2:12" x14ac:dyDescent="0.25">
      <c r="G56" s="747" t="str">
        <f>'Edit sheet'!E20</f>
        <v>Education</v>
      </c>
      <c r="H56" s="896"/>
      <c r="I56" s="723"/>
      <c r="J56" s="719"/>
      <c r="K56" s="741"/>
      <c r="L56" s="731"/>
    </row>
    <row r="57" spans="2:12" x14ac:dyDescent="0.25">
      <c r="G57" s="747" t="str">
        <f>'Edit sheet'!E21</f>
        <v/>
      </c>
      <c r="H57" s="723"/>
      <c r="I57" s="723"/>
      <c r="J57" s="719">
        <f t="shared" si="19"/>
        <v>0</v>
      </c>
      <c r="K57" s="741">
        <f t="shared" si="20"/>
        <v>0</v>
      </c>
      <c r="L57" s="731"/>
    </row>
    <row r="58" spans="2:12" ht="14.4" thickBot="1" x14ac:dyDescent="0.3">
      <c r="G58" s="749" t="str">
        <f>'Edit sheet'!E22</f>
        <v/>
      </c>
      <c r="H58" s="733"/>
      <c r="I58" s="733"/>
      <c r="J58" s="719">
        <f t="shared" si="19"/>
        <v>0</v>
      </c>
      <c r="K58" s="741">
        <f t="shared" si="20"/>
        <v>0</v>
      </c>
      <c r="L58" s="886"/>
    </row>
    <row r="59" spans="2:12" x14ac:dyDescent="0.25">
      <c r="G59" s="750" t="str">
        <f>G4</f>
        <v>Interest Payment &amp; Bank fees</v>
      </c>
      <c r="H59" s="751"/>
      <c r="I59" s="752">
        <f>SUM(I4:I8)</f>
        <v>0</v>
      </c>
      <c r="J59" s="752"/>
      <c r="K59" s="753"/>
    </row>
    <row r="60" spans="2:12" x14ac:dyDescent="0.25">
      <c r="G60" s="747" t="str">
        <f>G9</f>
        <v>Salaries</v>
      </c>
      <c r="H60" s="723"/>
      <c r="I60" s="729">
        <f>SUM(I9:I15)</f>
        <v>0</v>
      </c>
      <c r="J60" s="729"/>
      <c r="K60" s="737">
        <f>(I60*0.05)</f>
        <v>0</v>
      </c>
    </row>
    <row r="61" spans="2:12" x14ac:dyDescent="0.25">
      <c r="G61" s="747" t="str">
        <f>G16</f>
        <v>Tools</v>
      </c>
      <c r="H61" s="723"/>
      <c r="I61" s="729">
        <f>SUM(I16:I22)</f>
        <v>0</v>
      </c>
      <c r="J61" s="729">
        <f t="shared" ref="J61:J66" si="21">(I61*0.07)</f>
        <v>0</v>
      </c>
      <c r="K61" s="737">
        <f>(I61*0.05)</f>
        <v>0</v>
      </c>
    </row>
    <row r="62" spans="2:12" x14ac:dyDescent="0.25">
      <c r="G62" s="747" t="str">
        <f>G23</f>
        <v>Materials</v>
      </c>
      <c r="H62" s="723"/>
      <c r="I62" s="729">
        <f>SUM(I23:I36)</f>
        <v>0</v>
      </c>
      <c r="J62" s="729">
        <f t="shared" si="21"/>
        <v>0</v>
      </c>
      <c r="K62" s="737">
        <f>(I62*0.05)</f>
        <v>0</v>
      </c>
    </row>
    <row r="63" spans="2:12" x14ac:dyDescent="0.25">
      <c r="G63" s="747" t="str">
        <f>G37</f>
        <v>Gas</v>
      </c>
      <c r="H63" s="723"/>
      <c r="I63" s="729">
        <f>SUM(I37:I39)</f>
        <v>0</v>
      </c>
      <c r="J63" s="729"/>
      <c r="K63" s="737">
        <f>(I63*0.05)</f>
        <v>0</v>
      </c>
    </row>
    <row r="64" spans="2:12" ht="14.4" thickBot="1" x14ac:dyDescent="0.3">
      <c r="G64" s="747" t="str">
        <f>G40</f>
        <v>Subscription</v>
      </c>
      <c r="H64" s="723"/>
      <c r="I64" s="729">
        <f>SUM(I40:I47)</f>
        <v>0</v>
      </c>
      <c r="J64" s="729"/>
      <c r="K64" s="737"/>
    </row>
    <row r="65" spans="7:16" x14ac:dyDescent="0.25">
      <c r="G65" s="747" t="str">
        <f t="shared" ref="G65:G75" si="22">G48</f>
        <v>Car insuarance</v>
      </c>
      <c r="H65" s="723"/>
      <c r="I65" s="729">
        <f>SUM(I48)</f>
        <v>0</v>
      </c>
      <c r="J65" s="729"/>
      <c r="K65" s="737"/>
      <c r="M65" s="750" t="s">
        <v>10</v>
      </c>
      <c r="N65" s="751" t="s">
        <v>11</v>
      </c>
      <c r="O65" s="751" t="s">
        <v>12</v>
      </c>
      <c r="P65" s="754" t="s">
        <v>13</v>
      </c>
    </row>
    <row r="66" spans="7:16" ht="14.4" thickBot="1" x14ac:dyDescent="0.3">
      <c r="G66" s="747" t="str">
        <f t="shared" si="22"/>
        <v>Auto repair</v>
      </c>
      <c r="H66" s="723"/>
      <c r="I66" s="729">
        <f>SUM(I49)</f>
        <v>0</v>
      </c>
      <c r="J66" s="729">
        <f t="shared" si="21"/>
        <v>0</v>
      </c>
      <c r="K66" s="737">
        <f>I66*5%</f>
        <v>0</v>
      </c>
      <c r="M66" s="755">
        <f>SUM(I59:J72)</f>
        <v>0</v>
      </c>
      <c r="N66" s="756">
        <f>SUM(K59:K72)</f>
        <v>0</v>
      </c>
      <c r="O66" s="756">
        <f>(D53-M66)</f>
        <v>0</v>
      </c>
      <c r="P66" s="757">
        <f>F53-(SUM(K59:K72))</f>
        <v>0</v>
      </c>
    </row>
    <row r="67" spans="7:16" x14ac:dyDescent="0.25">
      <c r="G67" s="747" t="str">
        <f t="shared" si="22"/>
        <v>Marketing &amp; Advatising</v>
      </c>
      <c r="H67" s="723"/>
      <c r="I67" s="729">
        <f>SUM(I50)</f>
        <v>0</v>
      </c>
      <c r="J67" s="729">
        <f t="shared" ref="J67" si="23">(I67*0.07)</f>
        <v>0</v>
      </c>
      <c r="K67" s="737">
        <f>I67*5%</f>
        <v>0</v>
      </c>
    </row>
    <row r="68" spans="7:16" x14ac:dyDescent="0.25">
      <c r="G68" s="747" t="str">
        <f t="shared" si="22"/>
        <v>Car payment</v>
      </c>
      <c r="H68" s="723"/>
      <c r="I68" s="729">
        <f>SUM(I51)</f>
        <v>0</v>
      </c>
      <c r="J68" s="729"/>
      <c r="K68" s="737"/>
    </row>
    <row r="69" spans="7:16" x14ac:dyDescent="0.25">
      <c r="G69" s="747" t="str">
        <f t="shared" si="22"/>
        <v>Office</v>
      </c>
      <c r="H69" s="723"/>
      <c r="I69" s="729">
        <f>SUM(I52)</f>
        <v>0</v>
      </c>
      <c r="J69" s="729">
        <f>SUM(J52)</f>
        <v>0</v>
      </c>
      <c r="K69" s="729">
        <f>SUM(K52)</f>
        <v>0</v>
      </c>
    </row>
    <row r="70" spans="7:16" x14ac:dyDescent="0.25">
      <c r="G70" s="747" t="str">
        <f t="shared" si="22"/>
        <v>WCB</v>
      </c>
      <c r="H70" s="723"/>
      <c r="I70" s="729">
        <v>0</v>
      </c>
      <c r="J70" s="729"/>
      <c r="K70" s="737"/>
    </row>
    <row r="71" spans="7:16" x14ac:dyDescent="0.25">
      <c r="G71" s="747" t="str">
        <f t="shared" si="22"/>
        <v>PPE</v>
      </c>
      <c r="H71" s="723"/>
      <c r="I71" s="729">
        <v>0</v>
      </c>
      <c r="J71" s="729">
        <f>I71*7%</f>
        <v>0</v>
      </c>
      <c r="K71" s="737">
        <f>I71*5%</f>
        <v>0</v>
      </c>
    </row>
    <row r="72" spans="7:16" x14ac:dyDescent="0.25">
      <c r="G72" s="749" t="str">
        <f t="shared" si="22"/>
        <v>Income tax</v>
      </c>
      <c r="H72" s="733"/>
      <c r="I72" s="758">
        <v>0</v>
      </c>
      <c r="J72" s="758"/>
      <c r="K72" s="759"/>
    </row>
    <row r="73" spans="7:16" x14ac:dyDescent="0.25">
      <c r="G73" s="747" t="str">
        <f t="shared" si="22"/>
        <v>Education</v>
      </c>
      <c r="H73" s="723"/>
      <c r="I73" s="760">
        <f>I56</f>
        <v>0</v>
      </c>
      <c r="J73" s="758"/>
      <c r="K73" s="759"/>
    </row>
    <row r="74" spans="7:16" x14ac:dyDescent="0.25">
      <c r="G74" s="747" t="str">
        <f t="shared" si="22"/>
        <v/>
      </c>
      <c r="H74" s="723"/>
      <c r="I74" s="760">
        <v>0</v>
      </c>
      <c r="J74" s="758"/>
      <c r="K74" s="759"/>
    </row>
    <row r="75" spans="7:16" ht="14.4" thickBot="1" x14ac:dyDescent="0.3">
      <c r="G75" s="761" t="str">
        <f t="shared" si="22"/>
        <v/>
      </c>
      <c r="H75" s="739"/>
      <c r="I75" s="762">
        <v>0</v>
      </c>
      <c r="J75" s="756"/>
      <c r="K75" s="757"/>
    </row>
  </sheetData>
  <hyperlinks>
    <hyperlink ref="F3" location="GST!A1" display="GST" xr:uid="{F093DCD9-6AE0-47BC-81FF-12131A4CA30B}"/>
    <hyperlink ref="F2" location="'Income statement'!A1" display="Income Statement" xr:uid="{872446A2-7BC4-4AFE-8E74-5F717070CA28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DC0A-B223-483F-A879-6997836C79F7}">
  <dimension ref="B1:P74"/>
  <sheetViews>
    <sheetView topLeftCell="A46" workbookViewId="0">
      <selection activeCell="A51" sqref="A51"/>
    </sheetView>
  </sheetViews>
  <sheetFormatPr defaultColWidth="8.77734375" defaultRowHeight="13.8" x14ac:dyDescent="0.25"/>
  <cols>
    <col min="1" max="1" width="4.21875" style="763" customWidth="1"/>
    <col min="2" max="2" width="26.21875" style="763" customWidth="1"/>
    <col min="3" max="3" width="10.6640625" style="763" customWidth="1"/>
    <col min="4" max="5" width="14" style="763" customWidth="1"/>
    <col min="6" max="6" width="8.77734375" style="763" bestFit="1" customWidth="1"/>
    <col min="7" max="7" width="25.6640625" style="763" bestFit="1" customWidth="1"/>
    <col min="8" max="8" width="11.44140625" style="763" customWidth="1"/>
    <col min="9" max="9" width="11.109375" style="763" bestFit="1" customWidth="1"/>
    <col min="10" max="11" width="8.77734375" style="763"/>
    <col min="12" max="12" width="43.88671875" style="763" customWidth="1"/>
    <col min="13" max="13" width="10.21875" style="763" customWidth="1"/>
    <col min="14" max="14" width="8.77734375" style="763"/>
    <col min="15" max="15" width="12" style="763" customWidth="1"/>
    <col min="16" max="16384" width="8.77734375" style="763"/>
  </cols>
  <sheetData>
    <row r="1" spans="2:12" x14ac:dyDescent="0.25">
      <c r="D1" s="763" t="s">
        <v>0</v>
      </c>
    </row>
    <row r="2" spans="2:12" ht="14.4" thickBot="1" x14ac:dyDescent="0.3">
      <c r="D2" s="764" t="s">
        <v>23</v>
      </c>
      <c r="E2" s="764"/>
      <c r="F2" s="765" t="s">
        <v>49</v>
      </c>
    </row>
    <row r="3" spans="2:12" ht="14.4" thickBot="1" x14ac:dyDescent="0.3">
      <c r="B3" s="766" t="s">
        <v>36</v>
      </c>
      <c r="C3" s="767" t="s">
        <v>80</v>
      </c>
      <c r="D3" s="768" t="s">
        <v>1</v>
      </c>
      <c r="E3" s="769" t="s">
        <v>5</v>
      </c>
      <c r="F3" s="770" t="s">
        <v>2</v>
      </c>
      <c r="G3" s="771" t="s">
        <v>3</v>
      </c>
      <c r="H3" s="768" t="s">
        <v>80</v>
      </c>
      <c r="I3" s="768" t="s">
        <v>4</v>
      </c>
      <c r="J3" s="772" t="s">
        <v>5</v>
      </c>
      <c r="K3" s="773" t="s">
        <v>2</v>
      </c>
      <c r="L3" s="767" t="s">
        <v>81</v>
      </c>
    </row>
    <row r="4" spans="2:12" x14ac:dyDescent="0.25">
      <c r="B4" s="774"/>
      <c r="C4" s="775"/>
      <c r="D4" s="776"/>
      <c r="E4" s="777"/>
      <c r="F4" s="778">
        <f>(D4*0.05)</f>
        <v>0</v>
      </c>
      <c r="G4" s="779" t="str">
        <f>'Edit sheet'!E6</f>
        <v>Interest Payment &amp; Bank fees</v>
      </c>
      <c r="H4" s="903"/>
      <c r="I4" s="776"/>
      <c r="J4" s="780"/>
      <c r="K4" s="781"/>
      <c r="L4" s="782"/>
    </row>
    <row r="5" spans="2:12" x14ac:dyDescent="0.25">
      <c r="B5" s="783"/>
      <c r="C5" s="784"/>
      <c r="D5" s="785"/>
      <c r="E5" s="786"/>
      <c r="F5" s="787">
        <f t="shared" ref="F5:F51" si="0">(D5*0.05)</f>
        <v>0</v>
      </c>
      <c r="G5" s="788"/>
      <c r="H5" s="900"/>
      <c r="I5" s="785"/>
      <c r="J5" s="790"/>
      <c r="K5" s="791"/>
      <c r="L5" s="792"/>
    </row>
    <row r="6" spans="2:12" x14ac:dyDescent="0.25">
      <c r="B6" s="783"/>
      <c r="C6" s="784"/>
      <c r="D6" s="785"/>
      <c r="E6" s="786">
        <f t="shared" ref="E6:E51" si="1">D6*7%</f>
        <v>0</v>
      </c>
      <c r="F6" s="787">
        <f t="shared" si="0"/>
        <v>0</v>
      </c>
      <c r="G6" s="788"/>
      <c r="H6" s="900"/>
      <c r="I6" s="785"/>
      <c r="J6" s="790"/>
      <c r="K6" s="791"/>
      <c r="L6" s="792"/>
    </row>
    <row r="7" spans="2:12" x14ac:dyDescent="0.25">
      <c r="B7" s="783"/>
      <c r="C7" s="784"/>
      <c r="D7" s="785"/>
      <c r="E7" s="786">
        <f t="shared" si="1"/>
        <v>0</v>
      </c>
      <c r="F7" s="787">
        <f t="shared" si="0"/>
        <v>0</v>
      </c>
      <c r="G7" s="788"/>
      <c r="H7" s="900"/>
      <c r="I7" s="785"/>
      <c r="J7" s="790"/>
      <c r="K7" s="791"/>
      <c r="L7" s="792"/>
    </row>
    <row r="8" spans="2:12" x14ac:dyDescent="0.25">
      <c r="B8" s="783"/>
      <c r="C8" s="784"/>
      <c r="D8" s="785"/>
      <c r="E8" s="786">
        <f t="shared" si="1"/>
        <v>0</v>
      </c>
      <c r="F8" s="787">
        <f t="shared" si="0"/>
        <v>0</v>
      </c>
      <c r="G8" s="788"/>
      <c r="H8" s="789"/>
      <c r="I8" s="785"/>
      <c r="J8" s="790"/>
      <c r="K8" s="791"/>
      <c r="L8" s="792"/>
    </row>
    <row r="9" spans="2:12" x14ac:dyDescent="0.25">
      <c r="B9" s="783"/>
      <c r="C9" s="784"/>
      <c r="D9" s="785"/>
      <c r="E9" s="786">
        <f t="shared" si="1"/>
        <v>0</v>
      </c>
      <c r="F9" s="787">
        <f t="shared" si="0"/>
        <v>0</v>
      </c>
      <c r="G9" s="788" t="str">
        <f>'Edit sheet'!E7</f>
        <v>Salaries</v>
      </c>
      <c r="H9" s="789"/>
      <c r="I9" s="785"/>
      <c r="J9" s="790">
        <f t="shared" ref="J9:J29" si="2">(I9*0.07)</f>
        <v>0</v>
      </c>
      <c r="K9" s="791">
        <f t="shared" ref="K9:K49" si="3">(I9*0.05)</f>
        <v>0</v>
      </c>
      <c r="L9" s="792"/>
    </row>
    <row r="10" spans="2:12" x14ac:dyDescent="0.25">
      <c r="B10" s="783"/>
      <c r="C10" s="784"/>
      <c r="D10" s="785"/>
      <c r="E10" s="786">
        <f t="shared" si="1"/>
        <v>0</v>
      </c>
      <c r="F10" s="787">
        <f t="shared" si="0"/>
        <v>0</v>
      </c>
      <c r="G10" s="788"/>
      <c r="H10" s="789"/>
      <c r="I10" s="785"/>
      <c r="J10" s="790">
        <f t="shared" si="2"/>
        <v>0</v>
      </c>
      <c r="K10" s="791">
        <f t="shared" si="3"/>
        <v>0</v>
      </c>
      <c r="L10" s="792"/>
    </row>
    <row r="11" spans="2:12" x14ac:dyDescent="0.25">
      <c r="B11" s="783"/>
      <c r="C11" s="784"/>
      <c r="D11" s="785"/>
      <c r="E11" s="786">
        <f t="shared" si="1"/>
        <v>0</v>
      </c>
      <c r="F11" s="787">
        <f t="shared" si="0"/>
        <v>0</v>
      </c>
      <c r="G11" s="788"/>
      <c r="H11" s="789"/>
      <c r="I11" s="785"/>
      <c r="J11" s="790">
        <f t="shared" si="2"/>
        <v>0</v>
      </c>
      <c r="K11" s="791">
        <f t="shared" si="3"/>
        <v>0</v>
      </c>
      <c r="L11" s="792"/>
    </row>
    <row r="12" spans="2:12" x14ac:dyDescent="0.25">
      <c r="B12" s="783"/>
      <c r="C12" s="784"/>
      <c r="D12" s="785"/>
      <c r="E12" s="786">
        <f t="shared" si="1"/>
        <v>0</v>
      </c>
      <c r="F12" s="787">
        <f t="shared" si="0"/>
        <v>0</v>
      </c>
      <c r="G12" s="788"/>
      <c r="H12" s="789"/>
      <c r="I12" s="785"/>
      <c r="J12" s="790">
        <f t="shared" si="2"/>
        <v>0</v>
      </c>
      <c r="K12" s="791">
        <f t="shared" si="3"/>
        <v>0</v>
      </c>
      <c r="L12" s="792"/>
    </row>
    <row r="13" spans="2:12" x14ac:dyDescent="0.25">
      <c r="B13" s="783"/>
      <c r="C13" s="784"/>
      <c r="D13" s="785"/>
      <c r="E13" s="786">
        <f t="shared" si="1"/>
        <v>0</v>
      </c>
      <c r="F13" s="787">
        <f t="shared" si="0"/>
        <v>0</v>
      </c>
      <c r="G13" s="788"/>
      <c r="H13" s="789"/>
      <c r="I13" s="785"/>
      <c r="J13" s="790">
        <f t="shared" si="2"/>
        <v>0</v>
      </c>
      <c r="K13" s="791">
        <f t="shared" si="3"/>
        <v>0</v>
      </c>
      <c r="L13" s="792"/>
    </row>
    <row r="14" spans="2:12" x14ac:dyDescent="0.25">
      <c r="B14" s="783"/>
      <c r="C14" s="784"/>
      <c r="D14" s="785"/>
      <c r="E14" s="786">
        <f t="shared" si="1"/>
        <v>0</v>
      </c>
      <c r="F14" s="787">
        <f t="shared" si="0"/>
        <v>0</v>
      </c>
      <c r="G14" s="788"/>
      <c r="H14" s="789"/>
      <c r="I14" s="785"/>
      <c r="J14" s="790">
        <f t="shared" si="2"/>
        <v>0</v>
      </c>
      <c r="K14" s="791">
        <f t="shared" si="3"/>
        <v>0</v>
      </c>
      <c r="L14" s="792"/>
    </row>
    <row r="15" spans="2:12" x14ac:dyDescent="0.25">
      <c r="B15" s="783"/>
      <c r="C15" s="784"/>
      <c r="D15" s="785"/>
      <c r="E15" s="786">
        <f t="shared" si="1"/>
        <v>0</v>
      </c>
      <c r="F15" s="787">
        <f t="shared" si="0"/>
        <v>0</v>
      </c>
      <c r="G15" s="788"/>
      <c r="H15" s="789"/>
      <c r="I15" s="785"/>
      <c r="J15" s="790">
        <f t="shared" si="2"/>
        <v>0</v>
      </c>
      <c r="K15" s="791">
        <f t="shared" si="3"/>
        <v>0</v>
      </c>
      <c r="L15" s="792"/>
    </row>
    <row r="16" spans="2:12" ht="13.95" customHeight="1" x14ac:dyDescent="0.25">
      <c r="B16" s="783"/>
      <c r="C16" s="784"/>
      <c r="D16" s="785"/>
      <c r="E16" s="786">
        <f t="shared" si="1"/>
        <v>0</v>
      </c>
      <c r="F16" s="787">
        <f t="shared" si="0"/>
        <v>0</v>
      </c>
      <c r="G16" s="788" t="str">
        <f>'Edit sheet'!E8</f>
        <v>Tools</v>
      </c>
      <c r="H16" s="900"/>
      <c r="I16" s="785"/>
      <c r="J16" s="790">
        <f t="shared" si="2"/>
        <v>0</v>
      </c>
      <c r="K16" s="791">
        <f t="shared" si="3"/>
        <v>0</v>
      </c>
      <c r="L16" s="792"/>
    </row>
    <row r="17" spans="2:12" ht="13.95" customHeight="1" x14ac:dyDescent="0.25">
      <c r="B17" s="783"/>
      <c r="C17" s="784"/>
      <c r="D17" s="785"/>
      <c r="E17" s="786">
        <f t="shared" si="1"/>
        <v>0</v>
      </c>
      <c r="F17" s="787">
        <f t="shared" si="0"/>
        <v>0</v>
      </c>
      <c r="G17" s="788"/>
      <c r="H17" s="789"/>
      <c r="I17" s="785"/>
      <c r="J17" s="790">
        <f t="shared" si="2"/>
        <v>0</v>
      </c>
      <c r="K17" s="791">
        <f t="shared" si="3"/>
        <v>0</v>
      </c>
      <c r="L17" s="792"/>
    </row>
    <row r="18" spans="2:12" ht="13.95" customHeight="1" x14ac:dyDescent="0.25">
      <c r="B18" s="783"/>
      <c r="C18" s="784"/>
      <c r="D18" s="785"/>
      <c r="E18" s="786">
        <f t="shared" si="1"/>
        <v>0</v>
      </c>
      <c r="F18" s="787">
        <f t="shared" si="0"/>
        <v>0</v>
      </c>
      <c r="G18" s="788"/>
      <c r="H18" s="789"/>
      <c r="I18" s="785"/>
      <c r="J18" s="790">
        <f t="shared" si="2"/>
        <v>0</v>
      </c>
      <c r="K18" s="791">
        <f t="shared" si="3"/>
        <v>0</v>
      </c>
      <c r="L18" s="792"/>
    </row>
    <row r="19" spans="2:12" x14ac:dyDescent="0.25">
      <c r="B19" s="783"/>
      <c r="C19" s="784"/>
      <c r="D19" s="785"/>
      <c r="E19" s="786">
        <f t="shared" si="1"/>
        <v>0</v>
      </c>
      <c r="F19" s="787">
        <f t="shared" si="0"/>
        <v>0</v>
      </c>
      <c r="G19" s="788" t="str">
        <f>'Edit sheet'!E9</f>
        <v>Materials</v>
      </c>
      <c r="H19" s="900"/>
      <c r="I19" s="785"/>
      <c r="J19" s="790">
        <f t="shared" si="2"/>
        <v>0</v>
      </c>
      <c r="K19" s="791">
        <f t="shared" si="3"/>
        <v>0</v>
      </c>
      <c r="L19" s="792"/>
    </row>
    <row r="20" spans="2:12" x14ac:dyDescent="0.25">
      <c r="B20" s="793"/>
      <c r="C20" s="794"/>
      <c r="D20" s="795"/>
      <c r="E20" s="786"/>
      <c r="F20" s="787"/>
      <c r="G20" s="796"/>
      <c r="H20" s="899"/>
      <c r="I20" s="795"/>
      <c r="J20" s="790">
        <f t="shared" ref="J20:J27" si="4">(I20*0.07)</f>
        <v>0</v>
      </c>
      <c r="K20" s="791">
        <f t="shared" ref="K20:K27" si="5">(I20*0.05)</f>
        <v>0</v>
      </c>
      <c r="L20" s="792"/>
    </row>
    <row r="21" spans="2:12" x14ac:dyDescent="0.25">
      <c r="B21" s="793"/>
      <c r="C21" s="794"/>
      <c r="D21" s="795"/>
      <c r="E21" s="786"/>
      <c r="F21" s="787"/>
      <c r="G21" s="796"/>
      <c r="H21" s="899"/>
      <c r="I21" s="795"/>
      <c r="J21" s="790">
        <f t="shared" si="4"/>
        <v>0</v>
      </c>
      <c r="K21" s="791">
        <f t="shared" si="5"/>
        <v>0</v>
      </c>
      <c r="L21" s="792"/>
    </row>
    <row r="22" spans="2:12" x14ac:dyDescent="0.25">
      <c r="B22" s="793"/>
      <c r="C22" s="794"/>
      <c r="D22" s="795"/>
      <c r="E22" s="786"/>
      <c r="F22" s="787"/>
      <c r="G22" s="796"/>
      <c r="H22" s="899"/>
      <c r="I22" s="795"/>
      <c r="J22" s="790">
        <f t="shared" si="4"/>
        <v>0</v>
      </c>
      <c r="K22" s="791">
        <f t="shared" si="5"/>
        <v>0</v>
      </c>
      <c r="L22" s="792"/>
    </row>
    <row r="23" spans="2:12" x14ac:dyDescent="0.25">
      <c r="B23" s="793"/>
      <c r="C23" s="794"/>
      <c r="D23" s="795"/>
      <c r="E23" s="786"/>
      <c r="F23" s="787"/>
      <c r="G23" s="796"/>
      <c r="H23" s="901"/>
      <c r="I23" s="795"/>
      <c r="J23" s="790"/>
      <c r="K23" s="791">
        <f>(I23*0.05)</f>
        <v>0</v>
      </c>
      <c r="L23" s="792"/>
    </row>
    <row r="24" spans="2:12" x14ac:dyDescent="0.25">
      <c r="B24" s="793"/>
      <c r="C24" s="794"/>
      <c r="D24" s="795"/>
      <c r="E24" s="786"/>
      <c r="F24" s="787"/>
      <c r="G24" s="796"/>
      <c r="H24" s="899"/>
      <c r="I24" s="795"/>
      <c r="J24" s="790">
        <f t="shared" ref="J24:J26" si="6">(I24*0.07)</f>
        <v>0</v>
      </c>
      <c r="K24" s="791">
        <f t="shared" ref="K24:K26" si="7">(I24*0.05)</f>
        <v>0</v>
      </c>
      <c r="L24" s="792"/>
    </row>
    <row r="25" spans="2:12" x14ac:dyDescent="0.25">
      <c r="B25" s="793"/>
      <c r="C25" s="794"/>
      <c r="D25" s="795"/>
      <c r="E25" s="786"/>
      <c r="F25" s="787"/>
      <c r="G25" s="796"/>
      <c r="H25" s="899"/>
      <c r="I25" s="795"/>
      <c r="J25" s="790">
        <f t="shared" si="6"/>
        <v>0</v>
      </c>
      <c r="K25" s="791">
        <f t="shared" si="7"/>
        <v>0</v>
      </c>
      <c r="L25" s="792"/>
    </row>
    <row r="26" spans="2:12" x14ac:dyDescent="0.25">
      <c r="B26" s="793"/>
      <c r="C26" s="794"/>
      <c r="D26" s="795"/>
      <c r="E26" s="786"/>
      <c r="F26" s="787"/>
      <c r="G26" s="796"/>
      <c r="H26" s="899"/>
      <c r="I26" s="795"/>
      <c r="J26" s="790">
        <f t="shared" si="6"/>
        <v>0</v>
      </c>
      <c r="K26" s="791">
        <f t="shared" si="7"/>
        <v>0</v>
      </c>
      <c r="L26" s="792"/>
    </row>
    <row r="27" spans="2:12" x14ac:dyDescent="0.25">
      <c r="B27" s="793"/>
      <c r="C27" s="794"/>
      <c r="D27" s="795"/>
      <c r="E27" s="786"/>
      <c r="F27" s="787"/>
      <c r="G27" s="796"/>
      <c r="H27" s="899"/>
      <c r="I27" s="795"/>
      <c r="J27" s="790">
        <f t="shared" si="4"/>
        <v>0</v>
      </c>
      <c r="K27" s="791">
        <f t="shared" si="5"/>
        <v>0</v>
      </c>
      <c r="L27" s="792"/>
    </row>
    <row r="28" spans="2:12" x14ac:dyDescent="0.25">
      <c r="B28" s="793"/>
      <c r="C28" s="794"/>
      <c r="D28" s="795"/>
      <c r="E28" s="786">
        <f t="shared" si="1"/>
        <v>0</v>
      </c>
      <c r="F28" s="787">
        <f t="shared" si="0"/>
        <v>0</v>
      </c>
      <c r="G28" s="796"/>
      <c r="H28" s="899"/>
      <c r="I28" s="795"/>
      <c r="J28" s="790">
        <f t="shared" si="2"/>
        <v>0</v>
      </c>
      <c r="K28" s="791">
        <f t="shared" si="3"/>
        <v>0</v>
      </c>
      <c r="L28" s="792"/>
    </row>
    <row r="29" spans="2:12" x14ac:dyDescent="0.25">
      <c r="B29" s="793"/>
      <c r="C29" s="794"/>
      <c r="D29" s="795"/>
      <c r="E29" s="786">
        <f t="shared" si="1"/>
        <v>0</v>
      </c>
      <c r="F29" s="787">
        <f t="shared" si="0"/>
        <v>0</v>
      </c>
      <c r="G29" s="796"/>
      <c r="H29" s="899"/>
      <c r="I29" s="795"/>
      <c r="J29" s="790">
        <f t="shared" si="2"/>
        <v>0</v>
      </c>
      <c r="K29" s="791">
        <f t="shared" si="3"/>
        <v>0</v>
      </c>
      <c r="L29" s="792"/>
    </row>
    <row r="30" spans="2:12" x14ac:dyDescent="0.25">
      <c r="B30" s="793"/>
      <c r="C30" s="794"/>
      <c r="D30" s="795"/>
      <c r="E30" s="786"/>
      <c r="F30" s="787"/>
      <c r="G30" s="796"/>
      <c r="H30" s="899"/>
      <c r="I30" s="795"/>
      <c r="J30" s="790">
        <f t="shared" ref="J30:J34" si="8">(I30*0.07)</f>
        <v>0</v>
      </c>
      <c r="K30" s="791">
        <f t="shared" ref="K30:K34" si="9">(I30*0.05)</f>
        <v>0</v>
      </c>
      <c r="L30" s="792"/>
    </row>
    <row r="31" spans="2:12" x14ac:dyDescent="0.25">
      <c r="B31" s="793"/>
      <c r="C31" s="794"/>
      <c r="D31" s="795"/>
      <c r="E31" s="786"/>
      <c r="F31" s="787"/>
      <c r="G31" s="796"/>
      <c r="H31" s="899"/>
      <c r="I31" s="795"/>
      <c r="J31" s="790">
        <f t="shared" si="8"/>
        <v>0</v>
      </c>
      <c r="K31" s="791">
        <f t="shared" si="9"/>
        <v>0</v>
      </c>
      <c r="L31" s="792"/>
    </row>
    <row r="32" spans="2:12" x14ac:dyDescent="0.25">
      <c r="B32" s="793"/>
      <c r="C32" s="794"/>
      <c r="D32" s="795"/>
      <c r="E32" s="786"/>
      <c r="F32" s="787"/>
      <c r="G32" s="796"/>
      <c r="H32" s="899"/>
      <c r="I32" s="795"/>
      <c r="J32" s="790">
        <f t="shared" ref="J32:J33" si="10">(I32*0.07)</f>
        <v>0</v>
      </c>
      <c r="K32" s="791">
        <f t="shared" ref="K32:K33" si="11">(I32*0.05)</f>
        <v>0</v>
      </c>
      <c r="L32" s="792"/>
    </row>
    <row r="33" spans="2:12" x14ac:dyDescent="0.25">
      <c r="B33" s="793"/>
      <c r="C33" s="794"/>
      <c r="D33" s="795"/>
      <c r="E33" s="786"/>
      <c r="F33" s="787"/>
      <c r="G33" s="796"/>
      <c r="H33" s="899"/>
      <c r="I33" s="795"/>
      <c r="J33" s="790">
        <f t="shared" si="10"/>
        <v>0</v>
      </c>
      <c r="K33" s="791">
        <f t="shared" si="11"/>
        <v>0</v>
      </c>
      <c r="L33" s="792"/>
    </row>
    <row r="34" spans="2:12" x14ac:dyDescent="0.25">
      <c r="B34" s="793"/>
      <c r="C34" s="794"/>
      <c r="D34" s="795"/>
      <c r="E34" s="786"/>
      <c r="F34" s="787"/>
      <c r="G34" s="796"/>
      <c r="H34" s="899"/>
      <c r="I34" s="795"/>
      <c r="J34" s="790">
        <f t="shared" si="8"/>
        <v>0</v>
      </c>
      <c r="K34" s="791">
        <f t="shared" si="9"/>
        <v>0</v>
      </c>
      <c r="L34" s="792"/>
    </row>
    <row r="35" spans="2:12" x14ac:dyDescent="0.25">
      <c r="B35" s="793"/>
      <c r="C35" s="794"/>
      <c r="D35" s="795"/>
      <c r="E35" s="786"/>
      <c r="F35" s="787"/>
      <c r="G35" s="796"/>
      <c r="H35" s="899"/>
      <c r="I35" s="795"/>
      <c r="J35" s="790">
        <f t="shared" ref="J35" si="12">(I35*0.07)</f>
        <v>0</v>
      </c>
      <c r="K35" s="791">
        <f t="shared" ref="K35" si="13">(I35*0.05)</f>
        <v>0</v>
      </c>
      <c r="L35" s="792"/>
    </row>
    <row r="36" spans="2:12" x14ac:dyDescent="0.25">
      <c r="B36" s="793"/>
      <c r="C36" s="794"/>
      <c r="D36" s="795"/>
      <c r="E36" s="786">
        <f t="shared" si="1"/>
        <v>0</v>
      </c>
      <c r="F36" s="787">
        <f t="shared" si="0"/>
        <v>0</v>
      </c>
      <c r="G36" s="796" t="str">
        <f>'Edit sheet'!E10</f>
        <v>Gas</v>
      </c>
      <c r="H36" s="899"/>
      <c r="I36" s="795"/>
      <c r="J36" s="790"/>
      <c r="K36" s="791">
        <f t="shared" si="3"/>
        <v>0</v>
      </c>
      <c r="L36" s="792"/>
    </row>
    <row r="37" spans="2:12" x14ac:dyDescent="0.25">
      <c r="B37" s="793"/>
      <c r="C37" s="794"/>
      <c r="D37" s="795"/>
      <c r="E37" s="786">
        <f t="shared" si="1"/>
        <v>0</v>
      </c>
      <c r="F37" s="787">
        <f t="shared" si="0"/>
        <v>0</v>
      </c>
      <c r="G37" s="796"/>
      <c r="H37" s="899"/>
      <c r="I37" s="795"/>
      <c r="J37" s="790"/>
      <c r="K37" s="791">
        <f t="shared" si="3"/>
        <v>0</v>
      </c>
      <c r="L37" s="792"/>
    </row>
    <row r="38" spans="2:12" x14ac:dyDescent="0.25">
      <c r="B38" s="793"/>
      <c r="C38" s="794"/>
      <c r="D38" s="795"/>
      <c r="E38" s="786"/>
      <c r="F38" s="787"/>
      <c r="G38" s="796"/>
      <c r="H38" s="901"/>
      <c r="I38" s="902"/>
      <c r="J38" s="790"/>
      <c r="K38" s="791">
        <f t="shared" si="3"/>
        <v>0</v>
      </c>
      <c r="L38" s="792"/>
    </row>
    <row r="39" spans="2:12" x14ac:dyDescent="0.25">
      <c r="B39" s="793"/>
      <c r="C39" s="794"/>
      <c r="D39" s="795"/>
      <c r="E39" s="786"/>
      <c r="F39" s="787"/>
      <c r="G39" s="796"/>
      <c r="H39" s="901"/>
      <c r="I39" s="899"/>
      <c r="J39" s="790"/>
      <c r="K39" s="791">
        <f t="shared" si="3"/>
        <v>0</v>
      </c>
      <c r="L39" s="792"/>
    </row>
    <row r="40" spans="2:12" x14ac:dyDescent="0.25">
      <c r="B40" s="793"/>
      <c r="C40" s="794"/>
      <c r="D40" s="795"/>
      <c r="E40" s="786">
        <f t="shared" si="1"/>
        <v>0</v>
      </c>
      <c r="F40" s="787">
        <f t="shared" si="0"/>
        <v>0</v>
      </c>
      <c r="G40" s="796" t="str">
        <f>'Edit sheet'!E11</f>
        <v>Subscription</v>
      </c>
      <c r="H40" s="899"/>
      <c r="I40" s="795"/>
      <c r="J40" s="790"/>
      <c r="K40" s="791"/>
      <c r="L40" s="792"/>
    </row>
    <row r="41" spans="2:12" x14ac:dyDescent="0.25">
      <c r="B41" s="793"/>
      <c r="C41" s="794"/>
      <c r="D41" s="795"/>
      <c r="E41" s="786"/>
      <c r="F41" s="787"/>
      <c r="G41" s="796"/>
      <c r="H41" s="899"/>
      <c r="I41" s="795"/>
      <c r="J41" s="790"/>
      <c r="K41" s="791"/>
      <c r="L41" s="792"/>
    </row>
    <row r="42" spans="2:12" x14ac:dyDescent="0.25">
      <c r="B42" s="793"/>
      <c r="C42" s="794"/>
      <c r="D42" s="795"/>
      <c r="E42" s="786"/>
      <c r="F42" s="787"/>
      <c r="G42" s="796"/>
      <c r="H42" s="899"/>
      <c r="I42" s="795"/>
      <c r="J42" s="790"/>
      <c r="K42" s="791"/>
      <c r="L42" s="792"/>
    </row>
    <row r="43" spans="2:12" x14ac:dyDescent="0.25">
      <c r="B43" s="793"/>
      <c r="C43" s="794"/>
      <c r="D43" s="795"/>
      <c r="E43" s="786"/>
      <c r="F43" s="787"/>
      <c r="G43" s="796"/>
      <c r="H43" s="899"/>
      <c r="I43" s="795"/>
      <c r="J43" s="790"/>
      <c r="K43" s="791"/>
      <c r="L43" s="792"/>
    </row>
    <row r="44" spans="2:12" x14ac:dyDescent="0.25">
      <c r="B44" s="793"/>
      <c r="C44" s="794"/>
      <c r="D44" s="795"/>
      <c r="E44" s="786"/>
      <c r="F44" s="787"/>
      <c r="G44" s="796"/>
      <c r="H44" s="899"/>
      <c r="I44" s="795"/>
      <c r="J44" s="790"/>
      <c r="K44" s="791"/>
      <c r="L44" s="792"/>
    </row>
    <row r="45" spans="2:12" x14ac:dyDescent="0.25">
      <c r="B45" s="793"/>
      <c r="C45" s="794"/>
      <c r="D45" s="795"/>
      <c r="E45" s="786">
        <f t="shared" si="1"/>
        <v>0</v>
      </c>
      <c r="F45" s="787">
        <f t="shared" si="0"/>
        <v>0</v>
      </c>
      <c r="G45" s="796"/>
      <c r="H45" s="899"/>
      <c r="I45" s="795"/>
      <c r="J45" s="790"/>
      <c r="K45" s="791"/>
      <c r="L45" s="792"/>
    </row>
    <row r="46" spans="2:12" x14ac:dyDescent="0.25">
      <c r="B46" s="793"/>
      <c r="C46" s="794"/>
      <c r="D46" s="795"/>
      <c r="E46" s="786">
        <f t="shared" si="1"/>
        <v>0</v>
      </c>
      <c r="F46" s="787">
        <f t="shared" si="0"/>
        <v>0</v>
      </c>
      <c r="G46" s="796"/>
      <c r="H46" s="797"/>
      <c r="I46" s="795"/>
      <c r="J46" s="790"/>
      <c r="K46" s="791"/>
      <c r="L46" s="792"/>
    </row>
    <row r="47" spans="2:12" x14ac:dyDescent="0.25">
      <c r="B47" s="793"/>
      <c r="C47" s="794"/>
      <c r="D47" s="795"/>
      <c r="E47" s="786">
        <f t="shared" si="1"/>
        <v>0</v>
      </c>
      <c r="F47" s="787">
        <f t="shared" si="0"/>
        <v>0</v>
      </c>
      <c r="G47" s="796" t="str">
        <f>'Edit sheet'!E12</f>
        <v>Car insuarance</v>
      </c>
      <c r="H47" s="899"/>
      <c r="I47" s="795"/>
      <c r="J47" s="790"/>
      <c r="K47" s="791"/>
      <c r="L47" s="792"/>
    </row>
    <row r="48" spans="2:12" x14ac:dyDescent="0.25">
      <c r="B48" s="793"/>
      <c r="C48" s="794"/>
      <c r="D48" s="795"/>
      <c r="E48" s="786">
        <f t="shared" si="1"/>
        <v>0</v>
      </c>
      <c r="F48" s="787">
        <f t="shared" si="0"/>
        <v>0</v>
      </c>
      <c r="G48" s="796" t="str">
        <f>'Edit sheet'!E13</f>
        <v>Auto repair</v>
      </c>
      <c r="H48" s="797"/>
      <c r="I48" s="795"/>
      <c r="J48" s="790">
        <f t="shared" ref="J48:J49" si="14">I48*0.07</f>
        <v>0</v>
      </c>
      <c r="K48" s="791">
        <f t="shared" si="3"/>
        <v>0</v>
      </c>
      <c r="L48" s="792"/>
    </row>
    <row r="49" spans="2:16" x14ac:dyDescent="0.25">
      <c r="B49" s="793"/>
      <c r="C49" s="784"/>
      <c r="D49" s="795"/>
      <c r="E49" s="786">
        <f t="shared" si="1"/>
        <v>0</v>
      </c>
      <c r="F49" s="787">
        <f t="shared" si="0"/>
        <v>0</v>
      </c>
      <c r="G49" s="796" t="str">
        <f>'Edit sheet'!E14</f>
        <v>Marketing &amp; Advatising</v>
      </c>
      <c r="H49" s="797"/>
      <c r="I49" s="795"/>
      <c r="J49" s="790">
        <f t="shared" si="14"/>
        <v>0</v>
      </c>
      <c r="K49" s="791">
        <f t="shared" si="3"/>
        <v>0</v>
      </c>
      <c r="L49" s="792"/>
    </row>
    <row r="50" spans="2:16" x14ac:dyDescent="0.25">
      <c r="B50" s="788"/>
      <c r="C50" s="784"/>
      <c r="D50" s="795"/>
      <c r="E50" s="786">
        <f t="shared" si="1"/>
        <v>0</v>
      </c>
      <c r="F50" s="787">
        <f t="shared" si="0"/>
        <v>0</v>
      </c>
      <c r="G50" s="788" t="str">
        <f>'Edit sheet'!E15</f>
        <v>Car payment</v>
      </c>
      <c r="H50" s="901"/>
      <c r="I50" s="790"/>
      <c r="J50" s="790"/>
      <c r="K50" s="798"/>
      <c r="L50" s="792"/>
    </row>
    <row r="51" spans="2:16" ht="14.4" thickBot="1" x14ac:dyDescent="0.3">
      <c r="B51" s="799"/>
      <c r="C51" s="800"/>
      <c r="D51" s="795"/>
      <c r="E51" s="786">
        <f t="shared" si="1"/>
        <v>0</v>
      </c>
      <c r="F51" s="791">
        <f t="shared" si="0"/>
        <v>0</v>
      </c>
      <c r="G51" s="801" t="str">
        <f>'Edit sheet'!E16</f>
        <v>Office</v>
      </c>
      <c r="H51" s="775"/>
      <c r="I51" s="780"/>
      <c r="J51" s="780"/>
      <c r="K51" s="802"/>
      <c r="L51" s="887"/>
    </row>
    <row r="52" spans="2:16" ht="14.4" thickBot="1" x14ac:dyDescent="0.3">
      <c r="B52" s="803" t="s">
        <v>8</v>
      </c>
      <c r="C52" s="804"/>
      <c r="D52" s="805">
        <f>SUM(D4:D51)</f>
        <v>0</v>
      </c>
      <c r="E52" s="806">
        <f>SUM(E4:E51)</f>
        <v>0</v>
      </c>
      <c r="F52" s="807">
        <f>SUM(F4:F51)</f>
        <v>0</v>
      </c>
      <c r="G52" s="808" t="str">
        <f>'Edit sheet'!E17</f>
        <v>WCB</v>
      </c>
      <c r="H52" s="784"/>
      <c r="I52" s="784"/>
      <c r="J52" s="780"/>
      <c r="K52" s="798"/>
      <c r="L52" s="792"/>
    </row>
    <row r="53" spans="2:16" x14ac:dyDescent="0.25">
      <c r="F53" s="809"/>
      <c r="G53" s="808" t="str">
        <f>'Edit sheet'!E18</f>
        <v>PPE</v>
      </c>
      <c r="H53" s="784"/>
      <c r="I53" s="784"/>
      <c r="J53" s="780">
        <f t="shared" ref="J53:J57" si="15">I53*7%</f>
        <v>0</v>
      </c>
      <c r="K53" s="802">
        <f t="shared" ref="K53:K57" si="16">I53*5%</f>
        <v>0</v>
      </c>
      <c r="L53" s="792"/>
    </row>
    <row r="54" spans="2:16" x14ac:dyDescent="0.25">
      <c r="G54" s="808" t="str">
        <f>'Edit sheet'!E19</f>
        <v>Income tax</v>
      </c>
      <c r="H54" s="784"/>
      <c r="I54" s="784"/>
      <c r="J54" s="780"/>
      <c r="K54" s="802"/>
      <c r="L54" s="792"/>
    </row>
    <row r="55" spans="2:16" x14ac:dyDescent="0.25">
      <c r="G55" s="808" t="str">
        <f>'Edit sheet'!E20</f>
        <v>Education</v>
      </c>
      <c r="H55" s="784"/>
      <c r="I55" s="784"/>
      <c r="J55" s="780">
        <f t="shared" si="15"/>
        <v>0</v>
      </c>
      <c r="K55" s="802">
        <f t="shared" si="16"/>
        <v>0</v>
      </c>
      <c r="L55" s="792"/>
    </row>
    <row r="56" spans="2:16" x14ac:dyDescent="0.25">
      <c r="G56" s="808" t="str">
        <f>'Edit sheet'!E21</f>
        <v/>
      </c>
      <c r="H56" s="784"/>
      <c r="I56" s="784"/>
      <c r="J56" s="780">
        <f t="shared" si="15"/>
        <v>0</v>
      </c>
      <c r="K56" s="802">
        <f t="shared" si="16"/>
        <v>0</v>
      </c>
      <c r="L56" s="792"/>
    </row>
    <row r="57" spans="2:16" ht="14.4" thickBot="1" x14ac:dyDescent="0.3">
      <c r="G57" s="810" t="str">
        <f>'Edit sheet'!E22</f>
        <v/>
      </c>
      <c r="H57" s="794"/>
      <c r="I57" s="794"/>
      <c r="J57" s="780">
        <f t="shared" si="15"/>
        <v>0</v>
      </c>
      <c r="K57" s="888">
        <f t="shared" si="16"/>
        <v>0</v>
      </c>
      <c r="L57" s="889"/>
    </row>
    <row r="58" spans="2:16" x14ac:dyDescent="0.25">
      <c r="G58" s="811" t="str">
        <f>G4</f>
        <v>Interest Payment &amp; Bank fees</v>
      </c>
      <c r="H58" s="812"/>
      <c r="I58" s="813">
        <f>SUM(I4:I8)</f>
        <v>0</v>
      </c>
      <c r="J58" s="813"/>
      <c r="K58" s="814"/>
    </row>
    <row r="59" spans="2:16" x14ac:dyDescent="0.25">
      <c r="G59" s="808" t="str">
        <f>G9</f>
        <v>Salaries</v>
      </c>
      <c r="H59" s="784"/>
      <c r="I59" s="790">
        <f>SUM(I9:I15)</f>
        <v>0</v>
      </c>
      <c r="J59" s="790"/>
      <c r="K59" s="798">
        <f>(I59*0.05)</f>
        <v>0</v>
      </c>
    </row>
    <row r="60" spans="2:16" x14ac:dyDescent="0.25">
      <c r="G60" s="808" t="str">
        <f>G16</f>
        <v>Tools</v>
      </c>
      <c r="H60" s="784"/>
      <c r="I60" s="790">
        <f>SUM(I16:I18)</f>
        <v>0</v>
      </c>
      <c r="J60" s="790">
        <f t="shared" ref="J60:J66" si="17">(I60*0.07)</f>
        <v>0</v>
      </c>
      <c r="K60" s="798">
        <f>(I60*0.05)</f>
        <v>0</v>
      </c>
    </row>
    <row r="61" spans="2:16" x14ac:dyDescent="0.25">
      <c r="G61" s="808" t="str">
        <f>G19</f>
        <v>Materials</v>
      </c>
      <c r="H61" s="784"/>
      <c r="I61" s="790">
        <f>SUM(I19:I35)</f>
        <v>0</v>
      </c>
      <c r="J61" s="790">
        <f t="shared" si="17"/>
        <v>0</v>
      </c>
      <c r="K61" s="798">
        <f>(I61*0.05)</f>
        <v>0</v>
      </c>
    </row>
    <row r="62" spans="2:16" x14ac:dyDescent="0.25">
      <c r="G62" s="808" t="str">
        <f>G36</f>
        <v>Gas</v>
      </c>
      <c r="H62" s="784"/>
      <c r="I62" s="790">
        <f>SUM(I36:I39)</f>
        <v>0</v>
      </c>
      <c r="J62" s="790"/>
      <c r="K62" s="798">
        <f>(I62*0.05)</f>
        <v>0</v>
      </c>
    </row>
    <row r="63" spans="2:16" ht="14.4" thickBot="1" x14ac:dyDescent="0.3">
      <c r="G63" s="808" t="str">
        <f>G40</f>
        <v>Subscription</v>
      </c>
      <c r="H63" s="784"/>
      <c r="I63" s="790">
        <f>SUM(I40:I46)</f>
        <v>0</v>
      </c>
      <c r="J63" s="790"/>
      <c r="K63" s="798"/>
    </row>
    <row r="64" spans="2:16" x14ac:dyDescent="0.25">
      <c r="G64" s="808" t="str">
        <f t="shared" ref="G64:G74" si="18">G47</f>
        <v>Car insuarance</v>
      </c>
      <c r="H64" s="784"/>
      <c r="I64" s="790">
        <f>I47</f>
        <v>0</v>
      </c>
      <c r="J64" s="790"/>
      <c r="K64" s="798"/>
      <c r="M64" s="811" t="s">
        <v>10</v>
      </c>
      <c r="N64" s="812" t="s">
        <v>11</v>
      </c>
      <c r="O64" s="812" t="s">
        <v>12</v>
      </c>
      <c r="P64" s="815" t="s">
        <v>13</v>
      </c>
    </row>
    <row r="65" spans="7:16" ht="14.4" thickBot="1" x14ac:dyDescent="0.3">
      <c r="G65" s="808" t="str">
        <f t="shared" si="18"/>
        <v>Auto repair</v>
      </c>
      <c r="H65" s="784"/>
      <c r="I65" s="790">
        <f>I48</f>
        <v>0</v>
      </c>
      <c r="J65" s="790">
        <f>(I65*0.07)</f>
        <v>0</v>
      </c>
      <c r="K65" s="798">
        <f>SUM(K46:K49)</f>
        <v>0</v>
      </c>
      <c r="M65" s="816">
        <f>SUM(I58:J71)</f>
        <v>0</v>
      </c>
      <c r="N65" s="817">
        <f>SUM(K58:K71)</f>
        <v>0</v>
      </c>
      <c r="O65" s="817">
        <f>(D52-M65)</f>
        <v>0</v>
      </c>
      <c r="P65" s="818">
        <f>F52-(SUM(K58:K71))</f>
        <v>0</v>
      </c>
    </row>
    <row r="66" spans="7:16" x14ac:dyDescent="0.25">
      <c r="G66" s="808" t="str">
        <f t="shared" si="18"/>
        <v>Marketing &amp; Advatising</v>
      </c>
      <c r="H66" s="784"/>
      <c r="I66" s="790">
        <f>I49</f>
        <v>0</v>
      </c>
      <c r="J66" s="790">
        <f t="shared" si="17"/>
        <v>0</v>
      </c>
      <c r="K66" s="798">
        <f>SUM(K47:K50)</f>
        <v>0</v>
      </c>
    </row>
    <row r="67" spans="7:16" x14ac:dyDescent="0.25">
      <c r="G67" s="808" t="str">
        <f t="shared" si="18"/>
        <v>Car payment</v>
      </c>
      <c r="H67" s="784"/>
      <c r="I67" s="790">
        <f>I50</f>
        <v>0</v>
      </c>
      <c r="J67" s="790"/>
      <c r="K67" s="798"/>
    </row>
    <row r="68" spans="7:16" x14ac:dyDescent="0.25">
      <c r="G68" s="808" t="str">
        <f t="shared" si="18"/>
        <v>Office</v>
      </c>
      <c r="H68" s="784"/>
      <c r="I68" s="790">
        <f t="shared" ref="I68:I71" si="19">I51</f>
        <v>0</v>
      </c>
      <c r="J68" s="790"/>
      <c r="K68" s="798"/>
    </row>
    <row r="69" spans="7:16" x14ac:dyDescent="0.25">
      <c r="G69" s="808" t="str">
        <f t="shared" si="18"/>
        <v>WCB</v>
      </c>
      <c r="H69" s="784"/>
      <c r="I69" s="790">
        <f t="shared" si="19"/>
        <v>0</v>
      </c>
      <c r="J69" s="790"/>
      <c r="K69" s="798"/>
    </row>
    <row r="70" spans="7:16" x14ac:dyDescent="0.25">
      <c r="G70" s="808" t="str">
        <f t="shared" si="18"/>
        <v>PPE</v>
      </c>
      <c r="H70" s="784"/>
      <c r="I70" s="790">
        <f t="shared" si="19"/>
        <v>0</v>
      </c>
      <c r="J70" s="790">
        <f>SUM(J53)</f>
        <v>0</v>
      </c>
      <c r="K70" s="798">
        <f>SUM(K53)</f>
        <v>0</v>
      </c>
    </row>
    <row r="71" spans="7:16" x14ac:dyDescent="0.25">
      <c r="G71" s="810" t="str">
        <f t="shared" si="18"/>
        <v>Income tax</v>
      </c>
      <c r="H71" s="794"/>
      <c r="I71" s="790">
        <f t="shared" si="19"/>
        <v>0</v>
      </c>
      <c r="J71" s="819"/>
      <c r="K71" s="820"/>
    </row>
    <row r="72" spans="7:16" x14ac:dyDescent="0.25">
      <c r="G72" s="808" t="str">
        <f t="shared" si="18"/>
        <v>Education</v>
      </c>
      <c r="H72" s="784"/>
      <c r="I72" s="821">
        <v>0</v>
      </c>
      <c r="J72" s="819"/>
      <c r="K72" s="820"/>
    </row>
    <row r="73" spans="7:16" x14ac:dyDescent="0.25">
      <c r="G73" s="808" t="str">
        <f t="shared" si="18"/>
        <v/>
      </c>
      <c r="H73" s="784"/>
      <c r="I73" s="821">
        <v>0</v>
      </c>
      <c r="J73" s="819"/>
      <c r="K73" s="820"/>
    </row>
    <row r="74" spans="7:16" ht="14.4" thickBot="1" x14ac:dyDescent="0.3">
      <c r="G74" s="822" t="str">
        <f t="shared" si="18"/>
        <v/>
      </c>
      <c r="H74" s="800"/>
      <c r="I74" s="823">
        <v>0</v>
      </c>
      <c r="J74" s="817"/>
      <c r="K74" s="818"/>
    </row>
  </sheetData>
  <hyperlinks>
    <hyperlink ref="F3" location="GST!A1" display="GST" xr:uid="{ABB95688-CDD8-4C21-9389-268B15EB7D6C}"/>
    <hyperlink ref="F2" location="'Income statement'!A1" display="Income Statement" xr:uid="{6A3B2DE9-A019-473D-964D-2739AB5AD96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3978-286D-4B55-AB30-0A84989BD33C}">
  <dimension ref="A1:Q37"/>
  <sheetViews>
    <sheetView topLeftCell="A27" workbookViewId="0">
      <selection activeCell="B24" sqref="B24"/>
    </sheetView>
  </sheetViews>
  <sheetFormatPr defaultColWidth="8.77734375" defaultRowHeight="15.6" x14ac:dyDescent="0.3"/>
  <cols>
    <col min="1" max="1" width="29" style="6" bestFit="1" customWidth="1"/>
    <col min="2" max="13" width="12.44140625" style="3" customWidth="1"/>
    <col min="14" max="14" width="11.77734375" style="3" customWidth="1"/>
    <col min="15" max="15" width="14.109375" style="3" customWidth="1"/>
    <col min="16" max="16" width="29.44140625" style="6" bestFit="1" customWidth="1"/>
    <col min="17" max="16384" width="8.77734375" style="3"/>
  </cols>
  <sheetData>
    <row r="1" spans="1:16" ht="16.2" thickBot="1" x14ac:dyDescent="0.3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P1" s="28"/>
    </row>
    <row r="2" spans="1:16" s="6" customFormat="1" ht="16.2" thickBot="1" x14ac:dyDescent="0.35">
      <c r="A2" s="30">
        <f>'Edit sheet'!E3</f>
        <v>2022</v>
      </c>
      <c r="B2" s="31" t="s">
        <v>14</v>
      </c>
      <c r="C2" s="31" t="s">
        <v>24</v>
      </c>
      <c r="D2" s="31" t="s">
        <v>15</v>
      </c>
      <c r="E2" s="31" t="s">
        <v>16</v>
      </c>
      <c r="F2" s="31" t="s">
        <v>25</v>
      </c>
      <c r="G2" s="31" t="s">
        <v>17</v>
      </c>
      <c r="H2" s="32" t="s">
        <v>18</v>
      </c>
      <c r="I2" s="32" t="s">
        <v>19</v>
      </c>
      <c r="J2" s="32" t="s">
        <v>20</v>
      </c>
      <c r="K2" s="32" t="s">
        <v>21</v>
      </c>
      <c r="L2" s="32" t="s">
        <v>22</v>
      </c>
      <c r="M2" s="33" t="s">
        <v>23</v>
      </c>
      <c r="N2" s="34" t="s">
        <v>8</v>
      </c>
      <c r="O2" s="35" t="s">
        <v>79</v>
      </c>
      <c r="P2" s="35">
        <f>A2</f>
        <v>2022</v>
      </c>
    </row>
    <row r="3" spans="1:16" ht="16.2" thickBot="1" x14ac:dyDescent="0.35">
      <c r="A3" s="36" t="s">
        <v>52</v>
      </c>
      <c r="B3" s="37">
        <f>January!D46</f>
        <v>4064.3</v>
      </c>
      <c r="C3" s="37">
        <f>Feburary!D45</f>
        <v>2093.4499999999998</v>
      </c>
      <c r="D3" s="37">
        <f>March!D43</f>
        <v>0</v>
      </c>
      <c r="E3" s="37">
        <f>April!D52</f>
        <v>0</v>
      </c>
      <c r="F3" s="37">
        <f>May!D48</f>
        <v>0</v>
      </c>
      <c r="G3" s="38">
        <f>June!D33</f>
        <v>0</v>
      </c>
      <c r="H3" s="38">
        <f>July!D40</f>
        <v>0</v>
      </c>
      <c r="I3" s="37">
        <f>August!D44</f>
        <v>0</v>
      </c>
      <c r="J3" s="37">
        <f>September!D50</f>
        <v>0</v>
      </c>
      <c r="K3" s="37">
        <f>October!D50</f>
        <v>0</v>
      </c>
      <c r="L3" s="37">
        <f>November!D53</f>
        <v>0</v>
      </c>
      <c r="M3" s="39">
        <f>December!D52</f>
        <v>0</v>
      </c>
      <c r="N3" s="40">
        <f>SUM(B3:M3)</f>
        <v>6157.75</v>
      </c>
      <c r="O3" s="41">
        <f>N3/12</f>
        <v>513.14583333333337</v>
      </c>
      <c r="P3" s="42" t="str">
        <f>A3</f>
        <v>Revenue</v>
      </c>
    </row>
    <row r="4" spans="1:16" ht="16.2" thickBot="1" x14ac:dyDescent="0.35">
      <c r="A4" s="911" t="s">
        <v>37</v>
      </c>
      <c r="B4" s="911"/>
      <c r="C4" s="911"/>
      <c r="D4" s="911"/>
      <c r="E4" s="911"/>
      <c r="F4" s="911"/>
      <c r="G4" s="911"/>
      <c r="H4" s="911"/>
      <c r="I4" s="911"/>
      <c r="J4" s="911"/>
      <c r="K4" s="911"/>
      <c r="L4" s="911"/>
      <c r="M4" s="911"/>
      <c r="N4" s="911"/>
      <c r="O4" s="911"/>
      <c r="P4" s="912"/>
    </row>
    <row r="5" spans="1:16" x14ac:dyDescent="0.3">
      <c r="A5" s="46" t="str">
        <f>January!G53</f>
        <v>Interest Payment &amp; Bank fees</v>
      </c>
      <c r="B5" s="47">
        <f>January!I53</f>
        <v>555.54000000000008</v>
      </c>
      <c r="C5" s="47">
        <f>Feburary!I51</f>
        <v>0</v>
      </c>
      <c r="D5" s="47">
        <f>March!I49</f>
        <v>0</v>
      </c>
      <c r="E5" s="47">
        <f>April!I61</f>
        <v>0</v>
      </c>
      <c r="F5" s="47">
        <f>May!I54</f>
        <v>0</v>
      </c>
      <c r="G5" s="48">
        <f>June!I39</f>
        <v>0</v>
      </c>
      <c r="H5" s="48">
        <f>July!I46</f>
        <v>0</v>
      </c>
      <c r="I5" s="47">
        <f>August!I50</f>
        <v>0</v>
      </c>
      <c r="J5" s="47">
        <f>September!I56</f>
        <v>0</v>
      </c>
      <c r="K5" s="47">
        <f>October!I58</f>
        <v>0</v>
      </c>
      <c r="L5" s="47">
        <f>November!I59</f>
        <v>0</v>
      </c>
      <c r="M5" s="47">
        <f>December!I58</f>
        <v>0</v>
      </c>
      <c r="N5" s="49">
        <f t="shared" ref="N5:N34" si="0">SUM(B5:M5)</f>
        <v>555.54000000000008</v>
      </c>
      <c r="O5" s="47">
        <f>N5/12</f>
        <v>46.295000000000009</v>
      </c>
      <c r="P5" s="50" t="str">
        <f t="shared" ref="P5:P18" si="1">A5</f>
        <v>Interest Payment &amp; Bank fees</v>
      </c>
    </row>
    <row r="6" spans="1:16" x14ac:dyDescent="0.3">
      <c r="A6" s="51" t="str">
        <f>January!G54</f>
        <v>Salaries</v>
      </c>
      <c r="B6" s="52">
        <f>January!I54</f>
        <v>0</v>
      </c>
      <c r="C6" s="832">
        <f>Feburary!I52</f>
        <v>0</v>
      </c>
      <c r="D6" s="832">
        <f>March!I50</f>
        <v>0</v>
      </c>
      <c r="E6" s="832">
        <f>April!I62</f>
        <v>0</v>
      </c>
      <c r="F6" s="832">
        <f>May!I55</f>
        <v>0</v>
      </c>
      <c r="G6" s="833">
        <f>June!I40</f>
        <v>0</v>
      </c>
      <c r="H6" s="833">
        <f>July!I47</f>
        <v>0</v>
      </c>
      <c r="I6" s="832">
        <f>August!I51</f>
        <v>0</v>
      </c>
      <c r="J6" s="832">
        <f>September!I57</f>
        <v>0</v>
      </c>
      <c r="K6" s="832">
        <f>October!I59</f>
        <v>0</v>
      </c>
      <c r="L6" s="832">
        <f>November!I60</f>
        <v>0</v>
      </c>
      <c r="M6" s="832">
        <f>December!I59</f>
        <v>0</v>
      </c>
      <c r="N6" s="55">
        <f t="shared" si="0"/>
        <v>0</v>
      </c>
      <c r="O6" s="56">
        <f t="shared" ref="O6:O21" si="2">N6/12</f>
        <v>0</v>
      </c>
      <c r="P6" s="57" t="str">
        <f t="shared" si="1"/>
        <v>Salaries</v>
      </c>
    </row>
    <row r="7" spans="1:16" x14ac:dyDescent="0.3">
      <c r="A7" s="58" t="str">
        <f>January!G55</f>
        <v>Tools</v>
      </c>
      <c r="B7" s="59">
        <f>January!I55</f>
        <v>24.52</v>
      </c>
      <c r="C7" s="47">
        <f>Feburary!I53</f>
        <v>-144.97999999999999</v>
      </c>
      <c r="D7" s="47">
        <f>March!I51</f>
        <v>0</v>
      </c>
      <c r="E7" s="47">
        <f>April!I63</f>
        <v>0</v>
      </c>
      <c r="F7" s="47">
        <f>May!I56</f>
        <v>0</v>
      </c>
      <c r="G7" s="48">
        <f>June!I41</f>
        <v>0</v>
      </c>
      <c r="H7" s="48">
        <f>July!I48</f>
        <v>0</v>
      </c>
      <c r="I7" s="47">
        <f>August!I52</f>
        <v>0</v>
      </c>
      <c r="J7" s="47">
        <f>September!I58</f>
        <v>0</v>
      </c>
      <c r="K7" s="47">
        <f>October!I60</f>
        <v>0</v>
      </c>
      <c r="L7" s="47">
        <f>November!I61</f>
        <v>0</v>
      </c>
      <c r="M7" s="47">
        <f>December!I60</f>
        <v>0</v>
      </c>
      <c r="N7" s="61">
        <f t="shared" si="0"/>
        <v>-120.46</v>
      </c>
      <c r="O7" s="62">
        <f t="shared" si="2"/>
        <v>-10.038333333333332</v>
      </c>
      <c r="P7" s="63" t="str">
        <f t="shared" si="1"/>
        <v>Tools</v>
      </c>
    </row>
    <row r="8" spans="1:16" x14ac:dyDescent="0.3">
      <c r="A8" s="64" t="str">
        <f>January!G56</f>
        <v>Materials</v>
      </c>
      <c r="B8" s="65">
        <f>January!I56</f>
        <v>103.6</v>
      </c>
      <c r="C8" s="832">
        <f>Feburary!I54</f>
        <v>523.86</v>
      </c>
      <c r="D8" s="832">
        <f>March!I52</f>
        <v>0</v>
      </c>
      <c r="E8" s="832">
        <f>April!I64</f>
        <v>0</v>
      </c>
      <c r="F8" s="832">
        <f>May!I57</f>
        <v>0</v>
      </c>
      <c r="G8" s="833">
        <f>June!I42</f>
        <v>0</v>
      </c>
      <c r="H8" s="833">
        <f>July!I49</f>
        <v>0</v>
      </c>
      <c r="I8" s="832">
        <f>August!I53</f>
        <v>0</v>
      </c>
      <c r="J8" s="832">
        <f>September!I59</f>
        <v>0</v>
      </c>
      <c r="K8" s="832">
        <f>October!I61</f>
        <v>0</v>
      </c>
      <c r="L8" s="832">
        <f>November!I62</f>
        <v>0</v>
      </c>
      <c r="M8" s="832">
        <f>December!I61</f>
        <v>0</v>
      </c>
      <c r="N8" s="55">
        <f t="shared" si="0"/>
        <v>627.46</v>
      </c>
      <c r="O8" s="56">
        <f t="shared" si="2"/>
        <v>52.288333333333334</v>
      </c>
      <c r="P8" s="68" t="str">
        <f t="shared" si="1"/>
        <v>Materials</v>
      </c>
    </row>
    <row r="9" spans="1:16" x14ac:dyDescent="0.3">
      <c r="A9" s="58" t="str">
        <f>January!G57</f>
        <v>Gas</v>
      </c>
      <c r="B9" s="59">
        <f>January!I57</f>
        <v>382.66</v>
      </c>
      <c r="C9" s="47">
        <f>Feburary!I55</f>
        <v>285.72000000000003</v>
      </c>
      <c r="D9" s="47">
        <f>March!I53</f>
        <v>0</v>
      </c>
      <c r="E9" s="47">
        <f>April!I65</f>
        <v>0</v>
      </c>
      <c r="F9" s="47">
        <f>May!I58</f>
        <v>0</v>
      </c>
      <c r="G9" s="48">
        <f>June!I43</f>
        <v>0</v>
      </c>
      <c r="H9" s="48">
        <f>July!I50</f>
        <v>0</v>
      </c>
      <c r="I9" s="47">
        <f>August!I54</f>
        <v>0</v>
      </c>
      <c r="J9" s="47">
        <f>September!I60</f>
        <v>0</v>
      </c>
      <c r="K9" s="47">
        <f>October!I62</f>
        <v>0</v>
      </c>
      <c r="L9" s="47">
        <f>November!I63</f>
        <v>0</v>
      </c>
      <c r="M9" s="47">
        <f>December!I62</f>
        <v>0</v>
      </c>
      <c r="N9" s="61">
        <f t="shared" si="0"/>
        <v>668.38000000000011</v>
      </c>
      <c r="O9" s="62">
        <f t="shared" si="2"/>
        <v>55.698333333333345</v>
      </c>
      <c r="P9" s="63" t="str">
        <f t="shared" si="1"/>
        <v>Gas</v>
      </c>
    </row>
    <row r="10" spans="1:16" x14ac:dyDescent="0.3">
      <c r="A10" s="64" t="str">
        <f>January!G58</f>
        <v>Subscription</v>
      </c>
      <c r="B10" s="65">
        <f>January!I58</f>
        <v>299.05</v>
      </c>
      <c r="C10" s="832">
        <f>Feburary!I56</f>
        <v>0</v>
      </c>
      <c r="D10" s="832">
        <f>March!I54</f>
        <v>0</v>
      </c>
      <c r="E10" s="832">
        <f>April!I66</f>
        <v>0</v>
      </c>
      <c r="F10" s="832">
        <f>May!I59</f>
        <v>0</v>
      </c>
      <c r="G10" s="833">
        <f>June!I44</f>
        <v>0</v>
      </c>
      <c r="H10" s="833">
        <f>July!I51</f>
        <v>0</v>
      </c>
      <c r="I10" s="832">
        <f>August!I55</f>
        <v>0</v>
      </c>
      <c r="J10" s="832">
        <f>September!I61</f>
        <v>0</v>
      </c>
      <c r="K10" s="832">
        <f>October!I63</f>
        <v>0</v>
      </c>
      <c r="L10" s="832">
        <f>November!I64</f>
        <v>0</v>
      </c>
      <c r="M10" s="832">
        <f>December!I63</f>
        <v>0</v>
      </c>
      <c r="N10" s="55">
        <f t="shared" si="0"/>
        <v>299.05</v>
      </c>
      <c r="O10" s="56">
        <f t="shared" si="2"/>
        <v>24.920833333333334</v>
      </c>
      <c r="P10" s="68" t="str">
        <f t="shared" si="1"/>
        <v>Subscription</v>
      </c>
    </row>
    <row r="11" spans="1:16" x14ac:dyDescent="0.3">
      <c r="A11" s="58" t="str">
        <f>'Edit sheet'!E12</f>
        <v>Car insuarance</v>
      </c>
      <c r="B11" s="59">
        <f>January!I59</f>
        <v>142.1</v>
      </c>
      <c r="C11" s="47">
        <f>Feburary!I57</f>
        <v>0</v>
      </c>
      <c r="D11" s="47">
        <f>March!I55</f>
        <v>0</v>
      </c>
      <c r="E11" s="47">
        <f>April!I67</f>
        <v>0</v>
      </c>
      <c r="F11" s="47">
        <f>May!I60</f>
        <v>0</v>
      </c>
      <c r="G11" s="48">
        <f>June!I45</f>
        <v>0</v>
      </c>
      <c r="H11" s="48">
        <f>July!I52</f>
        <v>0</v>
      </c>
      <c r="I11" s="47">
        <f>August!I56</f>
        <v>0</v>
      </c>
      <c r="J11" s="47">
        <f>September!I62</f>
        <v>0</v>
      </c>
      <c r="K11" s="47">
        <f>October!I64</f>
        <v>0</v>
      </c>
      <c r="L11" s="47">
        <f>November!I65</f>
        <v>0</v>
      </c>
      <c r="M11" s="47">
        <f>December!I64</f>
        <v>0</v>
      </c>
      <c r="N11" s="61">
        <f t="shared" si="0"/>
        <v>142.1</v>
      </c>
      <c r="O11" s="62">
        <f t="shared" si="2"/>
        <v>11.841666666666667</v>
      </c>
      <c r="P11" s="63" t="str">
        <f t="shared" si="1"/>
        <v>Car insuarance</v>
      </c>
    </row>
    <row r="12" spans="1:16" x14ac:dyDescent="0.3">
      <c r="A12" s="64" t="str">
        <f>'Edit sheet'!E13</f>
        <v>Auto repair</v>
      </c>
      <c r="B12" s="65">
        <f>January!I60</f>
        <v>621.96</v>
      </c>
      <c r="C12" s="832">
        <f>Feburary!I58</f>
        <v>0</v>
      </c>
      <c r="D12" s="832">
        <f>March!I56</f>
        <v>0</v>
      </c>
      <c r="E12" s="832">
        <f>April!I68</f>
        <v>0</v>
      </c>
      <c r="F12" s="832">
        <f>May!I61</f>
        <v>0</v>
      </c>
      <c r="G12" s="833">
        <f>June!I46</f>
        <v>0</v>
      </c>
      <c r="H12" s="833">
        <f>July!I53</f>
        <v>0</v>
      </c>
      <c r="I12" s="832">
        <f>August!I57</f>
        <v>0</v>
      </c>
      <c r="J12" s="832">
        <f>September!I63</f>
        <v>0</v>
      </c>
      <c r="K12" s="832">
        <f>October!I65</f>
        <v>0</v>
      </c>
      <c r="L12" s="832">
        <f>November!I66</f>
        <v>0</v>
      </c>
      <c r="M12" s="832">
        <f>December!I65</f>
        <v>0</v>
      </c>
      <c r="N12" s="55">
        <f t="shared" si="0"/>
        <v>621.96</v>
      </c>
      <c r="O12" s="56">
        <f t="shared" si="2"/>
        <v>51.830000000000005</v>
      </c>
      <c r="P12" s="68" t="str">
        <f t="shared" si="1"/>
        <v>Auto repair</v>
      </c>
    </row>
    <row r="13" spans="1:16" x14ac:dyDescent="0.3">
      <c r="A13" s="58" t="str">
        <f>'Edit sheet'!E14</f>
        <v>Marketing &amp; Advatising</v>
      </c>
      <c r="B13" s="59">
        <f>January!I61</f>
        <v>0</v>
      </c>
      <c r="C13" s="47">
        <f>Feburary!I59</f>
        <v>0</v>
      </c>
      <c r="D13" s="47">
        <f>March!I57</f>
        <v>0</v>
      </c>
      <c r="E13" s="47">
        <f>April!I69</f>
        <v>0</v>
      </c>
      <c r="F13" s="47">
        <f>May!I62</f>
        <v>0</v>
      </c>
      <c r="G13" s="48">
        <f>June!I47</f>
        <v>0</v>
      </c>
      <c r="H13" s="48">
        <f>July!I54</f>
        <v>0</v>
      </c>
      <c r="I13" s="47">
        <f>August!I58</f>
        <v>0</v>
      </c>
      <c r="J13" s="47">
        <f>September!I64</f>
        <v>0</v>
      </c>
      <c r="K13" s="47">
        <f>October!I66</f>
        <v>0</v>
      </c>
      <c r="L13" s="47">
        <f>November!I67</f>
        <v>0</v>
      </c>
      <c r="M13" s="47">
        <f>December!I66</f>
        <v>0</v>
      </c>
      <c r="N13" s="61">
        <f t="shared" si="0"/>
        <v>0</v>
      </c>
      <c r="O13" s="62">
        <f t="shared" si="2"/>
        <v>0</v>
      </c>
      <c r="P13" s="63" t="str">
        <f t="shared" si="1"/>
        <v>Marketing &amp; Advatising</v>
      </c>
    </row>
    <row r="14" spans="1:16" x14ac:dyDescent="0.3">
      <c r="A14" s="64" t="str">
        <f>'Edit sheet'!E15</f>
        <v>Car payment</v>
      </c>
      <c r="B14" s="65">
        <f>January!I62</f>
        <v>598</v>
      </c>
      <c r="C14" s="832">
        <f>Feburary!I60</f>
        <v>0</v>
      </c>
      <c r="D14" s="832">
        <f>March!I58</f>
        <v>0</v>
      </c>
      <c r="E14" s="832">
        <f>April!I70</f>
        <v>0</v>
      </c>
      <c r="F14" s="832">
        <f>May!I63</f>
        <v>0</v>
      </c>
      <c r="G14" s="833">
        <f>June!I48</f>
        <v>0</v>
      </c>
      <c r="H14" s="833">
        <f>July!I55</f>
        <v>0</v>
      </c>
      <c r="I14" s="832">
        <f>August!I59</f>
        <v>0</v>
      </c>
      <c r="J14" s="832">
        <f>September!I65</f>
        <v>0</v>
      </c>
      <c r="K14" s="832">
        <f>October!I67</f>
        <v>0</v>
      </c>
      <c r="L14" s="832">
        <f>November!I68</f>
        <v>0</v>
      </c>
      <c r="M14" s="832">
        <f>December!I67</f>
        <v>0</v>
      </c>
      <c r="N14" s="67">
        <f t="shared" si="0"/>
        <v>598</v>
      </c>
      <c r="O14" s="56">
        <f t="shared" si="2"/>
        <v>49.833333333333336</v>
      </c>
      <c r="P14" s="68" t="str">
        <f t="shared" si="1"/>
        <v>Car payment</v>
      </c>
    </row>
    <row r="15" spans="1:16" x14ac:dyDescent="0.3">
      <c r="A15" s="58" t="str">
        <f>'Edit sheet'!E16</f>
        <v>Office</v>
      </c>
      <c r="B15" s="59">
        <f>January!I63</f>
        <v>7.75</v>
      </c>
      <c r="C15" s="47">
        <f>Feburary!I61</f>
        <v>0</v>
      </c>
      <c r="D15" s="47">
        <f>March!I59</f>
        <v>0</v>
      </c>
      <c r="E15" s="47">
        <f>April!I71</f>
        <v>0</v>
      </c>
      <c r="F15" s="47">
        <f>May!I64</f>
        <v>0</v>
      </c>
      <c r="G15" s="48">
        <f>June!I49</f>
        <v>0</v>
      </c>
      <c r="H15" s="48">
        <f>July!I56</f>
        <v>0</v>
      </c>
      <c r="I15" s="47">
        <f>August!I60</f>
        <v>0</v>
      </c>
      <c r="J15" s="47">
        <f>September!I66</f>
        <v>0</v>
      </c>
      <c r="K15" s="47">
        <f>October!I71</f>
        <v>0</v>
      </c>
      <c r="L15" s="47">
        <f>November!I69</f>
        <v>0</v>
      </c>
      <c r="M15" s="47">
        <f>December!I68</f>
        <v>0</v>
      </c>
      <c r="N15" s="69">
        <f t="shared" si="0"/>
        <v>7.75</v>
      </c>
      <c r="O15" s="62">
        <f t="shared" si="2"/>
        <v>0.64583333333333337</v>
      </c>
      <c r="P15" s="63" t="str">
        <f t="shared" si="1"/>
        <v>Office</v>
      </c>
    </row>
    <row r="16" spans="1:16" x14ac:dyDescent="0.3">
      <c r="A16" s="64" t="str">
        <f>'Edit sheet'!E17</f>
        <v>WCB</v>
      </c>
      <c r="B16" s="65">
        <f>January!I64</f>
        <v>250.02</v>
      </c>
      <c r="C16" s="832">
        <f>Feburary!I62</f>
        <v>0</v>
      </c>
      <c r="D16" s="832">
        <f>March!I60</f>
        <v>0</v>
      </c>
      <c r="E16" s="832">
        <f>April!I72</f>
        <v>0</v>
      </c>
      <c r="F16" s="832">
        <f>May!I65</f>
        <v>0</v>
      </c>
      <c r="G16" s="833">
        <f>June!I50</f>
        <v>0</v>
      </c>
      <c r="H16" s="833">
        <f>July!I57</f>
        <v>0</v>
      </c>
      <c r="I16" s="832">
        <f>August!I61</f>
        <v>0</v>
      </c>
      <c r="J16" s="832">
        <f>September!I67</f>
        <v>0</v>
      </c>
      <c r="K16" s="832">
        <f>October!I69</f>
        <v>0</v>
      </c>
      <c r="L16" s="832">
        <f>November!I70</f>
        <v>0</v>
      </c>
      <c r="M16" s="832">
        <f>December!I69</f>
        <v>0</v>
      </c>
      <c r="N16" s="55">
        <f t="shared" si="0"/>
        <v>250.02</v>
      </c>
      <c r="O16" s="56">
        <f t="shared" si="2"/>
        <v>20.835000000000001</v>
      </c>
      <c r="P16" s="68" t="str">
        <f t="shared" si="1"/>
        <v>WCB</v>
      </c>
    </row>
    <row r="17" spans="1:16" x14ac:dyDescent="0.3">
      <c r="A17" s="70" t="str">
        <f>'Edit sheet'!E18</f>
        <v>PPE</v>
      </c>
      <c r="B17" s="71">
        <f>January!I65</f>
        <v>88.97</v>
      </c>
      <c r="C17" s="47">
        <f>Feburary!I63</f>
        <v>244.75</v>
      </c>
      <c r="D17" s="47">
        <f>March!I61</f>
        <v>0</v>
      </c>
      <c r="E17" s="47">
        <f>April!I73</f>
        <v>0</v>
      </c>
      <c r="F17" s="47">
        <f>May!I66</f>
        <v>0</v>
      </c>
      <c r="G17" s="48">
        <f>June!I51</f>
        <v>0</v>
      </c>
      <c r="H17" s="48">
        <f>July!I58</f>
        <v>0</v>
      </c>
      <c r="I17" s="47">
        <f>August!I62</f>
        <v>0</v>
      </c>
      <c r="J17" s="47">
        <f>September!I68</f>
        <v>0</v>
      </c>
      <c r="K17" s="47">
        <f>October!I70</f>
        <v>0</v>
      </c>
      <c r="L17" s="47">
        <f>November!I71</f>
        <v>0</v>
      </c>
      <c r="M17" s="47">
        <f>December!I70</f>
        <v>0</v>
      </c>
      <c r="N17" s="74">
        <f t="shared" si="0"/>
        <v>333.72</v>
      </c>
      <c r="O17" s="62">
        <f t="shared" si="2"/>
        <v>27.810000000000002</v>
      </c>
      <c r="P17" s="75" t="str">
        <f t="shared" si="1"/>
        <v>PPE</v>
      </c>
    </row>
    <row r="18" spans="1:16" x14ac:dyDescent="0.3">
      <c r="A18" s="76" t="str">
        <f>'Edit sheet'!E19</f>
        <v>Income tax</v>
      </c>
      <c r="B18" s="77">
        <f>January!I66</f>
        <v>0</v>
      </c>
      <c r="C18" s="832">
        <f>Feburary!I64</f>
        <v>0</v>
      </c>
      <c r="D18" s="832">
        <f>March!I62</f>
        <v>0</v>
      </c>
      <c r="E18" s="832">
        <f>April!I74</f>
        <v>0</v>
      </c>
      <c r="F18" s="832">
        <f>May!I67</f>
        <v>0</v>
      </c>
      <c r="G18" s="833">
        <f>June!I52</f>
        <v>0</v>
      </c>
      <c r="H18" s="833">
        <f>July!I59</f>
        <v>0</v>
      </c>
      <c r="I18" s="832">
        <f>August!I63</f>
        <v>0</v>
      </c>
      <c r="J18" s="832">
        <f>September!I69</f>
        <v>0</v>
      </c>
      <c r="K18" s="832">
        <v>0</v>
      </c>
      <c r="L18" s="832">
        <f>November!I72</f>
        <v>0</v>
      </c>
      <c r="M18" s="832">
        <f>December!I71</f>
        <v>0</v>
      </c>
      <c r="N18" s="79">
        <f t="shared" si="0"/>
        <v>0</v>
      </c>
      <c r="O18" s="56">
        <f t="shared" si="2"/>
        <v>0</v>
      </c>
      <c r="P18" s="80" t="str">
        <f t="shared" si="1"/>
        <v>Income tax</v>
      </c>
    </row>
    <row r="19" spans="1:16" x14ac:dyDescent="0.3">
      <c r="A19" s="58" t="str">
        <f>'Edit sheet'!E20</f>
        <v>Education</v>
      </c>
      <c r="B19" s="71">
        <f>January!I67</f>
        <v>89.909599999999998</v>
      </c>
      <c r="C19" s="47">
        <f>Feburary!I65</f>
        <v>0</v>
      </c>
      <c r="D19" s="47">
        <f>March!I63</f>
        <v>0</v>
      </c>
      <c r="E19" s="47">
        <f>April!I75</f>
        <v>0</v>
      </c>
      <c r="F19" s="47">
        <f>May!I68</f>
        <v>0</v>
      </c>
      <c r="G19" s="48">
        <f>June!I53</f>
        <v>0</v>
      </c>
      <c r="H19" s="48">
        <f>July!I60</f>
        <v>0</v>
      </c>
      <c r="I19" s="47">
        <f>August!I64</f>
        <v>0</v>
      </c>
      <c r="J19" s="47">
        <f>September!I70</f>
        <v>0</v>
      </c>
      <c r="K19" s="47">
        <f>October!I72</f>
        <v>0</v>
      </c>
      <c r="L19" s="47">
        <f>November!I73</f>
        <v>0</v>
      </c>
      <c r="M19" s="47">
        <f>December!I72</f>
        <v>0</v>
      </c>
      <c r="N19" s="73">
        <f t="shared" si="0"/>
        <v>89.909599999999998</v>
      </c>
      <c r="O19" s="62">
        <f t="shared" si="2"/>
        <v>7.4924666666666662</v>
      </c>
      <c r="P19" s="63" t="str">
        <f>A19</f>
        <v>Education</v>
      </c>
    </row>
    <row r="20" spans="1:16" x14ac:dyDescent="0.3">
      <c r="A20" s="64" t="str">
        <f>'Edit sheet'!E21</f>
        <v/>
      </c>
      <c r="B20" s="77">
        <f>January!I68</f>
        <v>0</v>
      </c>
      <c r="C20" s="77">
        <f>Feburary!F60</f>
        <v>0</v>
      </c>
      <c r="D20" s="77">
        <f>March!F58</f>
        <v>0</v>
      </c>
      <c r="E20" s="77">
        <f>April!F70</f>
        <v>0</v>
      </c>
      <c r="F20" s="77">
        <f>May!F63</f>
        <v>0</v>
      </c>
      <c r="G20" s="77">
        <f>June!F48</f>
        <v>0</v>
      </c>
      <c r="H20" s="78">
        <f>July!F55</f>
        <v>0</v>
      </c>
      <c r="I20" s="77">
        <f>August!F59</f>
        <v>0</v>
      </c>
      <c r="J20" s="77">
        <f>September!F65</f>
        <v>0</v>
      </c>
      <c r="K20" s="77">
        <f>October!F67</f>
        <v>0</v>
      </c>
      <c r="L20" s="77">
        <f>November!F68</f>
        <v>0</v>
      </c>
      <c r="M20" s="79">
        <f>December!F67</f>
        <v>0</v>
      </c>
      <c r="N20" s="79">
        <f t="shared" si="0"/>
        <v>0</v>
      </c>
      <c r="O20" s="56">
        <f t="shared" si="2"/>
        <v>0</v>
      </c>
      <c r="P20" s="68" t="str">
        <f>A20</f>
        <v/>
      </c>
    </row>
    <row r="21" spans="1:16" ht="16.2" thickBot="1" x14ac:dyDescent="0.35">
      <c r="A21" s="70" t="str">
        <f>'Edit sheet'!E22</f>
        <v/>
      </c>
      <c r="B21" s="71">
        <f>January!I69</f>
        <v>0</v>
      </c>
      <c r="C21" s="71">
        <f>Feburary!F61</f>
        <v>0</v>
      </c>
      <c r="D21" s="71">
        <f>March!F59</f>
        <v>0</v>
      </c>
      <c r="E21" s="71">
        <f>April!F71</f>
        <v>0</v>
      </c>
      <c r="F21" s="71">
        <f>May!F64</f>
        <v>0</v>
      </c>
      <c r="G21" s="71">
        <f>June!F49</f>
        <v>0</v>
      </c>
      <c r="H21" s="72">
        <f>July!F56</f>
        <v>0</v>
      </c>
      <c r="I21" s="71">
        <f>August!F60</f>
        <v>0</v>
      </c>
      <c r="J21" s="71">
        <f>September!F66</f>
        <v>0</v>
      </c>
      <c r="K21" s="71">
        <f>October!F68</f>
        <v>0</v>
      </c>
      <c r="L21" s="71">
        <f>November!F69</f>
        <v>0</v>
      </c>
      <c r="M21" s="73">
        <f>December!F68</f>
        <v>0</v>
      </c>
      <c r="N21" s="71">
        <f t="shared" si="0"/>
        <v>0</v>
      </c>
      <c r="O21" s="81">
        <f t="shared" si="2"/>
        <v>0</v>
      </c>
      <c r="P21" s="75" t="str">
        <f>A21</f>
        <v/>
      </c>
    </row>
    <row r="22" spans="1:16" ht="16.2" thickBot="1" x14ac:dyDescent="0.35">
      <c r="A22" s="910" t="s">
        <v>34</v>
      </c>
      <c r="B22" s="911"/>
      <c r="C22" s="911"/>
      <c r="D22" s="911"/>
      <c r="E22" s="911"/>
      <c r="F22" s="911"/>
      <c r="G22" s="911"/>
      <c r="H22" s="911"/>
      <c r="I22" s="911"/>
      <c r="J22" s="911"/>
      <c r="K22" s="911"/>
      <c r="L22" s="911"/>
      <c r="M22" s="911"/>
      <c r="N22" s="911"/>
      <c r="O22" s="911"/>
      <c r="P22" s="912"/>
    </row>
    <row r="23" spans="1:16" x14ac:dyDescent="0.3">
      <c r="A23" s="51" t="str">
        <f>'Edit sheet'!E24</f>
        <v>Rent</v>
      </c>
      <c r="B23" s="52">
        <f>January!I52</f>
        <v>1100</v>
      </c>
      <c r="C23" s="52">
        <v>1100</v>
      </c>
      <c r="D23" s="52">
        <v>1100</v>
      </c>
      <c r="E23" s="52">
        <v>1100</v>
      </c>
      <c r="F23" s="52">
        <v>1100</v>
      </c>
      <c r="G23" s="52">
        <v>1100</v>
      </c>
      <c r="H23" s="53">
        <v>1100</v>
      </c>
      <c r="I23" s="52">
        <v>1100</v>
      </c>
      <c r="J23" s="52">
        <v>1100</v>
      </c>
      <c r="K23" s="52">
        <v>1100</v>
      </c>
      <c r="L23" s="52">
        <v>1100</v>
      </c>
      <c r="M23" s="54">
        <v>1100</v>
      </c>
      <c r="N23" s="82">
        <f t="shared" si="0"/>
        <v>13200</v>
      </c>
      <c r="O23" s="83">
        <f>N23/12</f>
        <v>1100</v>
      </c>
      <c r="P23" s="57" t="str">
        <f t="shared" ref="P23:P33" si="3">A23</f>
        <v>Rent</v>
      </c>
    </row>
    <row r="24" spans="1:16" x14ac:dyDescent="0.3">
      <c r="A24" s="46" t="str">
        <f>'Edit sheet'!E25</f>
        <v>Investment</v>
      </c>
      <c r="B24" s="84">
        <v>50</v>
      </c>
      <c r="C24" s="84">
        <v>50</v>
      </c>
      <c r="D24" s="84">
        <v>50</v>
      </c>
      <c r="E24" s="84">
        <v>50</v>
      </c>
      <c r="F24" s="84">
        <v>50</v>
      </c>
      <c r="G24" s="84">
        <v>50</v>
      </c>
      <c r="H24" s="60">
        <v>50</v>
      </c>
      <c r="I24" s="59">
        <v>50</v>
      </c>
      <c r="J24" s="59">
        <v>50</v>
      </c>
      <c r="K24" s="59">
        <v>50</v>
      </c>
      <c r="L24" s="59">
        <v>50</v>
      </c>
      <c r="M24" s="61">
        <v>50</v>
      </c>
      <c r="N24" s="85">
        <f t="shared" si="0"/>
        <v>600</v>
      </c>
      <c r="O24" s="86">
        <f t="shared" ref="O24:O35" si="4">N24/12</f>
        <v>50</v>
      </c>
      <c r="P24" s="63" t="str">
        <f t="shared" si="3"/>
        <v>Investment</v>
      </c>
    </row>
    <row r="25" spans="1:16" x14ac:dyDescent="0.3">
      <c r="A25" s="51" t="str">
        <f>'Edit sheet'!E26</f>
        <v>Internet/cable TV</v>
      </c>
      <c r="B25" s="52">
        <v>100.18</v>
      </c>
      <c r="C25" s="52">
        <v>100.18</v>
      </c>
      <c r="D25" s="52">
        <v>100.18</v>
      </c>
      <c r="E25" s="52">
        <v>100.18</v>
      </c>
      <c r="F25" s="52">
        <v>100.18</v>
      </c>
      <c r="G25" s="52">
        <v>100.18</v>
      </c>
      <c r="H25" s="52">
        <v>100.18</v>
      </c>
      <c r="I25" s="52">
        <v>100.18</v>
      </c>
      <c r="J25" s="52">
        <v>100.18</v>
      </c>
      <c r="K25" s="52">
        <v>100.18</v>
      </c>
      <c r="L25" s="52">
        <v>100.18</v>
      </c>
      <c r="M25" s="52">
        <v>100.18</v>
      </c>
      <c r="N25" s="82">
        <f t="shared" si="0"/>
        <v>1202.1600000000003</v>
      </c>
      <c r="O25" s="87">
        <f t="shared" si="4"/>
        <v>100.18000000000002</v>
      </c>
      <c r="P25" s="68" t="str">
        <f t="shared" si="3"/>
        <v>Internet/cable TV</v>
      </c>
    </row>
    <row r="26" spans="1:16" x14ac:dyDescent="0.3">
      <c r="A26" s="46" t="str">
        <f>'Edit sheet'!E27</f>
        <v>Cell phone</v>
      </c>
      <c r="B26" s="84">
        <v>59.36</v>
      </c>
      <c r="C26" s="84">
        <v>63.73</v>
      </c>
      <c r="D26" s="84">
        <v>59.36</v>
      </c>
      <c r="E26" s="84">
        <v>59.36</v>
      </c>
      <c r="F26" s="84">
        <v>59.36</v>
      </c>
      <c r="G26" s="84">
        <v>59.36</v>
      </c>
      <c r="H26" s="60">
        <v>72.47</v>
      </c>
      <c r="I26" s="59">
        <v>59.36</v>
      </c>
      <c r="J26" s="59">
        <v>59.36</v>
      </c>
      <c r="K26" s="59">
        <v>59.36</v>
      </c>
      <c r="L26" s="59">
        <v>59.36</v>
      </c>
      <c r="M26" s="61">
        <v>59.36</v>
      </c>
      <c r="N26" s="88">
        <f t="shared" si="0"/>
        <v>729.80000000000007</v>
      </c>
      <c r="O26" s="89">
        <f t="shared" si="4"/>
        <v>60.81666666666667</v>
      </c>
      <c r="P26" s="63" t="str">
        <f t="shared" si="3"/>
        <v>Cell phone</v>
      </c>
    </row>
    <row r="27" spans="1:16" x14ac:dyDescent="0.3">
      <c r="A27" s="64" t="str">
        <f>'Edit sheet'!E28</f>
        <v>Subscription</v>
      </c>
      <c r="B27" s="65">
        <v>0</v>
      </c>
      <c r="C27" s="65">
        <v>0</v>
      </c>
      <c r="D27" s="65">
        <v>0</v>
      </c>
      <c r="E27" s="65">
        <v>0</v>
      </c>
      <c r="F27" s="65">
        <v>0</v>
      </c>
      <c r="G27" s="65">
        <v>0</v>
      </c>
      <c r="H27" s="66">
        <v>0</v>
      </c>
      <c r="I27" s="65">
        <v>0</v>
      </c>
      <c r="J27" s="65">
        <v>0</v>
      </c>
      <c r="K27" s="65">
        <v>0</v>
      </c>
      <c r="L27" s="65">
        <v>0</v>
      </c>
      <c r="M27" s="67">
        <v>0</v>
      </c>
      <c r="N27" s="90">
        <f t="shared" si="0"/>
        <v>0</v>
      </c>
      <c r="O27" s="91">
        <f t="shared" si="4"/>
        <v>0</v>
      </c>
      <c r="P27" s="68" t="str">
        <f t="shared" si="3"/>
        <v>Subscription</v>
      </c>
    </row>
    <row r="28" spans="1:16" x14ac:dyDescent="0.3">
      <c r="A28" s="58" t="str">
        <f>'Edit sheet'!E29</f>
        <v>Entertaining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72">
        <v>0</v>
      </c>
      <c r="I28" s="71">
        <v>0</v>
      </c>
      <c r="J28" s="71">
        <v>0</v>
      </c>
      <c r="K28" s="71">
        <v>0</v>
      </c>
      <c r="L28" s="71">
        <v>0</v>
      </c>
      <c r="M28" s="73">
        <v>0</v>
      </c>
      <c r="N28" s="92">
        <f t="shared" si="0"/>
        <v>0</v>
      </c>
      <c r="O28" s="86">
        <f t="shared" si="4"/>
        <v>0</v>
      </c>
      <c r="P28" s="75" t="str">
        <f t="shared" si="3"/>
        <v>Entertaining</v>
      </c>
    </row>
    <row r="29" spans="1:16" x14ac:dyDescent="0.3">
      <c r="A29" s="64" t="str">
        <f>'Edit sheet'!E30</f>
        <v>Clothing</v>
      </c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78">
        <v>0</v>
      </c>
      <c r="I29" s="77">
        <v>0</v>
      </c>
      <c r="J29" s="77">
        <v>0</v>
      </c>
      <c r="K29" s="77">
        <v>0</v>
      </c>
      <c r="L29" s="77">
        <v>0</v>
      </c>
      <c r="M29" s="79">
        <v>0</v>
      </c>
      <c r="N29" s="90">
        <f t="shared" si="0"/>
        <v>0</v>
      </c>
      <c r="O29" s="87">
        <f t="shared" si="4"/>
        <v>0</v>
      </c>
      <c r="P29" s="80" t="str">
        <f t="shared" si="3"/>
        <v>Clothing</v>
      </c>
    </row>
    <row r="30" spans="1:16" x14ac:dyDescent="0.3">
      <c r="A30" s="58" t="str">
        <f>'Edit sheet'!E31</f>
        <v>Groceries</v>
      </c>
      <c r="B30" s="59">
        <v>0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72">
        <v>0</v>
      </c>
      <c r="I30" s="71">
        <v>0</v>
      </c>
      <c r="J30" s="71">
        <v>0</v>
      </c>
      <c r="K30" s="71">
        <v>0</v>
      </c>
      <c r="L30" s="71">
        <v>0</v>
      </c>
      <c r="M30" s="73">
        <v>0</v>
      </c>
      <c r="N30" s="92">
        <f t="shared" si="0"/>
        <v>0</v>
      </c>
      <c r="O30" s="86">
        <f t="shared" si="4"/>
        <v>0</v>
      </c>
      <c r="P30" s="75" t="str">
        <f t="shared" si="3"/>
        <v>Groceries</v>
      </c>
    </row>
    <row r="31" spans="1:16" x14ac:dyDescent="0.3">
      <c r="A31" s="64" t="str">
        <f>'Edit sheet'!E32</f>
        <v>Transportation</v>
      </c>
      <c r="B31" s="65">
        <v>0</v>
      </c>
      <c r="C31" s="65">
        <v>0</v>
      </c>
      <c r="D31" s="65">
        <v>0</v>
      </c>
      <c r="E31" s="65">
        <v>0</v>
      </c>
      <c r="F31" s="65">
        <v>0.83</v>
      </c>
      <c r="G31" s="65">
        <v>0</v>
      </c>
      <c r="H31" s="78">
        <v>0</v>
      </c>
      <c r="I31" s="77">
        <v>0</v>
      </c>
      <c r="J31" s="77">
        <v>0</v>
      </c>
      <c r="K31" s="77">
        <v>0</v>
      </c>
      <c r="L31" s="77">
        <v>0</v>
      </c>
      <c r="M31" s="79">
        <v>0</v>
      </c>
      <c r="N31" s="90">
        <f t="shared" si="0"/>
        <v>0.83</v>
      </c>
      <c r="O31" s="83">
        <f t="shared" si="4"/>
        <v>6.9166666666666668E-2</v>
      </c>
      <c r="P31" s="80" t="str">
        <f t="shared" si="3"/>
        <v>Transportation</v>
      </c>
    </row>
    <row r="32" spans="1:16" x14ac:dyDescent="0.3">
      <c r="A32" s="58" t="str">
        <f>'Edit sheet'!E33</f>
        <v>Electrisity</v>
      </c>
      <c r="B32" s="59">
        <v>80</v>
      </c>
      <c r="C32" s="59">
        <v>80</v>
      </c>
      <c r="D32" s="59">
        <v>80</v>
      </c>
      <c r="E32" s="59">
        <v>80</v>
      </c>
      <c r="F32" s="59">
        <v>80</v>
      </c>
      <c r="G32" s="59">
        <v>80</v>
      </c>
      <c r="H32" s="59">
        <v>80</v>
      </c>
      <c r="I32" s="59">
        <v>80</v>
      </c>
      <c r="J32" s="59">
        <v>80</v>
      </c>
      <c r="K32" s="59">
        <v>80</v>
      </c>
      <c r="L32" s="59">
        <v>80</v>
      </c>
      <c r="M32" s="59">
        <v>80</v>
      </c>
      <c r="N32" s="92">
        <f t="shared" si="0"/>
        <v>960</v>
      </c>
      <c r="O32" s="93">
        <f t="shared" si="4"/>
        <v>80</v>
      </c>
      <c r="P32" s="75" t="str">
        <f t="shared" si="3"/>
        <v>Electrisity</v>
      </c>
    </row>
    <row r="33" spans="1:17" ht="16.2" thickBot="1" x14ac:dyDescent="0.35">
      <c r="A33" s="94" t="str">
        <f>'Edit sheet'!E34</f>
        <v/>
      </c>
      <c r="B33" s="95">
        <v>0</v>
      </c>
      <c r="C33" s="95">
        <v>0</v>
      </c>
      <c r="D33" s="95">
        <v>0</v>
      </c>
      <c r="E33" s="95">
        <v>0</v>
      </c>
      <c r="F33" s="95">
        <v>0</v>
      </c>
      <c r="G33" s="95">
        <v>0</v>
      </c>
      <c r="H33" s="96">
        <v>0</v>
      </c>
      <c r="I33" s="44">
        <v>0</v>
      </c>
      <c r="J33" s="44">
        <v>0</v>
      </c>
      <c r="K33" s="44">
        <v>0</v>
      </c>
      <c r="L33" s="44">
        <v>0</v>
      </c>
      <c r="M33" s="45">
        <v>0</v>
      </c>
      <c r="N33" s="97">
        <f t="shared" si="0"/>
        <v>0</v>
      </c>
      <c r="O33" s="98">
        <f t="shared" si="4"/>
        <v>0</v>
      </c>
      <c r="P33" s="99" t="str">
        <f t="shared" si="3"/>
        <v/>
      </c>
    </row>
    <row r="34" spans="1:17" x14ac:dyDescent="0.3">
      <c r="A34" s="100" t="s">
        <v>28</v>
      </c>
      <c r="B34" s="101">
        <f t="shared" ref="B34:M34" si="5">B3-(SUM(B6:B18))</f>
        <v>1545.67</v>
      </c>
      <c r="C34" s="101">
        <f t="shared" si="5"/>
        <v>1184.0999999999999</v>
      </c>
      <c r="D34" s="101">
        <f t="shared" si="5"/>
        <v>0</v>
      </c>
      <c r="E34" s="101">
        <f t="shared" si="5"/>
        <v>0</v>
      </c>
      <c r="F34" s="101">
        <f t="shared" si="5"/>
        <v>0</v>
      </c>
      <c r="G34" s="101">
        <f t="shared" si="5"/>
        <v>0</v>
      </c>
      <c r="H34" s="101">
        <f t="shared" si="5"/>
        <v>0</v>
      </c>
      <c r="I34" s="101">
        <f t="shared" si="5"/>
        <v>0</v>
      </c>
      <c r="J34" s="101">
        <f t="shared" si="5"/>
        <v>0</v>
      </c>
      <c r="K34" s="101">
        <f t="shared" si="5"/>
        <v>0</v>
      </c>
      <c r="L34" s="101">
        <f t="shared" si="5"/>
        <v>0</v>
      </c>
      <c r="M34" s="102">
        <f t="shared" si="5"/>
        <v>0</v>
      </c>
      <c r="N34" s="103">
        <f t="shared" si="0"/>
        <v>2729.77</v>
      </c>
      <c r="O34" s="104">
        <f t="shared" si="4"/>
        <v>227.48083333333332</v>
      </c>
      <c r="P34" s="50" t="s">
        <v>28</v>
      </c>
    </row>
    <row r="35" spans="1:17" ht="16.2" thickBot="1" x14ac:dyDescent="0.35">
      <c r="A35" s="43" t="s">
        <v>29</v>
      </c>
      <c r="B35" s="44">
        <f t="shared" ref="B35:M35" si="6">B34-(SUM(B23:B33))</f>
        <v>156.13000000000011</v>
      </c>
      <c r="C35" s="44">
        <f t="shared" si="6"/>
        <v>-209.81000000000017</v>
      </c>
      <c r="D35" s="44">
        <f t="shared" si="6"/>
        <v>-1389.54</v>
      </c>
      <c r="E35" s="44">
        <f t="shared" si="6"/>
        <v>-1389.54</v>
      </c>
      <c r="F35" s="44">
        <f t="shared" si="6"/>
        <v>-1390.37</v>
      </c>
      <c r="G35" s="44">
        <f t="shared" si="6"/>
        <v>-1389.54</v>
      </c>
      <c r="H35" s="44">
        <f t="shared" si="6"/>
        <v>-1402.65</v>
      </c>
      <c r="I35" s="44">
        <f t="shared" si="6"/>
        <v>-1389.54</v>
      </c>
      <c r="J35" s="44">
        <f t="shared" si="6"/>
        <v>-1389.54</v>
      </c>
      <c r="K35" s="44">
        <f t="shared" si="6"/>
        <v>-1389.54</v>
      </c>
      <c r="L35" s="44">
        <f t="shared" si="6"/>
        <v>-1389.54</v>
      </c>
      <c r="M35" s="45">
        <f t="shared" si="6"/>
        <v>-1389.54</v>
      </c>
      <c r="N35" s="97">
        <f>SUM(B35:M35)</f>
        <v>-13963.020000000004</v>
      </c>
      <c r="O35" s="105">
        <f t="shared" si="4"/>
        <v>-1163.5850000000003</v>
      </c>
      <c r="P35" s="99" t="s">
        <v>29</v>
      </c>
    </row>
    <row r="36" spans="1:17" ht="16.2" thickBot="1" x14ac:dyDescent="0.35">
      <c r="A36" s="36" t="s">
        <v>30</v>
      </c>
      <c r="B36" s="106"/>
      <c r="C36" s="107">
        <f t="shared" ref="C36:M36" si="7">(C3/B3)-1</f>
        <v>-0.48491745195974711</v>
      </c>
      <c r="D36" s="107">
        <f t="shared" si="7"/>
        <v>-1</v>
      </c>
      <c r="E36" s="107" t="e">
        <f t="shared" si="7"/>
        <v>#DIV/0!</v>
      </c>
      <c r="F36" s="107" t="e">
        <f t="shared" si="7"/>
        <v>#DIV/0!</v>
      </c>
      <c r="G36" s="107" t="e">
        <f t="shared" si="7"/>
        <v>#DIV/0!</v>
      </c>
      <c r="H36" s="107" t="e">
        <f t="shared" si="7"/>
        <v>#DIV/0!</v>
      </c>
      <c r="I36" s="107" t="e">
        <f t="shared" si="7"/>
        <v>#DIV/0!</v>
      </c>
      <c r="J36" s="107" t="e">
        <f t="shared" si="7"/>
        <v>#DIV/0!</v>
      </c>
      <c r="K36" s="107" t="e">
        <f t="shared" si="7"/>
        <v>#DIV/0!</v>
      </c>
      <c r="L36" s="107" t="e">
        <f t="shared" si="7"/>
        <v>#DIV/0!</v>
      </c>
      <c r="M36" s="107" t="e">
        <f t="shared" si="7"/>
        <v>#DIV/0!</v>
      </c>
      <c r="N36" s="107" t="e">
        <f>AVERAGE(B36:M36)</f>
        <v>#DIV/0!</v>
      </c>
      <c r="O36" s="108"/>
      <c r="P36" s="109" t="s">
        <v>35</v>
      </c>
      <c r="Q36" s="110"/>
    </row>
    <row r="37" spans="1:17" x14ac:dyDescent="0.3">
      <c r="A37" s="111"/>
      <c r="B37" s="112"/>
    </row>
  </sheetData>
  <mergeCells count="2">
    <mergeCell ref="A22:P22"/>
    <mergeCell ref="A4:P4"/>
  </mergeCells>
  <hyperlinks>
    <hyperlink ref="B2" location="January!A1" display="January" xr:uid="{841626B6-CD31-494E-B06A-6C1019A2B90A}"/>
    <hyperlink ref="C2" location="Feburary!A1" display="February" xr:uid="{50B7F4E5-86AD-4E61-8F8B-581F955E233B}"/>
    <hyperlink ref="D2" location="March!A1" display="March" xr:uid="{F84B13EA-F52A-4F8F-A4A8-A3567BA68C41}"/>
    <hyperlink ref="E2" location="April!A1" display="April" xr:uid="{843807D6-7778-4E76-B600-4915FAE696E7}"/>
    <hyperlink ref="F2" location="May!A1" display="May" xr:uid="{113F6395-A822-43BB-A113-9A45009B11EC}"/>
    <hyperlink ref="G2" location="June!A1" display="June" xr:uid="{C8D0AEFA-AFBA-4D2A-BD9A-9D6635668AF7}"/>
    <hyperlink ref="H2" location="July!A1" display="July" xr:uid="{540A0A34-133C-421C-B6B5-1C43F7B54948}"/>
    <hyperlink ref="I2" location="August!A1" display="August" xr:uid="{417B5446-B389-42A5-AFD7-050A198D07FE}"/>
    <hyperlink ref="J2" location="September!A1" display="September" xr:uid="{8C5CA1C8-A7FC-4BE7-AD88-9F475C1095F8}"/>
    <hyperlink ref="K2" location="October!A1" display="October" xr:uid="{03EFCDF9-6323-4150-BC4D-602C01F702A7}"/>
    <hyperlink ref="L2" location="November!A1" display="November" xr:uid="{F3016687-B00A-4728-A577-22A6A793F2F7}"/>
    <hyperlink ref="M2" location="December!A1" display="December" xr:uid="{9B03939A-F1D2-4F54-803E-0BD8E98FC2A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575D-5903-4949-9728-E548E57B0830}">
  <dimension ref="B2:F21"/>
  <sheetViews>
    <sheetView workbookViewId="0">
      <selection activeCell="B20" sqref="B20"/>
    </sheetView>
  </sheetViews>
  <sheetFormatPr defaultColWidth="8.77734375" defaultRowHeight="15.6" x14ac:dyDescent="0.3"/>
  <cols>
    <col min="1" max="1" width="3.21875" style="3" customWidth="1"/>
    <col min="2" max="2" width="62.109375" style="6" customWidth="1"/>
    <col min="3" max="3" width="17.88671875" style="7" customWidth="1"/>
    <col min="4" max="4" width="16.44140625" style="3" customWidth="1"/>
    <col min="5" max="5" width="23.77734375" style="3" customWidth="1"/>
    <col min="6" max="6" width="13.5546875" style="3" customWidth="1"/>
    <col min="7" max="16384" width="8.77734375" style="3"/>
  </cols>
  <sheetData>
    <row r="2" spans="2:6" ht="16.2" thickBot="1" x14ac:dyDescent="0.35">
      <c r="B2" s="1" t="s">
        <v>52</v>
      </c>
      <c r="C2" s="2">
        <f>'Monthly result'!N3</f>
        <v>6157.75</v>
      </c>
    </row>
    <row r="3" spans="2:6" ht="16.8" thickTop="1" thickBot="1" x14ac:dyDescent="0.35">
      <c r="B3" s="4" t="s">
        <v>86</v>
      </c>
      <c r="C3" s="5">
        <f>SUM(C4:C20)-C11-C12</f>
        <v>6005.3896000000013</v>
      </c>
      <c r="E3" s="913" t="s">
        <v>87</v>
      </c>
      <c r="F3" s="913"/>
    </row>
    <row r="4" spans="2:6" ht="16.2" thickTop="1" x14ac:dyDescent="0.3">
      <c r="B4" s="6" t="s">
        <v>88</v>
      </c>
      <c r="C4" s="7">
        <f>'Monthly result'!N6</f>
        <v>0</v>
      </c>
      <c r="E4" s="8" t="s">
        <v>68</v>
      </c>
      <c r="F4" s="904"/>
    </row>
    <row r="5" spans="2:6" x14ac:dyDescent="0.3">
      <c r="B5" s="6" t="s">
        <v>89</v>
      </c>
      <c r="E5" s="9" t="s">
        <v>90</v>
      </c>
      <c r="F5" s="7"/>
    </row>
    <row r="6" spans="2:6" x14ac:dyDescent="0.3">
      <c r="B6" s="6" t="s">
        <v>91</v>
      </c>
      <c r="C6" s="7">
        <f>'Monthly result'!N13</f>
        <v>0</v>
      </c>
      <c r="E6" s="9" t="s">
        <v>7</v>
      </c>
      <c r="F6" s="7">
        <f>'Monthly result'!N10</f>
        <v>299.05</v>
      </c>
    </row>
    <row r="7" spans="2:6" ht="16.2" thickBot="1" x14ac:dyDescent="0.35">
      <c r="B7" s="6" t="s">
        <v>92</v>
      </c>
      <c r="E7" s="10" t="s">
        <v>6</v>
      </c>
      <c r="F7" s="15">
        <f>'Monthly result'!N19</f>
        <v>89.909599999999998</v>
      </c>
    </row>
    <row r="8" spans="2:6" ht="16.2" thickTop="1" x14ac:dyDescent="0.3">
      <c r="B8" s="6" t="s">
        <v>93</v>
      </c>
      <c r="C8" s="7">
        <f>'Monthly result'!N5</f>
        <v>555.54000000000008</v>
      </c>
    </row>
    <row r="9" spans="2:6" x14ac:dyDescent="0.3">
      <c r="B9" s="6" t="s">
        <v>87</v>
      </c>
      <c r="C9" s="7">
        <f>SUM(F4:F7)</f>
        <v>388.95960000000002</v>
      </c>
      <c r="E9" s="913" t="s">
        <v>94</v>
      </c>
      <c r="F9" s="913"/>
    </row>
    <row r="10" spans="2:6" x14ac:dyDescent="0.3">
      <c r="B10" s="6" t="s">
        <v>94</v>
      </c>
      <c r="C10" s="7">
        <f>SUM(F10:F13)</f>
        <v>2030.44</v>
      </c>
      <c r="D10" s="11" t="s">
        <v>95</v>
      </c>
      <c r="E10" s="8" t="s">
        <v>113</v>
      </c>
      <c r="F10" s="904">
        <f>'Monthly result'!N14</f>
        <v>598</v>
      </c>
    </row>
    <row r="11" spans="2:6" x14ac:dyDescent="0.3">
      <c r="B11" s="12" t="s">
        <v>96</v>
      </c>
      <c r="C11" s="7">
        <f>C10-C12</f>
        <v>406.08799999999997</v>
      </c>
      <c r="D11" s="13">
        <v>0.8</v>
      </c>
      <c r="E11" s="9" t="s">
        <v>85</v>
      </c>
      <c r="F11" s="7">
        <f>'Monthly result'!N11</f>
        <v>142.1</v>
      </c>
    </row>
    <row r="12" spans="2:6" x14ac:dyDescent="0.3">
      <c r="B12" s="12" t="s">
        <v>97</v>
      </c>
      <c r="C12" s="7">
        <f>C10*D11</f>
        <v>1624.3520000000001</v>
      </c>
      <c r="D12" s="13"/>
      <c r="E12" s="9" t="s">
        <v>98</v>
      </c>
      <c r="F12" s="7">
        <f>'Monthly result'!N12</f>
        <v>621.96</v>
      </c>
    </row>
    <row r="13" spans="2:6" ht="16.2" thickBot="1" x14ac:dyDescent="0.35">
      <c r="B13" s="6" t="s">
        <v>99</v>
      </c>
      <c r="C13" s="7">
        <f>'Monthly result'!N8</f>
        <v>627.46</v>
      </c>
      <c r="E13" s="10" t="s">
        <v>83</v>
      </c>
      <c r="F13" s="15">
        <f>'Monthly result'!N9</f>
        <v>668.38000000000011</v>
      </c>
    </row>
    <row r="14" spans="2:6" ht="16.2" thickTop="1" x14ac:dyDescent="0.3">
      <c r="B14" s="6" t="s">
        <v>100</v>
      </c>
      <c r="C14" s="7">
        <f>'Monthly result'!N7</f>
        <v>-120.46</v>
      </c>
    </row>
    <row r="15" spans="2:6" x14ac:dyDescent="0.3">
      <c r="B15" s="6" t="s">
        <v>101</v>
      </c>
      <c r="C15" s="7">
        <f>'Monthly result'!N17</f>
        <v>333.72</v>
      </c>
    </row>
    <row r="16" spans="2:6" x14ac:dyDescent="0.3">
      <c r="B16" s="6" t="s">
        <v>102</v>
      </c>
      <c r="C16" s="7">
        <f>'Monthly result'!N15</f>
        <v>7.75</v>
      </c>
    </row>
    <row r="17" spans="2:3" x14ac:dyDescent="0.3">
      <c r="B17" s="6" t="s">
        <v>103</v>
      </c>
    </row>
    <row r="18" spans="2:3" x14ac:dyDescent="0.3">
      <c r="B18" s="6" t="s">
        <v>82</v>
      </c>
      <c r="C18" s="7">
        <f>'Monthly result'!N16</f>
        <v>250.02</v>
      </c>
    </row>
    <row r="19" spans="2:3" x14ac:dyDescent="0.3">
      <c r="B19" s="6" t="s">
        <v>42</v>
      </c>
      <c r="C19" s="7">
        <f>'Monthly result'!N26</f>
        <v>729.80000000000007</v>
      </c>
    </row>
    <row r="20" spans="2:3" ht="16.2" thickBot="1" x14ac:dyDescent="0.35">
      <c r="B20" s="14" t="s">
        <v>104</v>
      </c>
      <c r="C20" s="15">
        <f>'Monthly result'!N25</f>
        <v>1202.1600000000003</v>
      </c>
    </row>
    <row r="21" spans="2:3" ht="16.2" thickTop="1" x14ac:dyDescent="0.3">
      <c r="B21" s="6" t="s">
        <v>9</v>
      </c>
      <c r="C21" s="7">
        <f>'Monthly result'!N23</f>
        <v>13200</v>
      </c>
    </row>
  </sheetData>
  <mergeCells count="2">
    <mergeCell ref="E3:F3"/>
    <mergeCell ref="E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6C46-240B-463A-85B1-1C34A9500336}">
  <dimension ref="A1:I26"/>
  <sheetViews>
    <sheetView workbookViewId="0">
      <selection activeCell="E26" sqref="E26"/>
    </sheetView>
  </sheetViews>
  <sheetFormatPr defaultColWidth="8.77734375" defaultRowHeight="13.8" x14ac:dyDescent="0.25"/>
  <cols>
    <col min="1" max="1" width="3.5546875" style="3" customWidth="1"/>
    <col min="2" max="2" width="24.88671875" style="3" customWidth="1"/>
    <col min="3" max="3" width="16.44140625" style="126" customWidth="1"/>
    <col min="4" max="4" width="5.44140625" style="3" customWidth="1"/>
    <col min="5" max="5" width="21.77734375" style="9" customWidth="1"/>
    <col min="6" max="6" width="17.5546875" style="7" customWidth="1"/>
    <col min="7" max="7" width="3.88671875" style="3" customWidth="1"/>
    <col min="8" max="8" width="21.21875" style="9" customWidth="1"/>
    <col min="9" max="9" width="17.44140625" style="7" customWidth="1"/>
    <col min="10" max="16384" width="8.77734375" style="3"/>
  </cols>
  <sheetData>
    <row r="1" spans="1:9" ht="18" thickBot="1" x14ac:dyDescent="0.35">
      <c r="A1" s="113" t="str">
        <f>"Income statement"" "&amp;'Edit sheet'!E3</f>
        <v>Income statement" 2022</v>
      </c>
    </row>
    <row r="2" spans="1:9" ht="14.4" thickBot="1" x14ac:dyDescent="0.3">
      <c r="B2" s="114" t="s">
        <v>53</v>
      </c>
      <c r="C2" s="127">
        <f>SUM(C3:C4)</f>
        <v>6157.75</v>
      </c>
      <c r="E2" s="914" t="s">
        <v>54</v>
      </c>
      <c r="F2" s="915"/>
    </row>
    <row r="3" spans="1:9" x14ac:dyDescent="0.25">
      <c r="B3" s="115" t="s">
        <v>26</v>
      </c>
      <c r="C3" s="126">
        <f>'Monthly result'!N3</f>
        <v>6157.75</v>
      </c>
      <c r="E3" s="116" t="s">
        <v>55</v>
      </c>
      <c r="F3" s="117"/>
    </row>
    <row r="4" spans="1:9" x14ac:dyDescent="0.25">
      <c r="B4" s="115" t="s">
        <v>56</v>
      </c>
      <c r="E4" s="118" t="str">
        <f>'[1]Monthly result'!O14</f>
        <v>WCB</v>
      </c>
      <c r="F4" s="119"/>
    </row>
    <row r="5" spans="1:9" x14ac:dyDescent="0.25">
      <c r="B5" s="114" t="s">
        <v>57</v>
      </c>
      <c r="C5" s="127">
        <f>SUM(C6:C7)</f>
        <v>0</v>
      </c>
      <c r="E5" s="118" t="str">
        <f>'[1]Monthly result'!O17</f>
        <v>Busines expenses</v>
      </c>
      <c r="F5" s="119"/>
    </row>
    <row r="6" spans="1:9" x14ac:dyDescent="0.25">
      <c r="B6" s="115" t="s">
        <v>58</v>
      </c>
      <c r="C6" s="126">
        <f>I25</f>
        <v>0</v>
      </c>
      <c r="E6" s="118" t="s">
        <v>59</v>
      </c>
      <c r="F6" s="119"/>
    </row>
    <row r="7" spans="1:9" x14ac:dyDescent="0.25">
      <c r="B7" s="115" t="s">
        <v>60</v>
      </c>
      <c r="C7" s="126">
        <f>F10</f>
        <v>0</v>
      </c>
      <c r="E7" s="118" t="s">
        <v>61</v>
      </c>
      <c r="F7" s="119"/>
    </row>
    <row r="8" spans="1:9" ht="14.4" thickBot="1" x14ac:dyDescent="0.3">
      <c r="B8" s="128" t="s">
        <v>62</v>
      </c>
      <c r="C8" s="129">
        <f>C2-C5</f>
        <v>6157.75</v>
      </c>
      <c r="E8" s="118" t="s">
        <v>63</v>
      </c>
      <c r="F8" s="119"/>
    </row>
    <row r="9" spans="1:9" ht="15" thickTop="1" thickBot="1" x14ac:dyDescent="0.3">
      <c r="B9" s="125" t="s">
        <v>64</v>
      </c>
      <c r="E9" s="120" t="s">
        <v>65</v>
      </c>
      <c r="F9" s="121"/>
    </row>
    <row r="10" spans="1:9" ht="14.4" thickBot="1" x14ac:dyDescent="0.3">
      <c r="B10" s="122" t="s">
        <v>66</v>
      </c>
      <c r="C10" s="129">
        <f>C8-C9</f>
        <v>6157.75</v>
      </c>
      <c r="E10" s="123" t="s">
        <v>67</v>
      </c>
      <c r="F10" s="124">
        <f>SUM(F3:F9)</f>
        <v>0</v>
      </c>
    </row>
    <row r="11" spans="1:9" ht="14.4" thickTop="1" x14ac:dyDescent="0.25">
      <c r="B11" s="3" t="s">
        <v>68</v>
      </c>
    </row>
    <row r="12" spans="1:9" ht="14.4" thickBot="1" x14ac:dyDescent="0.3">
      <c r="B12" s="122" t="s">
        <v>69</v>
      </c>
      <c r="C12" s="129">
        <f>C10-C11</f>
        <v>6157.75</v>
      </c>
    </row>
    <row r="13" spans="1:9" ht="15" thickTop="1" thickBot="1" x14ac:dyDescent="0.3"/>
    <row r="14" spans="1:9" ht="14.4" thickBot="1" x14ac:dyDescent="0.3">
      <c r="B14" s="914" t="s">
        <v>70</v>
      </c>
      <c r="C14" s="915"/>
      <c r="E14" s="914" t="s">
        <v>143</v>
      </c>
      <c r="F14" s="915"/>
      <c r="H14" s="914" t="s">
        <v>71</v>
      </c>
      <c r="I14" s="915"/>
    </row>
    <row r="15" spans="1:9" x14ac:dyDescent="0.25">
      <c r="B15" s="130" t="s">
        <v>72</v>
      </c>
      <c r="C15" s="131"/>
      <c r="E15" s="116"/>
      <c r="F15" s="117"/>
      <c r="H15" s="116" t="str">
        <f>'[1]Monthly result'!O6</f>
        <v>Auto repair</v>
      </c>
      <c r="I15" s="117"/>
    </row>
    <row r="16" spans="1:9" x14ac:dyDescent="0.25">
      <c r="B16" s="132" t="s">
        <v>73</v>
      </c>
      <c r="C16" s="133">
        <f>F26</f>
        <v>0</v>
      </c>
      <c r="E16" s="118" t="s">
        <v>144</v>
      </c>
      <c r="F16" s="119"/>
      <c r="H16" s="118" t="str">
        <f>'[1]Monthly result'!O7</f>
        <v>Tools</v>
      </c>
      <c r="I16" s="119"/>
    </row>
    <row r="17" spans="2:9" x14ac:dyDescent="0.25">
      <c r="B17" s="132" t="s">
        <v>74</v>
      </c>
      <c r="C17" s="133">
        <f>C6/12</f>
        <v>0</v>
      </c>
      <c r="E17" s="118" t="s">
        <v>145</v>
      </c>
      <c r="F17" s="119"/>
      <c r="H17" s="118" t="str">
        <f>'[1]Monthly result'!O8</f>
        <v>Materials</v>
      </c>
      <c r="I17" s="119"/>
    </row>
    <row r="18" spans="2:9" x14ac:dyDescent="0.25">
      <c r="B18" s="132" t="s">
        <v>41</v>
      </c>
      <c r="C18" s="133">
        <v>0</v>
      </c>
      <c r="E18" s="118" t="s">
        <v>104</v>
      </c>
      <c r="F18" s="119"/>
      <c r="H18" s="118" t="str">
        <f>'[1]Monthly result'!O9</f>
        <v>Work clothes</v>
      </c>
      <c r="I18" s="119"/>
    </row>
    <row r="19" spans="2:9" ht="14.4" thickBot="1" x14ac:dyDescent="0.3">
      <c r="B19" s="134" t="s">
        <v>75</v>
      </c>
      <c r="C19" s="135" t="e">
        <f>C15/(C16+C18+C17)</f>
        <v>#DIV/0!</v>
      </c>
      <c r="E19" s="118" t="s">
        <v>107</v>
      </c>
      <c r="F19" s="119"/>
      <c r="H19" s="118" t="s">
        <v>76</v>
      </c>
      <c r="I19" s="119"/>
    </row>
    <row r="20" spans="2:9" x14ac:dyDescent="0.25">
      <c r="E20" s="118" t="s">
        <v>110</v>
      </c>
      <c r="F20" s="119"/>
      <c r="H20" s="118" t="str">
        <f>'[1]Monthly result'!O11</f>
        <v>Office supply</v>
      </c>
      <c r="I20" s="119"/>
    </row>
    <row r="21" spans="2:9" x14ac:dyDescent="0.25">
      <c r="E21" s="118" t="s">
        <v>146</v>
      </c>
      <c r="F21" s="119"/>
      <c r="H21" s="118" t="str">
        <f>'[1]Monthly result'!O13</f>
        <v>Marketing</v>
      </c>
      <c r="I21" s="119"/>
    </row>
    <row r="22" spans="2:9" x14ac:dyDescent="0.25">
      <c r="E22" s="118" t="s">
        <v>147</v>
      </c>
      <c r="F22" s="119"/>
      <c r="H22" s="118" t="str">
        <f>'[1]Monthly result'!O18</f>
        <v>Salaries</v>
      </c>
      <c r="I22" s="119"/>
    </row>
    <row r="23" spans="2:9" x14ac:dyDescent="0.25">
      <c r="E23" s="118"/>
      <c r="F23" s="119"/>
      <c r="H23" s="118" t="str">
        <f>'[1]Monthly result'!O28</f>
        <v>Education / books</v>
      </c>
      <c r="I23" s="119"/>
    </row>
    <row r="24" spans="2:9" ht="14.4" thickBot="1" x14ac:dyDescent="0.3">
      <c r="E24" s="118"/>
      <c r="F24" s="119"/>
      <c r="H24" s="120" t="str">
        <f>'[1]Monthly result'!O29</f>
        <v>transportation</v>
      </c>
      <c r="I24" s="121"/>
    </row>
    <row r="25" spans="2:9" ht="14.4" thickBot="1" x14ac:dyDescent="0.3">
      <c r="E25" s="120"/>
      <c r="F25" s="121"/>
      <c r="H25" s="123" t="s">
        <v>77</v>
      </c>
      <c r="I25" s="124">
        <f>SUM(I15:I24)</f>
        <v>0</v>
      </c>
    </row>
    <row r="26" spans="2:9" ht="14.4" thickBot="1" x14ac:dyDescent="0.3">
      <c r="E26" s="123" t="s">
        <v>78</v>
      </c>
      <c r="F26" s="124">
        <f>SUM(F15:F25)</f>
        <v>0</v>
      </c>
    </row>
  </sheetData>
  <mergeCells count="4">
    <mergeCell ref="E2:F2"/>
    <mergeCell ref="B14:C14"/>
    <mergeCell ref="E14:F14"/>
    <mergeCell ref="H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B9B0-C502-4B68-BBE8-2A8C663DF0A9}">
  <dimension ref="A1:G17"/>
  <sheetViews>
    <sheetView topLeftCell="B1" workbookViewId="0">
      <selection activeCell="C3" sqref="C3"/>
    </sheetView>
  </sheetViews>
  <sheetFormatPr defaultColWidth="0" defaultRowHeight="13.8" zeroHeight="1" x14ac:dyDescent="0.25"/>
  <cols>
    <col min="1" max="1" width="0.21875" style="136" hidden="1" customWidth="1"/>
    <col min="2" max="2" width="47.33203125" style="136" customWidth="1"/>
    <col min="3" max="3" width="13.77734375" style="136" customWidth="1"/>
    <col min="4" max="4" width="16.109375" style="136" customWidth="1"/>
    <col min="5" max="5" width="12.88671875" style="136" customWidth="1"/>
    <col min="6" max="6" width="14" style="136" customWidth="1"/>
    <col min="7" max="7" width="22.109375" style="136" customWidth="1"/>
    <col min="8" max="16384" width="8.77734375" style="136" hidden="1"/>
  </cols>
  <sheetData>
    <row r="1" spans="3:6" ht="14.4" thickBot="1" x14ac:dyDescent="0.3"/>
    <row r="2" spans="3:6" ht="15.6" x14ac:dyDescent="0.3">
      <c r="C2" s="137">
        <f>'Edit sheet'!E3</f>
        <v>2022</v>
      </c>
      <c r="D2" s="138" t="s">
        <v>13</v>
      </c>
      <c r="E2" s="139" t="s">
        <v>31</v>
      </c>
      <c r="F2" s="140"/>
    </row>
    <row r="3" spans="3:6" ht="15.6" x14ac:dyDescent="0.3">
      <c r="C3" s="141" t="s">
        <v>14</v>
      </c>
      <c r="D3" s="142">
        <f>January!P60</f>
        <v>161.87101999999999</v>
      </c>
      <c r="E3" s="143">
        <f>January!N60</f>
        <v>40.093980000000002</v>
      </c>
      <c r="F3" s="144"/>
    </row>
    <row r="4" spans="3:6" ht="15.6" x14ac:dyDescent="0.3">
      <c r="C4" s="141" t="s">
        <v>24</v>
      </c>
      <c r="D4" s="142">
        <f>Feburary!P58</f>
        <v>59.204999999999998</v>
      </c>
      <c r="E4" s="143">
        <f>Feburary!N58</f>
        <v>45.467500000000001</v>
      </c>
      <c r="F4" s="140"/>
    </row>
    <row r="5" spans="3:6" ht="15.6" x14ac:dyDescent="0.3">
      <c r="C5" s="141" t="s">
        <v>15</v>
      </c>
      <c r="D5" s="142">
        <f>March!P56</f>
        <v>0</v>
      </c>
      <c r="E5" s="143">
        <f>March!N56</f>
        <v>0</v>
      </c>
      <c r="F5" s="144"/>
    </row>
    <row r="6" spans="3:6" ht="15.6" x14ac:dyDescent="0.3">
      <c r="C6" s="141" t="s">
        <v>16</v>
      </c>
      <c r="D6" s="142">
        <f>April!P68</f>
        <v>0</v>
      </c>
      <c r="E6" s="143">
        <f>April!N68</f>
        <v>0</v>
      </c>
      <c r="F6" s="140"/>
    </row>
    <row r="7" spans="3:6" ht="15.6" x14ac:dyDescent="0.3">
      <c r="C7" s="141" t="s">
        <v>25</v>
      </c>
      <c r="D7" s="142">
        <f>May!P61</f>
        <v>0</v>
      </c>
      <c r="E7" s="143">
        <f>May!N61</f>
        <v>0</v>
      </c>
      <c r="F7" s="144"/>
    </row>
    <row r="8" spans="3:6" ht="15.6" x14ac:dyDescent="0.3">
      <c r="C8" s="141" t="s">
        <v>17</v>
      </c>
      <c r="D8" s="142">
        <f>June!P46</f>
        <v>0</v>
      </c>
      <c r="E8" s="143">
        <f>June!N46</f>
        <v>0</v>
      </c>
      <c r="F8" s="140"/>
    </row>
    <row r="9" spans="3:6" ht="15.6" x14ac:dyDescent="0.3">
      <c r="C9" s="141" t="s">
        <v>18</v>
      </c>
      <c r="D9" s="142">
        <f>July!P53</f>
        <v>0</v>
      </c>
      <c r="E9" s="143">
        <f>July!N53</f>
        <v>0</v>
      </c>
      <c r="F9" s="144"/>
    </row>
    <row r="10" spans="3:6" ht="15.6" x14ac:dyDescent="0.3">
      <c r="C10" s="141" t="s">
        <v>19</v>
      </c>
      <c r="D10" s="142">
        <f>August!P57</f>
        <v>0</v>
      </c>
      <c r="E10" s="143">
        <f>August!N57</f>
        <v>0</v>
      </c>
      <c r="F10" s="140"/>
    </row>
    <row r="11" spans="3:6" ht="15.6" x14ac:dyDescent="0.3">
      <c r="C11" s="141" t="s">
        <v>20</v>
      </c>
      <c r="D11" s="142">
        <f>September!P63</f>
        <v>0</v>
      </c>
      <c r="E11" s="143">
        <f>September!N63</f>
        <v>0</v>
      </c>
      <c r="F11" s="144"/>
    </row>
    <row r="12" spans="3:6" ht="15.6" x14ac:dyDescent="0.3">
      <c r="C12" s="141" t="s">
        <v>21</v>
      </c>
      <c r="D12" s="142">
        <f>October!P65</f>
        <v>0</v>
      </c>
      <c r="E12" s="143">
        <f>October!N65</f>
        <v>0</v>
      </c>
    </row>
    <row r="13" spans="3:6" ht="16.2" thickBot="1" x14ac:dyDescent="0.35">
      <c r="C13" s="141" t="s">
        <v>22</v>
      </c>
      <c r="D13" s="142">
        <f>November!P66</f>
        <v>0</v>
      </c>
      <c r="E13" s="143">
        <f>November!N66</f>
        <v>0</v>
      </c>
    </row>
    <row r="14" spans="3:6" ht="16.2" thickBot="1" x14ac:dyDescent="0.35">
      <c r="C14" s="145" t="s">
        <v>23</v>
      </c>
      <c r="D14" s="146">
        <f>December!P65</f>
        <v>0</v>
      </c>
      <c r="E14" s="147">
        <f>December!N65</f>
        <v>0</v>
      </c>
      <c r="F14" s="148" t="s">
        <v>32</v>
      </c>
    </row>
    <row r="15" spans="3:6" ht="16.2" thickBot="1" x14ac:dyDescent="0.35">
      <c r="C15" s="149" t="s">
        <v>33</v>
      </c>
      <c r="D15" s="150">
        <f>SUM(D3:D14)</f>
        <v>221.07601999999997</v>
      </c>
      <c r="E15" s="151">
        <f>SUM(E3:E14)</f>
        <v>85.561480000000003</v>
      </c>
      <c r="F15" s="152">
        <f>D15+E15</f>
        <v>306.63749999999999</v>
      </c>
    </row>
    <row r="16" spans="3:6" x14ac:dyDescent="0.25"/>
    <row r="17" x14ac:dyDescent="0.25"/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5E89-9D72-423A-B021-CFB87949563A}">
  <dimension ref="B1:P69"/>
  <sheetViews>
    <sheetView tabSelected="1" workbookViewId="0">
      <selection activeCell="I53" sqref="I53"/>
    </sheetView>
  </sheetViews>
  <sheetFormatPr defaultColWidth="8.77734375" defaultRowHeight="13.8" x14ac:dyDescent="0.25"/>
  <cols>
    <col min="1" max="1" width="4.21875" style="153" customWidth="1"/>
    <col min="2" max="2" width="26.21875" style="153" customWidth="1"/>
    <col min="3" max="3" width="10.6640625" style="153" customWidth="1"/>
    <col min="4" max="5" width="14" style="153" customWidth="1"/>
    <col min="6" max="6" width="8.77734375" style="153" bestFit="1" customWidth="1"/>
    <col min="7" max="7" width="25.6640625" style="153" bestFit="1" customWidth="1"/>
    <col min="8" max="8" width="11.44140625" style="153" customWidth="1"/>
    <col min="9" max="9" width="11.109375" style="153" bestFit="1" customWidth="1"/>
    <col min="10" max="11" width="8.77734375" style="153"/>
    <col min="12" max="12" width="43.88671875" style="153" customWidth="1"/>
    <col min="13" max="13" width="10.21875" style="153" customWidth="1"/>
    <col min="14" max="14" width="8.77734375" style="153"/>
    <col min="15" max="15" width="12" style="153" customWidth="1"/>
    <col min="16" max="16384" width="8.77734375" style="153"/>
  </cols>
  <sheetData>
    <row r="1" spans="2:12" x14ac:dyDescent="0.25">
      <c r="D1" s="153" t="s">
        <v>0</v>
      </c>
    </row>
    <row r="2" spans="2:12" ht="14.4" thickBot="1" x14ac:dyDescent="0.3">
      <c r="D2" s="154" t="s">
        <v>14</v>
      </c>
      <c r="E2" s="154"/>
      <c r="F2" s="155"/>
    </row>
    <row r="3" spans="2:12" ht="14.4" thickBot="1" x14ac:dyDescent="0.3">
      <c r="B3" s="156" t="s">
        <v>36</v>
      </c>
      <c r="C3" s="157" t="s">
        <v>80</v>
      </c>
      <c r="D3" s="158" t="s">
        <v>1</v>
      </c>
      <c r="E3" s="159" t="s">
        <v>5</v>
      </c>
      <c r="F3" s="160" t="s">
        <v>2</v>
      </c>
      <c r="G3" s="161" t="s">
        <v>3</v>
      </c>
      <c r="H3" s="158" t="s">
        <v>80</v>
      </c>
      <c r="I3" s="158" t="s">
        <v>4</v>
      </c>
      <c r="J3" s="162" t="s">
        <v>5</v>
      </c>
      <c r="K3" s="163" t="s">
        <v>2</v>
      </c>
      <c r="L3" s="157" t="s">
        <v>81</v>
      </c>
    </row>
    <row r="4" spans="2:12" x14ac:dyDescent="0.25">
      <c r="B4" s="164" t="str">
        <f>[2]BookKeeping1!$C$8</f>
        <v>#TN22-01</v>
      </c>
      <c r="C4" s="905">
        <v>44577</v>
      </c>
      <c r="D4" s="165">
        <f>[2]BookKeeping1!$D$8</f>
        <v>1751.41</v>
      </c>
      <c r="E4" s="166">
        <f>[2]BookKeeping1!$E$8</f>
        <v>9.6187000000000005</v>
      </c>
      <c r="F4" s="167">
        <f>[2]BookKeeping1!$F$8</f>
        <v>86.32050000000001</v>
      </c>
      <c r="G4" s="168" t="str">
        <f>'Edit sheet'!E6</f>
        <v>Interest Payment &amp; Bank fees</v>
      </c>
      <c r="H4" s="829">
        <v>44574</v>
      </c>
      <c r="I4" s="165">
        <v>88.37</v>
      </c>
      <c r="J4" s="169"/>
      <c r="K4" s="170"/>
      <c r="L4" s="171" t="s">
        <v>123</v>
      </c>
    </row>
    <row r="5" spans="2:12" x14ac:dyDescent="0.25">
      <c r="B5" s="172" t="s">
        <v>120</v>
      </c>
      <c r="C5" s="828">
        <v>44591</v>
      </c>
      <c r="D5" s="174">
        <v>2312.89</v>
      </c>
      <c r="E5" s="175">
        <v>19.8</v>
      </c>
      <c r="F5" s="176">
        <f t="shared" ref="F5:F45" si="0">(D5*0.05)</f>
        <v>115.64449999999999</v>
      </c>
      <c r="G5" s="177"/>
      <c r="H5" s="824">
        <v>44579</v>
      </c>
      <c r="I5" s="174">
        <v>181.34</v>
      </c>
      <c r="J5" s="179"/>
      <c r="K5" s="180"/>
      <c r="L5" s="181" t="s">
        <v>122</v>
      </c>
    </row>
    <row r="6" spans="2:12" x14ac:dyDescent="0.25">
      <c r="B6" s="172"/>
      <c r="C6" s="173"/>
      <c r="D6" s="174"/>
      <c r="E6" s="175">
        <f t="shared" ref="E6:E45" si="1">D6*7%</f>
        <v>0</v>
      </c>
      <c r="F6" s="176">
        <f t="shared" si="0"/>
        <v>0</v>
      </c>
      <c r="G6" s="177"/>
      <c r="H6" s="824">
        <v>44580</v>
      </c>
      <c r="I6" s="174">
        <v>87.92</v>
      </c>
      <c r="J6" s="179"/>
      <c r="K6" s="180"/>
      <c r="L6" s="181" t="s">
        <v>124</v>
      </c>
    </row>
    <row r="7" spans="2:12" x14ac:dyDescent="0.25">
      <c r="B7" s="172"/>
      <c r="C7" s="173"/>
      <c r="D7" s="174"/>
      <c r="E7" s="175">
        <f t="shared" si="1"/>
        <v>0</v>
      </c>
      <c r="F7" s="176">
        <f t="shared" si="0"/>
        <v>0</v>
      </c>
      <c r="G7" s="177"/>
      <c r="H7" s="824">
        <v>44585</v>
      </c>
      <c r="I7" s="174">
        <v>197.91</v>
      </c>
      <c r="J7" s="179"/>
      <c r="K7" s="180"/>
      <c r="L7" s="181" t="s">
        <v>125</v>
      </c>
    </row>
    <row r="8" spans="2:12" x14ac:dyDescent="0.25">
      <c r="B8" s="172"/>
      <c r="C8" s="173"/>
      <c r="D8" s="174"/>
      <c r="E8" s="175">
        <f t="shared" si="1"/>
        <v>0</v>
      </c>
      <c r="F8" s="176">
        <f t="shared" si="0"/>
        <v>0</v>
      </c>
      <c r="G8" s="177"/>
      <c r="H8" s="178"/>
      <c r="I8" s="174"/>
      <c r="J8" s="179"/>
      <c r="K8" s="180"/>
      <c r="L8" s="181"/>
    </row>
    <row r="9" spans="2:12" x14ac:dyDescent="0.25">
      <c r="B9" s="172"/>
      <c r="C9" s="173"/>
      <c r="D9" s="174"/>
      <c r="E9" s="175">
        <f t="shared" si="1"/>
        <v>0</v>
      </c>
      <c r="F9" s="176">
        <f t="shared" si="0"/>
        <v>0</v>
      </c>
      <c r="G9" s="177" t="str">
        <f>'Edit sheet'!E7</f>
        <v>Salaries</v>
      </c>
      <c r="H9" s="178"/>
      <c r="I9" s="174"/>
      <c r="J9" s="179">
        <f t="shared" ref="J9:J28" si="2">(I9*0.07)</f>
        <v>0</v>
      </c>
      <c r="K9" s="180">
        <f t="shared" ref="K9:K43" si="3">(I9*0.05)</f>
        <v>0</v>
      </c>
      <c r="L9" s="181"/>
    </row>
    <row r="10" spans="2:12" x14ac:dyDescent="0.25">
      <c r="B10" s="172"/>
      <c r="C10" s="173"/>
      <c r="D10" s="174"/>
      <c r="E10" s="175">
        <f t="shared" si="1"/>
        <v>0</v>
      </c>
      <c r="F10" s="176">
        <f t="shared" si="0"/>
        <v>0</v>
      </c>
      <c r="G10" s="177"/>
      <c r="H10" s="178"/>
      <c r="I10" s="174"/>
      <c r="J10" s="179">
        <f t="shared" si="2"/>
        <v>0</v>
      </c>
      <c r="K10" s="180">
        <f t="shared" si="3"/>
        <v>0</v>
      </c>
      <c r="L10" s="181"/>
    </row>
    <row r="11" spans="2:12" x14ac:dyDescent="0.25">
      <c r="B11" s="172"/>
      <c r="C11" s="173"/>
      <c r="D11" s="174"/>
      <c r="E11" s="175">
        <f t="shared" si="1"/>
        <v>0</v>
      </c>
      <c r="F11" s="176">
        <f t="shared" si="0"/>
        <v>0</v>
      </c>
      <c r="G11" s="177"/>
      <c r="H11" s="178"/>
      <c r="I11" s="174"/>
      <c r="J11" s="179">
        <f t="shared" si="2"/>
        <v>0</v>
      </c>
      <c r="K11" s="180">
        <f t="shared" si="3"/>
        <v>0</v>
      </c>
      <c r="L11" s="181"/>
    </row>
    <row r="12" spans="2:12" x14ac:dyDescent="0.25">
      <c r="B12" s="172"/>
      <c r="C12" s="173"/>
      <c r="D12" s="174"/>
      <c r="E12" s="175">
        <f t="shared" si="1"/>
        <v>0</v>
      </c>
      <c r="F12" s="176">
        <f t="shared" si="0"/>
        <v>0</v>
      </c>
      <c r="G12" s="177"/>
      <c r="H12" s="178"/>
      <c r="I12" s="174"/>
      <c r="J12" s="179">
        <f t="shared" si="2"/>
        <v>0</v>
      </c>
      <c r="K12" s="180">
        <f t="shared" si="3"/>
        <v>0</v>
      </c>
      <c r="L12" s="181"/>
    </row>
    <row r="13" spans="2:12" x14ac:dyDescent="0.25">
      <c r="B13" s="172"/>
      <c r="C13" s="173"/>
      <c r="D13" s="174"/>
      <c r="E13" s="175">
        <f t="shared" si="1"/>
        <v>0</v>
      </c>
      <c r="F13" s="176">
        <f t="shared" si="0"/>
        <v>0</v>
      </c>
      <c r="G13" s="177"/>
      <c r="H13" s="178"/>
      <c r="I13" s="174"/>
      <c r="J13" s="179">
        <f t="shared" si="2"/>
        <v>0</v>
      </c>
      <c r="K13" s="180">
        <f t="shared" si="3"/>
        <v>0</v>
      </c>
      <c r="L13" s="181"/>
    </row>
    <row r="14" spans="2:12" x14ac:dyDescent="0.25">
      <c r="B14" s="172"/>
      <c r="C14" s="173"/>
      <c r="D14" s="174"/>
      <c r="E14" s="175">
        <f t="shared" si="1"/>
        <v>0</v>
      </c>
      <c r="F14" s="176">
        <f t="shared" si="0"/>
        <v>0</v>
      </c>
      <c r="G14" s="177"/>
      <c r="H14" s="178"/>
      <c r="I14" s="174"/>
      <c r="J14" s="179">
        <f t="shared" si="2"/>
        <v>0</v>
      </c>
      <c r="K14" s="180">
        <f t="shared" si="3"/>
        <v>0</v>
      </c>
      <c r="L14" s="181"/>
    </row>
    <row r="15" spans="2:12" x14ac:dyDescent="0.25">
      <c r="B15" s="172"/>
      <c r="C15" s="173"/>
      <c r="D15" s="174"/>
      <c r="E15" s="175">
        <f t="shared" si="1"/>
        <v>0</v>
      </c>
      <c r="F15" s="176">
        <f t="shared" si="0"/>
        <v>0</v>
      </c>
      <c r="G15" s="177"/>
      <c r="H15" s="178"/>
      <c r="I15" s="174"/>
      <c r="J15" s="179">
        <f t="shared" si="2"/>
        <v>0</v>
      </c>
      <c r="K15" s="180">
        <f t="shared" si="3"/>
        <v>0</v>
      </c>
      <c r="L15" s="181"/>
    </row>
    <row r="16" spans="2:12" ht="13.95" customHeight="1" x14ac:dyDescent="0.25">
      <c r="B16" s="172"/>
      <c r="C16" s="173"/>
      <c r="D16" s="174"/>
      <c r="E16" s="175">
        <f t="shared" si="1"/>
        <v>0</v>
      </c>
      <c r="F16" s="176">
        <f t="shared" si="0"/>
        <v>0</v>
      </c>
      <c r="G16" s="177" t="str">
        <f>'Edit sheet'!E8</f>
        <v>Tools</v>
      </c>
      <c r="H16" s="824">
        <f>[2]BookKeeping1!$K$22</f>
        <v>0</v>
      </c>
      <c r="I16" s="174">
        <f>[2]BookKeeping1!$H$22</f>
        <v>0</v>
      </c>
      <c r="J16" s="179">
        <f t="shared" si="2"/>
        <v>0</v>
      </c>
      <c r="K16" s="180">
        <f t="shared" si="3"/>
        <v>0</v>
      </c>
      <c r="L16" s="181">
        <f>[2]BookKeeping1!$L$22</f>
        <v>0</v>
      </c>
    </row>
    <row r="17" spans="2:12" ht="13.95" customHeight="1" x14ac:dyDescent="0.25">
      <c r="B17" s="172"/>
      <c r="C17" s="173"/>
      <c r="D17" s="174"/>
      <c r="E17" s="175">
        <f t="shared" si="1"/>
        <v>0</v>
      </c>
      <c r="F17" s="176">
        <f t="shared" si="0"/>
        <v>0</v>
      </c>
      <c r="G17" s="177"/>
      <c r="H17" s="824">
        <f>[2]BookKeeping1!$K$4</f>
        <v>44585</v>
      </c>
      <c r="I17" s="174">
        <f>[2]BookKeeping1!$H$4</f>
        <v>18.66</v>
      </c>
      <c r="J17" s="179">
        <f t="shared" si="2"/>
        <v>1.3062</v>
      </c>
      <c r="K17" s="180">
        <f t="shared" si="3"/>
        <v>0.93300000000000005</v>
      </c>
      <c r="L17" s="181" t="str">
        <f>[2]BookKeeping1!$L$4</f>
        <v>Painting tools</v>
      </c>
    </row>
    <row r="18" spans="2:12" ht="13.95" customHeight="1" x14ac:dyDescent="0.25">
      <c r="B18" s="172"/>
      <c r="C18" s="173"/>
      <c r="D18" s="174"/>
      <c r="E18" s="175">
        <f t="shared" si="1"/>
        <v>0</v>
      </c>
      <c r="F18" s="176">
        <f t="shared" si="0"/>
        <v>0</v>
      </c>
      <c r="G18" s="177"/>
      <c r="H18" s="824">
        <v>44590</v>
      </c>
      <c r="I18" s="174">
        <v>5.86</v>
      </c>
      <c r="J18" s="179">
        <f t="shared" si="2"/>
        <v>0.41020000000000006</v>
      </c>
      <c r="K18" s="180">
        <f t="shared" si="3"/>
        <v>0.29300000000000004</v>
      </c>
      <c r="L18" s="181" t="s">
        <v>119</v>
      </c>
    </row>
    <row r="19" spans="2:12" x14ac:dyDescent="0.25">
      <c r="B19" s="172"/>
      <c r="C19" s="173"/>
      <c r="D19" s="174"/>
      <c r="E19" s="175">
        <f t="shared" si="1"/>
        <v>0</v>
      </c>
      <c r="F19" s="176">
        <f t="shared" si="0"/>
        <v>0</v>
      </c>
      <c r="G19" s="177" t="str">
        <f>'Edit sheet'!E9</f>
        <v>Materials</v>
      </c>
      <c r="H19" s="824">
        <f>[2]BookKeeping1!$K$21</f>
        <v>0</v>
      </c>
      <c r="I19" s="174">
        <f>[2]BookKeeping1!$H$21</f>
        <v>0</v>
      </c>
      <c r="J19" s="179">
        <f t="shared" si="2"/>
        <v>0</v>
      </c>
      <c r="K19" s="180">
        <f t="shared" si="3"/>
        <v>0</v>
      </c>
      <c r="L19" s="181">
        <f>[2]BookKeeping1!$L$21</f>
        <v>0</v>
      </c>
    </row>
    <row r="20" spans="2:12" x14ac:dyDescent="0.25">
      <c r="B20" s="182"/>
      <c r="C20" s="183"/>
      <c r="D20" s="184"/>
      <c r="E20" s="175">
        <f t="shared" si="1"/>
        <v>0</v>
      </c>
      <c r="F20" s="176">
        <f t="shared" si="0"/>
        <v>0</v>
      </c>
      <c r="G20" s="185"/>
      <c r="H20" s="825">
        <f>[2]BookKeeping1!$K$23</f>
        <v>0</v>
      </c>
      <c r="I20" s="184">
        <f>[2]BookKeeping1!$H$23</f>
        <v>0</v>
      </c>
      <c r="J20" s="179">
        <f t="shared" si="2"/>
        <v>0</v>
      </c>
      <c r="K20" s="180">
        <f t="shared" si="3"/>
        <v>0</v>
      </c>
      <c r="L20" s="181">
        <f>[2]BookKeeping1!$L$23</f>
        <v>0</v>
      </c>
    </row>
    <row r="21" spans="2:12" x14ac:dyDescent="0.25">
      <c r="B21" s="182"/>
      <c r="C21" s="183"/>
      <c r="D21" s="184"/>
      <c r="E21" s="175">
        <f t="shared" si="1"/>
        <v>0</v>
      </c>
      <c r="F21" s="176">
        <f t="shared" si="0"/>
        <v>0</v>
      </c>
      <c r="G21" s="185"/>
      <c r="H21" s="825">
        <f>[2]BookKeeping1!$K$24</f>
        <v>44565</v>
      </c>
      <c r="I21" s="184">
        <f>[2]BookKeeping1!$H$24</f>
        <v>33.25</v>
      </c>
      <c r="J21" s="179">
        <f t="shared" si="2"/>
        <v>2.3275000000000001</v>
      </c>
      <c r="K21" s="180">
        <f t="shared" si="3"/>
        <v>1.6625000000000001</v>
      </c>
      <c r="L21" s="181" t="str">
        <f>[2]BookKeeping1!$L$24</f>
        <v>concrete screws, bracket</v>
      </c>
    </row>
    <row r="22" spans="2:12" x14ac:dyDescent="0.25">
      <c r="B22" s="182"/>
      <c r="C22" s="183"/>
      <c r="D22" s="184"/>
      <c r="E22" s="175"/>
      <c r="F22" s="176"/>
      <c r="G22" s="185"/>
      <c r="H22" s="825">
        <f>[2]BookKeeping1!$K$25</f>
        <v>44565</v>
      </c>
      <c r="I22" s="184">
        <f>[2]BookKeeping1!$H$25</f>
        <v>15.68</v>
      </c>
      <c r="J22" s="179">
        <f t="shared" ref="J22:J23" si="4">(I22*0.07)</f>
        <v>1.0976000000000001</v>
      </c>
      <c r="K22" s="180">
        <f t="shared" ref="K22:K27" si="5">(I22*0.05)</f>
        <v>0.78400000000000003</v>
      </c>
      <c r="L22" s="181" t="str">
        <f>[2]BookKeeping1!$L$25</f>
        <v>hammer drill bit</v>
      </c>
    </row>
    <row r="23" spans="2:12" x14ac:dyDescent="0.25">
      <c r="B23" s="182"/>
      <c r="C23" s="183"/>
      <c r="D23" s="184"/>
      <c r="E23" s="175"/>
      <c r="F23" s="176"/>
      <c r="G23" s="185"/>
      <c r="H23" s="825">
        <f>[2]BookKeeping1!$K$26</f>
        <v>44566</v>
      </c>
      <c r="I23" s="184">
        <f>[2]BookKeeping1!$H$26</f>
        <v>40.15</v>
      </c>
      <c r="J23" s="179">
        <f t="shared" si="4"/>
        <v>2.8105000000000002</v>
      </c>
      <c r="K23" s="180">
        <f t="shared" si="5"/>
        <v>2.0074999999999998</v>
      </c>
      <c r="L23" s="181" t="str">
        <f>[2]BookKeeping1!$L$26</f>
        <v>cabinet locks, silicon</v>
      </c>
    </row>
    <row r="24" spans="2:12" x14ac:dyDescent="0.25">
      <c r="B24" s="182"/>
      <c r="C24" s="183"/>
      <c r="D24" s="184"/>
      <c r="E24" s="175"/>
      <c r="F24" s="176"/>
      <c r="G24" s="185"/>
      <c r="H24" s="825">
        <f>[2]BookKeeping1!$K$29</f>
        <v>44572</v>
      </c>
      <c r="I24" s="184">
        <f>[2]BookKeeping1!$H$29</f>
        <v>14.52</v>
      </c>
      <c r="J24" s="179"/>
      <c r="K24" s="180">
        <f t="shared" si="5"/>
        <v>0.72599999999999998</v>
      </c>
      <c r="L24" s="181" t="str">
        <f>[2]BookKeeping1!$L$29</f>
        <v>black screws, tie strap</v>
      </c>
    </row>
    <row r="25" spans="2:12" x14ac:dyDescent="0.25">
      <c r="B25" s="182"/>
      <c r="C25" s="183"/>
      <c r="D25" s="184"/>
      <c r="E25" s="175"/>
      <c r="F25" s="176"/>
      <c r="G25" s="185"/>
      <c r="H25" s="825">
        <f>[2]BookKeeping1!$K$30</f>
        <v>0</v>
      </c>
      <c r="I25" s="184">
        <f>[2]BookKeeping1!$H$30</f>
        <v>0</v>
      </c>
      <c r="J25" s="179">
        <f t="shared" ref="J25:J27" si="6">(I25*0.07)</f>
        <v>0</v>
      </c>
      <c r="K25" s="180">
        <f t="shared" si="5"/>
        <v>0</v>
      </c>
      <c r="L25" s="181">
        <f>[2]BookKeeping1!$L$30</f>
        <v>0</v>
      </c>
    </row>
    <row r="26" spans="2:12" x14ac:dyDescent="0.25">
      <c r="B26" s="182"/>
      <c r="C26" s="183"/>
      <c r="D26" s="184"/>
      <c r="E26" s="175"/>
      <c r="F26" s="176"/>
      <c r="G26" s="185"/>
      <c r="H26" s="825"/>
      <c r="I26" s="184"/>
      <c r="J26" s="179">
        <f t="shared" si="6"/>
        <v>0</v>
      </c>
      <c r="K26" s="180">
        <f t="shared" si="5"/>
        <v>0</v>
      </c>
      <c r="L26" s="181"/>
    </row>
    <row r="27" spans="2:12" x14ac:dyDescent="0.25">
      <c r="B27" s="182"/>
      <c r="C27" s="183"/>
      <c r="D27" s="184"/>
      <c r="E27" s="175"/>
      <c r="F27" s="176"/>
      <c r="G27" s="185"/>
      <c r="H27" s="825"/>
      <c r="I27" s="184"/>
      <c r="J27" s="179">
        <f t="shared" si="6"/>
        <v>0</v>
      </c>
      <c r="K27" s="180">
        <f t="shared" si="5"/>
        <v>0</v>
      </c>
      <c r="L27" s="181"/>
    </row>
    <row r="28" spans="2:12" x14ac:dyDescent="0.25">
      <c r="B28" s="182"/>
      <c r="C28" s="183"/>
      <c r="D28" s="184"/>
      <c r="E28" s="175">
        <f t="shared" si="1"/>
        <v>0</v>
      </c>
      <c r="F28" s="176">
        <f t="shared" si="0"/>
        <v>0</v>
      </c>
      <c r="G28" s="185"/>
      <c r="H28" s="186"/>
      <c r="I28" s="184"/>
      <c r="J28" s="179">
        <f t="shared" si="2"/>
        <v>0</v>
      </c>
      <c r="K28" s="180">
        <f t="shared" si="3"/>
        <v>0</v>
      </c>
      <c r="L28" s="181"/>
    </row>
    <row r="29" spans="2:12" x14ac:dyDescent="0.25">
      <c r="B29" s="182"/>
      <c r="C29" s="183"/>
      <c r="D29" s="184"/>
      <c r="E29" s="175">
        <f t="shared" si="1"/>
        <v>0</v>
      </c>
      <c r="F29" s="176">
        <f t="shared" si="0"/>
        <v>0</v>
      </c>
      <c r="G29" s="185" t="str">
        <f>'Edit sheet'!E10</f>
        <v>Gas</v>
      </c>
      <c r="H29" s="825">
        <v>44562</v>
      </c>
      <c r="I29" s="184">
        <f>133.55-6.36</f>
        <v>127.19000000000001</v>
      </c>
      <c r="J29" s="179"/>
      <c r="K29" s="180">
        <f t="shared" si="3"/>
        <v>6.3595000000000006</v>
      </c>
      <c r="L29" s="181" t="s">
        <v>115</v>
      </c>
    </row>
    <row r="30" spans="2:12" x14ac:dyDescent="0.25">
      <c r="B30" s="182"/>
      <c r="C30" s="183"/>
      <c r="D30" s="184"/>
      <c r="E30" s="175">
        <f t="shared" si="1"/>
        <v>0</v>
      </c>
      <c r="F30" s="176">
        <f t="shared" si="0"/>
        <v>0</v>
      </c>
      <c r="G30" s="185"/>
      <c r="H30" s="825">
        <v>44571</v>
      </c>
      <c r="I30" s="184">
        <f>150-7.14</f>
        <v>142.86000000000001</v>
      </c>
      <c r="J30" s="179"/>
      <c r="K30" s="180">
        <f t="shared" si="3"/>
        <v>7.1430000000000007</v>
      </c>
      <c r="L30" s="181" t="s">
        <v>116</v>
      </c>
    </row>
    <row r="31" spans="2:12" x14ac:dyDescent="0.25">
      <c r="B31" s="182"/>
      <c r="C31" s="183"/>
      <c r="D31" s="184"/>
      <c r="E31" s="175"/>
      <c r="F31" s="176"/>
      <c r="G31" s="185"/>
      <c r="H31" s="825">
        <v>44575</v>
      </c>
      <c r="I31" s="184">
        <f>118.24-5.63</f>
        <v>112.61</v>
      </c>
      <c r="J31" s="179"/>
      <c r="K31" s="180">
        <f t="shared" si="3"/>
        <v>5.6305000000000005</v>
      </c>
      <c r="L31" s="181" t="s">
        <v>117</v>
      </c>
    </row>
    <row r="32" spans="2:12" x14ac:dyDescent="0.25">
      <c r="B32" s="182"/>
      <c r="C32" s="183"/>
      <c r="D32" s="184"/>
      <c r="E32" s="175"/>
      <c r="F32" s="176"/>
      <c r="G32" s="185"/>
      <c r="H32" s="825"/>
      <c r="I32" s="184"/>
      <c r="J32" s="179"/>
      <c r="K32" s="180">
        <f t="shared" si="3"/>
        <v>0</v>
      </c>
      <c r="L32" s="181"/>
    </row>
    <row r="33" spans="2:12" x14ac:dyDescent="0.25">
      <c r="B33" s="182"/>
      <c r="C33" s="183"/>
      <c r="D33" s="184"/>
      <c r="E33" s="175">
        <f t="shared" si="1"/>
        <v>0</v>
      </c>
      <c r="F33" s="176">
        <f t="shared" si="0"/>
        <v>0</v>
      </c>
      <c r="G33" s="185"/>
      <c r="H33" s="825"/>
      <c r="I33" s="184"/>
      <c r="J33" s="179"/>
      <c r="K33" s="180">
        <f t="shared" si="3"/>
        <v>0</v>
      </c>
      <c r="L33" s="181"/>
    </row>
    <row r="34" spans="2:12" x14ac:dyDescent="0.25">
      <c r="B34" s="182"/>
      <c r="C34" s="183"/>
      <c r="D34" s="184"/>
      <c r="E34" s="175">
        <f t="shared" si="1"/>
        <v>0</v>
      </c>
      <c r="F34" s="176">
        <f t="shared" si="0"/>
        <v>0</v>
      </c>
      <c r="G34" s="185" t="str">
        <f>'Edit sheet'!E11</f>
        <v>Subscription</v>
      </c>
      <c r="H34" s="825">
        <v>44562</v>
      </c>
      <c r="I34" s="184">
        <v>18.39</v>
      </c>
      <c r="J34" s="179"/>
      <c r="K34" s="180"/>
      <c r="L34" s="181" t="s">
        <v>126</v>
      </c>
    </row>
    <row r="35" spans="2:12" x14ac:dyDescent="0.25">
      <c r="B35" s="182"/>
      <c r="C35" s="183"/>
      <c r="D35" s="184"/>
      <c r="E35" s="175">
        <f t="shared" si="1"/>
        <v>0</v>
      </c>
      <c r="F35" s="176">
        <f t="shared" si="0"/>
        <v>0</v>
      </c>
      <c r="G35" s="185"/>
      <c r="H35" s="825">
        <v>44563</v>
      </c>
      <c r="I35" s="184">
        <v>37.9</v>
      </c>
      <c r="J35" s="179"/>
      <c r="K35" s="180"/>
      <c r="L35" s="181" t="s">
        <v>127</v>
      </c>
    </row>
    <row r="36" spans="2:12" x14ac:dyDescent="0.25">
      <c r="B36" s="182"/>
      <c r="C36" s="183"/>
      <c r="D36" s="184"/>
      <c r="E36" s="175">
        <f t="shared" si="1"/>
        <v>0</v>
      </c>
      <c r="F36" s="176">
        <f t="shared" si="0"/>
        <v>0</v>
      </c>
      <c r="G36" s="185"/>
      <c r="H36" s="825">
        <v>44564</v>
      </c>
      <c r="I36" s="184">
        <v>29.36</v>
      </c>
      <c r="J36" s="179"/>
      <c r="K36" s="180"/>
      <c r="L36" s="181" t="s">
        <v>128</v>
      </c>
    </row>
    <row r="37" spans="2:12" x14ac:dyDescent="0.25">
      <c r="B37" s="182"/>
      <c r="C37" s="183"/>
      <c r="D37" s="184"/>
      <c r="E37" s="175"/>
      <c r="F37" s="176"/>
      <c r="G37" s="185"/>
      <c r="H37" s="825">
        <v>44574</v>
      </c>
      <c r="I37" s="184">
        <v>9.67</v>
      </c>
      <c r="J37" s="179"/>
      <c r="K37" s="180"/>
      <c r="L37" s="181" t="s">
        <v>129</v>
      </c>
    </row>
    <row r="38" spans="2:12" x14ac:dyDescent="0.25">
      <c r="B38" s="182"/>
      <c r="C38" s="183"/>
      <c r="D38" s="184"/>
      <c r="E38" s="175">
        <f t="shared" si="1"/>
        <v>0</v>
      </c>
      <c r="F38" s="176">
        <f t="shared" si="0"/>
        <v>0</v>
      </c>
      <c r="G38" s="185"/>
      <c r="H38" s="825">
        <v>44575</v>
      </c>
      <c r="I38" s="184">
        <v>179.65</v>
      </c>
      <c r="J38" s="179"/>
      <c r="K38" s="180"/>
      <c r="L38" s="181" t="s">
        <v>130</v>
      </c>
    </row>
    <row r="39" spans="2:12" x14ac:dyDescent="0.25">
      <c r="B39" s="182"/>
      <c r="C39" s="183"/>
      <c r="D39" s="184"/>
      <c r="E39" s="175">
        <f t="shared" si="1"/>
        <v>0</v>
      </c>
      <c r="F39" s="176">
        <f t="shared" si="0"/>
        <v>0</v>
      </c>
      <c r="G39" s="185"/>
      <c r="H39" s="825">
        <v>44576</v>
      </c>
      <c r="I39" s="184">
        <v>3.13</v>
      </c>
      <c r="J39" s="179"/>
      <c r="K39" s="180"/>
      <c r="L39" s="181" t="s">
        <v>131</v>
      </c>
    </row>
    <row r="40" spans="2:12" x14ac:dyDescent="0.25">
      <c r="B40" s="182"/>
      <c r="C40" s="183"/>
      <c r="D40" s="184"/>
      <c r="E40" s="175">
        <f t="shared" si="1"/>
        <v>0</v>
      </c>
      <c r="F40" s="176">
        <f t="shared" si="0"/>
        <v>0</v>
      </c>
      <c r="G40" s="185"/>
      <c r="H40" s="825">
        <v>44588</v>
      </c>
      <c r="I40" s="184">
        <v>20.95</v>
      </c>
      <c r="J40" s="179"/>
      <c r="K40" s="180"/>
      <c r="L40" s="181" t="s">
        <v>132</v>
      </c>
    </row>
    <row r="41" spans="2:12" x14ac:dyDescent="0.25">
      <c r="B41" s="182"/>
      <c r="C41" s="183"/>
      <c r="D41" s="184"/>
      <c r="E41" s="175">
        <f t="shared" si="1"/>
        <v>0</v>
      </c>
      <c r="F41" s="176">
        <f t="shared" si="0"/>
        <v>0</v>
      </c>
      <c r="G41" s="185" t="str">
        <f>'Edit sheet'!E12</f>
        <v>Car insuarance</v>
      </c>
      <c r="H41" s="825">
        <v>44572</v>
      </c>
      <c r="I41" s="184">
        <v>142.1</v>
      </c>
      <c r="J41" s="179"/>
      <c r="K41" s="180"/>
      <c r="L41" s="181"/>
    </row>
    <row r="42" spans="2:12" x14ac:dyDescent="0.25">
      <c r="B42" s="182"/>
      <c r="C42" s="183"/>
      <c r="D42" s="184"/>
      <c r="E42" s="175">
        <f t="shared" si="1"/>
        <v>0</v>
      </c>
      <c r="F42" s="176">
        <f t="shared" si="0"/>
        <v>0</v>
      </c>
      <c r="G42" s="185" t="str">
        <f>'Edit sheet'!E13</f>
        <v>Auto repair</v>
      </c>
      <c r="H42" s="825">
        <v>44585</v>
      </c>
      <c r="I42" s="184">
        <v>621.96</v>
      </c>
      <c r="J42" s="179"/>
      <c r="K42" s="180"/>
      <c r="L42" s="181" t="s">
        <v>118</v>
      </c>
    </row>
    <row r="43" spans="2:12" x14ac:dyDescent="0.25">
      <c r="B43" s="182"/>
      <c r="C43" s="173"/>
      <c r="D43" s="184"/>
      <c r="E43" s="175">
        <f t="shared" si="1"/>
        <v>0</v>
      </c>
      <c r="F43" s="176">
        <f t="shared" si="0"/>
        <v>0</v>
      </c>
      <c r="G43" s="185" t="str">
        <f>'Edit sheet'!E14</f>
        <v>Marketing &amp; Advatising</v>
      </c>
      <c r="H43" s="186"/>
      <c r="I43" s="184"/>
      <c r="J43" s="179">
        <f t="shared" ref="J43" si="7">I43*0.07</f>
        <v>0</v>
      </c>
      <c r="K43" s="180">
        <f t="shared" si="3"/>
        <v>0</v>
      </c>
      <c r="L43" s="181"/>
    </row>
    <row r="44" spans="2:12" x14ac:dyDescent="0.25">
      <c r="B44" s="177"/>
      <c r="C44" s="173"/>
      <c r="D44" s="184"/>
      <c r="E44" s="175">
        <f t="shared" si="1"/>
        <v>0</v>
      </c>
      <c r="F44" s="176">
        <f t="shared" si="0"/>
        <v>0</v>
      </c>
      <c r="G44" s="177" t="str">
        <f>'Edit sheet'!E15</f>
        <v>Car payment</v>
      </c>
      <c r="H44" s="828">
        <v>44572</v>
      </c>
      <c r="I44" s="179">
        <v>598</v>
      </c>
      <c r="J44" s="179"/>
      <c r="K44" s="187"/>
      <c r="L44" s="181"/>
    </row>
    <row r="45" spans="2:12" ht="14.4" thickBot="1" x14ac:dyDescent="0.3">
      <c r="B45" s="188"/>
      <c r="C45" s="189"/>
      <c r="D45" s="184"/>
      <c r="E45" s="175">
        <f t="shared" si="1"/>
        <v>0</v>
      </c>
      <c r="F45" s="180">
        <f t="shared" si="0"/>
        <v>0</v>
      </c>
      <c r="G45" s="190" t="str">
        <f>'Edit sheet'!E16</f>
        <v>Office</v>
      </c>
      <c r="H45" s="905">
        <v>44562</v>
      </c>
      <c r="I45" s="169">
        <v>7.75</v>
      </c>
      <c r="J45" s="169">
        <f>I45*7%</f>
        <v>0.54250000000000009</v>
      </c>
      <c r="K45" s="187">
        <f>I45*5%</f>
        <v>0.38750000000000001</v>
      </c>
      <c r="L45" s="826" t="s">
        <v>114</v>
      </c>
    </row>
    <row r="46" spans="2:12" ht="14.4" thickBot="1" x14ac:dyDescent="0.3">
      <c r="B46" s="916" t="s">
        <v>8</v>
      </c>
      <c r="C46" s="917"/>
      <c r="D46" s="193">
        <f>SUM(D4:D45)</f>
        <v>4064.3</v>
      </c>
      <c r="E46" s="194">
        <f>SUM(E4:E45)</f>
        <v>29.418700000000001</v>
      </c>
      <c r="F46" s="195">
        <f>SUM(F4:F45)</f>
        <v>201.965</v>
      </c>
      <c r="G46" s="196" t="str">
        <f>'Edit sheet'!E17</f>
        <v>WCB</v>
      </c>
      <c r="H46" s="828"/>
      <c r="I46" s="209">
        <v>250.02</v>
      </c>
      <c r="J46" s="169"/>
      <c r="K46" s="191"/>
      <c r="L46" s="827"/>
    </row>
    <row r="47" spans="2:12" x14ac:dyDescent="0.25">
      <c r="F47" s="197"/>
      <c r="G47" s="196" t="str">
        <f>'Edit sheet'!E18</f>
        <v>PPE</v>
      </c>
      <c r="H47" s="828">
        <f>[2]BookKeeping1!$K$5</f>
        <v>44587</v>
      </c>
      <c r="I47" s="209">
        <f>[2]BookKeeping1!$H$5</f>
        <v>88.97</v>
      </c>
      <c r="J47" s="169">
        <f t="shared" ref="J47:J51" si="8">I47*7%</f>
        <v>6.2279000000000009</v>
      </c>
      <c r="K47" s="191">
        <f t="shared" ref="K47:K51" si="9">I47*5%</f>
        <v>4.4485000000000001</v>
      </c>
      <c r="L47" s="827" t="str">
        <f>[2]BookKeeping1!$L$5</f>
        <v>PPE, resperator</v>
      </c>
    </row>
    <row r="48" spans="2:12" x14ac:dyDescent="0.25">
      <c r="G48" s="196" t="str">
        <f>'Edit sheet'!E19</f>
        <v>Income tax</v>
      </c>
      <c r="H48" s="173"/>
      <c r="I48" s="209"/>
      <c r="J48" s="169">
        <f t="shared" si="8"/>
        <v>0</v>
      </c>
      <c r="K48" s="191">
        <f t="shared" si="9"/>
        <v>0</v>
      </c>
      <c r="L48" s="827"/>
    </row>
    <row r="49" spans="7:16" x14ac:dyDescent="0.25">
      <c r="G49" s="196" t="str">
        <f>'Edit sheet'!E20</f>
        <v>Education</v>
      </c>
      <c r="H49" s="828">
        <v>44564</v>
      </c>
      <c r="I49" s="209">
        <f>20.06-(20.06*0.12)</f>
        <v>17.652799999999999</v>
      </c>
      <c r="J49" s="169">
        <f t="shared" si="8"/>
        <v>1.2356960000000001</v>
      </c>
      <c r="K49" s="191">
        <f t="shared" si="9"/>
        <v>0.88263999999999998</v>
      </c>
      <c r="L49" s="827" t="s">
        <v>133</v>
      </c>
    </row>
    <row r="50" spans="7:16" x14ac:dyDescent="0.25">
      <c r="G50" s="196" t="str">
        <f>'Edit sheet'!E21</f>
        <v/>
      </c>
      <c r="H50" s="828">
        <v>44571</v>
      </c>
      <c r="I50" s="209">
        <f>25.2-(25.2*0.12)</f>
        <v>22.175999999999998</v>
      </c>
      <c r="J50" s="169">
        <f t="shared" si="8"/>
        <v>1.5523200000000001</v>
      </c>
      <c r="K50" s="191">
        <f t="shared" si="9"/>
        <v>1.1088</v>
      </c>
      <c r="L50" s="827" t="s">
        <v>134</v>
      </c>
    </row>
    <row r="51" spans="7:16" ht="14.4" thickBot="1" x14ac:dyDescent="0.3">
      <c r="G51" s="173" t="str">
        <f>'Edit sheet'!E22</f>
        <v/>
      </c>
      <c r="H51" s="828">
        <v>44585</v>
      </c>
      <c r="I51" s="209">
        <f>56.91-(56.91*0.12)</f>
        <v>50.080799999999996</v>
      </c>
      <c r="J51" s="179">
        <f t="shared" si="8"/>
        <v>3.5056560000000001</v>
      </c>
      <c r="K51" s="179">
        <f t="shared" si="9"/>
        <v>2.5040399999999998</v>
      </c>
      <c r="L51" s="192" t="s">
        <v>135</v>
      </c>
    </row>
    <row r="52" spans="7:16" ht="14.4" thickBot="1" x14ac:dyDescent="0.3">
      <c r="G52" s="906" t="str">
        <f>'Edit sheet'!E24</f>
        <v>Rent</v>
      </c>
      <c r="H52" s="907">
        <v>44562</v>
      </c>
      <c r="I52" s="908">
        <v>1100</v>
      </c>
      <c r="J52" s="169"/>
      <c r="K52" s="909"/>
    </row>
    <row r="53" spans="7:16" x14ac:dyDescent="0.25">
      <c r="G53" s="199" t="str">
        <f>G4</f>
        <v>Interest Payment &amp; Bank fees</v>
      </c>
      <c r="H53" s="200"/>
      <c r="I53" s="201">
        <f>SUM(I4:I8)</f>
        <v>555.54000000000008</v>
      </c>
      <c r="J53" s="201"/>
      <c r="K53" s="202"/>
    </row>
    <row r="54" spans="7:16" x14ac:dyDescent="0.25">
      <c r="G54" s="196" t="str">
        <f>G9</f>
        <v>Salaries</v>
      </c>
      <c r="H54" s="173"/>
      <c r="I54" s="179">
        <f>SUM(I9:I15)</f>
        <v>0</v>
      </c>
      <c r="J54" s="179">
        <f t="shared" ref="J54:J62" si="10">(I54*0.07)</f>
        <v>0</v>
      </c>
      <c r="K54" s="187">
        <f>(I54*0.05)</f>
        <v>0</v>
      </c>
    </row>
    <row r="55" spans="7:16" x14ac:dyDescent="0.25">
      <c r="G55" s="196" t="str">
        <f>G16</f>
        <v>Tools</v>
      </c>
      <c r="H55" s="173"/>
      <c r="I55" s="179">
        <f>SUM(I16:I18)</f>
        <v>24.52</v>
      </c>
      <c r="J55" s="179">
        <f t="shared" si="10"/>
        <v>1.7164000000000001</v>
      </c>
      <c r="K55" s="187">
        <f>(I55*0.05)</f>
        <v>1.226</v>
      </c>
    </row>
    <row r="56" spans="7:16" x14ac:dyDescent="0.25">
      <c r="G56" s="196" t="str">
        <f>G19</f>
        <v>Materials</v>
      </c>
      <c r="H56" s="173"/>
      <c r="I56" s="179">
        <f>SUM(I19:I25)</f>
        <v>103.6</v>
      </c>
      <c r="J56" s="179">
        <f t="shared" si="10"/>
        <v>7.2520000000000007</v>
      </c>
      <c r="K56" s="187">
        <f>(I56*0.05)</f>
        <v>5.18</v>
      </c>
    </row>
    <row r="57" spans="7:16" x14ac:dyDescent="0.25">
      <c r="G57" s="196" t="str">
        <f>G29</f>
        <v>Gas</v>
      </c>
      <c r="H57" s="173"/>
      <c r="I57" s="179">
        <f>SUM(I29:I33)</f>
        <v>382.66</v>
      </c>
      <c r="J57" s="179">
        <f t="shared" si="10"/>
        <v>26.786200000000004</v>
      </c>
      <c r="K57" s="187">
        <f>(I57*0.05)</f>
        <v>19.133000000000003</v>
      </c>
    </row>
    <row r="58" spans="7:16" ht="14.4" thickBot="1" x14ac:dyDescent="0.3">
      <c r="G58" s="196" t="str">
        <f>G34</f>
        <v>Subscription</v>
      </c>
      <c r="H58" s="173"/>
      <c r="I58" s="179">
        <f>SUM(I34:I40)</f>
        <v>299.05</v>
      </c>
      <c r="J58" s="179"/>
      <c r="K58" s="187"/>
    </row>
    <row r="59" spans="7:16" x14ac:dyDescent="0.25">
      <c r="G59" s="196" t="str">
        <f t="shared" ref="G59:G69" si="11">G41</f>
        <v>Car insuarance</v>
      </c>
      <c r="H59" s="173"/>
      <c r="I59" s="179">
        <f>SUM(I41)</f>
        <v>142.1</v>
      </c>
      <c r="J59" s="179"/>
      <c r="K59" s="187"/>
      <c r="M59" s="199" t="s">
        <v>10</v>
      </c>
      <c r="N59" s="200" t="s">
        <v>11</v>
      </c>
      <c r="O59" s="200" t="s">
        <v>12</v>
      </c>
      <c r="P59" s="203" t="s">
        <v>13</v>
      </c>
    </row>
    <row r="60" spans="7:16" ht="14.4" thickBot="1" x14ac:dyDescent="0.3">
      <c r="G60" s="196" t="str">
        <f t="shared" si="11"/>
        <v>Auto repair</v>
      </c>
      <c r="H60" s="173"/>
      <c r="I60" s="179">
        <f>SUM(I42)</f>
        <v>621.96</v>
      </c>
      <c r="J60" s="179"/>
      <c r="K60" s="187"/>
      <c r="M60" s="204">
        <f>SUM(I53:J66)</f>
        <v>3171.619072</v>
      </c>
      <c r="N60" s="205">
        <f>SUM(K53:K66)</f>
        <v>40.093980000000002</v>
      </c>
      <c r="O60" s="205">
        <f>(D46-M60)</f>
        <v>892.68092800000022</v>
      </c>
      <c r="P60" s="206">
        <f>F46-(SUM(K53:K66))</f>
        <v>161.87101999999999</v>
      </c>
    </row>
    <row r="61" spans="7:16" x14ac:dyDescent="0.25">
      <c r="G61" s="196" t="str">
        <f t="shared" si="11"/>
        <v>Marketing &amp; Advatising</v>
      </c>
      <c r="H61" s="173"/>
      <c r="I61" s="179">
        <f>SUM(I43)</f>
        <v>0</v>
      </c>
      <c r="J61" s="179">
        <f t="shared" si="10"/>
        <v>0</v>
      </c>
      <c r="K61" s="187">
        <f>SUM(K41:K44)</f>
        <v>0</v>
      </c>
    </row>
    <row r="62" spans="7:16" x14ac:dyDescent="0.25">
      <c r="G62" s="196" t="str">
        <f t="shared" si="11"/>
        <v>Car payment</v>
      </c>
      <c r="H62" s="173"/>
      <c r="I62" s="179">
        <f>SUM(I44)</f>
        <v>598</v>
      </c>
      <c r="J62" s="179">
        <f t="shared" si="10"/>
        <v>41.860000000000007</v>
      </c>
      <c r="K62" s="187">
        <f>SUM(K42:K45)</f>
        <v>0.38750000000000001</v>
      </c>
    </row>
    <row r="63" spans="7:16" x14ac:dyDescent="0.25">
      <c r="G63" s="196" t="str">
        <f t="shared" si="11"/>
        <v>Office</v>
      </c>
      <c r="H63" s="173"/>
      <c r="I63" s="179">
        <f>SUM(I45)</f>
        <v>7.75</v>
      </c>
      <c r="J63" s="179">
        <f>SUM(J42:J45)</f>
        <v>0.54250000000000009</v>
      </c>
      <c r="K63" s="187">
        <f>SUM(K42:K45)</f>
        <v>0.38750000000000001</v>
      </c>
    </row>
    <row r="64" spans="7:16" x14ac:dyDescent="0.25">
      <c r="G64" s="196" t="str">
        <f t="shared" si="11"/>
        <v>WCB</v>
      </c>
      <c r="H64" s="173"/>
      <c r="I64" s="179">
        <f>I46</f>
        <v>250.02</v>
      </c>
      <c r="J64" s="179">
        <f t="shared" ref="J64:K64" si="12">SUM(J43:J53)</f>
        <v>13.064072000000001</v>
      </c>
      <c r="K64" s="187">
        <f t="shared" si="12"/>
        <v>9.3314800000000009</v>
      </c>
    </row>
    <row r="65" spans="7:11" x14ac:dyDescent="0.25">
      <c r="G65" s="196" t="str">
        <f t="shared" si="11"/>
        <v>PPE</v>
      </c>
      <c r="H65" s="173"/>
      <c r="I65" s="179">
        <f>I47</f>
        <v>88.97</v>
      </c>
      <c r="J65" s="179">
        <f>I65*7%</f>
        <v>6.2279000000000009</v>
      </c>
      <c r="K65" s="187">
        <f>I65*5%</f>
        <v>4.4485000000000001</v>
      </c>
    </row>
    <row r="66" spans="7:11" x14ac:dyDescent="0.25">
      <c r="G66" s="198" t="str">
        <f t="shared" si="11"/>
        <v>Income tax</v>
      </c>
      <c r="H66" s="183"/>
      <c r="I66" s="207"/>
      <c r="J66" s="207">
        <v>0</v>
      </c>
      <c r="K66" s="208">
        <v>0</v>
      </c>
    </row>
    <row r="67" spans="7:11" x14ac:dyDescent="0.25">
      <c r="G67" s="196" t="str">
        <f t="shared" si="11"/>
        <v>Education</v>
      </c>
      <c r="H67" s="173"/>
      <c r="I67" s="209">
        <f>SUM(I49:I51)</f>
        <v>89.909599999999998</v>
      </c>
      <c r="J67" s="207">
        <f>SUM(J49:J51)</f>
        <v>6.2936720000000008</v>
      </c>
      <c r="K67" s="187">
        <f>SUM(K49:K51)</f>
        <v>4.4954799999999997</v>
      </c>
    </row>
    <row r="68" spans="7:11" x14ac:dyDescent="0.25">
      <c r="G68" s="196" t="str">
        <f t="shared" si="11"/>
        <v/>
      </c>
      <c r="H68" s="173"/>
      <c r="I68" s="209">
        <v>0</v>
      </c>
      <c r="J68" s="207">
        <v>0</v>
      </c>
      <c r="K68" s="208">
        <v>0</v>
      </c>
    </row>
    <row r="69" spans="7:11" ht="14.4" thickBot="1" x14ac:dyDescent="0.3">
      <c r="G69" s="210" t="str">
        <f t="shared" si="11"/>
        <v/>
      </c>
      <c r="H69" s="189"/>
      <c r="I69" s="211">
        <v>0</v>
      </c>
      <c r="J69" s="205">
        <v>0</v>
      </c>
      <c r="K69" s="206">
        <v>0</v>
      </c>
    </row>
  </sheetData>
  <mergeCells count="1">
    <mergeCell ref="B46:C46"/>
  </mergeCells>
  <hyperlinks>
    <hyperlink ref="F3" location="GST!A1" display="GST" xr:uid="{598D936D-1D03-4B04-9710-E25D42F5CCD4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DEBA-C591-4876-9DDF-89B3C483B668}">
  <dimension ref="B1:P67"/>
  <sheetViews>
    <sheetView topLeftCell="C58" workbookViewId="0">
      <selection activeCell="L31" sqref="L31:L66"/>
    </sheetView>
  </sheetViews>
  <sheetFormatPr defaultColWidth="8.77734375" defaultRowHeight="13.8" x14ac:dyDescent="0.25"/>
  <cols>
    <col min="1" max="1" width="4.21875" style="212" customWidth="1"/>
    <col min="2" max="2" width="26.21875" style="212" customWidth="1"/>
    <col min="3" max="3" width="10.6640625" style="212" customWidth="1"/>
    <col min="4" max="5" width="14" style="212" customWidth="1"/>
    <col min="6" max="6" width="8.77734375" style="212" bestFit="1" customWidth="1"/>
    <col min="7" max="7" width="25.6640625" style="212" bestFit="1" customWidth="1"/>
    <col min="8" max="8" width="11.44140625" style="212" customWidth="1"/>
    <col min="9" max="9" width="11.109375" style="212" bestFit="1" customWidth="1"/>
    <col min="10" max="11" width="8.77734375" style="212"/>
    <col min="12" max="12" width="43.88671875" style="212" customWidth="1"/>
    <col min="13" max="13" width="10.21875" style="212" customWidth="1"/>
    <col min="14" max="14" width="8.77734375" style="212"/>
    <col min="15" max="15" width="12" style="212" customWidth="1"/>
    <col min="16" max="16384" width="8.77734375" style="212"/>
  </cols>
  <sheetData>
    <row r="1" spans="2:12" x14ac:dyDescent="0.25">
      <c r="D1" s="212" t="s">
        <v>0</v>
      </c>
    </row>
    <row r="2" spans="2:12" ht="14.4" thickBot="1" x14ac:dyDescent="0.3">
      <c r="D2" s="213" t="s">
        <v>48</v>
      </c>
      <c r="E2" s="213"/>
      <c r="F2" s="214" t="s">
        <v>49</v>
      </c>
    </row>
    <row r="3" spans="2:12" ht="14.4" thickBot="1" x14ac:dyDescent="0.3">
      <c r="B3" s="215" t="s">
        <v>36</v>
      </c>
      <c r="C3" s="216" t="s">
        <v>80</v>
      </c>
      <c r="D3" s="217" t="s">
        <v>1</v>
      </c>
      <c r="E3" s="218" t="s">
        <v>5</v>
      </c>
      <c r="F3" s="219" t="s">
        <v>2</v>
      </c>
      <c r="G3" s="220" t="s">
        <v>3</v>
      </c>
      <c r="H3" s="217" t="s">
        <v>80</v>
      </c>
      <c r="I3" s="217" t="s">
        <v>4</v>
      </c>
      <c r="J3" s="221" t="s">
        <v>5</v>
      </c>
      <c r="K3" s="222" t="s">
        <v>2</v>
      </c>
      <c r="L3" s="216" t="s">
        <v>81</v>
      </c>
    </row>
    <row r="4" spans="2:12" x14ac:dyDescent="0.25">
      <c r="B4" s="223" t="s">
        <v>139</v>
      </c>
      <c r="C4" s="834">
        <v>44605</v>
      </c>
      <c r="D4" s="225">
        <v>2093.4499999999998</v>
      </c>
      <c r="E4" s="226">
        <v>8.36</v>
      </c>
      <c r="F4" s="227">
        <f>(D4*0.05)</f>
        <v>104.6725</v>
      </c>
      <c r="G4" s="228" t="str">
        <f>'Edit sheet'!E6</f>
        <v>Interest Payment &amp; Bank fees</v>
      </c>
      <c r="H4" s="229"/>
      <c r="I4" s="225"/>
      <c r="J4" s="230"/>
      <c r="K4" s="231"/>
      <c r="L4" s="232"/>
    </row>
    <row r="5" spans="2:12" x14ac:dyDescent="0.25">
      <c r="B5" s="233"/>
      <c r="C5" s="234"/>
      <c r="D5" s="235"/>
      <c r="E5" s="236">
        <f t="shared" ref="E5:E44" si="0">D5*7%</f>
        <v>0</v>
      </c>
      <c r="F5" s="237">
        <f t="shared" ref="F5:F44" si="1">(D5*0.05)</f>
        <v>0</v>
      </c>
      <c r="G5" s="238"/>
      <c r="H5" s="239"/>
      <c r="I5" s="235"/>
      <c r="J5" s="240"/>
      <c r="K5" s="241"/>
      <c r="L5" s="242"/>
    </row>
    <row r="6" spans="2:12" x14ac:dyDescent="0.25">
      <c r="B6" s="233"/>
      <c r="C6" s="234"/>
      <c r="D6" s="235"/>
      <c r="E6" s="236">
        <f t="shared" si="0"/>
        <v>0</v>
      </c>
      <c r="F6" s="237">
        <f t="shared" si="1"/>
        <v>0</v>
      </c>
      <c r="G6" s="238"/>
      <c r="H6" s="239"/>
      <c r="I6" s="235"/>
      <c r="J6" s="240"/>
      <c r="K6" s="241"/>
      <c r="L6" s="242"/>
    </row>
    <row r="7" spans="2:12" x14ac:dyDescent="0.25">
      <c r="B7" s="233"/>
      <c r="C7" s="234"/>
      <c r="D7" s="235"/>
      <c r="E7" s="236">
        <f t="shared" si="0"/>
        <v>0</v>
      </c>
      <c r="F7" s="237">
        <f t="shared" si="1"/>
        <v>0</v>
      </c>
      <c r="G7" s="238"/>
      <c r="H7" s="239"/>
      <c r="I7" s="235"/>
      <c r="J7" s="240"/>
      <c r="K7" s="241"/>
      <c r="L7" s="242"/>
    </row>
    <row r="8" spans="2:12" x14ac:dyDescent="0.25">
      <c r="B8" s="233"/>
      <c r="C8" s="234"/>
      <c r="D8" s="235"/>
      <c r="E8" s="236">
        <f t="shared" si="0"/>
        <v>0</v>
      </c>
      <c r="F8" s="237">
        <f t="shared" si="1"/>
        <v>0</v>
      </c>
      <c r="G8" s="238"/>
      <c r="H8" s="239"/>
      <c r="I8" s="235"/>
      <c r="J8" s="240"/>
      <c r="K8" s="241"/>
      <c r="L8" s="242"/>
    </row>
    <row r="9" spans="2:12" x14ac:dyDescent="0.25">
      <c r="B9" s="233"/>
      <c r="C9" s="234"/>
      <c r="D9" s="235"/>
      <c r="E9" s="236">
        <f t="shared" si="0"/>
        <v>0</v>
      </c>
      <c r="F9" s="237">
        <f t="shared" si="1"/>
        <v>0</v>
      </c>
      <c r="G9" s="238" t="str">
        <f>'Edit sheet'!E7</f>
        <v>Salaries</v>
      </c>
      <c r="H9" s="239"/>
      <c r="I9" s="235"/>
      <c r="J9" s="240"/>
      <c r="K9" s="241">
        <f t="shared" ref="K9:K42" si="2">(I9*0.05)</f>
        <v>0</v>
      </c>
      <c r="L9" s="242"/>
    </row>
    <row r="10" spans="2:12" x14ac:dyDescent="0.25">
      <c r="B10" s="233"/>
      <c r="C10" s="234"/>
      <c r="D10" s="235"/>
      <c r="E10" s="236">
        <f t="shared" si="0"/>
        <v>0</v>
      </c>
      <c r="F10" s="237">
        <f t="shared" si="1"/>
        <v>0</v>
      </c>
      <c r="G10" s="238"/>
      <c r="H10" s="239"/>
      <c r="I10" s="235"/>
      <c r="J10" s="240"/>
      <c r="K10" s="241">
        <f t="shared" si="2"/>
        <v>0</v>
      </c>
      <c r="L10" s="242"/>
    </row>
    <row r="11" spans="2:12" x14ac:dyDescent="0.25">
      <c r="B11" s="233"/>
      <c r="C11" s="234"/>
      <c r="D11" s="235"/>
      <c r="E11" s="236">
        <f t="shared" si="0"/>
        <v>0</v>
      </c>
      <c r="F11" s="237">
        <f t="shared" si="1"/>
        <v>0</v>
      </c>
      <c r="G11" s="238"/>
      <c r="H11" s="239"/>
      <c r="I11" s="235"/>
      <c r="J11" s="240"/>
      <c r="K11" s="241">
        <f t="shared" si="2"/>
        <v>0</v>
      </c>
      <c r="L11" s="242"/>
    </row>
    <row r="12" spans="2:12" x14ac:dyDescent="0.25">
      <c r="B12" s="233"/>
      <c r="C12" s="234"/>
      <c r="D12" s="235"/>
      <c r="E12" s="236">
        <f t="shared" si="0"/>
        <v>0</v>
      </c>
      <c r="F12" s="237">
        <f t="shared" si="1"/>
        <v>0</v>
      </c>
      <c r="G12" s="238"/>
      <c r="H12" s="239"/>
      <c r="I12" s="235"/>
      <c r="J12" s="240"/>
      <c r="K12" s="241">
        <f t="shared" si="2"/>
        <v>0</v>
      </c>
      <c r="L12" s="242"/>
    </row>
    <row r="13" spans="2:12" x14ac:dyDescent="0.25">
      <c r="B13" s="233"/>
      <c r="C13" s="234"/>
      <c r="D13" s="235"/>
      <c r="E13" s="236">
        <f t="shared" si="0"/>
        <v>0</v>
      </c>
      <c r="F13" s="237">
        <f t="shared" si="1"/>
        <v>0</v>
      </c>
      <c r="G13" s="238"/>
      <c r="H13" s="239"/>
      <c r="I13" s="235"/>
      <c r="J13" s="240"/>
      <c r="K13" s="241">
        <f t="shared" si="2"/>
        <v>0</v>
      </c>
      <c r="L13" s="242"/>
    </row>
    <row r="14" spans="2:12" x14ac:dyDescent="0.25">
      <c r="B14" s="233"/>
      <c r="C14" s="234"/>
      <c r="D14" s="235"/>
      <c r="E14" s="236">
        <f t="shared" si="0"/>
        <v>0</v>
      </c>
      <c r="F14" s="237">
        <f t="shared" si="1"/>
        <v>0</v>
      </c>
      <c r="G14" s="238"/>
      <c r="H14" s="239"/>
      <c r="I14" s="235"/>
      <c r="J14" s="240"/>
      <c r="K14" s="241">
        <f t="shared" si="2"/>
        <v>0</v>
      </c>
      <c r="L14" s="242"/>
    </row>
    <row r="15" spans="2:12" x14ac:dyDescent="0.25">
      <c r="B15" s="233"/>
      <c r="C15" s="234"/>
      <c r="D15" s="235"/>
      <c r="E15" s="236">
        <f t="shared" si="0"/>
        <v>0</v>
      </c>
      <c r="F15" s="237">
        <f t="shared" si="1"/>
        <v>0</v>
      </c>
      <c r="G15" s="238"/>
      <c r="H15" s="239"/>
      <c r="I15" s="235"/>
      <c r="J15" s="240"/>
      <c r="K15" s="241">
        <f t="shared" si="2"/>
        <v>0</v>
      </c>
      <c r="L15" s="242"/>
    </row>
    <row r="16" spans="2:12" ht="13.95" customHeight="1" x14ac:dyDescent="0.25">
      <c r="B16" s="233"/>
      <c r="C16" s="234"/>
      <c r="D16" s="235"/>
      <c r="E16" s="236">
        <f t="shared" si="0"/>
        <v>0</v>
      </c>
      <c r="F16" s="237">
        <f t="shared" si="1"/>
        <v>0</v>
      </c>
      <c r="G16" s="238" t="str">
        <f>'Edit sheet'!E8</f>
        <v>Tools</v>
      </c>
      <c r="H16" s="830">
        <f>[2]BookKeeping1!$K$37</f>
        <v>44596</v>
      </c>
      <c r="I16" s="235">
        <f>[2]BookKeeping1!$H$37</f>
        <v>-144.97999999999999</v>
      </c>
      <c r="J16" s="240">
        <f t="shared" ref="J16:J32" si="3">(I16*0.07)</f>
        <v>-10.1486</v>
      </c>
      <c r="K16" s="241">
        <f t="shared" si="2"/>
        <v>-7.2489999999999997</v>
      </c>
      <c r="L16" s="242" t="str">
        <f>[2]BookKeeping1!$L$37</f>
        <v>silicon return</v>
      </c>
    </row>
    <row r="17" spans="2:12" ht="13.95" customHeight="1" x14ac:dyDescent="0.25">
      <c r="B17" s="233"/>
      <c r="C17" s="234"/>
      <c r="D17" s="235"/>
      <c r="E17" s="236">
        <f t="shared" si="0"/>
        <v>0</v>
      </c>
      <c r="F17" s="237">
        <f t="shared" si="1"/>
        <v>0</v>
      </c>
      <c r="G17" s="238"/>
      <c r="H17" s="239"/>
      <c r="I17" s="235"/>
      <c r="J17" s="240">
        <f t="shared" si="3"/>
        <v>0</v>
      </c>
      <c r="K17" s="241">
        <f t="shared" si="2"/>
        <v>0</v>
      </c>
      <c r="L17" s="242"/>
    </row>
    <row r="18" spans="2:12" ht="13.95" customHeight="1" x14ac:dyDescent="0.25">
      <c r="B18" s="233"/>
      <c r="C18" s="234"/>
      <c r="D18" s="235"/>
      <c r="E18" s="236">
        <f t="shared" si="0"/>
        <v>0</v>
      </c>
      <c r="F18" s="237">
        <f t="shared" si="1"/>
        <v>0</v>
      </c>
      <c r="G18" s="238"/>
      <c r="H18" s="239"/>
      <c r="I18" s="235"/>
      <c r="J18" s="240">
        <f t="shared" si="3"/>
        <v>0</v>
      </c>
      <c r="K18" s="241">
        <f t="shared" si="2"/>
        <v>0</v>
      </c>
      <c r="L18" s="242"/>
    </row>
    <row r="19" spans="2:12" x14ac:dyDescent="0.25">
      <c r="B19" s="233"/>
      <c r="C19" s="234"/>
      <c r="D19" s="235"/>
      <c r="E19" s="236">
        <f t="shared" si="0"/>
        <v>0</v>
      </c>
      <c r="F19" s="237">
        <f t="shared" si="1"/>
        <v>0</v>
      </c>
      <c r="G19" s="238" t="str">
        <f>'Edit sheet'!E9</f>
        <v>Materials</v>
      </c>
      <c r="H19" s="830">
        <f>[2]BookKeeping1!$K$33</f>
        <v>44589</v>
      </c>
      <c r="I19" s="235">
        <f>[2]BookKeeping1!$H$33</f>
        <v>256.18</v>
      </c>
      <c r="J19" s="240">
        <f t="shared" si="3"/>
        <v>17.932600000000001</v>
      </c>
      <c r="K19" s="241">
        <f t="shared" si="2"/>
        <v>12.809000000000001</v>
      </c>
      <c r="L19" s="242" t="str">
        <f>[2]BookKeeping1!$L$33</f>
        <v>Silicon</v>
      </c>
    </row>
    <row r="20" spans="2:12" x14ac:dyDescent="0.25">
      <c r="B20" s="243"/>
      <c r="C20" s="244"/>
      <c r="D20" s="245"/>
      <c r="E20" s="236"/>
      <c r="F20" s="237"/>
      <c r="G20" s="246"/>
      <c r="H20" s="831">
        <f>[2]BookKeeping1!$K$34</f>
        <v>0</v>
      </c>
      <c r="I20" s="245">
        <f>[2]BookKeeping1!$H$34</f>
        <v>0</v>
      </c>
      <c r="J20" s="240">
        <f>(I20*0.07)</f>
        <v>0</v>
      </c>
      <c r="K20" s="241">
        <f t="shared" si="2"/>
        <v>0</v>
      </c>
      <c r="L20" s="242">
        <f>[2]BookKeeping1!$L$34</f>
        <v>0</v>
      </c>
    </row>
    <row r="21" spans="2:12" x14ac:dyDescent="0.25">
      <c r="B21" s="243"/>
      <c r="C21" s="244"/>
      <c r="D21" s="245"/>
      <c r="E21" s="236">
        <f t="shared" si="0"/>
        <v>0</v>
      </c>
      <c r="F21" s="237">
        <f t="shared" si="1"/>
        <v>0</v>
      </c>
      <c r="G21" s="246"/>
      <c r="H21" s="831">
        <f>[2]BookKeeping1!$K$35</f>
        <v>0</v>
      </c>
      <c r="I21" s="245">
        <f>[2]BookKeeping1!$H$35</f>
        <v>0</v>
      </c>
      <c r="J21" s="240">
        <f t="shared" si="3"/>
        <v>0</v>
      </c>
      <c r="K21" s="241">
        <f t="shared" si="2"/>
        <v>0</v>
      </c>
      <c r="L21" s="242">
        <f>[2]BookKeeping1!$L$35</f>
        <v>0</v>
      </c>
    </row>
    <row r="22" spans="2:12" x14ac:dyDescent="0.25">
      <c r="B22" s="243"/>
      <c r="C22" s="244"/>
      <c r="D22" s="245"/>
      <c r="E22" s="236"/>
      <c r="F22" s="237"/>
      <c r="G22" s="246"/>
      <c r="H22" s="831">
        <f>[2]BookKeeping1!$K$36</f>
        <v>44595</v>
      </c>
      <c r="I22" s="245">
        <f>[2]BookKeeping1!$H$36</f>
        <v>19.47</v>
      </c>
      <c r="J22" s="240">
        <f t="shared" si="3"/>
        <v>1.3629</v>
      </c>
      <c r="K22" s="241">
        <f t="shared" si="2"/>
        <v>0.97350000000000003</v>
      </c>
      <c r="L22" s="242" t="str">
        <f>[2]BookKeeping1!$L$36</f>
        <v>zap strap</v>
      </c>
    </row>
    <row r="23" spans="2:12" x14ac:dyDescent="0.25">
      <c r="B23" s="243"/>
      <c r="C23" s="244"/>
      <c r="D23" s="245"/>
      <c r="E23" s="236">
        <f t="shared" si="0"/>
        <v>0</v>
      </c>
      <c r="F23" s="237">
        <f t="shared" si="1"/>
        <v>0</v>
      </c>
      <c r="G23" s="246"/>
      <c r="H23" s="831">
        <f>[2]BookKeeping1!$K$38</f>
        <v>44599</v>
      </c>
      <c r="I23" s="245">
        <f>[2]BookKeeping1!$H$38</f>
        <v>13.98</v>
      </c>
      <c r="J23" s="240">
        <f t="shared" si="3"/>
        <v>0.97860000000000014</v>
      </c>
      <c r="K23" s="241">
        <f t="shared" si="2"/>
        <v>0.69900000000000007</v>
      </c>
      <c r="L23" s="242" t="str">
        <f>[2]BookKeeping1!$L$38</f>
        <v>mud, painters tape</v>
      </c>
    </row>
    <row r="24" spans="2:12" x14ac:dyDescent="0.25">
      <c r="B24" s="243"/>
      <c r="C24" s="244"/>
      <c r="D24" s="245"/>
      <c r="E24" s="236"/>
      <c r="F24" s="237"/>
      <c r="G24" s="246"/>
      <c r="H24" s="831">
        <f>[2]BookKeeping1!$K$39</f>
        <v>44600</v>
      </c>
      <c r="I24" s="245">
        <f>[2]BookKeeping1!$H$39</f>
        <v>81.23</v>
      </c>
      <c r="J24" s="240">
        <f t="shared" si="3"/>
        <v>5.6861000000000006</v>
      </c>
      <c r="K24" s="241">
        <f t="shared" si="2"/>
        <v>4.0615000000000006</v>
      </c>
      <c r="L24" s="242" t="str">
        <f>[2]BookKeeping1!$L$39</f>
        <v>2 locks, bolts</v>
      </c>
    </row>
    <row r="25" spans="2:12" x14ac:dyDescent="0.25">
      <c r="B25" s="243"/>
      <c r="C25" s="244"/>
      <c r="D25" s="245"/>
      <c r="E25" s="236"/>
      <c r="F25" s="237"/>
      <c r="G25" s="246"/>
      <c r="H25" s="831">
        <f>[2]BookKeeping1!$K$47</f>
        <v>0</v>
      </c>
      <c r="I25" s="245">
        <f>[2]BookKeeping1!$H$47</f>
        <v>0</v>
      </c>
      <c r="J25" s="240">
        <f t="shared" si="3"/>
        <v>0</v>
      </c>
      <c r="K25" s="241">
        <f t="shared" si="2"/>
        <v>0</v>
      </c>
      <c r="L25" s="242">
        <f>[2]BookKeeping1!$L$47</f>
        <v>0</v>
      </c>
    </row>
    <row r="26" spans="2:12" x14ac:dyDescent="0.25">
      <c r="B26" s="243"/>
      <c r="C26" s="244"/>
      <c r="D26" s="245"/>
      <c r="E26" s="236"/>
      <c r="F26" s="237"/>
      <c r="G26" s="246"/>
      <c r="H26" s="831">
        <v>44609</v>
      </c>
      <c r="I26" s="245">
        <v>-161.72999999999999</v>
      </c>
      <c r="J26" s="240">
        <f t="shared" si="3"/>
        <v>-11.321099999999999</v>
      </c>
      <c r="K26" s="241">
        <f t="shared" si="2"/>
        <v>-8.0864999999999991</v>
      </c>
      <c r="L26" s="242" t="s">
        <v>140</v>
      </c>
    </row>
    <row r="27" spans="2:12" x14ac:dyDescent="0.25">
      <c r="B27" s="243"/>
      <c r="C27" s="244"/>
      <c r="D27" s="245"/>
      <c r="E27" s="236"/>
      <c r="F27" s="237"/>
      <c r="G27" s="246"/>
      <c r="H27" s="831">
        <v>44609</v>
      </c>
      <c r="I27" s="245">
        <v>37.18</v>
      </c>
      <c r="J27" s="240">
        <f t="shared" si="3"/>
        <v>2.6026000000000002</v>
      </c>
      <c r="K27" s="241">
        <f t="shared" si="2"/>
        <v>1.859</v>
      </c>
      <c r="L27" s="242" t="s">
        <v>141</v>
      </c>
    </row>
    <row r="28" spans="2:12" x14ac:dyDescent="0.25">
      <c r="B28" s="243"/>
      <c r="C28" s="244"/>
      <c r="D28" s="245"/>
      <c r="E28" s="236"/>
      <c r="F28" s="237"/>
      <c r="G28" s="246"/>
      <c r="H28" s="831">
        <v>44609</v>
      </c>
      <c r="I28" s="245">
        <v>-4.97</v>
      </c>
      <c r="J28" s="240">
        <f t="shared" ref="J28:J31" si="4">(I28*0.07)</f>
        <v>-0.34790000000000004</v>
      </c>
      <c r="K28" s="241">
        <f t="shared" ref="K28:K31" si="5">(I28*0.05)</f>
        <v>-0.2485</v>
      </c>
      <c r="L28" s="242" t="s">
        <v>142</v>
      </c>
    </row>
    <row r="29" spans="2:12" x14ac:dyDescent="0.25">
      <c r="B29" s="243"/>
      <c r="C29" s="244"/>
      <c r="D29" s="245"/>
      <c r="E29" s="236"/>
      <c r="F29" s="237"/>
      <c r="G29" s="246"/>
      <c r="H29" s="831">
        <f>[2]BookKeeping1!$K$51</f>
        <v>44608</v>
      </c>
      <c r="I29" s="245">
        <f>[2]BookKeeping1!$H$51</f>
        <v>444.25</v>
      </c>
      <c r="J29" s="240">
        <f t="shared" si="4"/>
        <v>31.097500000000004</v>
      </c>
      <c r="K29" s="241">
        <f t="shared" si="5"/>
        <v>22.212500000000002</v>
      </c>
      <c r="L29" s="242" t="str">
        <f>[2]BookKeeping1!$L$51</f>
        <v>Silicon</v>
      </c>
    </row>
    <row r="30" spans="2:12" x14ac:dyDescent="0.25">
      <c r="B30" s="243"/>
      <c r="C30" s="244"/>
      <c r="D30" s="245"/>
      <c r="E30" s="236"/>
      <c r="F30" s="237"/>
      <c r="G30" s="246"/>
      <c r="H30" s="831">
        <f>[2]BookKeeping1!$K$52</f>
        <v>44609</v>
      </c>
      <c r="I30" s="245">
        <f>[2]BookKeeping1!$H$52</f>
        <v>-161.72999999999999</v>
      </c>
      <c r="J30" s="240">
        <f t="shared" si="4"/>
        <v>-11.321099999999999</v>
      </c>
      <c r="K30" s="241">
        <f t="shared" si="5"/>
        <v>-8.0864999999999991</v>
      </c>
      <c r="L30" s="242" t="str">
        <f>[2]BookKeeping1!$L$52</f>
        <v>Silicon return</v>
      </c>
    </row>
    <row r="31" spans="2:12" x14ac:dyDescent="0.25">
      <c r="B31" s="243"/>
      <c r="C31" s="244"/>
      <c r="D31" s="245"/>
      <c r="E31" s="236"/>
      <c r="F31" s="237"/>
      <c r="G31" s="246"/>
      <c r="H31" s="831"/>
      <c r="I31" s="245"/>
      <c r="J31" s="240">
        <f t="shared" si="4"/>
        <v>0</v>
      </c>
      <c r="K31" s="241">
        <f t="shared" si="5"/>
        <v>0</v>
      </c>
      <c r="L31" s="242"/>
    </row>
    <row r="32" spans="2:12" x14ac:dyDescent="0.25">
      <c r="B32" s="243"/>
      <c r="C32" s="244"/>
      <c r="D32" s="245"/>
      <c r="E32" s="236"/>
      <c r="F32" s="237"/>
      <c r="G32" s="246"/>
      <c r="H32" s="831"/>
      <c r="I32" s="245"/>
      <c r="J32" s="240">
        <f t="shared" si="3"/>
        <v>0</v>
      </c>
      <c r="K32" s="241">
        <f t="shared" si="2"/>
        <v>0</v>
      </c>
      <c r="L32" s="242"/>
    </row>
    <row r="33" spans="2:12" x14ac:dyDescent="0.25">
      <c r="B33" s="243"/>
      <c r="C33" s="244"/>
      <c r="D33" s="245"/>
      <c r="E33" s="236">
        <f t="shared" si="0"/>
        <v>0</v>
      </c>
      <c r="F33" s="237">
        <f t="shared" si="1"/>
        <v>0</v>
      </c>
      <c r="G33" s="246" t="str">
        <f>'Edit sheet'!E10</f>
        <v>Gas</v>
      </c>
      <c r="H33" s="831">
        <v>44594</v>
      </c>
      <c r="I33" s="245">
        <f>150-7.14</f>
        <v>142.86000000000001</v>
      </c>
      <c r="J33" s="240"/>
      <c r="K33" s="241">
        <f t="shared" si="2"/>
        <v>7.1430000000000007</v>
      </c>
      <c r="L33" s="242" t="s">
        <v>121</v>
      </c>
    </row>
    <row r="34" spans="2:12" x14ac:dyDescent="0.25">
      <c r="B34" s="243"/>
      <c r="C34" s="244"/>
      <c r="D34" s="245"/>
      <c r="E34" s="236">
        <f t="shared" si="0"/>
        <v>0</v>
      </c>
      <c r="F34" s="237">
        <f t="shared" si="1"/>
        <v>0</v>
      </c>
      <c r="G34" s="246"/>
      <c r="H34" s="831">
        <v>44602</v>
      </c>
      <c r="I34" s="245">
        <f>150-7.14</f>
        <v>142.86000000000001</v>
      </c>
      <c r="J34" s="240"/>
      <c r="K34" s="241">
        <f t="shared" si="2"/>
        <v>7.1430000000000007</v>
      </c>
      <c r="L34" s="242" t="s">
        <v>138</v>
      </c>
    </row>
    <row r="35" spans="2:12" x14ac:dyDescent="0.25">
      <c r="B35" s="243"/>
      <c r="C35" s="244"/>
      <c r="D35" s="245"/>
      <c r="E35" s="236">
        <f t="shared" si="0"/>
        <v>0</v>
      </c>
      <c r="F35" s="237">
        <f t="shared" si="1"/>
        <v>0</v>
      </c>
      <c r="G35" s="246"/>
      <c r="H35" s="247"/>
      <c r="I35" s="245"/>
      <c r="J35" s="240"/>
      <c r="K35" s="241">
        <f t="shared" si="2"/>
        <v>0</v>
      </c>
      <c r="L35" s="242"/>
    </row>
    <row r="36" spans="2:12" x14ac:dyDescent="0.25">
      <c r="B36" s="243"/>
      <c r="C36" s="244"/>
      <c r="D36" s="245"/>
      <c r="E36" s="236">
        <f t="shared" si="0"/>
        <v>0</v>
      </c>
      <c r="F36" s="237">
        <f t="shared" si="1"/>
        <v>0</v>
      </c>
      <c r="G36" s="246" t="str">
        <f>'Edit sheet'!E11</f>
        <v>Subscription</v>
      </c>
      <c r="H36" s="247"/>
      <c r="I36" s="245"/>
      <c r="J36" s="240"/>
      <c r="K36" s="241"/>
      <c r="L36" s="242"/>
    </row>
    <row r="37" spans="2:12" x14ac:dyDescent="0.25">
      <c r="B37" s="243"/>
      <c r="C37" s="244"/>
      <c r="D37" s="245"/>
      <c r="E37" s="236">
        <f t="shared" si="0"/>
        <v>0</v>
      </c>
      <c r="F37" s="237">
        <f t="shared" si="1"/>
        <v>0</v>
      </c>
      <c r="G37" s="246"/>
      <c r="H37" s="247"/>
      <c r="I37" s="245"/>
      <c r="J37" s="240"/>
      <c r="K37" s="241"/>
      <c r="L37" s="242"/>
    </row>
    <row r="38" spans="2:12" x14ac:dyDescent="0.25">
      <c r="B38" s="243"/>
      <c r="C38" s="244"/>
      <c r="D38" s="245"/>
      <c r="E38" s="236"/>
      <c r="F38" s="237"/>
      <c r="G38" s="246"/>
      <c r="H38" s="247"/>
      <c r="I38" s="245"/>
      <c r="J38" s="240"/>
      <c r="K38" s="241"/>
      <c r="L38" s="242"/>
    </row>
    <row r="39" spans="2:12" x14ac:dyDescent="0.25">
      <c r="B39" s="243"/>
      <c r="C39" s="244"/>
      <c r="D39" s="245"/>
      <c r="E39" s="236">
        <f t="shared" si="0"/>
        <v>0</v>
      </c>
      <c r="F39" s="237">
        <f t="shared" si="1"/>
        <v>0</v>
      </c>
      <c r="G39" s="246"/>
      <c r="H39" s="247"/>
      <c r="I39" s="245"/>
      <c r="J39" s="240"/>
      <c r="K39" s="241"/>
      <c r="L39" s="242"/>
    </row>
    <row r="40" spans="2:12" x14ac:dyDescent="0.25">
      <c r="B40" s="243"/>
      <c r="C40" s="244"/>
      <c r="D40" s="245"/>
      <c r="E40" s="236">
        <f t="shared" si="0"/>
        <v>0</v>
      </c>
      <c r="F40" s="237">
        <f t="shared" si="1"/>
        <v>0</v>
      </c>
      <c r="G40" s="246" t="str">
        <f>'Edit sheet'!E12</f>
        <v>Car insuarance</v>
      </c>
      <c r="H40" s="247"/>
      <c r="I40" s="245"/>
      <c r="J40" s="240"/>
      <c r="K40" s="241"/>
      <c r="L40" s="242"/>
    </row>
    <row r="41" spans="2:12" x14ac:dyDescent="0.25">
      <c r="B41" s="243"/>
      <c r="C41" s="244"/>
      <c r="D41" s="245"/>
      <c r="E41" s="236">
        <f t="shared" si="0"/>
        <v>0</v>
      </c>
      <c r="F41" s="237">
        <f t="shared" si="1"/>
        <v>0</v>
      </c>
      <c r="G41" s="246" t="str">
        <f>'Edit sheet'!E13</f>
        <v>Auto repair</v>
      </c>
      <c r="H41" s="247"/>
      <c r="I41" s="245"/>
      <c r="J41" s="240">
        <f t="shared" ref="J41:J42" si="6">I41*0.07</f>
        <v>0</v>
      </c>
      <c r="K41" s="241">
        <f t="shared" si="2"/>
        <v>0</v>
      </c>
      <c r="L41" s="242"/>
    </row>
    <row r="42" spans="2:12" x14ac:dyDescent="0.25">
      <c r="B42" s="243"/>
      <c r="C42" s="234"/>
      <c r="D42" s="245"/>
      <c r="E42" s="236">
        <f t="shared" si="0"/>
        <v>0</v>
      </c>
      <c r="F42" s="237">
        <f t="shared" si="1"/>
        <v>0</v>
      </c>
      <c r="G42" s="246" t="str">
        <f>'Edit sheet'!E14</f>
        <v>Marketing &amp; Advatising</v>
      </c>
      <c r="H42" s="247"/>
      <c r="I42" s="245"/>
      <c r="J42" s="240">
        <f t="shared" si="6"/>
        <v>0</v>
      </c>
      <c r="K42" s="241">
        <f t="shared" si="2"/>
        <v>0</v>
      </c>
      <c r="L42" s="242"/>
    </row>
    <row r="43" spans="2:12" x14ac:dyDescent="0.25">
      <c r="B43" s="238"/>
      <c r="C43" s="234"/>
      <c r="D43" s="245"/>
      <c r="E43" s="236">
        <f t="shared" si="0"/>
        <v>0</v>
      </c>
      <c r="F43" s="237">
        <f t="shared" si="1"/>
        <v>0</v>
      </c>
      <c r="G43" s="238" t="str">
        <f>'Edit sheet'!E15</f>
        <v>Car payment</v>
      </c>
      <c r="H43" s="234"/>
      <c r="I43" s="240"/>
      <c r="J43" s="240"/>
      <c r="K43" s="248"/>
      <c r="L43" s="242"/>
    </row>
    <row r="44" spans="2:12" ht="14.4" thickBot="1" x14ac:dyDescent="0.3">
      <c r="B44" s="249"/>
      <c r="C44" s="250"/>
      <c r="D44" s="245"/>
      <c r="E44" s="236">
        <f t="shared" si="0"/>
        <v>0</v>
      </c>
      <c r="F44" s="241">
        <f t="shared" si="1"/>
        <v>0</v>
      </c>
      <c r="G44" s="251" t="str">
        <f>'Edit sheet'!E16</f>
        <v>Office</v>
      </c>
      <c r="H44" s="224"/>
      <c r="I44" s="230"/>
      <c r="J44" s="230">
        <f>I44*7%</f>
        <v>0</v>
      </c>
      <c r="K44" s="252">
        <f>I44*5%</f>
        <v>0</v>
      </c>
      <c r="L44" s="881"/>
    </row>
    <row r="45" spans="2:12" ht="14.4" thickBot="1" x14ac:dyDescent="0.3">
      <c r="B45" s="254" t="s">
        <v>8</v>
      </c>
      <c r="C45" s="255"/>
      <c r="D45" s="256">
        <f>SUM(D4:D44)</f>
        <v>2093.4499999999998</v>
      </c>
      <c r="E45" s="257">
        <f>SUM(E4:E44)</f>
        <v>8.36</v>
      </c>
      <c r="F45" s="258">
        <f>SUM(F4:F44)</f>
        <v>104.6725</v>
      </c>
      <c r="G45" s="259" t="str">
        <f>'Edit sheet'!E17</f>
        <v>WCB</v>
      </c>
      <c r="H45" s="234"/>
      <c r="I45" s="234"/>
      <c r="J45" s="230">
        <f t="shared" ref="J45:J50" si="7">I45*7%</f>
        <v>0</v>
      </c>
      <c r="K45" s="248">
        <f t="shared" ref="K45:K50" si="8">I45*5%</f>
        <v>0</v>
      </c>
      <c r="L45" s="242"/>
    </row>
    <row r="46" spans="2:12" x14ac:dyDescent="0.25">
      <c r="F46" s="260"/>
      <c r="G46" s="259" t="str">
        <f>'Edit sheet'!E18</f>
        <v>PPE</v>
      </c>
      <c r="H46" s="839">
        <v>44598</v>
      </c>
      <c r="I46" s="234">
        <v>244.75</v>
      </c>
      <c r="J46" s="230">
        <f t="shared" si="7"/>
        <v>17.1325</v>
      </c>
      <c r="K46" s="252">
        <f t="shared" si="8"/>
        <v>12.237500000000001</v>
      </c>
      <c r="L46" s="242" t="s">
        <v>137</v>
      </c>
    </row>
    <row r="47" spans="2:12" x14ac:dyDescent="0.25">
      <c r="G47" s="259" t="str">
        <f>'Edit sheet'!E19</f>
        <v>Income tax</v>
      </c>
      <c r="H47" s="234"/>
      <c r="I47" s="234"/>
      <c r="J47" s="230"/>
      <c r="K47" s="252"/>
      <c r="L47" s="242"/>
    </row>
    <row r="48" spans="2:12" x14ac:dyDescent="0.25">
      <c r="G48" s="259" t="str">
        <f>'Edit sheet'!E20</f>
        <v>Education</v>
      </c>
      <c r="H48" s="234"/>
      <c r="I48" s="234"/>
      <c r="J48" s="230">
        <f t="shared" si="7"/>
        <v>0</v>
      </c>
      <c r="K48" s="252">
        <f t="shared" si="8"/>
        <v>0</v>
      </c>
      <c r="L48" s="242"/>
    </row>
    <row r="49" spans="7:16" x14ac:dyDescent="0.25">
      <c r="G49" s="259" t="str">
        <f>'Edit sheet'!E21</f>
        <v/>
      </c>
      <c r="H49" s="234"/>
      <c r="I49" s="234"/>
      <c r="J49" s="230">
        <f t="shared" si="7"/>
        <v>0</v>
      </c>
      <c r="K49" s="252">
        <f t="shared" si="8"/>
        <v>0</v>
      </c>
      <c r="L49" s="242"/>
    </row>
    <row r="50" spans="7:16" ht="14.4" thickBot="1" x14ac:dyDescent="0.3">
      <c r="G50" s="261" t="str">
        <f>'Edit sheet'!E22</f>
        <v/>
      </c>
      <c r="H50" s="244"/>
      <c r="I50" s="244"/>
      <c r="J50" s="230">
        <f t="shared" si="7"/>
        <v>0</v>
      </c>
      <c r="K50" s="252">
        <f t="shared" si="8"/>
        <v>0</v>
      </c>
      <c r="L50" s="885"/>
    </row>
    <row r="51" spans="7:16" x14ac:dyDescent="0.25">
      <c r="G51" s="262" t="str">
        <f>G4</f>
        <v>Interest Payment &amp; Bank fees</v>
      </c>
      <c r="H51" s="263"/>
      <c r="I51" s="264">
        <f>SUM(I4:I8)</f>
        <v>0</v>
      </c>
      <c r="J51" s="264"/>
      <c r="K51" s="265">
        <f>SUM(K4:K8)</f>
        <v>0</v>
      </c>
    </row>
    <row r="52" spans="7:16" x14ac:dyDescent="0.25">
      <c r="G52" s="259" t="str">
        <f>G9</f>
        <v>Salaries</v>
      </c>
      <c r="H52" s="234"/>
      <c r="I52" s="240">
        <f>SUM(I9:I15)</f>
        <v>0</v>
      </c>
      <c r="J52" s="240"/>
      <c r="K52" s="248">
        <f>(I52*0.05)</f>
        <v>0</v>
      </c>
    </row>
    <row r="53" spans="7:16" x14ac:dyDescent="0.25">
      <c r="G53" s="259" t="str">
        <f>G16</f>
        <v>Tools</v>
      </c>
      <c r="H53" s="234"/>
      <c r="I53" s="240">
        <f>SUM(I16:I18)</f>
        <v>-144.97999999999999</v>
      </c>
      <c r="J53" s="240">
        <f t="shared" ref="J53:J59" si="9">(I53*0.07)</f>
        <v>-10.1486</v>
      </c>
      <c r="K53" s="248">
        <f>(I53*0.05)</f>
        <v>-7.2489999999999997</v>
      </c>
    </row>
    <row r="54" spans="7:16" x14ac:dyDescent="0.25">
      <c r="G54" s="259" t="str">
        <f>G19</f>
        <v>Materials</v>
      </c>
      <c r="H54" s="234"/>
      <c r="I54" s="240">
        <f>SUM(I19:I32)</f>
        <v>523.86</v>
      </c>
      <c r="J54" s="240">
        <f t="shared" si="9"/>
        <v>36.670200000000001</v>
      </c>
      <c r="K54" s="248">
        <f>(I54*0.05)</f>
        <v>26.193000000000001</v>
      </c>
    </row>
    <row r="55" spans="7:16" x14ac:dyDescent="0.25">
      <c r="G55" s="259" t="str">
        <f>G33</f>
        <v>Gas</v>
      </c>
      <c r="H55" s="234"/>
      <c r="I55" s="240">
        <f>SUM(I33:I35)</f>
        <v>285.72000000000003</v>
      </c>
      <c r="J55" s="240"/>
      <c r="K55" s="248">
        <f>(I55*0.05)</f>
        <v>14.286000000000001</v>
      </c>
    </row>
    <row r="56" spans="7:16" ht="14.4" thickBot="1" x14ac:dyDescent="0.3">
      <c r="G56" s="259" t="str">
        <f>G36</f>
        <v>Subscription</v>
      </c>
      <c r="H56" s="234"/>
      <c r="I56" s="240">
        <f>SUM(I36:I39)</f>
        <v>0</v>
      </c>
      <c r="J56" s="240"/>
      <c r="K56" s="248"/>
    </row>
    <row r="57" spans="7:16" x14ac:dyDescent="0.25">
      <c r="G57" s="259" t="str">
        <f t="shared" ref="G57:G67" si="10">G40</f>
        <v>Car insuarance</v>
      </c>
      <c r="H57" s="234"/>
      <c r="I57" s="240">
        <f>SUM(I40)</f>
        <v>0</v>
      </c>
      <c r="J57" s="240"/>
      <c r="K57" s="248"/>
      <c r="M57" s="262" t="s">
        <v>10</v>
      </c>
      <c r="N57" s="263" t="s">
        <v>11</v>
      </c>
      <c r="O57" s="263" t="s">
        <v>12</v>
      </c>
      <c r="P57" s="266" t="s">
        <v>13</v>
      </c>
    </row>
    <row r="58" spans="7:16" ht="14.4" thickBot="1" x14ac:dyDescent="0.3">
      <c r="G58" s="259" t="str">
        <f t="shared" si="10"/>
        <v>Auto repair</v>
      </c>
      <c r="H58" s="234"/>
      <c r="I58" s="240">
        <f>SUM(I41)</f>
        <v>0</v>
      </c>
      <c r="J58" s="240">
        <f t="shared" si="9"/>
        <v>0</v>
      </c>
      <c r="K58" s="248">
        <f>SUM(K39:K42)</f>
        <v>0</v>
      </c>
      <c r="M58" s="267">
        <f>SUM(I51:J64)</f>
        <v>953.00410000000011</v>
      </c>
      <c r="N58" s="268">
        <f>SUM(K51:K64)</f>
        <v>45.467500000000001</v>
      </c>
      <c r="O58" s="268">
        <f>(D45-M58)</f>
        <v>1140.4458999999997</v>
      </c>
      <c r="P58" s="269">
        <f>F45-(SUM(K51:K64))</f>
        <v>59.204999999999998</v>
      </c>
    </row>
    <row r="59" spans="7:16" x14ac:dyDescent="0.25">
      <c r="G59" s="259" t="str">
        <f t="shared" si="10"/>
        <v>Marketing &amp; Advatising</v>
      </c>
      <c r="H59" s="234"/>
      <c r="I59" s="240">
        <f>SUM(I42)</f>
        <v>0</v>
      </c>
      <c r="J59" s="240">
        <f t="shared" si="9"/>
        <v>0</v>
      </c>
      <c r="K59" s="248">
        <f>SUM(K40:K43)</f>
        <v>0</v>
      </c>
    </row>
    <row r="60" spans="7:16" x14ac:dyDescent="0.25">
      <c r="G60" s="259" t="str">
        <f t="shared" si="10"/>
        <v>Car payment</v>
      </c>
      <c r="H60" s="234"/>
      <c r="I60" s="240">
        <f>SUM(I43)</f>
        <v>0</v>
      </c>
      <c r="J60" s="240"/>
      <c r="K60" s="248"/>
    </row>
    <row r="61" spans="7:16" x14ac:dyDescent="0.25">
      <c r="G61" s="259" t="str">
        <f t="shared" si="10"/>
        <v>Office</v>
      </c>
      <c r="H61" s="234"/>
      <c r="I61" s="240">
        <f>SUM(I44)</f>
        <v>0</v>
      </c>
      <c r="J61" s="240">
        <f>SUM(J44)</f>
        <v>0</v>
      </c>
      <c r="K61" s="240">
        <f>SUM(K44)</f>
        <v>0</v>
      </c>
    </row>
    <row r="62" spans="7:16" x14ac:dyDescent="0.25">
      <c r="G62" s="259" t="str">
        <f t="shared" si="10"/>
        <v>WCB</v>
      </c>
      <c r="H62" s="234"/>
      <c r="I62" s="240">
        <v>0</v>
      </c>
      <c r="J62" s="240"/>
      <c r="K62" s="248"/>
    </row>
    <row r="63" spans="7:16" x14ac:dyDescent="0.25">
      <c r="G63" s="259" t="str">
        <f t="shared" si="10"/>
        <v>PPE</v>
      </c>
      <c r="H63" s="234"/>
      <c r="I63" s="240">
        <f>I46</f>
        <v>244.75</v>
      </c>
      <c r="J63" s="240">
        <f>I63*7%</f>
        <v>17.1325</v>
      </c>
      <c r="K63" s="248">
        <f>I63*5%</f>
        <v>12.237500000000001</v>
      </c>
    </row>
    <row r="64" spans="7:16" x14ac:dyDescent="0.25">
      <c r="G64" s="261" t="str">
        <f t="shared" si="10"/>
        <v>Income tax</v>
      </c>
      <c r="H64" s="244"/>
      <c r="I64" s="270">
        <f>I47</f>
        <v>0</v>
      </c>
      <c r="J64" s="270"/>
      <c r="K64" s="271"/>
    </row>
    <row r="65" spans="7:11" x14ac:dyDescent="0.25">
      <c r="G65" s="259" t="str">
        <f t="shared" si="10"/>
        <v>Education</v>
      </c>
      <c r="H65" s="234"/>
      <c r="I65" s="272">
        <f>SUM(I48:I50)</f>
        <v>0</v>
      </c>
      <c r="J65" s="270">
        <f>I65*7%</f>
        <v>0</v>
      </c>
      <c r="K65" s="271">
        <f>I65*5%</f>
        <v>0</v>
      </c>
    </row>
    <row r="66" spans="7:11" x14ac:dyDescent="0.25">
      <c r="G66" s="259" t="str">
        <f t="shared" si="10"/>
        <v/>
      </c>
      <c r="H66" s="234"/>
      <c r="I66" s="272">
        <v>0</v>
      </c>
      <c r="J66" s="270"/>
      <c r="K66" s="271"/>
    </row>
    <row r="67" spans="7:11" ht="14.4" thickBot="1" x14ac:dyDescent="0.3">
      <c r="G67" s="273" t="str">
        <f t="shared" si="10"/>
        <v/>
      </c>
      <c r="H67" s="250"/>
      <c r="I67" s="274">
        <v>0</v>
      </c>
      <c r="J67" s="268"/>
      <c r="K67" s="269"/>
    </row>
  </sheetData>
  <hyperlinks>
    <hyperlink ref="F3" location="GST!A1" display="GST" xr:uid="{AF8131FE-D317-42BA-AB41-A8B741020927}"/>
    <hyperlink ref="F2" location="'Income statement'!A1" display="Income Statement" xr:uid="{BB5E0BF4-4C80-4685-9A79-20DEF551550C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C387-3FE7-47F2-95D7-915887E6028B}">
  <dimension ref="B1:P65"/>
  <sheetViews>
    <sheetView topLeftCell="A43" workbookViewId="0">
      <selection activeCell="I48" sqref="I48"/>
    </sheetView>
  </sheetViews>
  <sheetFormatPr defaultColWidth="8.77734375" defaultRowHeight="13.8" x14ac:dyDescent="0.25"/>
  <cols>
    <col min="1" max="1" width="4.21875" style="275" customWidth="1"/>
    <col min="2" max="2" width="26.21875" style="275" customWidth="1"/>
    <col min="3" max="3" width="10.6640625" style="275" customWidth="1"/>
    <col min="4" max="5" width="14" style="275" customWidth="1"/>
    <col min="6" max="6" width="8.77734375" style="275" bestFit="1" customWidth="1"/>
    <col min="7" max="7" width="25.6640625" style="275" bestFit="1" customWidth="1"/>
    <col min="8" max="8" width="11.44140625" style="275" customWidth="1"/>
    <col min="9" max="9" width="11.109375" style="275" bestFit="1" customWidth="1"/>
    <col min="10" max="11" width="8.77734375" style="275"/>
    <col min="12" max="12" width="43.88671875" style="275" customWidth="1"/>
    <col min="13" max="13" width="10.21875" style="275" customWidth="1"/>
    <col min="14" max="14" width="8.77734375" style="275"/>
    <col min="15" max="15" width="12" style="275" customWidth="1"/>
    <col min="16" max="16384" width="8.77734375" style="275"/>
  </cols>
  <sheetData>
    <row r="1" spans="2:12" x14ac:dyDescent="0.25">
      <c r="D1" s="275" t="s">
        <v>0</v>
      </c>
    </row>
    <row r="2" spans="2:12" ht="14.4" thickBot="1" x14ac:dyDescent="0.3">
      <c r="D2" s="276" t="s">
        <v>15</v>
      </c>
      <c r="E2" s="276"/>
      <c r="F2" s="277" t="s">
        <v>49</v>
      </c>
    </row>
    <row r="3" spans="2:12" ht="14.4" thickBot="1" x14ac:dyDescent="0.3">
      <c r="B3" s="278" t="s">
        <v>36</v>
      </c>
      <c r="C3" s="279" t="s">
        <v>80</v>
      </c>
      <c r="D3" s="280" t="s">
        <v>1</v>
      </c>
      <c r="E3" s="281" t="s">
        <v>5</v>
      </c>
      <c r="F3" s="282" t="s">
        <v>2</v>
      </c>
      <c r="G3" s="283" t="s">
        <v>3</v>
      </c>
      <c r="H3" s="280" t="s">
        <v>80</v>
      </c>
      <c r="I3" s="280" t="s">
        <v>4</v>
      </c>
      <c r="J3" s="284" t="s">
        <v>5</v>
      </c>
      <c r="K3" s="285" t="s">
        <v>2</v>
      </c>
      <c r="L3" s="279" t="s">
        <v>81</v>
      </c>
    </row>
    <row r="4" spans="2:12" x14ac:dyDescent="0.25">
      <c r="B4" s="286"/>
      <c r="C4" s="838"/>
      <c r="D4" s="288"/>
      <c r="E4" s="289"/>
      <c r="F4" s="290">
        <f>(D4*0.05)</f>
        <v>0</v>
      </c>
      <c r="G4" s="291" t="str">
        <f>'Edit sheet'!E6</f>
        <v>Interest Payment &amp; Bank fees</v>
      </c>
      <c r="H4" s="292"/>
      <c r="I4" s="288"/>
      <c r="J4" s="293"/>
      <c r="K4" s="294"/>
      <c r="L4" s="295"/>
    </row>
    <row r="5" spans="2:12" x14ac:dyDescent="0.25">
      <c r="B5" s="296"/>
      <c r="C5" s="297"/>
      <c r="D5" s="298"/>
      <c r="E5" s="299"/>
      <c r="F5" s="300"/>
      <c r="G5" s="301"/>
      <c r="H5" s="302"/>
      <c r="I5" s="298"/>
      <c r="J5" s="303"/>
      <c r="K5" s="304"/>
      <c r="L5" s="305"/>
    </row>
    <row r="6" spans="2:12" x14ac:dyDescent="0.25">
      <c r="B6" s="296"/>
      <c r="C6" s="297"/>
      <c r="D6" s="298"/>
      <c r="E6" s="299">
        <f t="shared" ref="E6:E42" si="0">D6*7%</f>
        <v>0</v>
      </c>
      <c r="F6" s="300">
        <f t="shared" ref="F6:F42" si="1">(D6*0.05)</f>
        <v>0</v>
      </c>
      <c r="G6" s="301"/>
      <c r="H6" s="302"/>
      <c r="I6" s="298"/>
      <c r="J6" s="303"/>
      <c r="K6" s="304"/>
      <c r="L6" s="305"/>
    </row>
    <row r="7" spans="2:12" x14ac:dyDescent="0.25">
      <c r="B7" s="296"/>
      <c r="C7" s="297"/>
      <c r="D7" s="298"/>
      <c r="E7" s="299">
        <f t="shared" si="0"/>
        <v>0</v>
      </c>
      <c r="F7" s="300">
        <f t="shared" si="1"/>
        <v>0</v>
      </c>
      <c r="G7" s="301"/>
      <c r="H7" s="302"/>
      <c r="I7" s="298"/>
      <c r="J7" s="303"/>
      <c r="K7" s="304"/>
      <c r="L7" s="305"/>
    </row>
    <row r="8" spans="2:12" x14ac:dyDescent="0.25">
      <c r="B8" s="296"/>
      <c r="C8" s="297"/>
      <c r="D8" s="298"/>
      <c r="E8" s="299">
        <f t="shared" si="0"/>
        <v>0</v>
      </c>
      <c r="F8" s="300">
        <f t="shared" si="1"/>
        <v>0</v>
      </c>
      <c r="G8" s="301"/>
      <c r="H8" s="302"/>
      <c r="I8" s="298"/>
      <c r="J8" s="303"/>
      <c r="K8" s="304"/>
      <c r="L8" s="305"/>
    </row>
    <row r="9" spans="2:12" x14ac:dyDescent="0.25">
      <c r="B9" s="296"/>
      <c r="C9" s="297"/>
      <c r="D9" s="298"/>
      <c r="E9" s="299">
        <f t="shared" si="0"/>
        <v>0</v>
      </c>
      <c r="F9" s="300">
        <f t="shared" si="1"/>
        <v>0</v>
      </c>
      <c r="G9" s="301" t="str">
        <f>'Edit sheet'!E7</f>
        <v>Salaries</v>
      </c>
      <c r="H9" s="836"/>
      <c r="I9" s="298"/>
      <c r="J9" s="303"/>
      <c r="K9" s="304"/>
      <c r="L9" s="305"/>
    </row>
    <row r="10" spans="2:12" x14ac:dyDescent="0.25">
      <c r="B10" s="296"/>
      <c r="C10" s="297"/>
      <c r="D10" s="298"/>
      <c r="E10" s="299">
        <f t="shared" si="0"/>
        <v>0</v>
      </c>
      <c r="F10" s="300">
        <f t="shared" si="1"/>
        <v>0</v>
      </c>
      <c r="G10" s="301"/>
      <c r="H10" s="302"/>
      <c r="I10" s="298"/>
      <c r="J10" s="303">
        <f t="shared" ref="J10:J26" si="2">(I10*0.07)</f>
        <v>0</v>
      </c>
      <c r="K10" s="304">
        <f t="shared" ref="K10:K40" si="3">(I10*0.05)</f>
        <v>0</v>
      </c>
      <c r="L10" s="837"/>
    </row>
    <row r="11" spans="2:12" x14ac:dyDescent="0.25">
      <c r="B11" s="296"/>
      <c r="C11" s="297"/>
      <c r="D11" s="298"/>
      <c r="E11" s="299">
        <f t="shared" si="0"/>
        <v>0</v>
      </c>
      <c r="F11" s="300">
        <f t="shared" si="1"/>
        <v>0</v>
      </c>
      <c r="G11" s="301"/>
      <c r="H11" s="302"/>
      <c r="I11" s="298"/>
      <c r="J11" s="303">
        <f t="shared" si="2"/>
        <v>0</v>
      </c>
      <c r="K11" s="304">
        <f t="shared" si="3"/>
        <v>0</v>
      </c>
      <c r="L11" s="305"/>
    </row>
    <row r="12" spans="2:12" x14ac:dyDescent="0.25">
      <c r="B12" s="296"/>
      <c r="C12" s="297"/>
      <c r="D12" s="298"/>
      <c r="E12" s="299">
        <f t="shared" si="0"/>
        <v>0</v>
      </c>
      <c r="F12" s="300">
        <f t="shared" si="1"/>
        <v>0</v>
      </c>
      <c r="G12" s="301"/>
      <c r="H12" s="302"/>
      <c r="I12" s="298"/>
      <c r="J12" s="303">
        <f t="shared" si="2"/>
        <v>0</v>
      </c>
      <c r="K12" s="304">
        <f t="shared" si="3"/>
        <v>0</v>
      </c>
      <c r="L12" s="305"/>
    </row>
    <row r="13" spans="2:12" x14ac:dyDescent="0.25">
      <c r="B13" s="296"/>
      <c r="C13" s="297"/>
      <c r="D13" s="298"/>
      <c r="E13" s="299">
        <f t="shared" si="0"/>
        <v>0</v>
      </c>
      <c r="F13" s="300">
        <f t="shared" si="1"/>
        <v>0</v>
      </c>
      <c r="G13" s="301"/>
      <c r="H13" s="302"/>
      <c r="I13" s="298"/>
      <c r="J13" s="303">
        <f t="shared" si="2"/>
        <v>0</v>
      </c>
      <c r="K13" s="304">
        <f t="shared" si="3"/>
        <v>0</v>
      </c>
      <c r="L13" s="305"/>
    </row>
    <row r="14" spans="2:12" x14ac:dyDescent="0.25">
      <c r="B14" s="296"/>
      <c r="C14" s="297"/>
      <c r="D14" s="298"/>
      <c r="E14" s="299">
        <f t="shared" si="0"/>
        <v>0</v>
      </c>
      <c r="F14" s="300">
        <f t="shared" si="1"/>
        <v>0</v>
      </c>
      <c r="G14" s="301"/>
      <c r="H14" s="302"/>
      <c r="I14" s="298"/>
      <c r="J14" s="303">
        <f t="shared" si="2"/>
        <v>0</v>
      </c>
      <c r="K14" s="304">
        <f t="shared" si="3"/>
        <v>0</v>
      </c>
      <c r="L14" s="305"/>
    </row>
    <row r="15" spans="2:12" x14ac:dyDescent="0.25">
      <c r="B15" s="296"/>
      <c r="C15" s="297"/>
      <c r="D15" s="298"/>
      <c r="E15" s="299">
        <f t="shared" si="0"/>
        <v>0</v>
      </c>
      <c r="F15" s="300">
        <f t="shared" si="1"/>
        <v>0</v>
      </c>
      <c r="G15" s="301"/>
      <c r="H15" s="302"/>
      <c r="I15" s="298"/>
      <c r="J15" s="303">
        <f t="shared" si="2"/>
        <v>0</v>
      </c>
      <c r="K15" s="304">
        <f t="shared" si="3"/>
        <v>0</v>
      </c>
      <c r="L15" s="305"/>
    </row>
    <row r="16" spans="2:12" ht="13.95" customHeight="1" x14ac:dyDescent="0.25">
      <c r="B16" s="296"/>
      <c r="C16" s="297"/>
      <c r="D16" s="298"/>
      <c r="E16" s="299">
        <f t="shared" si="0"/>
        <v>0</v>
      </c>
      <c r="F16" s="300">
        <f t="shared" si="1"/>
        <v>0</v>
      </c>
      <c r="G16" s="301" t="str">
        <f>'Edit sheet'!E8</f>
        <v>Tools</v>
      </c>
      <c r="H16" s="836"/>
      <c r="I16" s="298"/>
      <c r="J16" s="303">
        <f t="shared" si="2"/>
        <v>0</v>
      </c>
      <c r="K16" s="304">
        <f t="shared" si="3"/>
        <v>0</v>
      </c>
      <c r="L16" s="305"/>
    </row>
    <row r="17" spans="2:12" ht="13.95" customHeight="1" x14ac:dyDescent="0.25">
      <c r="B17" s="296"/>
      <c r="C17" s="297"/>
      <c r="D17" s="298"/>
      <c r="E17" s="299">
        <f t="shared" si="0"/>
        <v>0</v>
      </c>
      <c r="F17" s="300">
        <f t="shared" si="1"/>
        <v>0</v>
      </c>
      <c r="G17" s="301"/>
      <c r="H17" s="836"/>
      <c r="I17" s="298"/>
      <c r="J17" s="303">
        <f t="shared" si="2"/>
        <v>0</v>
      </c>
      <c r="K17" s="304">
        <f t="shared" si="3"/>
        <v>0</v>
      </c>
      <c r="L17" s="305"/>
    </row>
    <row r="18" spans="2:12" ht="13.95" customHeight="1" x14ac:dyDescent="0.25">
      <c r="B18" s="296"/>
      <c r="C18" s="297"/>
      <c r="D18" s="298"/>
      <c r="E18" s="299">
        <f t="shared" si="0"/>
        <v>0</v>
      </c>
      <c r="F18" s="300">
        <f t="shared" si="1"/>
        <v>0</v>
      </c>
      <c r="G18" s="301"/>
      <c r="H18" s="302"/>
      <c r="I18" s="298"/>
      <c r="J18" s="303">
        <f t="shared" si="2"/>
        <v>0</v>
      </c>
      <c r="K18" s="304">
        <f t="shared" si="3"/>
        <v>0</v>
      </c>
      <c r="L18" s="305"/>
    </row>
    <row r="19" spans="2:12" x14ac:dyDescent="0.25">
      <c r="B19" s="296"/>
      <c r="C19" s="297"/>
      <c r="D19" s="298"/>
      <c r="E19" s="299">
        <f t="shared" si="0"/>
        <v>0</v>
      </c>
      <c r="F19" s="300">
        <f t="shared" si="1"/>
        <v>0</v>
      </c>
      <c r="G19" s="301" t="str">
        <f>'Edit sheet'!E9</f>
        <v>Materials</v>
      </c>
      <c r="H19" s="836"/>
      <c r="I19" s="298"/>
      <c r="J19" s="303">
        <f t="shared" si="2"/>
        <v>0</v>
      </c>
      <c r="K19" s="304">
        <f t="shared" si="3"/>
        <v>0</v>
      </c>
      <c r="L19" s="305"/>
    </row>
    <row r="20" spans="2:12" x14ac:dyDescent="0.25">
      <c r="B20" s="306"/>
      <c r="C20" s="307"/>
      <c r="D20" s="308"/>
      <c r="E20" s="299">
        <f t="shared" si="0"/>
        <v>0</v>
      </c>
      <c r="F20" s="300">
        <f t="shared" si="1"/>
        <v>0</v>
      </c>
      <c r="G20" s="309"/>
      <c r="H20" s="835"/>
      <c r="I20" s="308"/>
      <c r="J20" s="303">
        <f t="shared" si="2"/>
        <v>0</v>
      </c>
      <c r="K20" s="304">
        <f t="shared" si="3"/>
        <v>0</v>
      </c>
      <c r="L20" s="305"/>
    </row>
    <row r="21" spans="2:12" x14ac:dyDescent="0.25">
      <c r="B21" s="306"/>
      <c r="C21" s="307"/>
      <c r="D21" s="308"/>
      <c r="E21" s="299"/>
      <c r="F21" s="300"/>
      <c r="G21" s="309"/>
      <c r="H21" s="835"/>
      <c r="I21" s="308"/>
      <c r="J21" s="303">
        <f t="shared" ref="J21:J22" si="4">(I21*0.07)</f>
        <v>0</v>
      </c>
      <c r="K21" s="304">
        <f t="shared" ref="K21:K22" si="5">(I21*0.05)</f>
        <v>0</v>
      </c>
      <c r="L21" s="305"/>
    </row>
    <row r="22" spans="2:12" x14ac:dyDescent="0.25">
      <c r="B22" s="306"/>
      <c r="C22" s="307"/>
      <c r="D22" s="308"/>
      <c r="E22" s="299"/>
      <c r="F22" s="300"/>
      <c r="G22" s="309"/>
      <c r="H22" s="835"/>
      <c r="I22" s="308"/>
      <c r="J22" s="303">
        <f t="shared" si="4"/>
        <v>0</v>
      </c>
      <c r="K22" s="304">
        <f t="shared" si="5"/>
        <v>0</v>
      </c>
      <c r="L22" s="305"/>
    </row>
    <row r="23" spans="2:12" x14ac:dyDescent="0.25">
      <c r="B23" s="306"/>
      <c r="C23" s="307"/>
      <c r="D23" s="308"/>
      <c r="E23" s="299"/>
      <c r="F23" s="300"/>
      <c r="G23" s="309"/>
      <c r="H23" s="835"/>
      <c r="I23" s="308"/>
      <c r="J23" s="303">
        <f t="shared" ref="J23:J24" si="6">(I23*0.07)</f>
        <v>0</v>
      </c>
      <c r="K23" s="304">
        <f t="shared" ref="K23:K24" si="7">(I23*0.05)</f>
        <v>0</v>
      </c>
      <c r="L23" s="305"/>
    </row>
    <row r="24" spans="2:12" x14ac:dyDescent="0.25">
      <c r="B24" s="306"/>
      <c r="C24" s="307"/>
      <c r="D24" s="308"/>
      <c r="E24" s="299"/>
      <c r="F24" s="300"/>
      <c r="G24" s="309"/>
      <c r="H24" s="835"/>
      <c r="I24" s="308"/>
      <c r="J24" s="303">
        <f t="shared" si="6"/>
        <v>0</v>
      </c>
      <c r="K24" s="304">
        <f t="shared" si="7"/>
        <v>0</v>
      </c>
      <c r="L24" s="305"/>
    </row>
    <row r="25" spans="2:12" x14ac:dyDescent="0.25">
      <c r="B25" s="306"/>
      <c r="C25" s="307"/>
      <c r="D25" s="308"/>
      <c r="E25" s="299">
        <f t="shared" si="0"/>
        <v>0</v>
      </c>
      <c r="F25" s="300">
        <f t="shared" si="1"/>
        <v>0</v>
      </c>
      <c r="G25" s="309"/>
      <c r="H25" s="835"/>
      <c r="I25" s="308"/>
      <c r="J25" s="303">
        <f t="shared" si="2"/>
        <v>0</v>
      </c>
      <c r="K25" s="304">
        <f t="shared" si="3"/>
        <v>0</v>
      </c>
      <c r="L25" s="305"/>
    </row>
    <row r="26" spans="2:12" x14ac:dyDescent="0.25">
      <c r="B26" s="306"/>
      <c r="C26" s="307"/>
      <c r="D26" s="308"/>
      <c r="E26" s="299"/>
      <c r="F26" s="300"/>
      <c r="G26" s="309"/>
      <c r="H26" s="835"/>
      <c r="I26" s="308"/>
      <c r="J26" s="303">
        <f t="shared" si="2"/>
        <v>0</v>
      </c>
      <c r="K26" s="304">
        <f t="shared" si="3"/>
        <v>0</v>
      </c>
      <c r="L26" s="305"/>
    </row>
    <row r="27" spans="2:12" x14ac:dyDescent="0.25">
      <c r="B27" s="306"/>
      <c r="C27" s="307"/>
      <c r="D27" s="308"/>
      <c r="E27" s="299"/>
      <c r="F27" s="300"/>
      <c r="G27" s="309"/>
      <c r="H27" s="835"/>
      <c r="I27" s="308"/>
      <c r="J27" s="303"/>
      <c r="K27" s="304"/>
      <c r="L27" s="305"/>
    </row>
    <row r="28" spans="2:12" x14ac:dyDescent="0.25">
      <c r="B28" s="306"/>
      <c r="C28" s="307"/>
      <c r="D28" s="308"/>
      <c r="E28" s="299">
        <f t="shared" si="0"/>
        <v>0</v>
      </c>
      <c r="F28" s="300">
        <f t="shared" si="1"/>
        <v>0</v>
      </c>
      <c r="G28" s="309" t="str">
        <f>'Edit sheet'!E10</f>
        <v>Gas</v>
      </c>
      <c r="H28" s="835"/>
      <c r="I28" s="308"/>
      <c r="J28" s="303"/>
      <c r="K28" s="304">
        <f>(I28*0.05)</f>
        <v>0</v>
      </c>
      <c r="L28" s="305"/>
    </row>
    <row r="29" spans="2:12" x14ac:dyDescent="0.25">
      <c r="B29" s="306"/>
      <c r="C29" s="307"/>
      <c r="D29" s="308"/>
      <c r="E29" s="299">
        <f t="shared" si="0"/>
        <v>0</v>
      </c>
      <c r="F29" s="300">
        <f t="shared" si="1"/>
        <v>0</v>
      </c>
      <c r="G29" s="309"/>
      <c r="H29" s="835"/>
      <c r="I29" s="308"/>
      <c r="J29" s="303"/>
      <c r="K29" s="304">
        <f t="shared" si="3"/>
        <v>0</v>
      </c>
      <c r="L29" s="305"/>
    </row>
    <row r="30" spans="2:12" x14ac:dyDescent="0.25">
      <c r="B30" s="306"/>
      <c r="C30" s="307"/>
      <c r="D30" s="308"/>
      <c r="E30" s="299">
        <f t="shared" si="0"/>
        <v>0</v>
      </c>
      <c r="F30" s="300">
        <f t="shared" si="1"/>
        <v>0</v>
      </c>
      <c r="G30" s="309"/>
      <c r="H30" s="835"/>
      <c r="I30" s="308"/>
      <c r="J30" s="303"/>
      <c r="K30" s="304">
        <f t="shared" si="3"/>
        <v>0</v>
      </c>
      <c r="L30" s="305"/>
    </row>
    <row r="31" spans="2:12" x14ac:dyDescent="0.25">
      <c r="B31" s="306"/>
      <c r="C31" s="307"/>
      <c r="D31" s="308"/>
      <c r="E31" s="299">
        <f t="shared" si="0"/>
        <v>0</v>
      </c>
      <c r="F31" s="300">
        <f t="shared" si="1"/>
        <v>0</v>
      </c>
      <c r="G31" s="309" t="str">
        <f>'Edit sheet'!E11</f>
        <v>Subscription</v>
      </c>
      <c r="H31" s="310"/>
      <c r="I31" s="308"/>
      <c r="J31" s="303"/>
      <c r="K31" s="304"/>
      <c r="L31" s="305"/>
    </row>
    <row r="32" spans="2:12" x14ac:dyDescent="0.25">
      <c r="B32" s="306"/>
      <c r="C32" s="307"/>
      <c r="D32" s="308"/>
      <c r="E32" s="299"/>
      <c r="F32" s="300"/>
      <c r="G32" s="309"/>
      <c r="H32" s="310"/>
      <c r="I32" s="308"/>
      <c r="J32" s="303"/>
      <c r="K32" s="304"/>
      <c r="L32" s="305"/>
    </row>
    <row r="33" spans="2:12" x14ac:dyDescent="0.25">
      <c r="B33" s="306"/>
      <c r="C33" s="307"/>
      <c r="D33" s="308"/>
      <c r="E33" s="299"/>
      <c r="F33" s="300"/>
      <c r="G33" s="309"/>
      <c r="H33" s="310"/>
      <c r="I33" s="308"/>
      <c r="J33" s="303"/>
      <c r="K33" s="304"/>
      <c r="L33" s="305"/>
    </row>
    <row r="34" spans="2:12" x14ac:dyDescent="0.25">
      <c r="B34" s="306"/>
      <c r="C34" s="307"/>
      <c r="D34" s="308"/>
      <c r="E34" s="299"/>
      <c r="F34" s="300"/>
      <c r="G34" s="309"/>
      <c r="H34" s="310"/>
      <c r="I34" s="308"/>
      <c r="J34" s="303"/>
      <c r="K34" s="304"/>
      <c r="L34" s="305"/>
    </row>
    <row r="35" spans="2:12" x14ac:dyDescent="0.25">
      <c r="B35" s="306"/>
      <c r="C35" s="307"/>
      <c r="D35" s="308"/>
      <c r="E35" s="299"/>
      <c r="F35" s="300"/>
      <c r="G35" s="309"/>
      <c r="H35" s="310"/>
      <c r="I35" s="308"/>
      <c r="J35" s="303"/>
      <c r="K35" s="304"/>
      <c r="L35" s="305"/>
    </row>
    <row r="36" spans="2:12" x14ac:dyDescent="0.25">
      <c r="B36" s="306"/>
      <c r="C36" s="307"/>
      <c r="D36" s="308"/>
      <c r="E36" s="299">
        <f t="shared" si="0"/>
        <v>0</v>
      </c>
      <c r="F36" s="300">
        <f t="shared" si="1"/>
        <v>0</v>
      </c>
      <c r="G36" s="309"/>
      <c r="H36" s="310"/>
      <c r="I36" s="308"/>
      <c r="J36" s="303"/>
      <c r="K36" s="304"/>
      <c r="L36" s="305"/>
    </row>
    <row r="37" spans="2:12" x14ac:dyDescent="0.25">
      <c r="B37" s="306"/>
      <c r="C37" s="307"/>
      <c r="D37" s="308"/>
      <c r="E37" s="299">
        <f t="shared" si="0"/>
        <v>0</v>
      </c>
      <c r="F37" s="300">
        <f t="shared" si="1"/>
        <v>0</v>
      </c>
      <c r="G37" s="309"/>
      <c r="H37" s="310"/>
      <c r="I37" s="308"/>
      <c r="J37" s="303"/>
      <c r="K37" s="304"/>
      <c r="L37" s="305"/>
    </row>
    <row r="38" spans="2:12" x14ac:dyDescent="0.25">
      <c r="B38" s="306"/>
      <c r="C38" s="307"/>
      <c r="D38" s="308"/>
      <c r="E38" s="299">
        <f t="shared" si="0"/>
        <v>0</v>
      </c>
      <c r="F38" s="300">
        <f t="shared" si="1"/>
        <v>0</v>
      </c>
      <c r="G38" s="309" t="str">
        <f>'Edit sheet'!E12</f>
        <v>Car insuarance</v>
      </c>
      <c r="H38" s="310"/>
      <c r="I38" s="308"/>
      <c r="J38" s="303"/>
      <c r="K38" s="304"/>
      <c r="L38" s="305"/>
    </row>
    <row r="39" spans="2:12" x14ac:dyDescent="0.25">
      <c r="B39" s="306"/>
      <c r="C39" s="307"/>
      <c r="D39" s="308"/>
      <c r="E39" s="299">
        <f t="shared" si="0"/>
        <v>0</v>
      </c>
      <c r="F39" s="300">
        <f t="shared" si="1"/>
        <v>0</v>
      </c>
      <c r="G39" s="309" t="str">
        <f>'Edit sheet'!E13</f>
        <v>Auto repair</v>
      </c>
      <c r="H39" s="310"/>
      <c r="I39" s="308"/>
      <c r="J39" s="303">
        <f t="shared" ref="J39:J40" si="8">I39*0.07</f>
        <v>0</v>
      </c>
      <c r="K39" s="304">
        <f t="shared" si="3"/>
        <v>0</v>
      </c>
      <c r="L39" s="305"/>
    </row>
    <row r="40" spans="2:12" x14ac:dyDescent="0.25">
      <c r="B40" s="306"/>
      <c r="C40" s="297"/>
      <c r="D40" s="308"/>
      <c r="E40" s="299">
        <f t="shared" si="0"/>
        <v>0</v>
      </c>
      <c r="F40" s="300">
        <f t="shared" si="1"/>
        <v>0</v>
      </c>
      <c r="G40" s="309" t="str">
        <f>'Edit sheet'!E14</f>
        <v>Marketing &amp; Advatising</v>
      </c>
      <c r="H40" s="310"/>
      <c r="I40" s="308"/>
      <c r="J40" s="303">
        <f t="shared" si="8"/>
        <v>0</v>
      </c>
      <c r="K40" s="304">
        <f t="shared" si="3"/>
        <v>0</v>
      </c>
      <c r="L40" s="305"/>
    </row>
    <row r="41" spans="2:12" x14ac:dyDescent="0.25">
      <c r="B41" s="301"/>
      <c r="C41" s="297"/>
      <c r="D41" s="308"/>
      <c r="E41" s="299">
        <f t="shared" si="0"/>
        <v>0</v>
      </c>
      <c r="F41" s="300">
        <f t="shared" si="1"/>
        <v>0</v>
      </c>
      <c r="G41" s="301" t="str">
        <f>'Edit sheet'!E15</f>
        <v>Car payment</v>
      </c>
      <c r="H41" s="297"/>
      <c r="I41" s="303"/>
      <c r="J41" s="303"/>
      <c r="K41" s="311"/>
      <c r="L41" s="305"/>
    </row>
    <row r="42" spans="2:12" ht="14.4" thickBot="1" x14ac:dyDescent="0.3">
      <c r="B42" s="312"/>
      <c r="C42" s="313"/>
      <c r="D42" s="308"/>
      <c r="E42" s="299">
        <f t="shared" si="0"/>
        <v>0</v>
      </c>
      <c r="F42" s="304">
        <f t="shared" si="1"/>
        <v>0</v>
      </c>
      <c r="G42" s="314" t="str">
        <f>'Edit sheet'!E16</f>
        <v>Office</v>
      </c>
      <c r="H42" s="287"/>
      <c r="I42" s="293"/>
      <c r="J42" s="293">
        <f>I42*7%</f>
        <v>0</v>
      </c>
      <c r="K42" s="315">
        <f>I42*5%</f>
        <v>0</v>
      </c>
      <c r="L42" s="305"/>
    </row>
    <row r="43" spans="2:12" ht="14.4" thickBot="1" x14ac:dyDescent="0.3">
      <c r="B43" s="316" t="s">
        <v>8</v>
      </c>
      <c r="C43" s="317"/>
      <c r="D43" s="318">
        <f>SUM(D4:D42)</f>
        <v>0</v>
      </c>
      <c r="E43" s="319">
        <f>SUM(E4:E42)</f>
        <v>0</v>
      </c>
      <c r="F43" s="320">
        <f>SUM(F4:F42)</f>
        <v>0</v>
      </c>
      <c r="G43" s="321" t="str">
        <f>'Edit sheet'!E17</f>
        <v>WCB</v>
      </c>
      <c r="H43" s="297"/>
      <c r="I43" s="297"/>
      <c r="J43" s="293">
        <f t="shared" ref="J43:J48" si="9">I43*7%</f>
        <v>0</v>
      </c>
      <c r="K43" s="315">
        <f t="shared" ref="K43:K48" si="10">I43*5%</f>
        <v>0</v>
      </c>
      <c r="L43" s="305"/>
    </row>
    <row r="44" spans="2:12" x14ac:dyDescent="0.25">
      <c r="F44" s="322"/>
      <c r="G44" s="321" t="str">
        <f>'Edit sheet'!E18</f>
        <v>PPE</v>
      </c>
      <c r="H44" s="297"/>
      <c r="I44" s="297"/>
      <c r="J44" s="293">
        <f t="shared" si="9"/>
        <v>0</v>
      </c>
      <c r="K44" s="315">
        <f t="shared" si="10"/>
        <v>0</v>
      </c>
      <c r="L44" s="305"/>
    </row>
    <row r="45" spans="2:12" x14ac:dyDescent="0.25">
      <c r="G45" s="321" t="str">
        <f>'Edit sheet'!E19</f>
        <v>Income tax</v>
      </c>
      <c r="H45" s="297"/>
      <c r="I45" s="297"/>
      <c r="J45" s="293">
        <f t="shared" si="9"/>
        <v>0</v>
      </c>
      <c r="K45" s="315">
        <f t="shared" si="10"/>
        <v>0</v>
      </c>
      <c r="L45" s="305"/>
    </row>
    <row r="46" spans="2:12" x14ac:dyDescent="0.25">
      <c r="G46" s="321" t="str">
        <f>'Edit sheet'!E20</f>
        <v>Education</v>
      </c>
      <c r="H46" s="297"/>
      <c r="I46" s="297"/>
      <c r="J46" s="293">
        <f t="shared" si="9"/>
        <v>0</v>
      </c>
      <c r="K46" s="315">
        <f t="shared" si="10"/>
        <v>0</v>
      </c>
      <c r="L46" s="305"/>
    </row>
    <row r="47" spans="2:12" x14ac:dyDescent="0.25">
      <c r="G47" s="321" t="str">
        <f>'Edit sheet'!E21</f>
        <v/>
      </c>
      <c r="H47" s="297"/>
      <c r="I47" s="297"/>
      <c r="J47" s="293">
        <f t="shared" si="9"/>
        <v>0</v>
      </c>
      <c r="K47" s="315">
        <f t="shared" si="10"/>
        <v>0</v>
      </c>
      <c r="L47" s="305"/>
    </row>
    <row r="48" spans="2:12" ht="14.4" thickBot="1" x14ac:dyDescent="0.3">
      <c r="G48" s="323" t="str">
        <f>'Edit sheet'!E22</f>
        <v/>
      </c>
      <c r="H48" s="307"/>
      <c r="I48" s="307"/>
      <c r="J48" s="293">
        <f t="shared" si="9"/>
        <v>0</v>
      </c>
      <c r="K48" s="315">
        <f t="shared" si="10"/>
        <v>0</v>
      </c>
      <c r="L48" s="884"/>
    </row>
    <row r="49" spans="7:16" x14ac:dyDescent="0.25">
      <c r="G49" s="324" t="str">
        <f>G4</f>
        <v>Interest Payment &amp; Bank fees</v>
      </c>
      <c r="H49" s="325"/>
      <c r="I49" s="326">
        <f>SUM(I4:I8)</f>
        <v>0</v>
      </c>
      <c r="J49" s="326">
        <f t="shared" ref="J49:J58" si="11">(I49*0.07)</f>
        <v>0</v>
      </c>
      <c r="K49" s="327">
        <f>SUM(K4:K8)</f>
        <v>0</v>
      </c>
    </row>
    <row r="50" spans="7:16" x14ac:dyDescent="0.25">
      <c r="G50" s="321" t="str">
        <f>G9</f>
        <v>Salaries</v>
      </c>
      <c r="H50" s="297"/>
      <c r="I50" s="303">
        <f>SUM(I9:I15)</f>
        <v>0</v>
      </c>
      <c r="J50" s="303">
        <f t="shared" si="11"/>
        <v>0</v>
      </c>
      <c r="K50" s="311">
        <f>(I50*0.05)</f>
        <v>0</v>
      </c>
    </row>
    <row r="51" spans="7:16" x14ac:dyDescent="0.25">
      <c r="G51" s="321" t="str">
        <f>G16</f>
        <v>Tools</v>
      </c>
      <c r="H51" s="297"/>
      <c r="I51" s="303">
        <f>SUM(I16:I18)</f>
        <v>0</v>
      </c>
      <c r="J51" s="303">
        <f t="shared" si="11"/>
        <v>0</v>
      </c>
      <c r="K51" s="311">
        <f>(I51*0.05)</f>
        <v>0</v>
      </c>
    </row>
    <row r="52" spans="7:16" x14ac:dyDescent="0.25">
      <c r="G52" s="321" t="str">
        <f>G19</f>
        <v>Materials</v>
      </c>
      <c r="H52" s="297"/>
      <c r="I52" s="303">
        <f>SUM(I19:I27)</f>
        <v>0</v>
      </c>
      <c r="J52" s="303">
        <f t="shared" si="11"/>
        <v>0</v>
      </c>
      <c r="K52" s="311">
        <f>(I52*0.05)</f>
        <v>0</v>
      </c>
    </row>
    <row r="53" spans="7:16" x14ac:dyDescent="0.25">
      <c r="G53" s="321" t="str">
        <f>G28</f>
        <v>Gas</v>
      </c>
      <c r="H53" s="297"/>
      <c r="I53" s="303">
        <f>SUM(I28:I30)</f>
        <v>0</v>
      </c>
      <c r="J53" s="303">
        <f t="shared" si="11"/>
        <v>0</v>
      </c>
      <c r="K53" s="311">
        <f>(I53*0.05)</f>
        <v>0</v>
      </c>
    </row>
    <row r="54" spans="7:16" ht="14.4" thickBot="1" x14ac:dyDescent="0.3">
      <c r="G54" s="321" t="str">
        <f>G31</f>
        <v>Subscription</v>
      </c>
      <c r="H54" s="297"/>
      <c r="I54" s="303">
        <f>SUM(I31:I37)</f>
        <v>0</v>
      </c>
      <c r="J54" s="303">
        <f t="shared" si="11"/>
        <v>0</v>
      </c>
      <c r="K54" s="311">
        <f>SUM(K31:K38)</f>
        <v>0</v>
      </c>
    </row>
    <row r="55" spans="7:16" x14ac:dyDescent="0.25">
      <c r="G55" s="321" t="str">
        <f t="shared" ref="G55:G65" si="12">G38</f>
        <v>Car insuarance</v>
      </c>
      <c r="H55" s="297"/>
      <c r="I55" s="303">
        <f>SUM(I38)</f>
        <v>0</v>
      </c>
      <c r="J55" s="303">
        <f t="shared" si="11"/>
        <v>0</v>
      </c>
      <c r="K55" s="311">
        <f>SUM(K36:K39)</f>
        <v>0</v>
      </c>
      <c r="M55" s="324" t="s">
        <v>10</v>
      </c>
      <c r="N55" s="325" t="s">
        <v>11</v>
      </c>
      <c r="O55" s="325" t="s">
        <v>12</v>
      </c>
      <c r="P55" s="328" t="s">
        <v>13</v>
      </c>
    </row>
    <row r="56" spans="7:16" ht="14.4" thickBot="1" x14ac:dyDescent="0.3">
      <c r="G56" s="321" t="str">
        <f t="shared" si="12"/>
        <v>Auto repair</v>
      </c>
      <c r="H56" s="297"/>
      <c r="I56" s="303">
        <f>SUM(I39)</f>
        <v>0</v>
      </c>
      <c r="J56" s="303">
        <f t="shared" si="11"/>
        <v>0</v>
      </c>
      <c r="K56" s="311">
        <f>SUM(K37:K40)</f>
        <v>0</v>
      </c>
      <c r="M56" s="329">
        <f>SUM(I49:J62)</f>
        <v>0</v>
      </c>
      <c r="N56" s="330">
        <f>SUM(K49:K62)</f>
        <v>0</v>
      </c>
      <c r="O56" s="330">
        <f>(D43-M56)</f>
        <v>0</v>
      </c>
      <c r="P56" s="331">
        <f>F43-(SUM(K49:K62))</f>
        <v>0</v>
      </c>
    </row>
    <row r="57" spans="7:16" x14ac:dyDescent="0.25">
      <c r="G57" s="321" t="str">
        <f t="shared" si="12"/>
        <v>Marketing &amp; Advatising</v>
      </c>
      <c r="H57" s="297"/>
      <c r="I57" s="303">
        <f>SUM(I40)</f>
        <v>0</v>
      </c>
      <c r="J57" s="303">
        <f t="shared" si="11"/>
        <v>0</v>
      </c>
      <c r="K57" s="311">
        <f>SUM(K38:K41)</f>
        <v>0</v>
      </c>
    </row>
    <row r="58" spans="7:16" x14ac:dyDescent="0.25">
      <c r="G58" s="321" t="str">
        <f t="shared" si="12"/>
        <v>Car payment</v>
      </c>
      <c r="H58" s="297"/>
      <c r="I58" s="303">
        <f>SUM(I41:I42)</f>
        <v>0</v>
      </c>
      <c r="J58" s="303">
        <f t="shared" si="11"/>
        <v>0</v>
      </c>
      <c r="K58" s="311">
        <f>SUM(K39:K42)</f>
        <v>0</v>
      </c>
    </row>
    <row r="59" spans="7:16" x14ac:dyDescent="0.25">
      <c r="G59" s="321" t="str">
        <f t="shared" si="12"/>
        <v>Office</v>
      </c>
      <c r="H59" s="297"/>
      <c r="I59" s="303">
        <f>SUM(I42)</f>
        <v>0</v>
      </c>
      <c r="J59" s="303">
        <f>SUM(J39:J42)</f>
        <v>0</v>
      </c>
      <c r="K59" s="311">
        <f>SUM(K39:K42)</f>
        <v>0</v>
      </c>
    </row>
    <row r="60" spans="7:16" x14ac:dyDescent="0.25">
      <c r="G60" s="321" t="str">
        <f t="shared" si="12"/>
        <v>WCB</v>
      </c>
      <c r="H60" s="297"/>
      <c r="I60" s="303">
        <f>I43</f>
        <v>0</v>
      </c>
      <c r="J60" s="303">
        <f t="shared" ref="J60:K62" si="13">SUM(J40:J49)</f>
        <v>0</v>
      </c>
      <c r="K60" s="311">
        <f t="shared" si="13"/>
        <v>0</v>
      </c>
    </row>
    <row r="61" spans="7:16" x14ac:dyDescent="0.25">
      <c r="G61" s="321" t="str">
        <f t="shared" si="12"/>
        <v>PPE</v>
      </c>
      <c r="H61" s="297"/>
      <c r="I61" s="303">
        <f>I44</f>
        <v>0</v>
      </c>
      <c r="J61" s="303">
        <f t="shared" si="13"/>
        <v>0</v>
      </c>
      <c r="K61" s="311">
        <f t="shared" si="13"/>
        <v>0</v>
      </c>
    </row>
    <row r="62" spans="7:16" x14ac:dyDescent="0.25">
      <c r="G62" s="323" t="str">
        <f t="shared" si="12"/>
        <v>Income tax</v>
      </c>
      <c r="H62" s="307"/>
      <c r="I62" s="303">
        <f>I45</f>
        <v>0</v>
      </c>
      <c r="J62" s="332">
        <f t="shared" si="13"/>
        <v>0</v>
      </c>
      <c r="K62" s="333">
        <f t="shared" si="13"/>
        <v>0</v>
      </c>
    </row>
    <row r="63" spans="7:16" x14ac:dyDescent="0.25">
      <c r="G63" s="321" t="str">
        <f t="shared" si="12"/>
        <v>Education</v>
      </c>
      <c r="H63" s="297"/>
      <c r="I63" s="334">
        <f>SUM(I46:I48)</f>
        <v>0</v>
      </c>
      <c r="J63" s="332">
        <f t="shared" ref="J63:K65" si="14">SUM(J43:J52)</f>
        <v>0</v>
      </c>
      <c r="K63" s="333">
        <f t="shared" si="14"/>
        <v>0</v>
      </c>
    </row>
    <row r="64" spans="7:16" x14ac:dyDescent="0.25">
      <c r="G64" s="321" t="str">
        <f t="shared" si="12"/>
        <v/>
      </c>
      <c r="H64" s="297"/>
      <c r="I64" s="334">
        <v>0</v>
      </c>
      <c r="J64" s="332">
        <f t="shared" si="14"/>
        <v>0</v>
      </c>
      <c r="K64" s="333">
        <f t="shared" si="14"/>
        <v>0</v>
      </c>
    </row>
    <row r="65" spans="7:11" ht="14.4" thickBot="1" x14ac:dyDescent="0.3">
      <c r="G65" s="335" t="str">
        <f t="shared" si="12"/>
        <v/>
      </c>
      <c r="H65" s="313"/>
      <c r="I65" s="336">
        <v>0</v>
      </c>
      <c r="J65" s="330">
        <f t="shared" si="14"/>
        <v>0</v>
      </c>
      <c r="K65" s="331">
        <f t="shared" si="14"/>
        <v>0</v>
      </c>
    </row>
  </sheetData>
  <hyperlinks>
    <hyperlink ref="F3" location="GST!A1" display="GST" xr:uid="{A36A4A91-8F6D-4C28-AA5C-D180EF77FA08}"/>
    <hyperlink ref="F2" location="'Income statement'!A1" display="Income Statement" xr:uid="{8E898D5A-4490-415E-8D0A-0F93E5ADEA7B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F84D-E0E1-4856-B2D9-0F7929476326}">
  <dimension ref="B1:P77"/>
  <sheetViews>
    <sheetView topLeftCell="A44" workbookViewId="0">
      <selection activeCell="I61" sqref="I61"/>
    </sheetView>
  </sheetViews>
  <sheetFormatPr defaultColWidth="8.77734375" defaultRowHeight="13.8" x14ac:dyDescent="0.25"/>
  <cols>
    <col min="1" max="1" width="4.21875" style="212" customWidth="1"/>
    <col min="2" max="2" width="26.21875" style="212" customWidth="1"/>
    <col min="3" max="3" width="10.6640625" style="212" customWidth="1"/>
    <col min="4" max="5" width="14" style="212" customWidth="1"/>
    <col min="6" max="6" width="8.77734375" style="212" bestFit="1" customWidth="1"/>
    <col min="7" max="7" width="25.6640625" style="212" bestFit="1" customWidth="1"/>
    <col min="8" max="8" width="11.44140625" style="212" customWidth="1"/>
    <col min="9" max="9" width="11.109375" style="212" bestFit="1" customWidth="1"/>
    <col min="10" max="11" width="8.77734375" style="212"/>
    <col min="12" max="12" width="43.88671875" style="212" customWidth="1"/>
    <col min="13" max="13" width="10.21875" style="212" customWidth="1"/>
    <col min="14" max="14" width="8.77734375" style="212"/>
    <col min="15" max="15" width="12" style="212" customWidth="1"/>
    <col min="16" max="16384" width="8.77734375" style="212"/>
  </cols>
  <sheetData>
    <row r="1" spans="2:12" x14ac:dyDescent="0.25">
      <c r="D1" s="212" t="s">
        <v>0</v>
      </c>
    </row>
    <row r="2" spans="2:12" ht="14.4" thickBot="1" x14ac:dyDescent="0.3">
      <c r="D2" s="213" t="s">
        <v>16</v>
      </c>
      <c r="E2" s="213"/>
      <c r="F2" s="214" t="s">
        <v>49</v>
      </c>
    </row>
    <row r="3" spans="2:12" ht="14.4" thickBot="1" x14ac:dyDescent="0.3">
      <c r="B3" s="215" t="s">
        <v>36</v>
      </c>
      <c r="C3" s="216" t="s">
        <v>80</v>
      </c>
      <c r="D3" s="217" t="s">
        <v>1</v>
      </c>
      <c r="E3" s="218" t="s">
        <v>5</v>
      </c>
      <c r="F3" s="219" t="s">
        <v>2</v>
      </c>
      <c r="G3" s="220" t="s">
        <v>3</v>
      </c>
      <c r="H3" s="217" t="s">
        <v>80</v>
      </c>
      <c r="I3" s="217" t="s">
        <v>4</v>
      </c>
      <c r="J3" s="221" t="s">
        <v>5</v>
      </c>
      <c r="K3" s="222" t="s">
        <v>2</v>
      </c>
      <c r="L3" s="216" t="s">
        <v>81</v>
      </c>
    </row>
    <row r="4" spans="2:12" x14ac:dyDescent="0.25">
      <c r="B4" s="223"/>
      <c r="C4" s="834"/>
      <c r="D4" s="225"/>
      <c r="E4" s="226">
        <f>D4*7%</f>
        <v>0</v>
      </c>
      <c r="F4" s="227">
        <f>(D4*0.05)</f>
        <v>0</v>
      </c>
      <c r="G4" s="228" t="str">
        <f>'Edit sheet'!E6</f>
        <v>Interest Payment &amp; Bank fees</v>
      </c>
      <c r="H4" s="842"/>
      <c r="I4" s="225"/>
      <c r="J4" s="230"/>
      <c r="K4" s="231"/>
      <c r="L4" s="232"/>
    </row>
    <row r="5" spans="2:12" x14ac:dyDescent="0.25">
      <c r="B5" s="233"/>
      <c r="C5" s="839"/>
      <c r="D5" s="235"/>
      <c r="E5" s="236">
        <f t="shared" ref="E5:E51" si="0">D5*7%</f>
        <v>0</v>
      </c>
      <c r="F5" s="237">
        <f t="shared" ref="F5:F51" si="1">(D5*0.05)</f>
        <v>0</v>
      </c>
      <c r="G5" s="238"/>
      <c r="H5" s="830"/>
      <c r="I5" s="235"/>
      <c r="J5" s="240"/>
      <c r="K5" s="241"/>
      <c r="L5" s="242"/>
    </row>
    <row r="6" spans="2:12" x14ac:dyDescent="0.25">
      <c r="B6" s="233"/>
      <c r="C6" s="839"/>
      <c r="D6" s="235"/>
      <c r="E6" s="236">
        <f t="shared" si="0"/>
        <v>0</v>
      </c>
      <c r="F6" s="237">
        <f t="shared" si="1"/>
        <v>0</v>
      </c>
      <c r="G6" s="238"/>
      <c r="H6" s="830"/>
      <c r="I6" s="235"/>
      <c r="J6" s="240"/>
      <c r="K6" s="241"/>
      <c r="L6" s="242"/>
    </row>
    <row r="7" spans="2:12" x14ac:dyDescent="0.25">
      <c r="B7" s="233"/>
      <c r="C7" s="839"/>
      <c r="D7" s="235"/>
      <c r="E7" s="236"/>
      <c r="F7" s="237">
        <f t="shared" si="1"/>
        <v>0</v>
      </c>
      <c r="G7" s="238"/>
      <c r="H7" s="830"/>
      <c r="I7" s="235"/>
      <c r="J7" s="240"/>
      <c r="K7" s="241"/>
      <c r="L7" s="242"/>
    </row>
    <row r="8" spans="2:12" x14ac:dyDescent="0.25">
      <c r="B8" s="233"/>
      <c r="C8" s="234"/>
      <c r="D8" s="235"/>
      <c r="E8" s="236">
        <f t="shared" si="0"/>
        <v>0</v>
      </c>
      <c r="F8" s="237">
        <f t="shared" si="1"/>
        <v>0</v>
      </c>
      <c r="G8" s="238"/>
      <c r="H8" s="830"/>
      <c r="I8" s="235"/>
      <c r="J8" s="240"/>
      <c r="K8" s="241"/>
      <c r="L8" s="242"/>
    </row>
    <row r="9" spans="2:12" x14ac:dyDescent="0.25">
      <c r="B9" s="233"/>
      <c r="C9" s="234"/>
      <c r="D9" s="235"/>
      <c r="E9" s="236">
        <f t="shared" si="0"/>
        <v>0</v>
      </c>
      <c r="F9" s="237">
        <f t="shared" si="1"/>
        <v>0</v>
      </c>
      <c r="G9" s="238" t="str">
        <f>'Edit sheet'!E7</f>
        <v>Salaries</v>
      </c>
      <c r="H9" s="830"/>
      <c r="I9" s="235"/>
      <c r="J9" s="240"/>
      <c r="K9" s="241">
        <f t="shared" ref="K9:K49" si="2">(I9*0.05)</f>
        <v>0</v>
      </c>
      <c r="L9" s="242"/>
    </row>
    <row r="10" spans="2:12" x14ac:dyDescent="0.25">
      <c r="B10" s="233"/>
      <c r="C10" s="234"/>
      <c r="D10" s="235"/>
      <c r="E10" s="236">
        <f t="shared" si="0"/>
        <v>0</v>
      </c>
      <c r="F10" s="237">
        <f t="shared" si="1"/>
        <v>0</v>
      </c>
      <c r="G10" s="238"/>
      <c r="H10" s="239"/>
      <c r="I10" s="235"/>
      <c r="J10" s="240">
        <f t="shared" ref="J10:J41" si="3">(I10*0.07)</f>
        <v>0</v>
      </c>
      <c r="K10" s="241">
        <f t="shared" si="2"/>
        <v>0</v>
      </c>
      <c r="L10" s="242"/>
    </row>
    <row r="11" spans="2:12" x14ac:dyDescent="0.25">
      <c r="B11" s="233"/>
      <c r="C11" s="234"/>
      <c r="D11" s="235"/>
      <c r="E11" s="236">
        <f t="shared" si="0"/>
        <v>0</v>
      </c>
      <c r="F11" s="237">
        <f t="shared" si="1"/>
        <v>0</v>
      </c>
      <c r="G11" s="238"/>
      <c r="H11" s="239"/>
      <c r="I11" s="235"/>
      <c r="J11" s="240">
        <f t="shared" si="3"/>
        <v>0</v>
      </c>
      <c r="K11" s="241">
        <f t="shared" si="2"/>
        <v>0</v>
      </c>
      <c r="L11" s="242"/>
    </row>
    <row r="12" spans="2:12" x14ac:dyDescent="0.25">
      <c r="B12" s="233"/>
      <c r="C12" s="234"/>
      <c r="D12" s="235"/>
      <c r="E12" s="236">
        <f t="shared" si="0"/>
        <v>0</v>
      </c>
      <c r="F12" s="237">
        <f t="shared" si="1"/>
        <v>0</v>
      </c>
      <c r="G12" s="238"/>
      <c r="H12" s="239"/>
      <c r="I12" s="235"/>
      <c r="J12" s="240">
        <f t="shared" si="3"/>
        <v>0</v>
      </c>
      <c r="K12" s="241">
        <f t="shared" si="2"/>
        <v>0</v>
      </c>
      <c r="L12" s="242"/>
    </row>
    <row r="13" spans="2:12" x14ac:dyDescent="0.25">
      <c r="B13" s="233"/>
      <c r="C13" s="234"/>
      <c r="D13" s="235"/>
      <c r="E13" s="236">
        <f t="shared" si="0"/>
        <v>0</v>
      </c>
      <c r="F13" s="237">
        <f t="shared" si="1"/>
        <v>0</v>
      </c>
      <c r="G13" s="238"/>
      <c r="H13" s="239"/>
      <c r="I13" s="235"/>
      <c r="J13" s="240">
        <f t="shared" si="3"/>
        <v>0</v>
      </c>
      <c r="K13" s="241">
        <f t="shared" si="2"/>
        <v>0</v>
      </c>
      <c r="L13" s="242"/>
    </row>
    <row r="14" spans="2:12" x14ac:dyDescent="0.25">
      <c r="B14" s="233"/>
      <c r="C14" s="234"/>
      <c r="D14" s="235"/>
      <c r="E14" s="236">
        <f t="shared" si="0"/>
        <v>0</v>
      </c>
      <c r="F14" s="237">
        <f t="shared" si="1"/>
        <v>0</v>
      </c>
      <c r="G14" s="238"/>
      <c r="H14" s="239"/>
      <c r="I14" s="235"/>
      <c r="J14" s="240">
        <f t="shared" si="3"/>
        <v>0</v>
      </c>
      <c r="K14" s="241">
        <f t="shared" si="2"/>
        <v>0</v>
      </c>
      <c r="L14" s="242"/>
    </row>
    <row r="15" spans="2:12" x14ac:dyDescent="0.25">
      <c r="B15" s="233"/>
      <c r="C15" s="234"/>
      <c r="D15" s="235"/>
      <c r="E15" s="236">
        <f t="shared" si="0"/>
        <v>0</v>
      </c>
      <c r="F15" s="237">
        <f t="shared" si="1"/>
        <v>0</v>
      </c>
      <c r="G15" s="238"/>
      <c r="H15" s="239"/>
      <c r="I15" s="235"/>
      <c r="J15" s="240">
        <f t="shared" si="3"/>
        <v>0</v>
      </c>
      <c r="K15" s="241">
        <f t="shared" si="2"/>
        <v>0</v>
      </c>
      <c r="L15" s="242"/>
    </row>
    <row r="16" spans="2:12" ht="13.95" customHeight="1" x14ac:dyDescent="0.25">
      <c r="B16" s="233"/>
      <c r="C16" s="234"/>
      <c r="D16" s="235"/>
      <c r="E16" s="236">
        <f t="shared" si="0"/>
        <v>0</v>
      </c>
      <c r="F16" s="237">
        <f t="shared" si="1"/>
        <v>0</v>
      </c>
      <c r="G16" s="238" t="str">
        <f>'Edit sheet'!E8</f>
        <v>Tools</v>
      </c>
      <c r="H16" s="830"/>
      <c r="I16" s="235"/>
      <c r="J16" s="240">
        <f>(I16*0.07)</f>
        <v>0</v>
      </c>
      <c r="K16" s="241">
        <f>(I16*0.05)</f>
        <v>0</v>
      </c>
      <c r="L16" s="242"/>
    </row>
    <row r="17" spans="2:12" ht="13.95" customHeight="1" x14ac:dyDescent="0.25">
      <c r="B17" s="233"/>
      <c r="C17" s="234"/>
      <c r="D17" s="235"/>
      <c r="E17" s="236">
        <f t="shared" si="0"/>
        <v>0</v>
      </c>
      <c r="F17" s="237">
        <f t="shared" si="1"/>
        <v>0</v>
      </c>
      <c r="G17" s="238"/>
      <c r="H17" s="830"/>
      <c r="I17" s="235"/>
      <c r="J17" s="240">
        <f t="shared" si="3"/>
        <v>0</v>
      </c>
      <c r="K17" s="241">
        <f t="shared" si="2"/>
        <v>0</v>
      </c>
      <c r="L17" s="242"/>
    </row>
    <row r="18" spans="2:12" ht="13.95" customHeight="1" x14ac:dyDescent="0.25">
      <c r="B18" s="233"/>
      <c r="C18" s="234"/>
      <c r="D18" s="235"/>
      <c r="E18" s="236"/>
      <c r="F18" s="237"/>
      <c r="G18" s="238"/>
      <c r="H18" s="830"/>
      <c r="I18" s="235"/>
      <c r="J18" s="240">
        <f t="shared" ref="J18:J20" si="4">(I18*0.07)</f>
        <v>0</v>
      </c>
      <c r="K18" s="241">
        <f t="shared" ref="K18:K20" si="5">(I18*0.05)</f>
        <v>0</v>
      </c>
      <c r="L18" s="242"/>
    </row>
    <row r="19" spans="2:12" ht="13.95" customHeight="1" x14ac:dyDescent="0.25">
      <c r="B19" s="233"/>
      <c r="C19" s="234"/>
      <c r="D19" s="235"/>
      <c r="E19" s="236"/>
      <c r="F19" s="237"/>
      <c r="G19" s="238"/>
      <c r="H19" s="830"/>
      <c r="I19" s="235"/>
      <c r="J19" s="240">
        <f t="shared" si="4"/>
        <v>0</v>
      </c>
      <c r="K19" s="241">
        <f t="shared" si="5"/>
        <v>0</v>
      </c>
      <c r="L19" s="242"/>
    </row>
    <row r="20" spans="2:12" ht="13.95" customHeight="1" x14ac:dyDescent="0.25">
      <c r="B20" s="233"/>
      <c r="C20" s="234"/>
      <c r="D20" s="235"/>
      <c r="E20" s="236"/>
      <c r="F20" s="237"/>
      <c r="G20" s="238"/>
      <c r="H20" s="830"/>
      <c r="I20" s="235"/>
      <c r="J20" s="240">
        <f t="shared" si="4"/>
        <v>0</v>
      </c>
      <c r="K20" s="241">
        <f t="shared" si="5"/>
        <v>0</v>
      </c>
      <c r="L20" s="242"/>
    </row>
    <row r="21" spans="2:12" ht="13.95" customHeight="1" x14ac:dyDescent="0.25">
      <c r="B21" s="233"/>
      <c r="C21" s="234"/>
      <c r="D21" s="235"/>
      <c r="E21" s="236">
        <f t="shared" si="0"/>
        <v>0</v>
      </c>
      <c r="F21" s="237">
        <f t="shared" si="1"/>
        <v>0</v>
      </c>
      <c r="G21" s="238"/>
      <c r="H21" s="239"/>
      <c r="I21" s="235"/>
      <c r="J21" s="240">
        <f t="shared" si="3"/>
        <v>0</v>
      </c>
      <c r="K21" s="241">
        <f t="shared" si="2"/>
        <v>0</v>
      </c>
      <c r="L21" s="242"/>
    </row>
    <row r="22" spans="2:12" x14ac:dyDescent="0.25">
      <c r="B22" s="233"/>
      <c r="C22" s="234"/>
      <c r="D22" s="235"/>
      <c r="E22" s="236">
        <f t="shared" si="0"/>
        <v>0</v>
      </c>
      <c r="F22" s="237">
        <f t="shared" si="1"/>
        <v>0</v>
      </c>
      <c r="G22" s="238" t="str">
        <f>'Edit sheet'!E9</f>
        <v>Materials</v>
      </c>
      <c r="H22" s="830"/>
      <c r="I22" s="235"/>
      <c r="J22" s="240"/>
      <c r="K22" s="241"/>
      <c r="L22" s="242"/>
    </row>
    <row r="23" spans="2:12" x14ac:dyDescent="0.25">
      <c r="B23" s="243"/>
      <c r="C23" s="244"/>
      <c r="D23" s="245"/>
      <c r="E23" s="236"/>
      <c r="F23" s="237"/>
      <c r="G23" s="246"/>
      <c r="H23" s="831"/>
      <c r="I23" s="245"/>
      <c r="J23" s="240"/>
      <c r="K23" s="241"/>
      <c r="L23" s="242"/>
    </row>
    <row r="24" spans="2:12" x14ac:dyDescent="0.25">
      <c r="B24" s="243"/>
      <c r="C24" s="244"/>
      <c r="D24" s="245"/>
      <c r="E24" s="236"/>
      <c r="F24" s="237"/>
      <c r="G24" s="246"/>
      <c r="H24" s="831"/>
      <c r="I24" s="245"/>
      <c r="J24" s="240"/>
      <c r="K24" s="241"/>
      <c r="L24" s="242"/>
    </row>
    <row r="25" spans="2:12" x14ac:dyDescent="0.25">
      <c r="B25" s="243"/>
      <c r="C25" s="244"/>
      <c r="D25" s="245"/>
      <c r="E25" s="236"/>
      <c r="F25" s="237"/>
      <c r="G25" s="246"/>
      <c r="H25" s="831"/>
      <c r="I25" s="245"/>
      <c r="J25" s="240"/>
      <c r="K25" s="241"/>
      <c r="L25" s="242"/>
    </row>
    <row r="26" spans="2:12" x14ac:dyDescent="0.25">
      <c r="B26" s="243"/>
      <c r="C26" s="244"/>
      <c r="D26" s="245"/>
      <c r="E26" s="236"/>
      <c r="F26" s="237"/>
      <c r="G26" s="246"/>
      <c r="H26" s="831"/>
      <c r="I26" s="245"/>
      <c r="J26" s="240">
        <f t="shared" si="3"/>
        <v>0</v>
      </c>
      <c r="K26" s="241">
        <f t="shared" si="2"/>
        <v>0</v>
      </c>
      <c r="L26" s="242"/>
    </row>
    <row r="27" spans="2:12" x14ac:dyDescent="0.25">
      <c r="B27" s="243"/>
      <c r="C27" s="244"/>
      <c r="D27" s="245"/>
      <c r="E27" s="236"/>
      <c r="F27" s="237"/>
      <c r="G27" s="246"/>
      <c r="H27" s="831"/>
      <c r="I27" s="245"/>
      <c r="J27" s="240">
        <f t="shared" si="3"/>
        <v>0</v>
      </c>
      <c r="K27" s="241">
        <f t="shared" si="2"/>
        <v>0</v>
      </c>
      <c r="L27" s="242"/>
    </row>
    <row r="28" spans="2:12" x14ac:dyDescent="0.25">
      <c r="B28" s="243"/>
      <c r="C28" s="244"/>
      <c r="D28" s="245"/>
      <c r="E28" s="236"/>
      <c r="F28" s="237"/>
      <c r="G28" s="246"/>
      <c r="H28" s="831"/>
      <c r="I28" s="245"/>
      <c r="J28" s="240">
        <f t="shared" si="3"/>
        <v>0</v>
      </c>
      <c r="K28" s="241">
        <f t="shared" si="2"/>
        <v>0</v>
      </c>
      <c r="L28" s="242"/>
    </row>
    <row r="29" spans="2:12" x14ac:dyDescent="0.25">
      <c r="B29" s="243"/>
      <c r="C29" s="244"/>
      <c r="D29" s="245"/>
      <c r="E29" s="236">
        <f t="shared" si="0"/>
        <v>0</v>
      </c>
      <c r="F29" s="237">
        <f t="shared" si="1"/>
        <v>0</v>
      </c>
      <c r="G29" s="246"/>
      <c r="H29" s="831"/>
      <c r="I29" s="245"/>
      <c r="J29" s="240">
        <f>(I29*0.07)</f>
        <v>0</v>
      </c>
      <c r="K29" s="241">
        <f>(I29*0.05)</f>
        <v>0</v>
      </c>
      <c r="L29" s="242"/>
    </row>
    <row r="30" spans="2:12" x14ac:dyDescent="0.25">
      <c r="B30" s="243"/>
      <c r="C30" s="244"/>
      <c r="D30" s="245"/>
      <c r="E30" s="236"/>
      <c r="F30" s="237"/>
      <c r="G30" s="246"/>
      <c r="H30" s="831"/>
      <c r="I30" s="245"/>
      <c r="J30" s="240"/>
      <c r="K30" s="241"/>
      <c r="L30" s="242"/>
    </row>
    <row r="31" spans="2:12" x14ac:dyDescent="0.25">
      <c r="B31" s="243"/>
      <c r="C31" s="244"/>
      <c r="D31" s="245"/>
      <c r="E31" s="236"/>
      <c r="F31" s="237"/>
      <c r="G31" s="246"/>
      <c r="H31" s="831"/>
      <c r="I31" s="245"/>
      <c r="J31" s="240">
        <f t="shared" ref="J31:J33" si="6">(I31*0.07)</f>
        <v>0</v>
      </c>
      <c r="K31" s="241">
        <f t="shared" ref="K31:K33" si="7">(I31*0.05)</f>
        <v>0</v>
      </c>
      <c r="L31" s="242"/>
    </row>
    <row r="32" spans="2:12" x14ac:dyDescent="0.25">
      <c r="B32" s="243"/>
      <c r="C32" s="244"/>
      <c r="D32" s="245"/>
      <c r="E32" s="236"/>
      <c r="F32" s="237"/>
      <c r="G32" s="246"/>
      <c r="H32" s="831"/>
      <c r="I32" s="245"/>
      <c r="J32" s="240">
        <f t="shared" si="6"/>
        <v>0</v>
      </c>
      <c r="K32" s="241">
        <f t="shared" si="7"/>
        <v>0</v>
      </c>
      <c r="L32" s="242"/>
    </row>
    <row r="33" spans="2:12" x14ac:dyDescent="0.25">
      <c r="B33" s="243"/>
      <c r="C33" s="244"/>
      <c r="D33" s="245"/>
      <c r="E33" s="236"/>
      <c r="F33" s="237"/>
      <c r="G33" s="246"/>
      <c r="H33" s="831"/>
      <c r="I33" s="245"/>
      <c r="J33" s="240">
        <f t="shared" si="6"/>
        <v>0</v>
      </c>
      <c r="K33" s="241">
        <f t="shared" si="7"/>
        <v>0</v>
      </c>
      <c r="L33" s="242"/>
    </row>
    <row r="34" spans="2:12" x14ac:dyDescent="0.25">
      <c r="B34" s="243"/>
      <c r="C34" s="244"/>
      <c r="D34" s="245"/>
      <c r="E34" s="236"/>
      <c r="F34" s="237"/>
      <c r="G34" s="246"/>
      <c r="H34" s="831"/>
      <c r="I34" s="245"/>
      <c r="J34" s="240">
        <f t="shared" ref="J34:J35" si="8">(I34*0.07)</f>
        <v>0</v>
      </c>
      <c r="K34" s="241">
        <f t="shared" ref="K34:K35" si="9">(I34*0.05)</f>
        <v>0</v>
      </c>
      <c r="L34" s="242"/>
    </row>
    <row r="35" spans="2:12" x14ac:dyDescent="0.25">
      <c r="B35" s="243"/>
      <c r="C35" s="244"/>
      <c r="D35" s="245"/>
      <c r="E35" s="236"/>
      <c r="F35" s="237"/>
      <c r="G35" s="246"/>
      <c r="H35" s="831"/>
      <c r="I35" s="245"/>
      <c r="J35" s="240">
        <f t="shared" si="8"/>
        <v>0</v>
      </c>
      <c r="K35" s="241">
        <f t="shared" si="9"/>
        <v>0</v>
      </c>
      <c r="L35" s="242"/>
    </row>
    <row r="36" spans="2:12" x14ac:dyDescent="0.25">
      <c r="B36" s="243"/>
      <c r="C36" s="244"/>
      <c r="D36" s="245"/>
      <c r="E36" s="236">
        <f t="shared" si="0"/>
        <v>0</v>
      </c>
      <c r="F36" s="237">
        <f t="shared" si="1"/>
        <v>0</v>
      </c>
      <c r="G36" s="246"/>
      <c r="H36" s="831"/>
      <c r="I36" s="245"/>
      <c r="J36" s="240">
        <f t="shared" si="3"/>
        <v>0</v>
      </c>
      <c r="K36" s="241">
        <f t="shared" si="2"/>
        <v>0</v>
      </c>
      <c r="L36" s="840"/>
    </row>
    <row r="37" spans="2:12" x14ac:dyDescent="0.25">
      <c r="B37" s="243"/>
      <c r="C37" s="244"/>
      <c r="D37" s="245"/>
      <c r="E37" s="236">
        <f t="shared" si="0"/>
        <v>0</v>
      </c>
      <c r="F37" s="237">
        <f t="shared" si="1"/>
        <v>0</v>
      </c>
      <c r="G37" s="246" t="str">
        <f>'Edit sheet'!E10</f>
        <v>Gas</v>
      </c>
      <c r="H37" s="831"/>
      <c r="I37" s="245"/>
      <c r="J37" s="240"/>
      <c r="K37" s="241">
        <f t="shared" si="2"/>
        <v>0</v>
      </c>
      <c r="L37" s="242"/>
    </row>
    <row r="38" spans="2:12" x14ac:dyDescent="0.25">
      <c r="B38" s="243"/>
      <c r="C38" s="244"/>
      <c r="D38" s="245"/>
      <c r="E38" s="236">
        <f t="shared" si="0"/>
        <v>0</v>
      </c>
      <c r="F38" s="237">
        <f t="shared" si="1"/>
        <v>0</v>
      </c>
      <c r="G38" s="246"/>
      <c r="H38" s="831"/>
      <c r="I38" s="245"/>
      <c r="J38" s="240"/>
      <c r="K38" s="241">
        <f t="shared" si="2"/>
        <v>0</v>
      </c>
      <c r="L38" s="242"/>
    </row>
    <row r="39" spans="2:12" x14ac:dyDescent="0.25">
      <c r="B39" s="243"/>
      <c r="C39" s="244"/>
      <c r="D39" s="245"/>
      <c r="E39" s="236"/>
      <c r="F39" s="237"/>
      <c r="G39" s="246"/>
      <c r="H39" s="831"/>
      <c r="I39" s="245"/>
      <c r="J39" s="240"/>
      <c r="K39" s="241">
        <f t="shared" si="2"/>
        <v>0</v>
      </c>
      <c r="L39" s="242"/>
    </row>
    <row r="40" spans="2:12" x14ac:dyDescent="0.25">
      <c r="B40" s="243"/>
      <c r="C40" s="244"/>
      <c r="D40" s="245"/>
      <c r="E40" s="236"/>
      <c r="F40" s="237"/>
      <c r="G40" s="246"/>
      <c r="H40" s="831"/>
      <c r="I40" s="245"/>
      <c r="J40" s="240"/>
      <c r="K40" s="241">
        <f t="shared" si="2"/>
        <v>0</v>
      </c>
      <c r="L40" s="242"/>
    </row>
    <row r="41" spans="2:12" x14ac:dyDescent="0.25">
      <c r="B41" s="243"/>
      <c r="C41" s="244"/>
      <c r="D41" s="245"/>
      <c r="E41" s="236">
        <f t="shared" si="0"/>
        <v>0</v>
      </c>
      <c r="F41" s="237">
        <f t="shared" si="1"/>
        <v>0</v>
      </c>
      <c r="G41" s="246"/>
      <c r="H41" s="247"/>
      <c r="I41" s="245"/>
      <c r="J41" s="240">
        <f t="shared" si="3"/>
        <v>0</v>
      </c>
      <c r="K41" s="241">
        <f t="shared" si="2"/>
        <v>0</v>
      </c>
      <c r="L41" s="242"/>
    </row>
    <row r="42" spans="2:12" x14ac:dyDescent="0.25">
      <c r="B42" s="243"/>
      <c r="C42" s="244"/>
      <c r="D42" s="245"/>
      <c r="E42" s="236">
        <f t="shared" si="0"/>
        <v>0</v>
      </c>
      <c r="F42" s="237">
        <f t="shared" si="1"/>
        <v>0</v>
      </c>
      <c r="G42" s="246" t="str">
        <f>'Edit sheet'!E11</f>
        <v>Subscription</v>
      </c>
      <c r="H42" s="247"/>
      <c r="I42" s="245"/>
      <c r="J42" s="240"/>
      <c r="K42" s="241"/>
      <c r="L42" s="242"/>
    </row>
    <row r="43" spans="2:12" x14ac:dyDescent="0.25">
      <c r="B43" s="243"/>
      <c r="C43" s="244"/>
      <c r="D43" s="245"/>
      <c r="E43" s="236"/>
      <c r="F43" s="237"/>
      <c r="G43" s="246"/>
      <c r="H43" s="247"/>
      <c r="I43" s="245"/>
      <c r="J43" s="240"/>
      <c r="K43" s="241"/>
      <c r="L43" s="242"/>
    </row>
    <row r="44" spans="2:12" x14ac:dyDescent="0.25">
      <c r="B44" s="243"/>
      <c r="C44" s="244"/>
      <c r="D44" s="245"/>
      <c r="E44" s="236"/>
      <c r="F44" s="237"/>
      <c r="G44" s="246"/>
      <c r="H44" s="247"/>
      <c r="I44" s="245"/>
      <c r="J44" s="240"/>
      <c r="K44" s="241"/>
      <c r="L44" s="242"/>
    </row>
    <row r="45" spans="2:12" x14ac:dyDescent="0.25">
      <c r="B45" s="243"/>
      <c r="C45" s="244"/>
      <c r="D45" s="245"/>
      <c r="E45" s="236"/>
      <c r="F45" s="237"/>
      <c r="G45" s="246"/>
      <c r="H45" s="247"/>
      <c r="I45" s="245"/>
      <c r="J45" s="240"/>
      <c r="K45" s="241"/>
      <c r="L45" s="242"/>
    </row>
    <row r="46" spans="2:12" x14ac:dyDescent="0.25">
      <c r="B46" s="243"/>
      <c r="C46" s="244"/>
      <c r="D46" s="245"/>
      <c r="E46" s="236"/>
      <c r="F46" s="237"/>
      <c r="G46" s="246"/>
      <c r="H46" s="247"/>
      <c r="I46" s="245"/>
      <c r="J46" s="240"/>
      <c r="K46" s="241"/>
      <c r="L46" s="242"/>
    </row>
    <row r="47" spans="2:12" x14ac:dyDescent="0.25">
      <c r="B47" s="243"/>
      <c r="C47" s="244"/>
      <c r="D47" s="245"/>
      <c r="E47" s="236">
        <f t="shared" si="0"/>
        <v>0</v>
      </c>
      <c r="F47" s="237">
        <f t="shared" si="1"/>
        <v>0</v>
      </c>
      <c r="G47" s="246" t="str">
        <f>'Edit sheet'!E12</f>
        <v>Car insuarance</v>
      </c>
      <c r="H47" s="247"/>
      <c r="I47" s="245"/>
      <c r="J47" s="240"/>
      <c r="K47" s="241"/>
      <c r="L47" s="242"/>
    </row>
    <row r="48" spans="2:12" x14ac:dyDescent="0.25">
      <c r="B48" s="243"/>
      <c r="C48" s="244"/>
      <c r="D48" s="245"/>
      <c r="E48" s="236">
        <f t="shared" si="0"/>
        <v>0</v>
      </c>
      <c r="F48" s="237">
        <f t="shared" si="1"/>
        <v>0</v>
      </c>
      <c r="G48" s="246" t="str">
        <f>'Edit sheet'!E13</f>
        <v>Auto repair</v>
      </c>
      <c r="H48" s="247"/>
      <c r="I48" s="245"/>
      <c r="J48" s="240">
        <f t="shared" ref="J48:J49" si="10">I48*0.07</f>
        <v>0</v>
      </c>
      <c r="K48" s="241">
        <f t="shared" si="2"/>
        <v>0</v>
      </c>
      <c r="L48" s="242"/>
    </row>
    <row r="49" spans="2:12" x14ac:dyDescent="0.25">
      <c r="B49" s="243"/>
      <c r="C49" s="234"/>
      <c r="D49" s="245"/>
      <c r="E49" s="236">
        <f t="shared" si="0"/>
        <v>0</v>
      </c>
      <c r="F49" s="237">
        <f t="shared" si="1"/>
        <v>0</v>
      </c>
      <c r="G49" s="246" t="str">
        <f>'Edit sheet'!E14</f>
        <v>Marketing &amp; Advatising</v>
      </c>
      <c r="H49" s="247"/>
      <c r="I49" s="245"/>
      <c r="J49" s="240">
        <f t="shared" si="10"/>
        <v>0</v>
      </c>
      <c r="K49" s="241">
        <f t="shared" si="2"/>
        <v>0</v>
      </c>
      <c r="L49" s="242"/>
    </row>
    <row r="50" spans="2:12" x14ac:dyDescent="0.25">
      <c r="B50" s="238"/>
      <c r="C50" s="234"/>
      <c r="D50" s="245"/>
      <c r="E50" s="236">
        <f t="shared" si="0"/>
        <v>0</v>
      </c>
      <c r="F50" s="237">
        <f t="shared" si="1"/>
        <v>0</v>
      </c>
      <c r="G50" s="238" t="str">
        <f>'Edit sheet'!E15</f>
        <v>Car payment</v>
      </c>
      <c r="H50" s="234"/>
      <c r="I50" s="240"/>
      <c r="J50" s="240"/>
      <c r="K50" s="248"/>
      <c r="L50" s="242"/>
    </row>
    <row r="51" spans="2:12" ht="14.4" thickBot="1" x14ac:dyDescent="0.3">
      <c r="B51" s="249"/>
      <c r="C51" s="250"/>
      <c r="D51" s="245"/>
      <c r="E51" s="236">
        <f t="shared" si="0"/>
        <v>0</v>
      </c>
      <c r="F51" s="241">
        <f t="shared" si="1"/>
        <v>0</v>
      </c>
      <c r="G51" s="251" t="str">
        <f>'Edit sheet'!E16</f>
        <v>Office</v>
      </c>
      <c r="H51" s="224"/>
      <c r="I51" s="230"/>
      <c r="J51" s="230">
        <f>I51*7%</f>
        <v>0</v>
      </c>
      <c r="K51" s="252">
        <f>I51*5%</f>
        <v>0</v>
      </c>
      <c r="L51" s="881"/>
    </row>
    <row r="52" spans="2:12" ht="14.4" thickBot="1" x14ac:dyDescent="0.3">
      <c r="B52" s="254" t="s">
        <v>8</v>
      </c>
      <c r="C52" s="255"/>
      <c r="D52" s="256">
        <f>SUM(D4:D51)</f>
        <v>0</v>
      </c>
      <c r="E52" s="257">
        <f>SUM(E4:E51)</f>
        <v>0</v>
      </c>
      <c r="F52" s="258">
        <f>SUM(F4:F51)</f>
        <v>0</v>
      </c>
      <c r="G52" s="259" t="str">
        <f>'Edit sheet'!E17</f>
        <v>WCB</v>
      </c>
      <c r="H52" s="234"/>
      <c r="I52" s="234"/>
      <c r="J52" s="230">
        <f t="shared" ref="J52:J54" si="11">I52*7%</f>
        <v>0</v>
      </c>
      <c r="K52" s="248">
        <f t="shared" ref="K52:K54" si="12">I52*5%</f>
        <v>0</v>
      </c>
      <c r="L52" s="882"/>
    </row>
    <row r="53" spans="2:12" x14ac:dyDescent="0.25">
      <c r="F53" s="260"/>
      <c r="G53" s="259" t="str">
        <f>'Edit sheet'!E18</f>
        <v>PPE</v>
      </c>
      <c r="H53" s="234"/>
      <c r="I53" s="234"/>
      <c r="J53" s="230">
        <f t="shared" si="11"/>
        <v>0</v>
      </c>
      <c r="K53" s="252">
        <f t="shared" si="12"/>
        <v>0</v>
      </c>
      <c r="L53" s="882"/>
    </row>
    <row r="54" spans="2:12" x14ac:dyDescent="0.25">
      <c r="G54" s="259" t="str">
        <f>'Edit sheet'!E19</f>
        <v>Income tax</v>
      </c>
      <c r="H54" s="234"/>
      <c r="I54" s="234"/>
      <c r="J54" s="230">
        <f t="shared" si="11"/>
        <v>0</v>
      </c>
      <c r="K54" s="252">
        <f t="shared" si="12"/>
        <v>0</v>
      </c>
      <c r="L54" s="882"/>
    </row>
    <row r="55" spans="2:12" x14ac:dyDescent="0.25">
      <c r="G55" s="259" t="str">
        <f>'Edit sheet'!E20</f>
        <v>Education</v>
      </c>
      <c r="H55" s="234"/>
      <c r="I55" s="272"/>
      <c r="J55" s="230"/>
      <c r="K55" s="252"/>
      <c r="L55" s="882"/>
    </row>
    <row r="56" spans="2:12" x14ac:dyDescent="0.25">
      <c r="G56" s="259"/>
      <c r="H56" s="234"/>
      <c r="I56" s="272"/>
      <c r="J56" s="230"/>
      <c r="K56" s="252"/>
      <c r="L56" s="882"/>
    </row>
    <row r="57" spans="2:12" x14ac:dyDescent="0.25">
      <c r="G57" s="259"/>
      <c r="H57" s="234"/>
      <c r="I57" s="272"/>
      <c r="J57" s="230"/>
      <c r="K57" s="252"/>
      <c r="L57" s="882"/>
    </row>
    <row r="58" spans="2:12" x14ac:dyDescent="0.25">
      <c r="G58" s="259"/>
      <c r="H58" s="234"/>
      <c r="I58" s="272"/>
      <c r="J58" s="230"/>
      <c r="K58" s="252"/>
      <c r="L58" s="882"/>
    </row>
    <row r="59" spans="2:12" x14ac:dyDescent="0.25">
      <c r="G59" s="259" t="str">
        <f>'Edit sheet'!E21</f>
        <v/>
      </c>
      <c r="H59" s="234"/>
      <c r="I59" s="272"/>
      <c r="J59" s="230"/>
      <c r="K59" s="252"/>
      <c r="L59" s="882"/>
    </row>
    <row r="60" spans="2:12" ht="14.4" thickBot="1" x14ac:dyDescent="0.3">
      <c r="G60" s="261" t="str">
        <f>'Edit sheet'!E22</f>
        <v/>
      </c>
      <c r="H60" s="244"/>
      <c r="I60" s="843"/>
      <c r="J60" s="230"/>
      <c r="K60" s="883"/>
      <c r="L60" s="253"/>
    </row>
    <row r="61" spans="2:12" x14ac:dyDescent="0.25">
      <c r="G61" s="262" t="str">
        <f>G4</f>
        <v>Interest Payment &amp; Bank fees</v>
      </c>
      <c r="H61" s="263"/>
      <c r="I61" s="264">
        <f>SUM(I4:I8)</f>
        <v>0</v>
      </c>
      <c r="J61" s="264">
        <f t="shared" ref="J61:J70" si="13">(I61*0.07)</f>
        <v>0</v>
      </c>
      <c r="K61" s="265">
        <f>SUM(K4:K8)</f>
        <v>0</v>
      </c>
    </row>
    <row r="62" spans="2:12" x14ac:dyDescent="0.25">
      <c r="G62" s="259" t="str">
        <f>G9</f>
        <v>Salaries</v>
      </c>
      <c r="H62" s="234"/>
      <c r="I62" s="240">
        <f>SUM(I9:I15)</f>
        <v>0</v>
      </c>
      <c r="J62" s="240">
        <f t="shared" si="13"/>
        <v>0</v>
      </c>
      <c r="K62" s="248">
        <f>(I62*0.05)</f>
        <v>0</v>
      </c>
    </row>
    <row r="63" spans="2:12" x14ac:dyDescent="0.25">
      <c r="G63" s="259" t="str">
        <f>G16</f>
        <v>Tools</v>
      </c>
      <c r="H63" s="234"/>
      <c r="I63" s="240">
        <f>SUM(I16:I21)</f>
        <v>0</v>
      </c>
      <c r="J63" s="240">
        <f t="shared" si="13"/>
        <v>0</v>
      </c>
      <c r="K63" s="248">
        <f>(I63*0.05)</f>
        <v>0</v>
      </c>
    </row>
    <row r="64" spans="2:12" x14ac:dyDescent="0.25">
      <c r="G64" s="259" t="str">
        <f>G22</f>
        <v>Materials</v>
      </c>
      <c r="H64" s="234"/>
      <c r="I64" s="240">
        <f>SUM(I22:I36)</f>
        <v>0</v>
      </c>
      <c r="J64" s="240">
        <f t="shared" si="13"/>
        <v>0</v>
      </c>
      <c r="K64" s="248">
        <f>(I64*0.05)</f>
        <v>0</v>
      </c>
    </row>
    <row r="65" spans="7:16" x14ac:dyDescent="0.25">
      <c r="G65" s="259" t="str">
        <f>G37</f>
        <v>Gas</v>
      </c>
      <c r="H65" s="234"/>
      <c r="I65" s="240">
        <f>SUM(I37:I41)</f>
        <v>0</v>
      </c>
      <c r="J65" s="240">
        <f t="shared" si="13"/>
        <v>0</v>
      </c>
      <c r="K65" s="248">
        <f>(I65*0.05)</f>
        <v>0</v>
      </c>
    </row>
    <row r="66" spans="7:16" ht="14.4" thickBot="1" x14ac:dyDescent="0.3">
      <c r="G66" s="259" t="str">
        <f>G42</f>
        <v>Subscription</v>
      </c>
      <c r="H66" s="234"/>
      <c r="I66" s="240">
        <f>SUM(I42:I46)</f>
        <v>0</v>
      </c>
      <c r="J66" s="240">
        <f t="shared" si="13"/>
        <v>0</v>
      </c>
      <c r="K66" s="248">
        <f>SUM(K42:K47)</f>
        <v>0</v>
      </c>
    </row>
    <row r="67" spans="7:16" x14ac:dyDescent="0.25">
      <c r="G67" s="259" t="str">
        <f t="shared" ref="G67:G75" si="14">G47</f>
        <v>Car insuarance</v>
      </c>
      <c r="H67" s="234"/>
      <c r="I67" s="240">
        <f>SUM(I47)</f>
        <v>0</v>
      </c>
      <c r="J67" s="240">
        <f t="shared" si="13"/>
        <v>0</v>
      </c>
      <c r="K67" s="248">
        <f>SUM(K47:K48)</f>
        <v>0</v>
      </c>
      <c r="M67" s="262" t="s">
        <v>10</v>
      </c>
      <c r="N67" s="263" t="s">
        <v>11</v>
      </c>
      <c r="O67" s="263" t="s">
        <v>12</v>
      </c>
      <c r="P67" s="266" t="s">
        <v>13</v>
      </c>
    </row>
    <row r="68" spans="7:16" ht="14.4" thickBot="1" x14ac:dyDescent="0.3">
      <c r="G68" s="259" t="str">
        <f t="shared" si="14"/>
        <v>Auto repair</v>
      </c>
      <c r="H68" s="234"/>
      <c r="I68" s="240">
        <f>SUM(I48)</f>
        <v>0</v>
      </c>
      <c r="J68" s="240">
        <f t="shared" si="13"/>
        <v>0</v>
      </c>
      <c r="K68" s="248">
        <f>SUM(K47:K49)</f>
        <v>0</v>
      </c>
      <c r="M68" s="267">
        <f>SUM(I61:J74)</f>
        <v>0</v>
      </c>
      <c r="N68" s="268">
        <f>SUM(K61:K74)</f>
        <v>0</v>
      </c>
      <c r="O68" s="268">
        <f>(D52-M68)</f>
        <v>0</v>
      </c>
      <c r="P68" s="269">
        <f>F52-(SUM(K61:K74))</f>
        <v>0</v>
      </c>
    </row>
    <row r="69" spans="7:16" x14ac:dyDescent="0.25">
      <c r="G69" s="259" t="str">
        <f t="shared" si="14"/>
        <v>Marketing &amp; Advatising</v>
      </c>
      <c r="H69" s="234"/>
      <c r="I69" s="240">
        <f>SUM(I49)</f>
        <v>0</v>
      </c>
      <c r="J69" s="240">
        <f t="shared" si="13"/>
        <v>0</v>
      </c>
      <c r="K69" s="248">
        <f>SUM(K47:K50)</f>
        <v>0</v>
      </c>
    </row>
    <row r="70" spans="7:16" x14ac:dyDescent="0.25">
      <c r="G70" s="259" t="str">
        <f t="shared" si="14"/>
        <v>Car payment</v>
      </c>
      <c r="H70" s="234"/>
      <c r="I70" s="240">
        <f>SUM(I50:I51)</f>
        <v>0</v>
      </c>
      <c r="J70" s="240">
        <f t="shared" si="13"/>
        <v>0</v>
      </c>
      <c r="K70" s="248">
        <f>SUM(K48:K51)</f>
        <v>0</v>
      </c>
    </row>
    <row r="71" spans="7:16" x14ac:dyDescent="0.25">
      <c r="G71" s="259" t="str">
        <f t="shared" si="14"/>
        <v>Office</v>
      </c>
      <c r="H71" s="234"/>
      <c r="I71" s="240">
        <f>SUM(I51)</f>
        <v>0</v>
      </c>
      <c r="J71" s="240">
        <f>SUM(J48:J51)</f>
        <v>0</v>
      </c>
      <c r="K71" s="248">
        <f>SUM(K48:K51)</f>
        <v>0</v>
      </c>
    </row>
    <row r="72" spans="7:16" x14ac:dyDescent="0.25">
      <c r="G72" s="259" t="str">
        <f t="shared" si="14"/>
        <v>WCB</v>
      </c>
      <c r="H72" s="234"/>
      <c r="I72" s="240">
        <v>0</v>
      </c>
      <c r="J72" s="240">
        <v>0</v>
      </c>
      <c r="K72" s="248">
        <v>0</v>
      </c>
    </row>
    <row r="73" spans="7:16" x14ac:dyDescent="0.25">
      <c r="G73" s="259" t="str">
        <f t="shared" si="14"/>
        <v>PPE</v>
      </c>
      <c r="H73" s="234"/>
      <c r="I73" s="240">
        <v>0</v>
      </c>
      <c r="J73" s="240">
        <v>0</v>
      </c>
      <c r="K73" s="248">
        <v>0</v>
      </c>
    </row>
    <row r="74" spans="7:16" x14ac:dyDescent="0.25">
      <c r="G74" s="261" t="str">
        <f t="shared" si="14"/>
        <v>Income tax</v>
      </c>
      <c r="H74" s="244"/>
      <c r="I74" s="270">
        <v>0</v>
      </c>
      <c r="J74" s="270">
        <v>0</v>
      </c>
      <c r="K74" s="271">
        <v>0</v>
      </c>
    </row>
    <row r="75" spans="7:16" x14ac:dyDescent="0.25">
      <c r="G75" s="259" t="str">
        <f t="shared" si="14"/>
        <v>Education</v>
      </c>
      <c r="H75" s="234"/>
      <c r="I75" s="272">
        <f>SUM(I55:I60)</f>
        <v>0</v>
      </c>
      <c r="J75" s="270">
        <v>0</v>
      </c>
      <c r="K75" s="271">
        <v>0</v>
      </c>
    </row>
    <row r="76" spans="7:16" x14ac:dyDescent="0.25">
      <c r="G76" s="259" t="str">
        <f t="shared" ref="G76:G77" si="15">G59</f>
        <v/>
      </c>
      <c r="H76" s="234"/>
      <c r="I76" s="272">
        <v>0</v>
      </c>
      <c r="J76" s="270">
        <v>0</v>
      </c>
      <c r="K76" s="271">
        <v>0</v>
      </c>
    </row>
    <row r="77" spans="7:16" ht="14.4" thickBot="1" x14ac:dyDescent="0.3">
      <c r="G77" s="273" t="str">
        <f t="shared" si="15"/>
        <v/>
      </c>
      <c r="H77" s="250"/>
      <c r="I77" s="274">
        <v>0</v>
      </c>
      <c r="J77" s="268">
        <v>0</v>
      </c>
      <c r="K77" s="269">
        <v>0</v>
      </c>
    </row>
  </sheetData>
  <hyperlinks>
    <hyperlink ref="F3" location="GST!A1" display="GST" xr:uid="{F850DC81-566F-483E-A70C-90269FAB502F}"/>
    <hyperlink ref="F2" location="'Income statement'!A1" display="Income Statement" xr:uid="{FBAD0DD6-B1BE-478A-8FC4-ECB34F90A51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Edit sheet</vt:lpstr>
      <vt:lpstr>Monthly result</vt:lpstr>
      <vt:lpstr>Result</vt:lpstr>
      <vt:lpstr>Income statement</vt:lpstr>
      <vt:lpstr>GST</vt:lpstr>
      <vt:lpstr>January</vt:lpstr>
      <vt:lpstr>Feburary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 ichigo</dc:creator>
  <cp:lastModifiedBy>Masa</cp:lastModifiedBy>
  <dcterms:created xsi:type="dcterms:W3CDTF">2019-12-27T17:53:56Z</dcterms:created>
  <dcterms:modified xsi:type="dcterms:W3CDTF">2022-09-06T23:17:34Z</dcterms:modified>
</cp:coreProperties>
</file>