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saki_nishida/Dropbox/論文/Yogibo/data/"/>
    </mc:Choice>
  </mc:AlternateContent>
  <xr:revisionPtr revIDLastSave="0" documentId="13_ncr:1_{7BA4D59C-D74E-2846-8737-D4A410C72D37}" xr6:coauthVersionLast="47" xr6:coauthVersionMax="47" xr10:uidLastSave="{00000000-0000-0000-0000-000000000000}"/>
  <bookViews>
    <workbookView xWindow="0" yWindow="1180" windowWidth="28800" windowHeight="14940" activeTab="4" xr2:uid="{47C50D8E-6BFB-45D1-BEFF-7BE5C74F32CB}"/>
  </bookViews>
  <sheets>
    <sheet name="ANOVA" sheetId="5" r:id="rId1"/>
    <sheet name="NREMvsWake" sheetId="7" r:id="rId2"/>
    <sheet name="SPSS" sheetId="6" r:id="rId3"/>
    <sheet name="SPSS2" sheetId="8" r:id="rId4"/>
    <sheet name="rearrange forSPSS" sheetId="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I3" i="7"/>
  <c r="AE3" i="7"/>
  <c r="AA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" i="7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65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B64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B63" i="5"/>
  <c r="P43" i="5"/>
  <c r="N43" i="5"/>
  <c r="L43" i="5"/>
  <c r="J43" i="5"/>
  <c r="H43" i="5"/>
  <c r="B43" i="5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L6" i="7" l="1"/>
  <c r="B6" i="7"/>
  <c r="Q56" i="6"/>
  <c r="Q55" i="6"/>
  <c r="Q54" i="6"/>
  <c r="P54" i="6"/>
  <c r="P53" i="6"/>
  <c r="Q52" i="6"/>
  <c r="P52" i="6"/>
  <c r="Q51" i="6"/>
  <c r="P51" i="6"/>
  <c r="Q50" i="6"/>
  <c r="P50" i="6"/>
  <c r="P49" i="6"/>
  <c r="P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O26" i="6"/>
  <c r="O27" i="6" s="1"/>
  <c r="N26" i="6"/>
  <c r="N27" i="6" s="1"/>
  <c r="M26" i="6"/>
  <c r="M27" i="6" s="1"/>
  <c r="L26" i="6"/>
  <c r="L27" i="6" s="1"/>
  <c r="K26" i="6"/>
  <c r="K27" i="6" s="1"/>
  <c r="J26" i="6"/>
  <c r="J27" i="6" s="1"/>
  <c r="I26" i="6"/>
  <c r="I27" i="6" s="1"/>
  <c r="H26" i="6"/>
  <c r="H27" i="6" s="1"/>
  <c r="G26" i="6"/>
  <c r="G27" i="6" s="1"/>
  <c r="F26" i="6"/>
  <c r="F27" i="6" s="1"/>
  <c r="E26" i="6"/>
  <c r="E27" i="6" s="1"/>
  <c r="D26" i="6"/>
  <c r="D27" i="6" s="1"/>
  <c r="C26" i="6"/>
  <c r="C27" i="6" s="1"/>
  <c r="B26" i="6"/>
  <c r="B27" i="6" s="1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10" i="6"/>
  <c r="B5" i="6" s="1"/>
  <c r="B6" i="6" s="1"/>
  <c r="Q5" i="6"/>
  <c r="Q6" i="6" s="1"/>
  <c r="P5" i="6"/>
  <c r="P6" i="6" s="1"/>
  <c r="O5" i="6"/>
  <c r="O6" i="6" s="1"/>
  <c r="N5" i="6"/>
  <c r="N6" i="6" s="1"/>
  <c r="M5" i="6"/>
  <c r="M6" i="6" s="1"/>
  <c r="L5" i="6"/>
  <c r="L6" i="6" s="1"/>
  <c r="K5" i="6"/>
  <c r="K6" i="6" s="1"/>
  <c r="J5" i="6"/>
  <c r="J6" i="6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Q58" i="5"/>
  <c r="Q57" i="5"/>
  <c r="Q56" i="5"/>
  <c r="P56" i="5"/>
  <c r="P55" i="5"/>
  <c r="Q54" i="5"/>
  <c r="P54" i="5"/>
  <c r="Q53" i="5"/>
  <c r="P53" i="5"/>
  <c r="Q52" i="5"/>
  <c r="P52" i="5"/>
  <c r="P51" i="5"/>
  <c r="P50" i="5"/>
  <c r="O48" i="5"/>
  <c r="N48" i="5"/>
  <c r="M48" i="5"/>
  <c r="L48" i="5"/>
  <c r="K48" i="5"/>
  <c r="J48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C27" i="5"/>
  <c r="C28" i="5" s="1"/>
  <c r="D27" i="5"/>
  <c r="D28" i="5" s="1"/>
  <c r="E27" i="5"/>
  <c r="E28" i="5" s="1"/>
  <c r="F27" i="5"/>
  <c r="F28" i="5" s="1"/>
  <c r="G27" i="5"/>
  <c r="G28" i="5" s="1"/>
  <c r="H27" i="5"/>
  <c r="H28" i="5" s="1"/>
  <c r="I27" i="5"/>
  <c r="I28" i="5" s="1"/>
  <c r="J27" i="5"/>
  <c r="J28" i="5" s="1"/>
  <c r="K27" i="5"/>
  <c r="K28" i="5" s="1"/>
  <c r="L27" i="5"/>
  <c r="L28" i="5" s="1"/>
  <c r="M27" i="5"/>
  <c r="M28" i="5" s="1"/>
  <c r="N27" i="5"/>
  <c r="N28" i="5" s="1"/>
  <c r="O27" i="5"/>
  <c r="O28" i="5" s="1"/>
  <c r="B27" i="5"/>
  <c r="B28" i="5" s="1"/>
  <c r="B26" i="5"/>
  <c r="Q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C5" i="5"/>
  <c r="C6" i="5" s="1"/>
  <c r="D5" i="5"/>
  <c r="D6" i="5" s="1"/>
  <c r="E5" i="5"/>
  <c r="E6" i="5" s="1"/>
  <c r="F5" i="5"/>
  <c r="F6" i="5" s="1"/>
  <c r="G5" i="5"/>
  <c r="G6" i="5" s="1"/>
  <c r="H5" i="5"/>
  <c r="H6" i="5" s="1"/>
  <c r="I5" i="5"/>
  <c r="I6" i="5" s="1"/>
  <c r="J5" i="5"/>
  <c r="J6" i="5" s="1"/>
  <c r="K5" i="5"/>
  <c r="K6" i="5" s="1"/>
  <c r="L5" i="5"/>
  <c r="L6" i="5" s="1"/>
  <c r="M5" i="5"/>
  <c r="M6" i="5" s="1"/>
  <c r="N5" i="5"/>
  <c r="N6" i="5" s="1"/>
  <c r="O5" i="5"/>
  <c r="O6" i="5" s="1"/>
  <c r="P5" i="5"/>
  <c r="P6" i="5" s="1"/>
  <c r="Q5" i="5"/>
  <c r="Q6" i="5" s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B10" i="5"/>
  <c r="B5" i="5" s="1"/>
  <c r="B6" i="5" s="1"/>
  <c r="B4" i="5" l="1"/>
  <c r="Q47" i="6"/>
  <c r="Q25" i="6"/>
  <c r="P47" i="6"/>
  <c r="Q26" i="6"/>
  <c r="Q27" i="6" s="1"/>
  <c r="P26" i="6"/>
  <c r="P27" i="6" s="1"/>
  <c r="P46" i="6"/>
  <c r="Q46" i="6"/>
  <c r="B4" i="6"/>
  <c r="P25" i="6"/>
  <c r="Q26" i="5"/>
  <c r="Q27" i="5"/>
  <c r="Q28" i="5" s="1"/>
  <c r="P26" i="5"/>
  <c r="P27" i="5"/>
  <c r="P28" i="5" s="1"/>
  <c r="P48" i="5"/>
  <c r="G48" i="5"/>
  <c r="Q48" i="5"/>
  <c r="C48" i="5"/>
  <c r="D48" i="5"/>
  <c r="E48" i="5"/>
  <c r="F48" i="5"/>
  <c r="I48" i="5" l="1"/>
  <c r="H48" i="5"/>
  <c r="B48" i="5"/>
</calcChain>
</file>

<file path=xl/sharedStrings.xml><?xml version="1.0" encoding="utf-8"?>
<sst xmlns="http://schemas.openxmlformats.org/spreadsheetml/2006/main" count="514" uniqueCount="66">
  <si>
    <t/>
  </si>
  <si>
    <t>標準偏差</t>
  </si>
  <si>
    <t>平均</t>
  </si>
  <si>
    <t>t値（両側）</t>
  </si>
  <si>
    <t>Control</t>
  </si>
  <si>
    <t>介入群</t>
  </si>
  <si>
    <t>LF/HF</t>
  </si>
  <si>
    <t>LF(ms2)</t>
  </si>
  <si>
    <t>HF (ms2)</t>
  </si>
  <si>
    <t>RMSSD</t>
  </si>
  <si>
    <t>TP</t>
  </si>
  <si>
    <t>Hfnu</t>
    <phoneticPr fontId="2"/>
  </si>
  <si>
    <t>標準誤差</t>
    <rPh sb="0" eb="1">
      <t xml:space="preserve">ヒョウジュンゴサ </t>
    </rPh>
    <phoneticPr fontId="2"/>
  </si>
  <si>
    <t>N3</t>
    <phoneticPr fontId="3"/>
  </si>
  <si>
    <t>Hfnu</t>
    <phoneticPr fontId="3"/>
  </si>
  <si>
    <t>N2</t>
    <phoneticPr fontId="2"/>
  </si>
  <si>
    <t>wake</t>
    <phoneticPr fontId="2"/>
  </si>
  <si>
    <t>sleepstage</t>
    <phoneticPr fontId="2"/>
  </si>
  <si>
    <t>nappingcondition</t>
    <phoneticPr fontId="2"/>
  </si>
  <si>
    <t>RMSSD</t>
    <phoneticPr fontId="2"/>
  </si>
  <si>
    <t>TP</t>
    <phoneticPr fontId="2"/>
  </si>
  <si>
    <t>HF</t>
    <phoneticPr fontId="2"/>
  </si>
  <si>
    <t>LF</t>
    <phoneticPr fontId="2"/>
  </si>
  <si>
    <t>LF/HF</t>
    <phoneticPr fontId="2"/>
  </si>
  <si>
    <t>Yogibo</t>
    <phoneticPr fontId="2"/>
  </si>
  <si>
    <t>Control</t>
    <phoneticPr fontId="2"/>
  </si>
  <si>
    <t>Wake</t>
    <phoneticPr fontId="2"/>
  </si>
  <si>
    <t>N3</t>
    <phoneticPr fontId="2"/>
  </si>
  <si>
    <t>participants</t>
    <phoneticPr fontId="2"/>
  </si>
  <si>
    <t>NREM</t>
    <phoneticPr fontId="2"/>
  </si>
  <si>
    <t>N2+N3</t>
    <phoneticPr fontId="3"/>
  </si>
  <si>
    <t>平均</t>
    <rPh sb="0" eb="2">
      <t xml:space="preserve">ヘイキｎ </t>
    </rPh>
    <phoneticPr fontId="2"/>
  </si>
  <si>
    <t>標準偏差</t>
    <rPh sb="0" eb="4">
      <t xml:space="preserve">ヒョウジュンヘンサ </t>
    </rPh>
    <phoneticPr fontId="2"/>
  </si>
  <si>
    <t>LF</t>
  </si>
  <si>
    <t>HF</t>
  </si>
  <si>
    <t>Hfnu</t>
  </si>
  <si>
    <t>wake</t>
  </si>
  <si>
    <t>NREM</t>
  </si>
  <si>
    <t>LFHF</t>
    <phoneticPr fontId="2"/>
  </si>
  <si>
    <t>Participants</t>
    <phoneticPr fontId="2"/>
  </si>
  <si>
    <t>Yobigo</t>
    <phoneticPr fontId="2"/>
  </si>
  <si>
    <t>ｗ_RMSSD</t>
    <phoneticPr fontId="2"/>
  </si>
  <si>
    <t>n_RMSSD</t>
    <phoneticPr fontId="2"/>
  </si>
  <si>
    <t>w_TP</t>
    <phoneticPr fontId="2"/>
  </si>
  <si>
    <t>n_TP</t>
    <phoneticPr fontId="2"/>
  </si>
  <si>
    <t>w_HF</t>
    <phoneticPr fontId="2"/>
  </si>
  <si>
    <t>n_HF</t>
    <phoneticPr fontId="2"/>
  </si>
  <si>
    <t>w_LF</t>
    <phoneticPr fontId="2"/>
  </si>
  <si>
    <t>n_LF</t>
    <phoneticPr fontId="2"/>
  </si>
  <si>
    <t>w_LFHF</t>
    <phoneticPr fontId="2"/>
  </si>
  <si>
    <t>n_LFHF</t>
    <phoneticPr fontId="2"/>
  </si>
  <si>
    <t>w_HFnu</t>
    <phoneticPr fontId="2"/>
  </si>
  <si>
    <t>n_HFnu</t>
    <phoneticPr fontId="2"/>
  </si>
  <si>
    <t>bedding</t>
    <phoneticPr fontId="2"/>
  </si>
  <si>
    <t>RMSSD_wake</t>
    <phoneticPr fontId="2"/>
  </si>
  <si>
    <t>TP_wake</t>
    <phoneticPr fontId="2"/>
  </si>
  <si>
    <t>HF_wake</t>
    <phoneticPr fontId="2"/>
  </si>
  <si>
    <t>LF_wake</t>
    <phoneticPr fontId="2"/>
  </si>
  <si>
    <t>LFHF_wake</t>
    <phoneticPr fontId="2"/>
  </si>
  <si>
    <t>HFnu_wake</t>
    <phoneticPr fontId="2"/>
  </si>
  <si>
    <t>RMSSD_NREM</t>
    <phoneticPr fontId="2"/>
  </si>
  <si>
    <t>TP_NREM</t>
    <phoneticPr fontId="2"/>
  </si>
  <si>
    <t>HF_NREM</t>
    <phoneticPr fontId="2"/>
  </si>
  <si>
    <t>LF_NREM</t>
    <phoneticPr fontId="2"/>
  </si>
  <si>
    <t>LFHF_NREM</t>
    <phoneticPr fontId="2"/>
  </si>
  <si>
    <t>HFnu_NREM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</si>
</sst>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_);[Red]\(0.00\)"/>
    <numFmt numFmtId="178" formatCode="0_);[Red]\(0\)"/>
    <numFmt numFmtId="179" formatCode="0.000_);[Red]\(0.000\)"/>
    <numFmt numFmtId="180" formatCode="0.000_ "/>
    <numFmt numFmtId="181" formatCode="0.00_ "/>
  </numFmts>
  <fonts count="13">
    <font>
      <sz val="10"/>
      <color rgb="FF000000"/>
      <name val="Arial"/>
      <family val="2"/>
    </font>
    <font>
      <sz val="11"/>
      <color theme="1"/>
      <name val="游ゴシック"/>
      <family val="2"/>
      <charset val="128"/>
      <scheme val="minor"/>
    </font>
    <font>
      <sz val="6"/>
      <name val="Tsukushi A Round Gothic Bold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Yu Gothic"/>
      <family val="3"/>
      <charset val="128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color theme="0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b/>
      <sz val="10"/>
      <color rgb="FF00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/>
  </cellStyleXfs>
  <cellXfs count="124">
    <xf numFmtId="0" fontId="0" fillId="0" borderId="0" xfId="0"/>
    <xf numFmtId="177" fontId="6" fillId="0" borderId="0" xfId="0" applyNumberFormat="1" applyFont="1" applyFill="1" applyAlignment="1">
      <alignment horizontal="center"/>
    </xf>
    <xf numFmtId="0" fontId="6" fillId="0" borderId="0" xfId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177" fontId="6" fillId="0" borderId="0" xfId="1" applyNumberFormat="1" applyFont="1" applyFill="1" applyBorder="1" applyAlignment="1">
      <alignment horizontal="center" vertical="center"/>
    </xf>
    <xf numFmtId="177" fontId="6" fillId="0" borderId="0" xfId="1" applyNumberFormat="1" applyFont="1" applyFill="1">
      <alignment vertical="center"/>
    </xf>
    <xf numFmtId="177" fontId="7" fillId="0" borderId="0" xfId="1" applyNumberFormat="1" applyFont="1" applyFill="1">
      <alignment vertical="center"/>
    </xf>
    <xf numFmtId="0" fontId="4" fillId="0" borderId="1" xfId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wrapText="1"/>
    </xf>
    <xf numFmtId="0" fontId="6" fillId="0" borderId="3" xfId="1" applyFont="1" applyFill="1" applyBorder="1" applyAlignment="1">
      <alignment horizontal="center" wrapText="1"/>
    </xf>
    <xf numFmtId="0" fontId="6" fillId="0" borderId="2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 wrapText="1"/>
    </xf>
    <xf numFmtId="177" fontId="6" fillId="0" borderId="0" xfId="1" applyNumberFormat="1" applyFont="1" applyFill="1" applyBorder="1" applyAlignment="1">
      <alignment horizontal="center" vertical="center" wrapText="1"/>
    </xf>
    <xf numFmtId="177" fontId="6" fillId="0" borderId="1" xfId="1" applyNumberFormat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>
      <alignment vertical="center"/>
    </xf>
    <xf numFmtId="0" fontId="6" fillId="0" borderId="2" xfId="1" applyFont="1" applyBorder="1" applyAlignment="1">
      <alignment horizontal="center" wrapText="1"/>
    </xf>
    <xf numFmtId="177" fontId="6" fillId="0" borderId="0" xfId="1" applyNumberFormat="1" applyFont="1" applyAlignment="1">
      <alignment horizontal="center" vertical="center"/>
    </xf>
    <xf numFmtId="177" fontId="6" fillId="0" borderId="0" xfId="1" applyNumberFormat="1" applyFont="1">
      <alignment vertical="center"/>
    </xf>
    <xf numFmtId="177" fontId="6" fillId="0" borderId="0" xfId="1" applyNumberFormat="1" applyFont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177" fontId="6" fillId="0" borderId="1" xfId="1" applyNumberFormat="1" applyFont="1" applyBorder="1" applyAlignment="1">
      <alignment horizontal="center" wrapText="1"/>
    </xf>
    <xf numFmtId="0" fontId="6" fillId="0" borderId="2" xfId="1" applyFont="1" applyBorder="1" applyAlignment="1">
      <alignment horizontal="left" vertical="center"/>
    </xf>
    <xf numFmtId="0" fontId="4" fillId="2" borderId="0" xfId="1" applyFont="1" applyFill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left" vertical="center"/>
    </xf>
    <xf numFmtId="0" fontId="10" fillId="4" borderId="0" xfId="1" applyFont="1" applyFill="1" applyAlignment="1">
      <alignment horizontal="centerContinuous" wrapText="1"/>
    </xf>
    <xf numFmtId="0" fontId="11" fillId="4" borderId="0" xfId="1" applyFont="1" applyFill="1" applyBorder="1" applyAlignment="1">
      <alignment horizontal="centerContinuous" vertical="center"/>
    </xf>
    <xf numFmtId="0" fontId="11" fillId="4" borderId="0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centerContinuous" wrapText="1"/>
    </xf>
    <xf numFmtId="0" fontId="6" fillId="0" borderId="0" xfId="1" applyFont="1" applyBorder="1" applyAlignment="1">
      <alignment horizontal="left" vertical="center"/>
    </xf>
    <xf numFmtId="0" fontId="8" fillId="0" borderId="0" xfId="0" applyFont="1"/>
    <xf numFmtId="177" fontId="6" fillId="0" borderId="0" xfId="2" applyNumberFormat="1" applyFont="1" applyFill="1" applyAlignment="1">
      <alignment horizontal="center" vertical="center"/>
    </xf>
    <xf numFmtId="177" fontId="6" fillId="0" borderId="0" xfId="2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>
      <alignment vertical="center"/>
    </xf>
    <xf numFmtId="0" fontId="4" fillId="3" borderId="0" xfId="1" applyFont="1" applyFill="1" applyAlignment="1">
      <alignment horizontal="center" vertical="center"/>
    </xf>
    <xf numFmtId="177" fontId="6" fillId="0" borderId="0" xfId="1" applyNumberFormat="1" applyFont="1" applyAlignment="1">
      <alignment horizontal="center" wrapText="1"/>
    </xf>
    <xf numFmtId="177" fontId="6" fillId="0" borderId="0" xfId="1" applyNumberFormat="1" applyFont="1" applyAlignment="1">
      <alignment horizontal="center" vertical="center"/>
    </xf>
    <xf numFmtId="177" fontId="6" fillId="0" borderId="0" xfId="1" applyNumberFormat="1" applyFont="1">
      <alignment vertical="center"/>
    </xf>
    <xf numFmtId="0" fontId="5" fillId="0" borderId="0" xfId="0" applyFont="1"/>
    <xf numFmtId="0" fontId="5" fillId="0" borderId="0" xfId="0" applyFont="1" applyBorder="1"/>
    <xf numFmtId="0" fontId="12" fillId="5" borderId="1" xfId="0" applyFont="1" applyFill="1" applyBorder="1"/>
    <xf numFmtId="177" fontId="5" fillId="0" borderId="0" xfId="0" applyNumberFormat="1" applyFont="1"/>
    <xf numFmtId="178" fontId="5" fillId="0" borderId="0" xfId="0" applyNumberFormat="1" applyFont="1"/>
    <xf numFmtId="179" fontId="6" fillId="0" borderId="0" xfId="2" applyNumberFormat="1" applyFont="1" applyFill="1" applyAlignment="1">
      <alignment horizontal="center" vertical="center"/>
    </xf>
    <xf numFmtId="179" fontId="6" fillId="0" borderId="0" xfId="2" applyNumberFormat="1" applyFont="1" applyFill="1" applyBorder="1" applyAlignment="1">
      <alignment horizontal="center" vertical="center"/>
    </xf>
    <xf numFmtId="179" fontId="6" fillId="0" borderId="0" xfId="1" applyNumberFormat="1" applyFont="1" applyFill="1" applyAlignment="1">
      <alignment horizontal="center" vertical="center"/>
    </xf>
    <xf numFmtId="179" fontId="6" fillId="0" borderId="0" xfId="0" applyNumberFormat="1" applyFont="1" applyFill="1" applyAlignment="1">
      <alignment horizontal="center"/>
    </xf>
    <xf numFmtId="179" fontId="6" fillId="0" borderId="0" xfId="1" applyNumberFormat="1" applyFont="1" applyFill="1" applyBorder="1" applyAlignment="1">
      <alignment horizontal="center" vertical="center"/>
    </xf>
    <xf numFmtId="179" fontId="6" fillId="0" borderId="0" xfId="1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77" fontId="6" fillId="0" borderId="0" xfId="1" applyNumberFormat="1" applyFont="1" applyBorder="1" applyAlignment="1">
      <alignment horizontal="center" wrapText="1"/>
    </xf>
    <xf numFmtId="0" fontId="10" fillId="0" borderId="0" xfId="1" applyFont="1" applyFill="1" applyBorder="1" applyAlignment="1">
      <alignment horizontal="center" vertical="center"/>
    </xf>
    <xf numFmtId="0" fontId="11" fillId="7" borderId="0" xfId="0" applyFont="1" applyFill="1"/>
    <xf numFmtId="0" fontId="5" fillId="2" borderId="0" xfId="0" applyFont="1" applyFill="1"/>
    <xf numFmtId="0" fontId="5" fillId="3" borderId="0" xfId="0" applyFont="1" applyFill="1"/>
    <xf numFmtId="0" fontId="10" fillId="4" borderId="0" xfId="0" applyFont="1" applyFill="1"/>
    <xf numFmtId="0" fontId="10" fillId="6" borderId="0" xfId="0" applyFont="1" applyFill="1"/>
    <xf numFmtId="180" fontId="5" fillId="0" borderId="0" xfId="0" applyNumberFormat="1" applyFont="1"/>
    <xf numFmtId="0" fontId="12" fillId="8" borderId="0" xfId="0" applyFont="1" applyFill="1" applyAlignment="1"/>
    <xf numFmtId="181" fontId="5" fillId="0" borderId="0" xfId="0" applyNumberFormat="1" applyFont="1" applyBorder="1"/>
    <xf numFmtId="177" fontId="6" fillId="0" borderId="0" xfId="1" applyNumberFormat="1" applyFont="1" applyAlignment="1">
      <alignment horizontal="center" vertical="center"/>
    </xf>
    <xf numFmtId="177" fontId="6" fillId="0" borderId="0" xfId="1" applyNumberFormat="1" applyFont="1">
      <alignment vertical="center"/>
    </xf>
    <xf numFmtId="0" fontId="4" fillId="9" borderId="0" xfId="1" applyFont="1" applyFill="1" applyAlignment="1">
      <alignment horizontal="center" vertical="center"/>
    </xf>
    <xf numFmtId="181" fontId="5" fillId="0" borderId="0" xfId="0" applyNumberFormat="1" applyFont="1"/>
    <xf numFmtId="0" fontId="12" fillId="8" borderId="0" xfId="0" applyFont="1" applyFill="1"/>
    <xf numFmtId="0" fontId="5" fillId="8" borderId="0" xfId="0" applyFont="1" applyFill="1"/>
    <xf numFmtId="177" fontId="5" fillId="8" borderId="0" xfId="0" applyNumberFormat="1" applyFont="1" applyFill="1"/>
    <xf numFmtId="0" fontId="6" fillId="8" borderId="2" xfId="1" applyFont="1" applyFill="1" applyBorder="1" applyAlignment="1">
      <alignment horizontal="left" vertical="center"/>
    </xf>
    <xf numFmtId="177" fontId="6" fillId="8" borderId="0" xfId="2" applyNumberFormat="1" applyFont="1" applyFill="1" applyAlignment="1">
      <alignment horizontal="center" vertical="center"/>
    </xf>
    <xf numFmtId="177" fontId="6" fillId="8" borderId="0" xfId="1" applyNumberFormat="1" applyFont="1" applyFill="1" applyBorder="1" applyAlignment="1">
      <alignment horizontal="center" vertical="center"/>
    </xf>
    <xf numFmtId="177" fontId="6" fillId="8" borderId="0" xfId="1" applyNumberFormat="1" applyFont="1" applyFill="1" applyAlignment="1">
      <alignment horizontal="center" vertical="center"/>
    </xf>
    <xf numFmtId="177" fontId="6" fillId="8" borderId="0" xfId="1" applyNumberFormat="1" applyFont="1" applyFill="1">
      <alignment vertical="center"/>
    </xf>
    <xf numFmtId="181" fontId="12" fillId="8" borderId="0" xfId="0" applyNumberFormat="1" applyFont="1" applyFill="1"/>
    <xf numFmtId="0" fontId="5" fillId="0" borderId="0" xfId="0" applyFont="1" applyFill="1"/>
    <xf numFmtId="177" fontId="5" fillId="0" borderId="0" xfId="0" applyNumberFormat="1" applyFont="1" applyFill="1"/>
    <xf numFmtId="0" fontId="5" fillId="0" borderId="1" xfId="0" applyFont="1" applyBorder="1"/>
    <xf numFmtId="0" fontId="5" fillId="0" borderId="5" xfId="0" applyFont="1" applyBorder="1"/>
    <xf numFmtId="177" fontId="6" fillId="0" borderId="6" xfId="2" applyNumberFormat="1" applyFont="1" applyFill="1" applyBorder="1" applyAlignment="1">
      <alignment horizontal="center" vertical="center"/>
    </xf>
    <xf numFmtId="177" fontId="6" fillId="0" borderId="4" xfId="2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4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8" xfId="0" applyFont="1" applyBorder="1"/>
    <xf numFmtId="177" fontId="6" fillId="0" borderId="7" xfId="2" applyNumberFormat="1" applyFont="1" applyFill="1" applyBorder="1" applyAlignment="1">
      <alignment horizontal="center" vertical="center"/>
    </xf>
    <xf numFmtId="177" fontId="6" fillId="0" borderId="7" xfId="1" applyNumberFormat="1" applyFont="1" applyFill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/>
    </xf>
    <xf numFmtId="0" fontId="5" fillId="0" borderId="7" xfId="0" applyFont="1" applyBorder="1"/>
    <xf numFmtId="181" fontId="5" fillId="0" borderId="7" xfId="0" applyNumberFormat="1" applyFont="1" applyBorder="1"/>
    <xf numFmtId="0" fontId="4" fillId="9" borderId="0" xfId="1" applyFont="1" applyFill="1" applyAlignment="1">
      <alignment horizontal="center" vertical="center"/>
    </xf>
    <xf numFmtId="0" fontId="4" fillId="9" borderId="2" xfId="1" applyFont="1" applyFill="1" applyBorder="1" applyAlignment="1">
      <alignment horizontal="center" wrapText="1"/>
    </xf>
    <xf numFmtId="0" fontId="6" fillId="9" borderId="2" xfId="1" applyFont="1" applyFill="1" applyBorder="1" applyAlignment="1">
      <alignment horizontal="center" vertical="center"/>
    </xf>
    <xf numFmtId="0" fontId="4" fillId="9" borderId="4" xfId="1" applyFont="1" applyFill="1" applyBorder="1" applyAlignment="1">
      <alignment horizontal="center" wrapText="1"/>
    </xf>
    <xf numFmtId="0" fontId="4" fillId="9" borderId="0" xfId="1" applyFont="1" applyFill="1" applyAlignment="1">
      <alignment horizontal="center" wrapText="1"/>
    </xf>
    <xf numFmtId="176" fontId="6" fillId="0" borderId="0" xfId="1" applyNumberFormat="1" applyFont="1" applyFill="1" applyAlignment="1">
      <alignment horizontal="center" wrapText="1"/>
    </xf>
    <xf numFmtId="0" fontId="6" fillId="0" borderId="0" xfId="1" applyFont="1" applyFill="1">
      <alignment vertical="center"/>
    </xf>
    <xf numFmtId="0" fontId="4" fillId="3" borderId="0" xfId="1" applyFont="1" applyFill="1" applyAlignment="1">
      <alignment horizontal="center" vertical="center"/>
    </xf>
    <xf numFmtId="177" fontId="6" fillId="0" borderId="0" xfId="1" applyNumberFormat="1" applyFont="1" applyAlignment="1">
      <alignment horizontal="center" wrapText="1"/>
    </xf>
    <xf numFmtId="177" fontId="6" fillId="0" borderId="0" xfId="1" applyNumberFormat="1" applyFont="1" applyAlignment="1">
      <alignment horizontal="center" vertical="center"/>
    </xf>
    <xf numFmtId="177" fontId="6" fillId="0" borderId="0" xfId="1" applyNumberFormat="1" applyFont="1">
      <alignment vertical="center"/>
    </xf>
    <xf numFmtId="0" fontId="4" fillId="3" borderId="2" xfId="1" applyFont="1" applyFill="1" applyBorder="1" applyAlignment="1">
      <alignment horizontal="center" wrapText="1"/>
    </xf>
    <xf numFmtId="0" fontId="6" fillId="3" borderId="2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wrapText="1"/>
    </xf>
    <xf numFmtId="0" fontId="4" fillId="3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/>
    </xf>
    <xf numFmtId="0" fontId="4" fillId="2" borderId="2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4" fillId="2" borderId="0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wrapText="1"/>
    </xf>
    <xf numFmtId="0" fontId="11" fillId="4" borderId="2" xfId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Border="1"/>
    <xf numFmtId="0" fontId="10" fillId="4" borderId="0" xfId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/>
    </xf>
  </cellXfs>
  <cellStyles count="3">
    <cellStyle name="標準" xfId="0" builtinId="0"/>
    <cellStyle name="標準 2" xfId="1" xr:uid="{3B16C282-14A6-B441-B0C9-519332369DB0}"/>
    <cellStyle name="標準 3" xfId="2" xr:uid="{FCAA2968-94A3-1143-8305-6DD4BF67B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ki_nishida/Desktop/RMSSD&#12392;TP_&#20837;&#30496;&#24460;20_35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SDとTP"/>
      <sheetName val="IBI Data_介入群"/>
      <sheetName val="IBI Data_Control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02C1-DC2A-C744-AAE4-4530A63154C4}">
  <sheetPr codeName="Sheet1"/>
  <dimension ref="A1:Q71"/>
  <sheetViews>
    <sheetView topLeftCell="A17" workbookViewId="0">
      <selection activeCell="B66" sqref="B66"/>
    </sheetView>
  </sheetViews>
  <sheetFormatPr baseColWidth="10" defaultRowHeight="13"/>
  <cols>
    <col min="1" max="1" width="14.1640625" style="35" bestFit="1" customWidth="1"/>
    <col min="2" max="3" width="9" style="35" customWidth="1"/>
    <col min="4" max="7" width="0" style="35" hidden="1" customWidth="1"/>
    <col min="8" max="8" width="9" style="35" customWidth="1"/>
    <col min="9" max="9" width="10.33203125" style="35" bestFit="1" customWidth="1"/>
    <col min="10" max="10" width="10.1640625" style="35" bestFit="1" customWidth="1"/>
    <col min="11" max="11" width="9.33203125" style="35" bestFit="1" customWidth="1"/>
    <col min="12" max="12" width="13.1640625" style="35" bestFit="1" customWidth="1"/>
    <col min="13" max="13" width="10.6640625" style="35" customWidth="1"/>
    <col min="14" max="15" width="9.1640625" style="35" bestFit="1" customWidth="1"/>
    <col min="16" max="17" width="11" style="35" bestFit="1" customWidth="1"/>
    <col min="18" max="16384" width="10.83203125" style="35"/>
  </cols>
  <sheetData>
    <row r="1" spans="1:17" ht="18">
      <c r="A1" s="118" t="s">
        <v>16</v>
      </c>
      <c r="B1" s="30" t="s">
        <v>9</v>
      </c>
      <c r="C1" s="31"/>
      <c r="D1" s="32"/>
      <c r="E1" s="32"/>
      <c r="F1" s="32"/>
      <c r="G1" s="32"/>
      <c r="H1" s="33" t="s">
        <v>10</v>
      </c>
      <c r="I1" s="31"/>
      <c r="J1" s="120" t="s">
        <v>8</v>
      </c>
      <c r="K1" s="121"/>
      <c r="L1" s="120" t="s">
        <v>7</v>
      </c>
      <c r="M1" s="121"/>
      <c r="N1" s="120" t="s">
        <v>6</v>
      </c>
      <c r="O1" s="121"/>
      <c r="P1" s="122" t="s">
        <v>11</v>
      </c>
      <c r="Q1" s="122"/>
    </row>
    <row r="2" spans="1:17" ht="18">
      <c r="A2" s="119"/>
      <c r="B2" s="7" t="s">
        <v>5</v>
      </c>
      <c r="C2" s="7" t="s">
        <v>4</v>
      </c>
      <c r="D2" s="7"/>
      <c r="E2" s="7"/>
      <c r="F2" s="7"/>
      <c r="G2" s="7"/>
      <c r="H2" s="7" t="s">
        <v>5</v>
      </c>
      <c r="I2" s="7" t="s">
        <v>4</v>
      </c>
      <c r="J2" s="8" t="s">
        <v>5</v>
      </c>
      <c r="K2" s="8" t="s">
        <v>4</v>
      </c>
      <c r="L2" s="8" t="s">
        <v>5</v>
      </c>
      <c r="M2" s="8" t="s">
        <v>4</v>
      </c>
      <c r="N2" s="8" t="s">
        <v>5</v>
      </c>
      <c r="O2" s="8" t="s">
        <v>4</v>
      </c>
      <c r="P2" s="8" t="s">
        <v>5</v>
      </c>
      <c r="Q2" s="8" t="s">
        <v>4</v>
      </c>
    </row>
    <row r="3" spans="1:17" ht="18">
      <c r="A3" s="9" t="s">
        <v>3</v>
      </c>
      <c r="B3" s="102"/>
      <c r="C3" s="112"/>
      <c r="D3" s="2"/>
      <c r="E3" s="2"/>
      <c r="F3" s="2"/>
      <c r="G3" s="2"/>
      <c r="H3" s="102"/>
      <c r="I3" s="103"/>
      <c r="J3" s="102"/>
      <c r="K3" s="103"/>
      <c r="L3" s="102"/>
      <c r="M3" s="103"/>
      <c r="N3" s="102"/>
      <c r="O3" s="103"/>
      <c r="P3" s="102"/>
      <c r="Q3" s="103"/>
    </row>
    <row r="4" spans="1:17" ht="18">
      <c r="A4" s="9" t="s">
        <v>2</v>
      </c>
      <c r="B4" s="13">
        <f>AVERAGE(B7:B20)</f>
        <v>90.411044804588315</v>
      </c>
      <c r="C4" s="13">
        <f t="shared" ref="C4:Q4" si="0">AVERAGE(C7:C20)</f>
        <v>68.634667868798061</v>
      </c>
      <c r="D4" s="13">
        <f t="shared" si="0"/>
        <v>1214658.3861421265</v>
      </c>
      <c r="E4" s="13">
        <f t="shared" si="0"/>
        <v>1210009.1210807611</v>
      </c>
      <c r="F4" s="13">
        <f t="shared" si="0"/>
        <v>1202018.9596312272</v>
      </c>
      <c r="G4" s="13">
        <f t="shared" si="0"/>
        <v>1195471.6955218858</v>
      </c>
      <c r="H4" s="13">
        <f t="shared" si="0"/>
        <v>12300.181140821942</v>
      </c>
      <c r="I4" s="13">
        <f t="shared" si="0"/>
        <v>5817.0554380634285</v>
      </c>
      <c r="J4" s="13">
        <f t="shared" si="0"/>
        <v>1790.7361111111111</v>
      </c>
      <c r="K4" s="13">
        <f t="shared" si="0"/>
        <v>1212.2738095238096</v>
      </c>
      <c r="L4" s="13">
        <f t="shared" si="0"/>
        <v>1876.3888888888889</v>
      </c>
      <c r="M4" s="13">
        <f t="shared" si="0"/>
        <v>1594.261904761905</v>
      </c>
      <c r="N4" s="13">
        <f t="shared" si="0"/>
        <v>1.4888888888888889</v>
      </c>
      <c r="O4" s="13">
        <f t="shared" si="0"/>
        <v>1.748809523809524</v>
      </c>
      <c r="P4" s="13">
        <f t="shared" si="0"/>
        <v>0.44464146869716581</v>
      </c>
      <c r="Q4" s="13">
        <f t="shared" si="0"/>
        <v>0.43413808787450109</v>
      </c>
    </row>
    <row r="5" spans="1:17" ht="18">
      <c r="A5" s="9" t="s">
        <v>1</v>
      </c>
      <c r="B5" s="14">
        <f>STDEV(B7:B20)</f>
        <v>67.116211544272474</v>
      </c>
      <c r="C5" s="14">
        <f t="shared" ref="C5:Q5" si="1">STDEV(C7:C20)</f>
        <v>39.199939927572679</v>
      </c>
      <c r="D5" s="14">
        <f t="shared" si="1"/>
        <v>240343.96399717132</v>
      </c>
      <c r="E5" s="14">
        <f t="shared" si="1"/>
        <v>238230.50669283856</v>
      </c>
      <c r="F5" s="14">
        <f t="shared" si="1"/>
        <v>317469.70548990794</v>
      </c>
      <c r="G5" s="14">
        <f t="shared" si="1"/>
        <v>314425.66823385673</v>
      </c>
      <c r="H5" s="14">
        <f t="shared" si="1"/>
        <v>16447.746495601292</v>
      </c>
      <c r="I5" s="14">
        <f t="shared" si="1"/>
        <v>4585.0597247876594</v>
      </c>
      <c r="J5" s="14">
        <f t="shared" si="1"/>
        <v>2830.5200877155562</v>
      </c>
      <c r="K5" s="14">
        <f t="shared" si="1"/>
        <v>1092.5420401212184</v>
      </c>
      <c r="L5" s="14">
        <f t="shared" si="1"/>
        <v>2052.473182114607</v>
      </c>
      <c r="M5" s="14">
        <f t="shared" si="1"/>
        <v>1828.4271797833378</v>
      </c>
      <c r="N5" s="14">
        <f t="shared" si="1"/>
        <v>0.76334369892834175</v>
      </c>
      <c r="O5" s="14">
        <f t="shared" si="1"/>
        <v>1.2404242499654377</v>
      </c>
      <c r="P5" s="14">
        <f t="shared" si="1"/>
        <v>0.13222698037158614</v>
      </c>
      <c r="Q5" s="14">
        <f t="shared" si="1"/>
        <v>0.12724664401463701</v>
      </c>
    </row>
    <row r="6" spans="1:17" ht="18">
      <c r="A6" s="10" t="s">
        <v>12</v>
      </c>
      <c r="B6" s="15">
        <f>B5/SQRT(14)</f>
        <v>17.937562049779256</v>
      </c>
      <c r="C6" s="15">
        <f t="shared" ref="C6:Q6" si="2">C5/SQRT(14)</f>
        <v>10.476624627935506</v>
      </c>
      <c r="D6" s="15">
        <f t="shared" si="2"/>
        <v>64234.626304039019</v>
      </c>
      <c r="E6" s="15">
        <f t="shared" si="2"/>
        <v>63669.781080154164</v>
      </c>
      <c r="F6" s="15">
        <f t="shared" si="2"/>
        <v>84847.347758804404</v>
      </c>
      <c r="G6" s="15">
        <f t="shared" si="2"/>
        <v>84033.794581324473</v>
      </c>
      <c r="H6" s="15">
        <f t="shared" si="2"/>
        <v>4395.845155075127</v>
      </c>
      <c r="I6" s="15">
        <f t="shared" si="2"/>
        <v>1225.4087562893887</v>
      </c>
      <c r="J6" s="15">
        <f t="shared" si="2"/>
        <v>756.48831390092391</v>
      </c>
      <c r="K6" s="15">
        <f t="shared" si="2"/>
        <v>291.99414248433061</v>
      </c>
      <c r="L6" s="15">
        <f t="shared" si="2"/>
        <v>548.54653164389549</v>
      </c>
      <c r="M6" s="15">
        <f t="shared" si="2"/>
        <v>488.66771881532651</v>
      </c>
      <c r="N6" s="15">
        <f t="shared" si="2"/>
        <v>0.20401218498161239</v>
      </c>
      <c r="O6" s="15">
        <f t="shared" si="2"/>
        <v>0.33151732554405039</v>
      </c>
      <c r="P6" s="15">
        <f t="shared" si="2"/>
        <v>3.5339146988439873E-2</v>
      </c>
      <c r="Q6" s="15">
        <f t="shared" si="2"/>
        <v>3.4008096108540047E-2</v>
      </c>
    </row>
    <row r="7" spans="1:17" ht="17">
      <c r="A7" s="11">
        <v>2</v>
      </c>
      <c r="B7" s="36">
        <v>46.064640618229348</v>
      </c>
      <c r="C7" s="36">
        <v>13.091216486705751</v>
      </c>
      <c r="D7" s="3">
        <v>1568334.838838429</v>
      </c>
      <c r="E7" s="3">
        <v>1558068.6485467481</v>
      </c>
      <c r="F7" s="3">
        <v>1381837.8417979435</v>
      </c>
      <c r="G7" s="3">
        <v>1374459.3292027458</v>
      </c>
      <c r="H7" s="36">
        <v>2782.6277491578367</v>
      </c>
      <c r="I7" s="37">
        <v>450.4638828082243</v>
      </c>
      <c r="J7" s="37">
        <v>400.66666666666669</v>
      </c>
      <c r="K7" s="36">
        <v>49.666666666666664</v>
      </c>
      <c r="L7" s="36">
        <v>1006</v>
      </c>
      <c r="M7" s="36">
        <v>207.66666666666666</v>
      </c>
      <c r="N7" s="36">
        <v>2.4</v>
      </c>
      <c r="O7" s="36">
        <v>5</v>
      </c>
      <c r="P7" s="36">
        <v>0.28483412322274881</v>
      </c>
      <c r="Q7" s="36">
        <v>0.19300518134715025</v>
      </c>
    </row>
    <row r="8" spans="1:17" ht="17">
      <c r="A8" s="11">
        <v>3</v>
      </c>
      <c r="B8" s="36">
        <v>119.4740054146145</v>
      </c>
      <c r="C8" s="36">
        <v>57.352478345116388</v>
      </c>
      <c r="D8" s="3">
        <v>1501274.4095502149</v>
      </c>
      <c r="E8" s="3">
        <v>1494520.101534242</v>
      </c>
      <c r="F8" s="3">
        <v>1797736.5800509357</v>
      </c>
      <c r="G8" s="3">
        <v>1782656.8425113996</v>
      </c>
      <c r="H8" s="36">
        <v>49434.542537208297</v>
      </c>
      <c r="I8" s="37">
        <v>6526.2730838076677</v>
      </c>
      <c r="J8" s="37">
        <v>553</v>
      </c>
      <c r="K8" s="36">
        <v>621</v>
      </c>
      <c r="L8" s="36">
        <v>1511</v>
      </c>
      <c r="M8" s="36">
        <v>859</v>
      </c>
      <c r="N8" s="36">
        <v>2.4</v>
      </c>
      <c r="O8" s="36">
        <v>1.4666666666666668</v>
      </c>
      <c r="P8" s="36">
        <v>0.26792635658914726</v>
      </c>
      <c r="Q8" s="36">
        <v>0.41959459459459458</v>
      </c>
    </row>
    <row r="9" spans="1:17" ht="17">
      <c r="A9" s="11">
        <v>4</v>
      </c>
      <c r="B9" s="36">
        <v>64.739627927089089</v>
      </c>
      <c r="C9" s="36">
        <v>103.85597563098968</v>
      </c>
      <c r="D9" s="3">
        <v>1314202.9425947792</v>
      </c>
      <c r="E9" s="3">
        <v>1309807.9038905334</v>
      </c>
      <c r="F9" s="3">
        <v>918953.39635402581</v>
      </c>
      <c r="G9" s="3">
        <v>918024.22153034748</v>
      </c>
      <c r="H9" s="36">
        <v>8079.2058697334724</v>
      </c>
      <c r="I9" s="37">
        <v>12121.081151193706</v>
      </c>
      <c r="J9" s="37">
        <v>689</v>
      </c>
      <c r="K9" s="36">
        <v>1430.6666666666667</v>
      </c>
      <c r="L9" s="36">
        <v>759.33333333333337</v>
      </c>
      <c r="M9" s="36">
        <v>1755.3333333333333</v>
      </c>
      <c r="N9" s="36">
        <v>1.2333333333333332</v>
      </c>
      <c r="O9" s="36">
        <v>1.3</v>
      </c>
      <c r="P9" s="36">
        <v>0.47571921749136936</v>
      </c>
      <c r="Q9" s="36">
        <v>0.44904791797447169</v>
      </c>
    </row>
    <row r="10" spans="1:17" ht="17">
      <c r="A10" s="11">
        <v>5</v>
      </c>
      <c r="B10" s="36" t="str">
        <f>IFERROR(SQRT(AVERAGEIF('[1]IBI Data_介入群'!#REF!, [1]RMSSDとTP!#REF!, '[1]IBI Data_介入群'!C:C)), "")</f>
        <v/>
      </c>
      <c r="C10" s="36">
        <v>56.262472976506267</v>
      </c>
      <c r="D10" s="3">
        <v>1216919.0855937982</v>
      </c>
      <c r="E10" s="3">
        <v>1216176.9017843213</v>
      </c>
      <c r="F10" s="3">
        <v>1057718.1899579132</v>
      </c>
      <c r="G10" s="3">
        <v>1054511.420215084</v>
      </c>
      <c r="H10" s="36" t="s">
        <v>0</v>
      </c>
      <c r="I10" s="37">
        <v>2427.8000000000002</v>
      </c>
      <c r="J10" s="37"/>
      <c r="K10" s="36">
        <v>409.33333333333331</v>
      </c>
      <c r="L10" s="36"/>
      <c r="M10" s="36">
        <v>541.66666666666663</v>
      </c>
      <c r="N10" s="36"/>
      <c r="O10" s="36">
        <v>1.3333333333333333</v>
      </c>
      <c r="P10" s="36"/>
      <c r="Q10" s="36">
        <v>0.43042411496670169</v>
      </c>
    </row>
    <row r="11" spans="1:17" ht="17">
      <c r="A11" s="11">
        <v>6</v>
      </c>
      <c r="B11" s="36">
        <v>48.697192514045405</v>
      </c>
      <c r="C11" s="36">
        <v>47.493552663126991</v>
      </c>
      <c r="D11" s="3">
        <v>1190434.1662610678</v>
      </c>
      <c r="E11" s="3">
        <v>1186249.8841727418</v>
      </c>
      <c r="F11" s="3">
        <v>1051698.3830838818</v>
      </c>
      <c r="G11" s="3">
        <v>1043935.336686982</v>
      </c>
      <c r="H11" s="36">
        <v>2700.7749103365932</v>
      </c>
      <c r="I11" s="37">
        <v>5193.8977103576763</v>
      </c>
      <c r="J11" s="37">
        <v>536.66666666666663</v>
      </c>
      <c r="K11" s="36">
        <v>764.33333333333337</v>
      </c>
      <c r="L11" s="36">
        <v>457.66666666666669</v>
      </c>
      <c r="M11" s="36">
        <v>1213.3333333333333</v>
      </c>
      <c r="N11" s="36">
        <v>0.93333333333333324</v>
      </c>
      <c r="O11" s="36">
        <v>1.6666666666666667</v>
      </c>
      <c r="P11" s="36">
        <v>0.53972510895072079</v>
      </c>
      <c r="Q11" s="36">
        <v>0.38648238665093548</v>
      </c>
    </row>
    <row r="12" spans="1:17" ht="17">
      <c r="A12" s="11">
        <v>7</v>
      </c>
      <c r="B12" s="36">
        <v>271.28446124941365</v>
      </c>
      <c r="C12" s="36">
        <v>123.75540168058099</v>
      </c>
      <c r="D12" s="3">
        <v>1164885.9020384899</v>
      </c>
      <c r="E12" s="3">
        <v>1157995.2707582787</v>
      </c>
      <c r="F12" s="3">
        <v>1539802.6243765231</v>
      </c>
      <c r="G12" s="3">
        <v>1526534.3808999988</v>
      </c>
      <c r="H12" s="36">
        <v>42878.070570601034</v>
      </c>
      <c r="I12" s="37">
        <v>14535.979925764957</v>
      </c>
      <c r="J12" s="37">
        <v>10414</v>
      </c>
      <c r="K12" s="36">
        <v>2128.5</v>
      </c>
      <c r="L12" s="36">
        <v>7759</v>
      </c>
      <c r="M12" s="36">
        <v>1684</v>
      </c>
      <c r="N12" s="36">
        <v>0.7</v>
      </c>
      <c r="O12" s="36">
        <v>1.25</v>
      </c>
      <c r="P12" s="36">
        <v>0.5730479282451989</v>
      </c>
      <c r="Q12" s="36">
        <v>0.55829508196721311</v>
      </c>
    </row>
    <row r="13" spans="1:17" ht="17">
      <c r="A13" s="11">
        <v>8</v>
      </c>
      <c r="B13" s="36">
        <v>54.757835827542777</v>
      </c>
      <c r="C13" s="36">
        <v>33.191346085596194</v>
      </c>
      <c r="D13" s="3">
        <v>1193100.0098298842</v>
      </c>
      <c r="E13" s="3">
        <v>1189195.2637983884</v>
      </c>
      <c r="F13" s="3">
        <v>1244953.8681175788</v>
      </c>
      <c r="G13" s="3">
        <v>1242344.0447894661</v>
      </c>
      <c r="H13" s="36">
        <v>1429.39644951839</v>
      </c>
      <c r="I13" s="37">
        <v>1335.8588016042486</v>
      </c>
      <c r="J13" s="37">
        <v>456</v>
      </c>
      <c r="K13" s="36">
        <v>68</v>
      </c>
      <c r="L13" s="36">
        <v>227.33333333333334</v>
      </c>
      <c r="M13" s="36">
        <v>208</v>
      </c>
      <c r="N13" s="36">
        <v>0.5</v>
      </c>
      <c r="O13" s="36">
        <v>3.8666666666666671</v>
      </c>
      <c r="P13" s="36">
        <v>0.66731707317073163</v>
      </c>
      <c r="Q13" s="36">
        <v>0.24637681159420291</v>
      </c>
    </row>
    <row r="14" spans="1:17" ht="17">
      <c r="A14" s="11">
        <v>9</v>
      </c>
      <c r="B14" s="36">
        <v>59.38912902508013</v>
      </c>
      <c r="C14" s="36">
        <v>47.910882865201692</v>
      </c>
      <c r="D14" s="3">
        <v>1377315.7350643442</v>
      </c>
      <c r="E14" s="3">
        <v>1369185.897712914</v>
      </c>
      <c r="F14" s="3">
        <v>1523487.0841245693</v>
      </c>
      <c r="G14" s="3">
        <v>1514508.8645707495</v>
      </c>
      <c r="H14" s="36">
        <v>3786.2045769002289</v>
      </c>
      <c r="I14" s="37">
        <v>5060.475429204409</v>
      </c>
      <c r="J14" s="37">
        <v>912.66666666666663</v>
      </c>
      <c r="K14" s="36">
        <v>3784.3333333333335</v>
      </c>
      <c r="L14" s="36">
        <v>2337.3333333333335</v>
      </c>
      <c r="M14" s="36">
        <v>6178.666666666667</v>
      </c>
      <c r="N14" s="36">
        <v>2.7666666666666671</v>
      </c>
      <c r="O14" s="36">
        <v>2.2666666666666662</v>
      </c>
      <c r="P14" s="36">
        <v>0.28082051282051279</v>
      </c>
      <c r="Q14" s="36">
        <v>0.37983873665897155</v>
      </c>
    </row>
    <row r="15" spans="1:17" ht="17">
      <c r="A15" s="11">
        <v>10</v>
      </c>
      <c r="B15" s="36">
        <v>32.19671782789186</v>
      </c>
      <c r="C15" s="36">
        <v>40.819536007839282</v>
      </c>
      <c r="D15" s="3">
        <v>728135.22752425086</v>
      </c>
      <c r="E15" s="3">
        <v>726389.51708489435</v>
      </c>
      <c r="F15" s="3">
        <v>795272.08546656184</v>
      </c>
      <c r="G15" s="3">
        <v>791892.92166087055</v>
      </c>
      <c r="H15" s="36">
        <v>1900.6639792380156</v>
      </c>
      <c r="I15" s="37">
        <v>1397.778076390503</v>
      </c>
      <c r="J15" s="37">
        <v>387.66666666666669</v>
      </c>
      <c r="K15" s="36">
        <v>572.33333333333337</v>
      </c>
      <c r="L15" s="36">
        <v>833.66666666666663</v>
      </c>
      <c r="M15" s="36">
        <v>381.33333333333331</v>
      </c>
      <c r="N15" s="36">
        <v>2.1999999999999997</v>
      </c>
      <c r="O15" s="36">
        <v>0.66666666666666663</v>
      </c>
      <c r="P15" s="36">
        <v>0.31741266375545857</v>
      </c>
      <c r="Q15" s="36">
        <v>0.60013981125480598</v>
      </c>
    </row>
    <row r="16" spans="1:17" ht="17">
      <c r="A16" s="11">
        <v>11</v>
      </c>
      <c r="B16" s="36">
        <v>66.866114628609296</v>
      </c>
      <c r="C16" s="36">
        <v>76.723123514480193</v>
      </c>
      <c r="D16" s="3">
        <v>1067358.2741797098</v>
      </c>
      <c r="E16" s="3">
        <v>1064805.1973260285</v>
      </c>
      <c r="F16" s="3">
        <v>865191.59072442935</v>
      </c>
      <c r="G16" s="3">
        <v>858738.47868348879</v>
      </c>
      <c r="H16" s="36">
        <v>6301.6593903445173</v>
      </c>
      <c r="I16" s="37">
        <v>7027.5794774694368</v>
      </c>
      <c r="J16" s="37">
        <v>1362.6666666666667</v>
      </c>
      <c r="K16" s="36">
        <v>983.33333333333337</v>
      </c>
      <c r="L16" s="36">
        <v>1063.6666666666667</v>
      </c>
      <c r="M16" s="36">
        <v>1409</v>
      </c>
      <c r="N16" s="36">
        <v>0.80000000000000016</v>
      </c>
      <c r="O16" s="36">
        <v>1.3</v>
      </c>
      <c r="P16" s="36">
        <v>0.56161560653935982</v>
      </c>
      <c r="Q16" s="36">
        <v>0.41103525149784031</v>
      </c>
    </row>
    <row r="17" spans="1:17" ht="17">
      <c r="A17" s="11">
        <v>12</v>
      </c>
      <c r="B17" s="36">
        <v>158.54707353657304</v>
      </c>
      <c r="C17" s="36">
        <v>59.139265002196296</v>
      </c>
      <c r="D17" s="3">
        <v>1366240.2955467217</v>
      </c>
      <c r="E17" s="3">
        <v>1361917.3142455257</v>
      </c>
      <c r="F17" s="3">
        <v>1332927.7101036436</v>
      </c>
      <c r="G17" s="3">
        <v>1330366.4891037648</v>
      </c>
      <c r="H17" s="36">
        <v>17307.043091101456</v>
      </c>
      <c r="I17" s="37">
        <v>4318.3728850590996</v>
      </c>
      <c r="J17" s="37">
        <v>3080.5</v>
      </c>
      <c r="K17" s="36">
        <v>801</v>
      </c>
      <c r="L17" s="36">
        <v>3310.5</v>
      </c>
      <c r="M17" s="36">
        <v>1134</v>
      </c>
      <c r="N17" s="36">
        <v>1.3</v>
      </c>
      <c r="O17" s="36">
        <v>1.4333333333333333</v>
      </c>
      <c r="P17" s="36">
        <v>0.48200594586136752</v>
      </c>
      <c r="Q17" s="36">
        <v>0.413953488372093</v>
      </c>
    </row>
    <row r="18" spans="1:17" ht="17">
      <c r="A18" s="11">
        <v>13</v>
      </c>
      <c r="B18" s="36">
        <v>63.495325766237187</v>
      </c>
      <c r="C18" s="36">
        <v>159.31042108111023</v>
      </c>
      <c r="D18" s="3">
        <v>887699.74668382737</v>
      </c>
      <c r="E18" s="3">
        <v>885797.5521145165</v>
      </c>
      <c r="F18" s="3">
        <v>914648.16141672141</v>
      </c>
      <c r="G18" s="3">
        <v>907688.01640773227</v>
      </c>
      <c r="H18" s="36">
        <v>3382.7078851128463</v>
      </c>
      <c r="I18" s="37">
        <v>13562.218047448667</v>
      </c>
      <c r="J18" s="37">
        <v>732</v>
      </c>
      <c r="K18" s="36">
        <v>3055</v>
      </c>
      <c r="L18" s="36">
        <v>1025.5</v>
      </c>
      <c r="M18" s="36">
        <v>5271.333333333333</v>
      </c>
      <c r="N18" s="36">
        <v>1.5</v>
      </c>
      <c r="O18" s="36">
        <v>1.6666666666666667</v>
      </c>
      <c r="P18" s="36">
        <v>0.41650071123755333</v>
      </c>
      <c r="Q18" s="36">
        <v>0.36690820289042803</v>
      </c>
    </row>
    <row r="19" spans="1:17" ht="17">
      <c r="A19" s="11">
        <v>14</v>
      </c>
      <c r="B19" s="36">
        <v>99.420413319733598</v>
      </c>
      <c r="C19" s="36">
        <v>93.759167522342892</v>
      </c>
      <c r="D19" s="3"/>
      <c r="E19" s="3"/>
      <c r="F19" s="3"/>
      <c r="G19" s="3"/>
      <c r="H19" s="36">
        <v>7619.2766806106083</v>
      </c>
      <c r="I19" s="37">
        <v>5127.9970248274039</v>
      </c>
      <c r="J19" s="37">
        <v>1964</v>
      </c>
      <c r="K19" s="36">
        <v>1402</v>
      </c>
      <c r="L19" s="36">
        <v>2225.6666666666665</v>
      </c>
      <c r="M19" s="36">
        <v>922.66666666666663</v>
      </c>
      <c r="N19" s="36">
        <v>1.1333333333333333</v>
      </c>
      <c r="O19" s="36">
        <v>0.66666666666666663</v>
      </c>
      <c r="P19" s="36">
        <v>0.46877237648182041</v>
      </c>
      <c r="Q19" s="36">
        <v>0.60309721823917406</v>
      </c>
    </row>
    <row r="20" spans="1:17" ht="17">
      <c r="A20" s="29">
        <v>15</v>
      </c>
      <c r="B20" s="37" t="s">
        <v>0</v>
      </c>
      <c r="C20" s="37">
        <v>48.22051030137996</v>
      </c>
      <c r="D20" s="4"/>
      <c r="E20" s="4"/>
      <c r="F20" s="4"/>
      <c r="G20" s="4"/>
      <c r="H20" s="37" t="s">
        <v>0</v>
      </c>
      <c r="I20" s="37">
        <v>2353.0006369519979</v>
      </c>
      <c r="J20" s="37"/>
      <c r="K20" s="37">
        <v>902.33333333333337</v>
      </c>
      <c r="L20" s="37"/>
      <c r="M20" s="37">
        <v>553.66666666666663</v>
      </c>
      <c r="N20" s="37"/>
      <c r="O20" s="37">
        <v>0.60000000000000009</v>
      </c>
      <c r="P20" s="37"/>
      <c r="Q20" s="37">
        <v>0.61973443223443225</v>
      </c>
    </row>
    <row r="21" spans="1:17" ht="17">
      <c r="A21" s="29"/>
      <c r="B21" s="37"/>
      <c r="C21" s="37"/>
      <c r="D21" s="4"/>
      <c r="E21" s="4"/>
      <c r="F21" s="4"/>
      <c r="G21" s="4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3" spans="1:17" ht="18">
      <c r="A23" s="113" t="s">
        <v>15</v>
      </c>
      <c r="B23" s="27" t="s">
        <v>9</v>
      </c>
      <c r="C23" s="12"/>
      <c r="D23" s="12"/>
      <c r="E23" s="12"/>
      <c r="F23" s="12"/>
      <c r="G23" s="12"/>
      <c r="H23" s="28" t="s">
        <v>10</v>
      </c>
      <c r="I23" s="12"/>
      <c r="J23" s="115" t="s">
        <v>8</v>
      </c>
      <c r="K23" s="115"/>
      <c r="L23" s="115" t="s">
        <v>7</v>
      </c>
      <c r="M23" s="115"/>
      <c r="N23" s="115" t="s">
        <v>6</v>
      </c>
      <c r="O23" s="116"/>
      <c r="P23" s="117" t="s">
        <v>11</v>
      </c>
      <c r="Q23" s="117"/>
    </row>
    <row r="24" spans="1:17" ht="18">
      <c r="A24" s="114"/>
      <c r="B24" s="7" t="s">
        <v>5</v>
      </c>
      <c r="C24" s="7" t="s">
        <v>4</v>
      </c>
      <c r="D24" s="7"/>
      <c r="E24" s="7"/>
      <c r="F24" s="7"/>
      <c r="G24" s="7"/>
      <c r="H24" s="7" t="s">
        <v>5</v>
      </c>
      <c r="I24" s="7" t="s">
        <v>4</v>
      </c>
      <c r="J24" s="8" t="s">
        <v>5</v>
      </c>
      <c r="K24" s="8" t="s">
        <v>4</v>
      </c>
      <c r="L24" s="8" t="s">
        <v>5</v>
      </c>
      <c r="M24" s="8" t="s">
        <v>4</v>
      </c>
      <c r="N24" s="8" t="s">
        <v>5</v>
      </c>
      <c r="O24" s="8" t="s">
        <v>4</v>
      </c>
      <c r="P24" s="8" t="s">
        <v>5</v>
      </c>
      <c r="Q24" s="8" t="s">
        <v>4</v>
      </c>
    </row>
    <row r="25" spans="1:17" ht="18">
      <c r="A25" s="9" t="s">
        <v>3</v>
      </c>
      <c r="B25" s="102"/>
      <c r="C25" s="112"/>
      <c r="D25" s="2"/>
      <c r="E25" s="2"/>
      <c r="F25" s="2"/>
      <c r="G25" s="2"/>
      <c r="H25" s="102"/>
      <c r="I25" s="103"/>
      <c r="J25" s="102"/>
      <c r="K25" s="103"/>
      <c r="L25" s="102"/>
      <c r="M25" s="103"/>
      <c r="N25" s="102"/>
      <c r="O25" s="103"/>
      <c r="P25" s="102"/>
      <c r="Q25" s="103"/>
    </row>
    <row r="26" spans="1:17" ht="18">
      <c r="A26" s="9" t="s">
        <v>2</v>
      </c>
      <c r="B26" s="13">
        <f>AVERAGE(B29:B42)</f>
        <v>63.196743550672558</v>
      </c>
      <c r="C26" s="13">
        <f t="shared" ref="C26:Q26" si="3">AVERAGE(C29:C42)</f>
        <v>77.459051382726344</v>
      </c>
      <c r="D26" s="13">
        <f t="shared" si="3"/>
        <v>1214658.3861421265</v>
      </c>
      <c r="E26" s="13">
        <f t="shared" si="3"/>
        <v>1210009.1210807611</v>
      </c>
      <c r="F26" s="13">
        <f t="shared" si="3"/>
        <v>1205464.074735262</v>
      </c>
      <c r="G26" s="13">
        <f t="shared" si="3"/>
        <v>1199273.3374723257</v>
      </c>
      <c r="H26" s="13">
        <f t="shared" si="3"/>
        <v>4649.2650613653632</v>
      </c>
      <c r="I26" s="13">
        <f t="shared" si="3"/>
        <v>6190.7372629363917</v>
      </c>
      <c r="J26" s="13">
        <f t="shared" si="3"/>
        <v>923.64583333333337</v>
      </c>
      <c r="K26" s="13">
        <f t="shared" si="3"/>
        <v>1375.7142857142858</v>
      </c>
      <c r="L26" s="13">
        <f t="shared" si="3"/>
        <v>1344.7291666666667</v>
      </c>
      <c r="M26" s="13">
        <f t="shared" si="3"/>
        <v>2229.9821428571427</v>
      </c>
      <c r="N26" s="13">
        <f t="shared" si="3"/>
        <v>1.4454545454545453</v>
      </c>
      <c r="O26" s="13">
        <f t="shared" si="3"/>
        <v>1.948076923076923</v>
      </c>
      <c r="P26" s="13">
        <f t="shared" si="3"/>
        <v>0.38913192086807485</v>
      </c>
      <c r="Q26" s="13">
        <f t="shared" si="3"/>
        <v>0.40156592385106465</v>
      </c>
    </row>
    <row r="27" spans="1:17" ht="18">
      <c r="A27" s="9" t="s">
        <v>1</v>
      </c>
      <c r="B27" s="14">
        <f>STDEV(B29:B42)</f>
        <v>31.159080184712316</v>
      </c>
      <c r="C27" s="14">
        <f t="shared" ref="C27:Q27" si="4">STDEV(C29:C42)</f>
        <v>36.312976431314475</v>
      </c>
      <c r="D27" s="14">
        <f t="shared" si="4"/>
        <v>240343.96399717132</v>
      </c>
      <c r="E27" s="14">
        <f t="shared" si="4"/>
        <v>238230.50669283856</v>
      </c>
      <c r="F27" s="14">
        <f t="shared" si="4"/>
        <v>296751.23674916342</v>
      </c>
      <c r="G27" s="14">
        <f t="shared" si="4"/>
        <v>294053.0152215088</v>
      </c>
      <c r="H27" s="14">
        <f t="shared" si="4"/>
        <v>2855.5700816459262</v>
      </c>
      <c r="I27" s="14">
        <f t="shared" si="4"/>
        <v>4126.8152102759341</v>
      </c>
      <c r="J27" s="14">
        <f t="shared" si="4"/>
        <v>657.24268606820681</v>
      </c>
      <c r="K27" s="14">
        <f t="shared" si="4"/>
        <v>1018.1149287981973</v>
      </c>
      <c r="L27" s="14">
        <f t="shared" si="4"/>
        <v>958.84002160241266</v>
      </c>
      <c r="M27" s="14">
        <f t="shared" si="4"/>
        <v>2111.6378178312339</v>
      </c>
      <c r="N27" s="14">
        <f t="shared" si="4"/>
        <v>0.34889435754576609</v>
      </c>
      <c r="O27" s="14">
        <f t="shared" si="4"/>
        <v>1.3157880060720557</v>
      </c>
      <c r="P27" s="14">
        <f t="shared" si="4"/>
        <v>0.10623143689544784</v>
      </c>
      <c r="Q27" s="14">
        <f t="shared" si="4"/>
        <v>0.17425870127223025</v>
      </c>
    </row>
    <row r="28" spans="1:17" ht="18">
      <c r="A28" s="10" t="s">
        <v>12</v>
      </c>
      <c r="B28" s="15">
        <f>B27/SQRT(12)</f>
        <v>8.9948516661723961</v>
      </c>
      <c r="C28" s="15">
        <f t="shared" ref="C28:Q28" si="5">C27/SQRT(12)</f>
        <v>10.482653358847974</v>
      </c>
      <c r="D28" s="15">
        <f t="shared" si="5"/>
        <v>69381.326155934294</v>
      </c>
      <c r="E28" s="15">
        <f t="shared" si="5"/>
        <v>68771.223584145642</v>
      </c>
      <c r="F28" s="15">
        <f t="shared" si="5"/>
        <v>85664.703209741943</v>
      </c>
      <c r="G28" s="15">
        <f t="shared" si="5"/>
        <v>84885.793747079617</v>
      </c>
      <c r="H28" s="15">
        <f t="shared" si="5"/>
        <v>824.3320776640586</v>
      </c>
      <c r="I28" s="15">
        <f t="shared" si="5"/>
        <v>1191.3089362743265</v>
      </c>
      <c r="J28" s="15">
        <f t="shared" si="5"/>
        <v>189.72962086219596</v>
      </c>
      <c r="K28" s="15">
        <f t="shared" si="5"/>
        <v>293.90446410380798</v>
      </c>
      <c r="L28" s="15">
        <f t="shared" si="5"/>
        <v>276.79327229096981</v>
      </c>
      <c r="M28" s="15">
        <f t="shared" si="5"/>
        <v>609.57733127792847</v>
      </c>
      <c r="N28" s="15">
        <f t="shared" si="5"/>
        <v>0.1007171256238948</v>
      </c>
      <c r="O28" s="15">
        <f t="shared" si="5"/>
        <v>0.37983527975109116</v>
      </c>
      <c r="P28" s="15">
        <f t="shared" si="5"/>
        <v>3.0666374343993778E-2</v>
      </c>
      <c r="Q28" s="15">
        <f t="shared" si="5"/>
        <v>5.0304154044078363E-2</v>
      </c>
    </row>
    <row r="29" spans="1:17" ht="17">
      <c r="A29" s="11">
        <v>2</v>
      </c>
      <c r="B29" s="3" t="s">
        <v>0</v>
      </c>
      <c r="C29" s="4">
        <v>64.049883981903051</v>
      </c>
      <c r="D29" s="3" t="s">
        <v>0</v>
      </c>
      <c r="E29" s="3" t="s">
        <v>0</v>
      </c>
      <c r="F29" s="5">
        <v>1093577.7568744526</v>
      </c>
      <c r="G29" s="5">
        <v>1089115.585684139</v>
      </c>
      <c r="H29" s="3" t="s">
        <v>0</v>
      </c>
      <c r="I29" s="4">
        <v>4462.1711903135292</v>
      </c>
      <c r="J29" s="1" t="s">
        <v>0</v>
      </c>
      <c r="K29" s="1">
        <v>693.25</v>
      </c>
      <c r="L29" s="1" t="s">
        <v>0</v>
      </c>
      <c r="M29" s="1">
        <v>1104.25</v>
      </c>
      <c r="N29" s="1" t="s">
        <v>0</v>
      </c>
      <c r="O29" s="1">
        <v>1.6</v>
      </c>
      <c r="P29" s="6"/>
      <c r="Q29" s="6">
        <f>K29/(K29+M29)</f>
        <v>0.38567454798331013</v>
      </c>
    </row>
    <row r="30" spans="1:17" ht="17">
      <c r="A30" s="11">
        <v>3</v>
      </c>
      <c r="B30" s="3">
        <v>130.28222155746107</v>
      </c>
      <c r="C30" s="3">
        <v>112.45224078993576</v>
      </c>
      <c r="D30" s="3">
        <v>1568334.838838429</v>
      </c>
      <c r="E30" s="3">
        <v>1558068.6485467481</v>
      </c>
      <c r="F30" s="5">
        <v>1381837.8417979435</v>
      </c>
      <c r="G30" s="5">
        <v>1374459.3292027458</v>
      </c>
      <c r="H30" s="3">
        <v>10266.190291680861</v>
      </c>
      <c r="I30" s="3">
        <v>7378.5125951976515</v>
      </c>
      <c r="J30" s="1">
        <v>2286.25</v>
      </c>
      <c r="K30" s="1">
        <v>1760.25</v>
      </c>
      <c r="L30" s="1">
        <v>3209</v>
      </c>
      <c r="M30" s="1">
        <v>1331</v>
      </c>
      <c r="N30" s="1">
        <v>1.4</v>
      </c>
      <c r="O30" s="1">
        <v>0.77500000000000002</v>
      </c>
      <c r="P30" s="6">
        <f t="shared" ref="P30:Q42" si="6">J30/(J30+L30)</f>
        <v>0.41604112642736907</v>
      </c>
      <c r="Q30" s="6">
        <f t="shared" si="6"/>
        <v>0.56942984229680549</v>
      </c>
    </row>
    <row r="31" spans="1:17" ht="17">
      <c r="A31" s="11">
        <v>4</v>
      </c>
      <c r="B31" s="3">
        <v>77.667560249348668</v>
      </c>
      <c r="C31" s="3">
        <v>145.79644158669555</v>
      </c>
      <c r="D31" s="3">
        <v>1501274.4095502149</v>
      </c>
      <c r="E31" s="3">
        <v>1494520.101534242</v>
      </c>
      <c r="F31" s="5">
        <v>1797736.5800509357</v>
      </c>
      <c r="G31" s="5">
        <v>1782656.8425113996</v>
      </c>
      <c r="H31" s="3">
        <v>6754.3080159728415</v>
      </c>
      <c r="I31" s="3">
        <v>15079.737539536087</v>
      </c>
      <c r="J31" s="1">
        <v>910.5</v>
      </c>
      <c r="K31" s="1">
        <v>3386</v>
      </c>
      <c r="L31" s="1">
        <v>1966</v>
      </c>
      <c r="M31" s="1">
        <v>4056.75</v>
      </c>
      <c r="N31" s="1">
        <v>2.375</v>
      </c>
      <c r="O31" s="1">
        <v>1.4000000000000001</v>
      </c>
      <c r="P31" s="6">
        <f t="shared" si="6"/>
        <v>0.31653050582304887</v>
      </c>
      <c r="Q31" s="6">
        <f t="shared" si="6"/>
        <v>0.45493937052836653</v>
      </c>
    </row>
    <row r="32" spans="1:17" ht="17">
      <c r="A32" s="11">
        <v>5</v>
      </c>
      <c r="B32" s="3">
        <v>63.056934968175007</v>
      </c>
      <c r="C32" s="3">
        <v>24.303728088297468</v>
      </c>
      <c r="D32" s="3">
        <v>1314202.9425947792</v>
      </c>
      <c r="E32" s="3">
        <v>1309807.9038905334</v>
      </c>
      <c r="F32" s="5">
        <v>918953.39635402581</v>
      </c>
      <c r="G32" s="5">
        <v>918024.22153034748</v>
      </c>
      <c r="H32" s="3">
        <v>4395.0387042458169</v>
      </c>
      <c r="I32" s="3">
        <v>929.17482367833145</v>
      </c>
      <c r="J32" s="1">
        <v>873.5</v>
      </c>
      <c r="K32" s="1">
        <v>176.25</v>
      </c>
      <c r="L32" s="1">
        <v>1260.75</v>
      </c>
      <c r="M32" s="1">
        <v>331.25</v>
      </c>
      <c r="N32" s="1">
        <v>1.325</v>
      </c>
      <c r="O32" s="1">
        <v>2.0749999999999997</v>
      </c>
      <c r="P32" s="6">
        <f t="shared" si="6"/>
        <v>0.40927726367576434</v>
      </c>
      <c r="Q32" s="6">
        <f t="shared" si="6"/>
        <v>0.34729064039408869</v>
      </c>
    </row>
    <row r="33" spans="1:17" ht="17">
      <c r="A33" s="11">
        <v>6</v>
      </c>
      <c r="B33" s="3">
        <v>11.176498271761027</v>
      </c>
      <c r="C33" s="3">
        <v>25.251792408769631</v>
      </c>
      <c r="D33" s="3">
        <v>1216919.0855937982</v>
      </c>
      <c r="E33" s="3">
        <v>1216176.9017843213</v>
      </c>
      <c r="F33" s="5">
        <v>1057718.1899579132</v>
      </c>
      <c r="G33" s="5">
        <v>1054511.420215084</v>
      </c>
      <c r="H33" s="3">
        <v>742.18380947690457</v>
      </c>
      <c r="I33" s="3">
        <v>3206.7697428292595</v>
      </c>
      <c r="J33" s="1">
        <v>17</v>
      </c>
      <c r="K33" s="1">
        <v>99.75</v>
      </c>
      <c r="L33" s="1">
        <v>178.75</v>
      </c>
      <c r="M33" s="1">
        <v>508.5</v>
      </c>
      <c r="N33" s="1"/>
      <c r="O33" s="1"/>
      <c r="P33" s="6">
        <f t="shared" si="6"/>
        <v>8.6845466155810985E-2</v>
      </c>
      <c r="Q33" s="6">
        <f t="shared" si="6"/>
        <v>0.16399506781750925</v>
      </c>
    </row>
    <row r="34" spans="1:17" ht="17">
      <c r="A34" s="11">
        <v>7</v>
      </c>
      <c r="B34" s="3">
        <v>59.996014960254783</v>
      </c>
      <c r="C34" s="3">
        <v>83.471945239501991</v>
      </c>
      <c r="D34" s="3">
        <v>1190434.1662610678</v>
      </c>
      <c r="E34" s="3">
        <v>1186249.8841727418</v>
      </c>
      <c r="F34" s="5">
        <v>1051698.3830838818</v>
      </c>
      <c r="G34" s="5">
        <v>1043935.336686982</v>
      </c>
      <c r="H34" s="3">
        <v>4184.2820883260574</v>
      </c>
      <c r="I34" s="3">
        <v>7763.046396899852</v>
      </c>
      <c r="J34" s="1">
        <v>855.25</v>
      </c>
      <c r="K34" s="1">
        <v>1964.25</v>
      </c>
      <c r="L34" s="1">
        <v>1200</v>
      </c>
      <c r="M34" s="1">
        <v>6400.5</v>
      </c>
      <c r="N34" s="1">
        <v>1.35</v>
      </c>
      <c r="O34" s="1">
        <v>2.4</v>
      </c>
      <c r="P34" s="6">
        <f t="shared" si="6"/>
        <v>0.41612942464420388</v>
      </c>
      <c r="Q34" s="6">
        <f t="shared" si="6"/>
        <v>0.23482471084013271</v>
      </c>
    </row>
    <row r="35" spans="1:17" ht="17">
      <c r="A35" s="11">
        <v>8</v>
      </c>
      <c r="B35" s="3">
        <v>91.35364224133366</v>
      </c>
      <c r="C35" s="3">
        <v>121.78894584180311</v>
      </c>
      <c r="D35" s="3">
        <v>1164885.9020384899</v>
      </c>
      <c r="E35" s="3">
        <v>1157995.2707582787</v>
      </c>
      <c r="F35" s="5">
        <v>1539802.6243765231</v>
      </c>
      <c r="G35" s="5">
        <v>1526534.3808999988</v>
      </c>
      <c r="H35" s="3">
        <v>6890.6312802112661</v>
      </c>
      <c r="I35" s="3">
        <v>13268.243476524251</v>
      </c>
      <c r="J35" s="1">
        <v>1534.75</v>
      </c>
      <c r="K35" s="1">
        <v>2092.75</v>
      </c>
      <c r="L35" s="1">
        <v>2683.75</v>
      </c>
      <c r="M35" s="1">
        <v>6377</v>
      </c>
      <c r="N35" s="1">
        <v>1.7000000000000002</v>
      </c>
      <c r="O35" s="1">
        <v>3.05</v>
      </c>
      <c r="P35" s="6">
        <f t="shared" si="6"/>
        <v>0.36381415194974515</v>
      </c>
      <c r="Q35" s="6">
        <f t="shared" si="6"/>
        <v>0.24708521502995956</v>
      </c>
    </row>
    <row r="36" spans="1:17" ht="17">
      <c r="A36" s="11">
        <v>9</v>
      </c>
      <c r="B36" s="3">
        <v>59.080579117389803</v>
      </c>
      <c r="C36" s="3">
        <v>56.875821059361186</v>
      </c>
      <c r="D36" s="3">
        <v>1193100.0098298842</v>
      </c>
      <c r="E36" s="3">
        <v>1189195.2637983884</v>
      </c>
      <c r="F36" s="5">
        <v>1244953.8681175788</v>
      </c>
      <c r="G36" s="5">
        <v>1242344.0447894661</v>
      </c>
      <c r="H36" s="3">
        <v>3904.7460314957425</v>
      </c>
      <c r="I36" s="3">
        <v>2609.8233281127177</v>
      </c>
      <c r="J36" s="1">
        <v>779</v>
      </c>
      <c r="K36" s="1">
        <v>629</v>
      </c>
      <c r="L36" s="1">
        <v>1129.25</v>
      </c>
      <c r="M36" s="1">
        <v>852.5</v>
      </c>
      <c r="N36" s="1">
        <v>1.375</v>
      </c>
      <c r="O36" s="1">
        <v>1.375</v>
      </c>
      <c r="P36" s="6">
        <f t="shared" si="6"/>
        <v>0.40822743351238044</v>
      </c>
      <c r="Q36" s="6">
        <f t="shared" si="6"/>
        <v>0.424569692878839</v>
      </c>
    </row>
    <row r="37" spans="1:17" ht="17">
      <c r="A37" s="11">
        <v>10</v>
      </c>
      <c r="B37" s="3">
        <v>81.414253893510775</v>
      </c>
      <c r="C37" s="3">
        <v>105.20657486284925</v>
      </c>
      <c r="D37" s="3">
        <v>1377315.7350643442</v>
      </c>
      <c r="E37" s="3">
        <v>1369185.897712914</v>
      </c>
      <c r="F37" s="5">
        <v>1523487.0841245693</v>
      </c>
      <c r="G37" s="5">
        <v>1514508.8645707495</v>
      </c>
      <c r="H37" s="3">
        <v>8129.8373514302075</v>
      </c>
      <c r="I37" s="3">
        <v>8978.2195538198575</v>
      </c>
      <c r="J37" s="1">
        <v>1812.25</v>
      </c>
      <c r="K37" s="1">
        <v>1854.75</v>
      </c>
      <c r="L37" s="1">
        <v>2150.75</v>
      </c>
      <c r="M37" s="1">
        <v>2772.5</v>
      </c>
      <c r="N37" s="1">
        <v>1.35</v>
      </c>
      <c r="O37" s="1">
        <v>1.65</v>
      </c>
      <c r="P37" s="6">
        <f t="shared" si="6"/>
        <v>0.45729245521069894</v>
      </c>
      <c r="Q37" s="6">
        <f t="shared" si="6"/>
        <v>0.40083202766221837</v>
      </c>
    </row>
    <row r="38" spans="1:17" ht="17">
      <c r="A38" s="11">
        <v>11</v>
      </c>
      <c r="B38" s="3">
        <v>35.983416267028424</v>
      </c>
      <c r="C38" s="3">
        <v>50.925445481528833</v>
      </c>
      <c r="D38" s="3">
        <v>728135.22752425086</v>
      </c>
      <c r="E38" s="3">
        <v>726389.51708489435</v>
      </c>
      <c r="F38" s="5">
        <v>795272.08546656184</v>
      </c>
      <c r="G38" s="5">
        <v>791892.92166087055</v>
      </c>
      <c r="H38" s="3">
        <v>1745.7104393565096</v>
      </c>
      <c r="I38" s="3">
        <v>3379.1638056912925</v>
      </c>
      <c r="J38" s="1">
        <v>518</v>
      </c>
      <c r="K38" s="1">
        <v>810.25</v>
      </c>
      <c r="L38" s="1">
        <v>663.5</v>
      </c>
      <c r="M38" s="1">
        <v>1259</v>
      </c>
      <c r="N38" s="1">
        <v>1.2750000000000001</v>
      </c>
      <c r="O38" s="1">
        <v>1.625</v>
      </c>
      <c r="P38" s="6">
        <f t="shared" si="6"/>
        <v>0.43842573000423191</v>
      </c>
      <c r="Q38" s="6">
        <f t="shared" si="6"/>
        <v>0.39156699287181346</v>
      </c>
    </row>
    <row r="39" spans="1:17" ht="17">
      <c r="A39" s="11">
        <v>12</v>
      </c>
      <c r="B39" s="3">
        <v>41.624221073793073</v>
      </c>
      <c r="C39" s="3">
        <v>50.700487212597601</v>
      </c>
      <c r="D39" s="3">
        <v>1067358.2741797098</v>
      </c>
      <c r="E39" s="3">
        <v>1064805.1973260285</v>
      </c>
      <c r="F39" s="5">
        <v>865191.59072442935</v>
      </c>
      <c r="G39" s="5">
        <v>858738.47868348879</v>
      </c>
      <c r="H39" s="3">
        <v>2553.0768536813557</v>
      </c>
      <c r="I39" s="3">
        <v>6453.1120409405557</v>
      </c>
      <c r="J39" s="1">
        <v>274.75</v>
      </c>
      <c r="K39" s="1">
        <v>338.25</v>
      </c>
      <c r="L39" s="1">
        <v>393.5</v>
      </c>
      <c r="M39" s="1">
        <v>1611.75</v>
      </c>
      <c r="N39" s="1">
        <v>1.45</v>
      </c>
      <c r="O39" s="1">
        <v>5.2499999999999991</v>
      </c>
      <c r="P39" s="6">
        <f t="shared" si="6"/>
        <v>0.41114852225963339</v>
      </c>
      <c r="Q39" s="6">
        <f t="shared" si="6"/>
        <v>0.17346153846153847</v>
      </c>
    </row>
    <row r="40" spans="1:17" ht="17">
      <c r="A40" s="11">
        <v>13</v>
      </c>
      <c r="B40" s="3">
        <v>72.238056945030138</v>
      </c>
      <c r="C40" s="3">
        <v>71.700221938403104</v>
      </c>
      <c r="D40" s="3">
        <v>1366240.2955467217</v>
      </c>
      <c r="E40" s="3">
        <v>1361917.3142455257</v>
      </c>
      <c r="F40" s="5">
        <v>1332927.7101036436</v>
      </c>
      <c r="G40" s="5">
        <v>1330366.4891037648</v>
      </c>
      <c r="H40" s="3">
        <v>4322.9813011959195</v>
      </c>
      <c r="I40" s="3">
        <v>2561.2209998788312</v>
      </c>
      <c r="J40" s="1">
        <v>835.75</v>
      </c>
      <c r="K40" s="1">
        <v>793.75</v>
      </c>
      <c r="L40" s="1">
        <v>797.25</v>
      </c>
      <c r="M40" s="1">
        <v>586.25</v>
      </c>
      <c r="N40" s="1">
        <v>1</v>
      </c>
      <c r="O40" s="1">
        <v>0.72500000000000009</v>
      </c>
      <c r="P40" s="6">
        <f t="shared" si="6"/>
        <v>0.51178812002449481</v>
      </c>
      <c r="Q40" s="6">
        <f t="shared" si="6"/>
        <v>0.5751811594202898</v>
      </c>
    </row>
    <row r="41" spans="1:17" ht="17">
      <c r="A41" s="11">
        <v>14</v>
      </c>
      <c r="B41" s="3">
        <v>34.487523062984216</v>
      </c>
      <c r="C41" s="3">
        <v>104.98383776697193</v>
      </c>
      <c r="D41" s="3">
        <v>887699.74668382737</v>
      </c>
      <c r="E41" s="3">
        <v>885797.5521145165</v>
      </c>
      <c r="F41" s="5">
        <v>914648.16141672141</v>
      </c>
      <c r="G41" s="5">
        <v>907688.01640773227</v>
      </c>
      <c r="H41" s="3">
        <v>1902.1945693108719</v>
      </c>
      <c r="I41" s="3">
        <v>6960.1450089891441</v>
      </c>
      <c r="J41" s="1">
        <v>386.75</v>
      </c>
      <c r="K41" s="1">
        <v>2853.75</v>
      </c>
      <c r="L41" s="1">
        <v>504.25</v>
      </c>
      <c r="M41" s="1">
        <v>3608.5</v>
      </c>
      <c r="N41" s="1">
        <v>1.2999999999999998</v>
      </c>
      <c r="O41" s="1">
        <v>3.1999999999999997</v>
      </c>
      <c r="P41" s="6">
        <f t="shared" si="6"/>
        <v>0.43406285072951739</v>
      </c>
      <c r="Q41" s="6">
        <f t="shared" si="6"/>
        <v>0.44160315679523388</v>
      </c>
    </row>
    <row r="42" spans="1:17" ht="17">
      <c r="A42" s="11">
        <v>15</v>
      </c>
      <c r="B42" s="3" t="s">
        <v>0</v>
      </c>
      <c r="C42" s="3">
        <v>66.919353099550349</v>
      </c>
      <c r="D42" s="3" t="s">
        <v>0</v>
      </c>
      <c r="E42" s="3" t="s">
        <v>0</v>
      </c>
      <c r="F42" s="5">
        <v>1358691.7738444891</v>
      </c>
      <c r="G42" s="5">
        <v>1355050.792665791</v>
      </c>
      <c r="H42" s="3" t="s">
        <v>0</v>
      </c>
      <c r="I42" s="3">
        <v>3640.98117869813</v>
      </c>
      <c r="J42" s="1" t="s">
        <v>0</v>
      </c>
      <c r="K42" s="1">
        <v>1807.75</v>
      </c>
      <c r="L42" s="1" t="s">
        <v>0</v>
      </c>
      <c r="M42" s="1">
        <v>420</v>
      </c>
      <c r="N42" s="1" t="s">
        <v>0</v>
      </c>
      <c r="O42" s="1">
        <v>0.2</v>
      </c>
      <c r="P42" s="6"/>
      <c r="Q42" s="6">
        <f t="shared" si="6"/>
        <v>0.81146897093479964</v>
      </c>
    </row>
    <row r="43" spans="1:17" ht="17">
      <c r="A43" s="29"/>
      <c r="B43" s="3">
        <f>TTEST(B29:B42,C29:C42,2,1)</f>
        <v>9.9907896487503228E-2</v>
      </c>
      <c r="C43" s="3"/>
      <c r="D43" s="3"/>
      <c r="E43" s="3"/>
      <c r="F43" s="5"/>
      <c r="G43" s="5"/>
      <c r="H43" s="3">
        <f>TTEST(H29:H42,I29:I42,2,1)</f>
        <v>0.10760175404515229</v>
      </c>
      <c r="I43" s="3"/>
      <c r="J43" s="3">
        <f>TTEST(J29:J42,K29:K42,2,1)</f>
        <v>0.14439023958215308</v>
      </c>
      <c r="K43" s="1"/>
      <c r="L43" s="3">
        <f>TTEST(L29:L42,M29:M42,2,1)</f>
        <v>8.2613293993568856E-2</v>
      </c>
      <c r="M43" s="1"/>
      <c r="N43" s="3">
        <f>TTEST(N29:N42,O29:O42,2,1)</f>
        <v>0.11630966307748888</v>
      </c>
      <c r="O43" s="1"/>
      <c r="P43" s="3">
        <f>TTEST(P29:P42,Q29:Q42,2,1)</f>
        <v>0.56997549347695542</v>
      </c>
      <c r="Q43" s="6"/>
    </row>
    <row r="45" spans="1:17" ht="17">
      <c r="A45" s="108" t="s">
        <v>13</v>
      </c>
      <c r="B45" s="110" t="s">
        <v>9</v>
      </c>
      <c r="C45" s="111"/>
      <c r="D45" s="16"/>
      <c r="E45" s="16"/>
      <c r="F45" s="16"/>
      <c r="G45" s="16"/>
      <c r="H45" s="111" t="s">
        <v>10</v>
      </c>
      <c r="I45" s="111"/>
      <c r="J45" s="104" t="s">
        <v>8</v>
      </c>
      <c r="K45" s="104"/>
      <c r="L45" s="104" t="s">
        <v>7</v>
      </c>
      <c r="M45" s="104"/>
      <c r="N45" s="104" t="s">
        <v>6</v>
      </c>
      <c r="O45" s="104"/>
      <c r="P45" s="104" t="s">
        <v>14</v>
      </c>
      <c r="Q45" s="104"/>
    </row>
    <row r="46" spans="1:17" ht="18">
      <c r="A46" s="109"/>
      <c r="B46" s="17" t="s">
        <v>5</v>
      </c>
      <c r="C46" s="18" t="s">
        <v>4</v>
      </c>
      <c r="D46" s="18"/>
      <c r="E46" s="18"/>
      <c r="F46" s="18"/>
      <c r="G46" s="18"/>
      <c r="H46" s="18" t="s">
        <v>5</v>
      </c>
      <c r="I46" s="18" t="s">
        <v>4</v>
      </c>
      <c r="J46" s="19" t="s">
        <v>5</v>
      </c>
      <c r="K46" s="19" t="s">
        <v>4</v>
      </c>
      <c r="L46" s="19" t="s">
        <v>5</v>
      </c>
      <c r="M46" s="19" t="s">
        <v>4</v>
      </c>
      <c r="N46" s="19" t="s">
        <v>5</v>
      </c>
      <c r="O46" s="19" t="s">
        <v>4</v>
      </c>
      <c r="P46" s="19" t="s">
        <v>5</v>
      </c>
      <c r="Q46" s="19" t="s">
        <v>4</v>
      </c>
    </row>
    <row r="47" spans="1:17" ht="18">
      <c r="A47" s="20" t="s">
        <v>3</v>
      </c>
      <c r="B47" s="105"/>
      <c r="C47" s="106"/>
      <c r="D47" s="21"/>
      <c r="E47" s="21"/>
      <c r="F47" s="21"/>
      <c r="G47" s="21"/>
      <c r="H47" s="105"/>
      <c r="I47" s="107"/>
      <c r="J47" s="22"/>
      <c r="K47" s="22"/>
      <c r="L47" s="22"/>
      <c r="M47" s="22"/>
      <c r="N47" s="22"/>
      <c r="O47" s="22"/>
      <c r="P47" s="22"/>
      <c r="Q47" s="22"/>
    </row>
    <row r="48" spans="1:17" ht="18">
      <c r="A48" s="20" t="s">
        <v>2</v>
      </c>
      <c r="B48" s="23">
        <f t="shared" ref="B48:Q48" si="7">AVERAGE(B50:B68)</f>
        <v>48.321261849308044</v>
      </c>
      <c r="C48" s="23">
        <f t="shared" si="7"/>
        <v>62.897111806033735</v>
      </c>
      <c r="D48" s="23">
        <f t="shared" si="7"/>
        <v>961323.01487903134</v>
      </c>
      <c r="E48" s="23">
        <f t="shared" si="7"/>
        <v>957424.60298112617</v>
      </c>
      <c r="F48" s="23">
        <f t="shared" si="7"/>
        <v>1050227.4121107541</v>
      </c>
      <c r="G48" s="23">
        <f t="shared" si="7"/>
        <v>1040739.4946006709</v>
      </c>
      <c r="H48" s="23">
        <f t="shared" si="7"/>
        <v>4424.9201855695501</v>
      </c>
      <c r="I48" s="23">
        <f t="shared" si="7"/>
        <v>10096.730071787015</v>
      </c>
      <c r="J48" s="23">
        <f t="shared" si="7"/>
        <v>576.23265648152164</v>
      </c>
      <c r="K48" s="23">
        <f t="shared" si="7"/>
        <v>986.30592151972655</v>
      </c>
      <c r="L48" s="23">
        <f t="shared" si="7"/>
        <v>1154.5425379832366</v>
      </c>
      <c r="M48" s="23">
        <f t="shared" si="7"/>
        <v>1916.2248902862366</v>
      </c>
      <c r="N48" s="23">
        <f t="shared" si="7"/>
        <v>2.9846957426069558</v>
      </c>
      <c r="O48" s="23">
        <f t="shared" si="7"/>
        <v>4.0671835678951256</v>
      </c>
      <c r="P48" s="23">
        <f t="shared" si="7"/>
        <v>0.33236261784014803</v>
      </c>
      <c r="Q48" s="23">
        <f t="shared" si="7"/>
        <v>0.33561419727589115</v>
      </c>
    </row>
    <row r="49" spans="1:17" ht="18">
      <c r="A49" s="24" t="s">
        <v>1</v>
      </c>
      <c r="B49" s="25">
        <v>24.960367680015281</v>
      </c>
      <c r="C49" s="25">
        <v>35.355742512327247</v>
      </c>
      <c r="D49" s="25">
        <v>179972.60278272157</v>
      </c>
      <c r="E49" s="25">
        <v>183280.51680857642</v>
      </c>
      <c r="F49" s="25">
        <v>280546.33733061759</v>
      </c>
      <c r="G49" s="25">
        <v>272883.89902741415</v>
      </c>
      <c r="H49" s="25">
        <v>4515.1521376780902</v>
      </c>
      <c r="I49" s="25">
        <v>15147.530860929368</v>
      </c>
      <c r="J49" s="25">
        <v>346.26820370599876</v>
      </c>
      <c r="K49" s="25">
        <v>726.580968823126</v>
      </c>
      <c r="L49" s="25">
        <v>1344.892896789723</v>
      </c>
      <c r="M49" s="25">
        <v>2035.0660876915817</v>
      </c>
      <c r="N49" s="25">
        <v>3.4103650228157103</v>
      </c>
      <c r="O49" s="25">
        <v>6.7465260899530044</v>
      </c>
      <c r="P49" s="25">
        <v>0.2510771265138218</v>
      </c>
      <c r="Q49" s="25">
        <v>0.26284639597313531</v>
      </c>
    </row>
    <row r="50" spans="1:17" ht="17">
      <c r="A50" s="26">
        <v>1</v>
      </c>
      <c r="B50" s="21">
        <v>56.358189338526834</v>
      </c>
      <c r="C50" s="21" t="s">
        <v>0</v>
      </c>
      <c r="D50" s="21">
        <v>1273528.2682931505</v>
      </c>
      <c r="E50" s="21">
        <v>1271470.9474202462</v>
      </c>
      <c r="F50" s="22" t="s">
        <v>0</v>
      </c>
      <c r="G50" s="22" t="s">
        <v>0</v>
      </c>
      <c r="H50" s="21">
        <v>2057.3208729042672</v>
      </c>
      <c r="I50" s="21" t="s">
        <v>0</v>
      </c>
      <c r="J50" s="22">
        <v>698.5</v>
      </c>
      <c r="K50" s="22" t="s">
        <v>0</v>
      </c>
      <c r="L50" s="22">
        <v>241.5</v>
      </c>
      <c r="M50" s="22" t="s">
        <v>0</v>
      </c>
      <c r="N50" s="22">
        <v>0.35</v>
      </c>
      <c r="O50" s="22" t="s">
        <v>0</v>
      </c>
      <c r="P50" s="22">
        <f>J50/(J50+L50)</f>
        <v>0.74308510638297876</v>
      </c>
      <c r="Q50" s="22"/>
    </row>
    <row r="51" spans="1:17" ht="17">
      <c r="A51" s="26">
        <v>2</v>
      </c>
      <c r="B51" s="21">
        <v>55.245760621668218</v>
      </c>
      <c r="C51" s="21" t="s">
        <v>0</v>
      </c>
      <c r="D51" s="21">
        <v>1238703.2984594596</v>
      </c>
      <c r="E51" s="21">
        <v>1236047.8573447959</v>
      </c>
      <c r="F51" s="22" t="s">
        <v>0</v>
      </c>
      <c r="G51" s="22" t="s">
        <v>0</v>
      </c>
      <c r="H51" s="21">
        <v>2655.4411146636121</v>
      </c>
      <c r="I51" s="21" t="s">
        <v>0</v>
      </c>
      <c r="J51" s="22">
        <v>541</v>
      </c>
      <c r="K51" s="22" t="s">
        <v>0</v>
      </c>
      <c r="L51" s="22">
        <v>1232</v>
      </c>
      <c r="M51" s="22" t="s">
        <v>0</v>
      </c>
      <c r="N51" s="22">
        <v>2.1500000000000004</v>
      </c>
      <c r="O51" s="22" t="s">
        <v>0</v>
      </c>
      <c r="P51" s="22">
        <f t="shared" ref="P51:Q58" si="8">J51/(J51+L51)</f>
        <v>0.30513254371122389</v>
      </c>
      <c r="Q51" s="22"/>
    </row>
    <row r="52" spans="1:17" ht="17">
      <c r="A52" s="26">
        <v>3</v>
      </c>
      <c r="B52" s="21">
        <v>8.3767181073496779</v>
      </c>
      <c r="C52" s="21">
        <v>8.1065244531597731</v>
      </c>
      <c r="D52" s="21">
        <v>1251605.3747906836</v>
      </c>
      <c r="E52" s="21">
        <v>1251336.134027333</v>
      </c>
      <c r="F52" s="22">
        <v>1112284.7153269229</v>
      </c>
      <c r="G52" s="22">
        <v>1112022.9756250007</v>
      </c>
      <c r="H52" s="21">
        <v>269.24076335062273</v>
      </c>
      <c r="I52" s="21">
        <v>261.73970192228444</v>
      </c>
      <c r="J52" s="22">
        <v>11.5</v>
      </c>
      <c r="K52" s="22">
        <v>5.5</v>
      </c>
      <c r="L52" s="22">
        <v>113.5</v>
      </c>
      <c r="M52" s="22">
        <v>115</v>
      </c>
      <c r="N52" s="22">
        <v>9.6</v>
      </c>
      <c r="O52" s="22">
        <v>19.45</v>
      </c>
      <c r="P52" s="22">
        <f t="shared" si="8"/>
        <v>9.1999999999999998E-2</v>
      </c>
      <c r="Q52" s="22">
        <f t="shared" si="8"/>
        <v>4.5643153526970952E-2</v>
      </c>
    </row>
    <row r="53" spans="1:17" ht="17">
      <c r="A53" s="26">
        <v>4</v>
      </c>
      <c r="B53" s="21">
        <v>90.652524987322806</v>
      </c>
      <c r="C53" s="21">
        <v>103.33011517216335</v>
      </c>
      <c r="D53" s="21">
        <v>1212718.9660380001</v>
      </c>
      <c r="E53" s="21">
        <v>1207123.6713872405</v>
      </c>
      <c r="F53" s="22">
        <v>1533054.022261481</v>
      </c>
      <c r="G53" s="22">
        <v>1489481.2066521861</v>
      </c>
      <c r="H53" s="21">
        <v>5595.2946507595479</v>
      </c>
      <c r="I53" s="21">
        <v>43572.815609294921</v>
      </c>
      <c r="J53" s="22">
        <v>1181.5</v>
      </c>
      <c r="K53" s="22">
        <v>1080</v>
      </c>
      <c r="L53" s="22">
        <v>1165.5</v>
      </c>
      <c r="M53" s="22">
        <v>4907.5</v>
      </c>
      <c r="N53" s="22">
        <v>0.95</v>
      </c>
      <c r="O53" s="22">
        <v>4.6500000000000004</v>
      </c>
      <c r="P53" s="22">
        <f t="shared" si="8"/>
        <v>0.50340860673199828</v>
      </c>
      <c r="Q53" s="22">
        <f t="shared" si="8"/>
        <v>0.18037578288100209</v>
      </c>
    </row>
    <row r="54" spans="1:17" ht="17">
      <c r="A54" s="26">
        <v>5</v>
      </c>
      <c r="B54" s="21">
        <v>71.125386931721138</v>
      </c>
      <c r="C54" s="21">
        <v>73.484802304410607</v>
      </c>
      <c r="D54" s="21">
        <v>1386686.4229071427</v>
      </c>
      <c r="E54" s="21">
        <v>1384135.1067673652</v>
      </c>
      <c r="F54" s="22">
        <v>1324275.9286755247</v>
      </c>
      <c r="G54" s="22">
        <v>1321968.9624099173</v>
      </c>
      <c r="H54" s="21">
        <v>2551.3161397774238</v>
      </c>
      <c r="I54" s="21">
        <v>2306.9662656073924</v>
      </c>
      <c r="J54" s="22">
        <v>848</v>
      </c>
      <c r="K54" s="22">
        <v>900</v>
      </c>
      <c r="L54" s="22">
        <v>324</v>
      </c>
      <c r="M54" s="22">
        <v>238.5</v>
      </c>
      <c r="N54" s="22">
        <v>0.4</v>
      </c>
      <c r="O54" s="22">
        <v>0.25</v>
      </c>
      <c r="P54" s="22">
        <f t="shared" si="8"/>
        <v>0.7235494880546075</v>
      </c>
      <c r="Q54" s="22">
        <f t="shared" si="8"/>
        <v>0.79051383399209485</v>
      </c>
    </row>
    <row r="55" spans="1:17" ht="17">
      <c r="A55" s="26">
        <v>6</v>
      </c>
      <c r="B55" s="21">
        <v>35.561282215040805</v>
      </c>
      <c r="C55" s="21" t="s">
        <v>0</v>
      </c>
      <c r="D55" s="21">
        <v>839727.22093204467</v>
      </c>
      <c r="E55" s="21">
        <v>832692.44790721033</v>
      </c>
      <c r="F55" s="22" t="s">
        <v>0</v>
      </c>
      <c r="G55" s="22" t="s">
        <v>0</v>
      </c>
      <c r="H55" s="21">
        <v>7034.7730248343432</v>
      </c>
      <c r="I55" s="21" t="s">
        <v>0</v>
      </c>
      <c r="J55" s="22">
        <v>386</v>
      </c>
      <c r="K55" s="22" t="s">
        <v>0</v>
      </c>
      <c r="L55" s="22">
        <v>1414</v>
      </c>
      <c r="M55" s="22" t="s">
        <v>0</v>
      </c>
      <c r="N55" s="22">
        <v>4.5999999999999996</v>
      </c>
      <c r="O55" s="22" t="s">
        <v>0</v>
      </c>
      <c r="P55" s="22">
        <f t="shared" si="8"/>
        <v>0.21444444444444444</v>
      </c>
      <c r="Q55" s="22"/>
    </row>
    <row r="56" spans="1:17" ht="17">
      <c r="A56" s="26">
        <v>7</v>
      </c>
      <c r="B56" s="21">
        <v>71.041866450406516</v>
      </c>
      <c r="C56" s="21">
        <v>94.452265772499231</v>
      </c>
      <c r="D56" s="21">
        <v>955350.75305235281</v>
      </c>
      <c r="E56" s="21">
        <v>940571.25577910361</v>
      </c>
      <c r="F56" s="22">
        <v>1459366.8150291971</v>
      </c>
      <c r="G56" s="22">
        <v>1455204.4202999417</v>
      </c>
      <c r="H56" s="21">
        <v>14779.497273249202</v>
      </c>
      <c r="I56" s="21">
        <v>4162.3947292554658</v>
      </c>
      <c r="J56" s="22">
        <v>667.5</v>
      </c>
      <c r="K56" s="22">
        <v>1179.5</v>
      </c>
      <c r="L56" s="22">
        <v>4325.5</v>
      </c>
      <c r="M56" s="22">
        <v>556.5</v>
      </c>
      <c r="N56" s="22">
        <v>7.2</v>
      </c>
      <c r="O56" s="22">
        <v>0.5</v>
      </c>
      <c r="P56" s="22">
        <f t="shared" si="8"/>
        <v>0.13368716202683759</v>
      </c>
      <c r="Q56" s="22">
        <f t="shared" si="8"/>
        <v>0.67943548387096775</v>
      </c>
    </row>
    <row r="57" spans="1:17" ht="17">
      <c r="A57" s="26">
        <v>8</v>
      </c>
      <c r="B57" s="21" t="s">
        <v>0</v>
      </c>
      <c r="C57" s="21">
        <v>53.826498750704225</v>
      </c>
      <c r="D57" s="21" t="s">
        <v>0</v>
      </c>
      <c r="E57" s="21" t="s">
        <v>0</v>
      </c>
      <c r="F57" s="22">
        <v>804282.75526521821</v>
      </c>
      <c r="G57" s="22">
        <v>799712.02868621133</v>
      </c>
      <c r="H57" s="21" t="s">
        <v>0</v>
      </c>
      <c r="I57" s="21">
        <v>4570.7265790068777</v>
      </c>
      <c r="J57" s="22" t="s">
        <v>0</v>
      </c>
      <c r="K57" s="22">
        <v>892</v>
      </c>
      <c r="L57" s="22" t="s">
        <v>0</v>
      </c>
      <c r="M57" s="22">
        <v>1921</v>
      </c>
      <c r="N57" s="22" t="s">
        <v>0</v>
      </c>
      <c r="O57" s="22">
        <v>1.85</v>
      </c>
      <c r="P57" s="22"/>
      <c r="Q57" s="22">
        <f t="shared" si="8"/>
        <v>0.31709918236757911</v>
      </c>
    </row>
    <row r="58" spans="1:17" ht="17">
      <c r="A58" s="26">
        <v>9</v>
      </c>
      <c r="B58" s="21" t="s">
        <v>0</v>
      </c>
      <c r="C58" s="21">
        <v>112.32107444093424</v>
      </c>
      <c r="D58" s="21" t="s">
        <v>0</v>
      </c>
      <c r="E58" s="21" t="s">
        <v>0</v>
      </c>
      <c r="F58" s="22">
        <v>1627071.474234615</v>
      </c>
      <c r="G58" s="22">
        <v>1610813.7719749166</v>
      </c>
      <c r="H58" s="21" t="s">
        <v>0</v>
      </c>
      <c r="I58" s="21">
        <v>16257.702259698417</v>
      </c>
      <c r="J58" s="22" t="s">
        <v>0</v>
      </c>
      <c r="K58" s="22">
        <v>2458.5</v>
      </c>
      <c r="L58" s="22" t="s">
        <v>0</v>
      </c>
      <c r="M58" s="22">
        <v>4772</v>
      </c>
      <c r="N58" s="22" t="s">
        <v>0</v>
      </c>
      <c r="O58" s="22">
        <v>2.1</v>
      </c>
      <c r="P58" s="22"/>
      <c r="Q58" s="22">
        <f t="shared" si="8"/>
        <v>0.34001797939284972</v>
      </c>
    </row>
    <row r="59" spans="1:17" ht="17">
      <c r="A59" s="34"/>
      <c r="B59" s="67"/>
      <c r="C59" s="44"/>
      <c r="D59" s="44"/>
      <c r="E59" s="44"/>
      <c r="F59" s="44"/>
      <c r="G59" s="44"/>
      <c r="H59" s="67"/>
      <c r="I59" s="44"/>
      <c r="J59" s="67"/>
      <c r="K59" s="44"/>
      <c r="L59" s="67"/>
      <c r="M59" s="44"/>
      <c r="N59" s="67"/>
      <c r="O59" s="44"/>
      <c r="P59" s="67"/>
      <c r="Q59" s="44"/>
    </row>
    <row r="60" spans="1:17" ht="17">
      <c r="A60" s="98" t="s">
        <v>30</v>
      </c>
      <c r="B60" s="100" t="s">
        <v>9</v>
      </c>
      <c r="C60" s="101"/>
      <c r="D60" s="70"/>
      <c r="E60" s="70"/>
      <c r="F60" s="70"/>
      <c r="G60" s="70"/>
      <c r="H60" s="101" t="s">
        <v>10</v>
      </c>
      <c r="I60" s="101"/>
      <c r="J60" s="97" t="s">
        <v>8</v>
      </c>
      <c r="K60" s="97"/>
      <c r="L60" s="97" t="s">
        <v>7</v>
      </c>
      <c r="M60" s="97"/>
      <c r="N60" s="97" t="s">
        <v>6</v>
      </c>
      <c r="O60" s="97"/>
      <c r="P60" s="97" t="s">
        <v>14</v>
      </c>
      <c r="Q60" s="97"/>
    </row>
    <row r="61" spans="1:17" ht="18">
      <c r="A61" s="99"/>
      <c r="B61" s="17" t="s">
        <v>5</v>
      </c>
      <c r="C61" s="18" t="s">
        <v>4</v>
      </c>
      <c r="D61" s="18"/>
      <c r="E61" s="18"/>
      <c r="F61" s="18"/>
      <c r="G61" s="18"/>
      <c r="H61" s="18" t="s">
        <v>5</v>
      </c>
      <c r="I61" s="18" t="s">
        <v>4</v>
      </c>
      <c r="J61" s="19" t="s">
        <v>5</v>
      </c>
      <c r="K61" s="19" t="s">
        <v>4</v>
      </c>
      <c r="L61" s="19" t="s">
        <v>5</v>
      </c>
      <c r="M61" s="19" t="s">
        <v>4</v>
      </c>
      <c r="N61" s="19" t="s">
        <v>5</v>
      </c>
      <c r="O61" s="19" t="s">
        <v>4</v>
      </c>
      <c r="P61" s="19" t="s">
        <v>5</v>
      </c>
      <c r="Q61" s="19" t="s">
        <v>4</v>
      </c>
    </row>
    <row r="62" spans="1:17" ht="17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</row>
    <row r="63" spans="1:17" ht="17">
      <c r="A63" s="44" t="s">
        <v>31</v>
      </c>
      <c r="B63" s="47">
        <f>AVERAGE(B29:B42,B50:B58)</f>
        <v>60.35382375053193</v>
      </c>
      <c r="C63" s="47">
        <f t="shared" ref="C63:Q63" si="9">AVERAGE(C29:C42,C50:C58)</f>
        <v>76.497400012602014</v>
      </c>
      <c r="D63" s="47">
        <f t="shared" si="9"/>
        <v>1196537.9441146501</v>
      </c>
      <c r="E63" s="47">
        <f t="shared" si="9"/>
        <v>1191762.4670317066</v>
      </c>
      <c r="F63" s="47">
        <f t="shared" si="9"/>
        <v>1236841.6378543314</v>
      </c>
      <c r="G63" s="47">
        <f t="shared" si="9"/>
        <v>1228951.5045130367</v>
      </c>
      <c r="H63" s="47">
        <f t="shared" si="9"/>
        <v>4775.4770829433355</v>
      </c>
      <c r="I63" s="47">
        <f t="shared" si="9"/>
        <v>7890.1333412947424</v>
      </c>
      <c r="J63" s="47">
        <f t="shared" si="9"/>
        <v>811.46052631578948</v>
      </c>
      <c r="K63" s="47">
        <f t="shared" si="9"/>
        <v>1288.7750000000001</v>
      </c>
      <c r="L63" s="47">
        <f t="shared" si="9"/>
        <v>1313.3026315789473</v>
      </c>
      <c r="M63" s="47">
        <f t="shared" si="9"/>
        <v>2186.5124999999998</v>
      </c>
      <c r="N63" s="47">
        <f t="shared" si="9"/>
        <v>2.286111111111111</v>
      </c>
      <c r="O63" s="47">
        <f t="shared" si="9"/>
        <v>2.8486842105263159</v>
      </c>
      <c r="P63" s="47">
        <f t="shared" si="9"/>
        <v>0.38867844219836778</v>
      </c>
      <c r="Q63" s="47">
        <f t="shared" si="9"/>
        <v>0.39875041749731854</v>
      </c>
    </row>
    <row r="64" spans="1:17" ht="17">
      <c r="A64" s="44" t="s">
        <v>32</v>
      </c>
      <c r="B64" s="71">
        <f>(B27+B49)/2</f>
        <v>28.059723932363799</v>
      </c>
      <c r="C64" s="71">
        <f t="shared" ref="C64:Q64" si="10">(C27+C49)/2</f>
        <v>35.834359471820861</v>
      </c>
      <c r="D64" s="71">
        <f t="shared" si="10"/>
        <v>210158.28338994645</v>
      </c>
      <c r="E64" s="71">
        <f t="shared" si="10"/>
        <v>210755.51175070749</v>
      </c>
      <c r="F64" s="71">
        <f t="shared" si="10"/>
        <v>288648.78703989054</v>
      </c>
      <c r="G64" s="71">
        <f t="shared" si="10"/>
        <v>283468.45712446148</v>
      </c>
      <c r="H64" s="71">
        <f t="shared" si="10"/>
        <v>3685.3611096620079</v>
      </c>
      <c r="I64" s="71">
        <f t="shared" si="10"/>
        <v>9637.173035602651</v>
      </c>
      <c r="J64" s="71">
        <f t="shared" si="10"/>
        <v>501.75544488710278</v>
      </c>
      <c r="K64" s="71">
        <f t="shared" si="10"/>
        <v>872.34794881066159</v>
      </c>
      <c r="L64" s="71">
        <f t="shared" si="10"/>
        <v>1151.8664591960678</v>
      </c>
      <c r="M64" s="71">
        <f t="shared" si="10"/>
        <v>2073.351952761408</v>
      </c>
      <c r="N64" s="71">
        <f t="shared" si="10"/>
        <v>1.8796296901807381</v>
      </c>
      <c r="O64" s="71">
        <f t="shared" si="10"/>
        <v>4.0311570480125303</v>
      </c>
      <c r="P64" s="71">
        <f t="shared" si="10"/>
        <v>0.17865428170463482</v>
      </c>
      <c r="Q64" s="71">
        <f t="shared" si="10"/>
        <v>0.21855254862268278</v>
      </c>
    </row>
    <row r="65" spans="1:17" ht="17">
      <c r="A65" s="44" t="s">
        <v>12</v>
      </c>
      <c r="B65" s="71">
        <f>B64/SQRT(19)</f>
        <v>6.4373421581486054</v>
      </c>
      <c r="C65" s="71">
        <f t="shared" ref="C65:Q65" si="11">C64/SQRT(19)</f>
        <v>8.2209658760092985</v>
      </c>
      <c r="D65" s="71">
        <f t="shared" si="11"/>
        <v>48213.61681288205</v>
      </c>
      <c r="E65" s="71">
        <f t="shared" si="11"/>
        <v>48350.630395554355</v>
      </c>
      <c r="F65" s="71">
        <f t="shared" si="11"/>
        <v>66220.573309603977</v>
      </c>
      <c r="G65" s="71">
        <f t="shared" si="11"/>
        <v>65032.124120364198</v>
      </c>
      <c r="H65" s="71">
        <f t="shared" si="11"/>
        <v>845.47982355113732</v>
      </c>
      <c r="I65" s="71">
        <f t="shared" si="11"/>
        <v>2210.9191244003714</v>
      </c>
      <c r="J65" s="71">
        <f t="shared" si="11"/>
        <v>115.11059361232488</v>
      </c>
      <c r="K65" s="71">
        <f t="shared" si="11"/>
        <v>200.13034486687715</v>
      </c>
      <c r="L65" s="71">
        <f t="shared" si="11"/>
        <v>264.25628905735135</v>
      </c>
      <c r="M65" s="71">
        <f t="shared" si="11"/>
        <v>475.65955981472069</v>
      </c>
      <c r="N65" s="71">
        <f t="shared" si="11"/>
        <v>0.43121662477771061</v>
      </c>
      <c r="O65" s="71">
        <f t="shared" si="11"/>
        <v>0.9248108525172819</v>
      </c>
      <c r="P65" s="71">
        <f t="shared" si="11"/>
        <v>4.0986103146386871E-2</v>
      </c>
      <c r="Q65" s="71">
        <f t="shared" si="11"/>
        <v>5.0139393331554399E-2</v>
      </c>
    </row>
    <row r="66" spans="1:17" ht="17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</row>
    <row r="67" spans="1:17" ht="17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</row>
    <row r="68" spans="1:17" ht="17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</row>
    <row r="69" spans="1:17" ht="17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</row>
    <row r="70" spans="1:17" ht="17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</row>
    <row r="71" spans="1:17" ht="17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</row>
  </sheetData>
  <mergeCells count="38">
    <mergeCell ref="A1:A2"/>
    <mergeCell ref="J1:K1"/>
    <mergeCell ref="L1:M1"/>
    <mergeCell ref="N1:O1"/>
    <mergeCell ref="P1:Q1"/>
    <mergeCell ref="P3:Q3"/>
    <mergeCell ref="A23:A24"/>
    <mergeCell ref="J23:K23"/>
    <mergeCell ref="L23:M23"/>
    <mergeCell ref="N23:O23"/>
    <mergeCell ref="P23:Q23"/>
    <mergeCell ref="B3:C3"/>
    <mergeCell ref="H3:I3"/>
    <mergeCell ref="J3:K3"/>
    <mergeCell ref="L3:M3"/>
    <mergeCell ref="N3:O3"/>
    <mergeCell ref="N25:O25"/>
    <mergeCell ref="P45:Q45"/>
    <mergeCell ref="B47:C47"/>
    <mergeCell ref="H47:I47"/>
    <mergeCell ref="A45:A46"/>
    <mergeCell ref="B45:C45"/>
    <mergeCell ref="H45:I45"/>
    <mergeCell ref="J45:K45"/>
    <mergeCell ref="L45:M45"/>
    <mergeCell ref="N45:O45"/>
    <mergeCell ref="P25:Q25"/>
    <mergeCell ref="B25:C25"/>
    <mergeCell ref="H25:I25"/>
    <mergeCell ref="J25:K25"/>
    <mergeCell ref="L25:M25"/>
    <mergeCell ref="N60:O60"/>
    <mergeCell ref="P60:Q60"/>
    <mergeCell ref="A60:A61"/>
    <mergeCell ref="B60:C60"/>
    <mergeCell ref="H60:I60"/>
    <mergeCell ref="J60:K60"/>
    <mergeCell ref="L60:M60"/>
  </mergeCells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27DE-E75B-C54D-8DA4-FD2C8613A536}">
  <dimension ref="A1:AI59"/>
  <sheetViews>
    <sheetView topLeftCell="R1" workbookViewId="0">
      <selection activeCell="AD35" sqref="AD35"/>
    </sheetView>
  </sheetViews>
  <sheetFormatPr baseColWidth="10" defaultColWidth="14.5" defaultRowHeight="16" customHeight="1"/>
  <cols>
    <col min="1" max="16384" width="14.5" style="44"/>
  </cols>
  <sheetData>
    <row r="1" spans="1:35" ht="16" customHeight="1">
      <c r="A1" s="63" t="s">
        <v>24</v>
      </c>
      <c r="B1" s="123" t="s">
        <v>19</v>
      </c>
      <c r="C1" s="123"/>
      <c r="D1" s="123"/>
      <c r="F1" s="123" t="s">
        <v>23</v>
      </c>
      <c r="G1" s="123"/>
      <c r="H1" s="123"/>
      <c r="L1" s="66" t="s">
        <v>19</v>
      </c>
      <c r="M1" s="66"/>
      <c r="N1" s="66"/>
      <c r="O1" s="66"/>
      <c r="P1" s="66" t="s">
        <v>23</v>
      </c>
      <c r="Q1" s="66"/>
      <c r="R1" s="66"/>
      <c r="S1" s="66"/>
      <c r="T1" s="72" t="s">
        <v>21</v>
      </c>
      <c r="U1" s="72"/>
      <c r="V1" s="72"/>
      <c r="W1" s="72"/>
      <c r="X1" s="72" t="s">
        <v>22</v>
      </c>
      <c r="Y1" s="73"/>
      <c r="Z1" s="73"/>
      <c r="AA1" s="73"/>
      <c r="AB1" s="72" t="s">
        <v>20</v>
      </c>
      <c r="AC1" s="73"/>
      <c r="AD1" s="73"/>
      <c r="AE1" s="73"/>
      <c r="AF1" s="72" t="s">
        <v>11</v>
      </c>
      <c r="AG1" s="73"/>
      <c r="AH1" s="73"/>
      <c r="AI1" s="73"/>
    </row>
    <row r="2" spans="1:35" ht="16" customHeight="1">
      <c r="B2" s="60" t="s">
        <v>26</v>
      </c>
      <c r="C2" s="61" t="s">
        <v>15</v>
      </c>
      <c r="D2" s="62" t="s">
        <v>27</v>
      </c>
      <c r="F2" s="60" t="s">
        <v>26</v>
      </c>
      <c r="G2" s="61" t="s">
        <v>15</v>
      </c>
      <c r="H2" s="62" t="s">
        <v>27</v>
      </c>
      <c r="J2" s="44" t="s">
        <v>28</v>
      </c>
      <c r="K2" s="44" t="s">
        <v>18</v>
      </c>
      <c r="L2" s="44" t="s">
        <v>16</v>
      </c>
      <c r="M2" s="44" t="s">
        <v>15</v>
      </c>
      <c r="N2" s="44" t="s">
        <v>27</v>
      </c>
      <c r="O2" s="44" t="s">
        <v>29</v>
      </c>
      <c r="P2" s="44" t="s">
        <v>16</v>
      </c>
      <c r="Q2" s="44" t="s">
        <v>15</v>
      </c>
      <c r="R2" s="44" t="s">
        <v>27</v>
      </c>
      <c r="S2" s="44" t="s">
        <v>29</v>
      </c>
      <c r="T2" s="44" t="s">
        <v>16</v>
      </c>
      <c r="U2" s="44" t="s">
        <v>15</v>
      </c>
      <c r="V2" s="44" t="s">
        <v>27</v>
      </c>
      <c r="W2" s="44" t="s">
        <v>29</v>
      </c>
      <c r="X2" s="44" t="s">
        <v>16</v>
      </c>
      <c r="Y2" s="44" t="s">
        <v>15</v>
      </c>
      <c r="Z2" s="44" t="s">
        <v>27</v>
      </c>
      <c r="AA2" s="44" t="s">
        <v>29</v>
      </c>
      <c r="AB2" s="44" t="s">
        <v>16</v>
      </c>
      <c r="AC2" s="44" t="s">
        <v>15</v>
      </c>
      <c r="AD2" s="44" t="s">
        <v>27</v>
      </c>
      <c r="AE2" s="44" t="s">
        <v>29</v>
      </c>
      <c r="AF2" s="44" t="s">
        <v>16</v>
      </c>
      <c r="AG2" s="44" t="s">
        <v>15</v>
      </c>
      <c r="AH2" s="44" t="s">
        <v>27</v>
      </c>
      <c r="AI2" s="44" t="s">
        <v>29</v>
      </c>
    </row>
    <row r="3" spans="1:35" ht="16" customHeight="1">
      <c r="A3" s="26">
        <v>2</v>
      </c>
      <c r="B3" s="36">
        <v>46.064640618229348</v>
      </c>
      <c r="D3" s="42">
        <v>56.358189338526834</v>
      </c>
      <c r="F3" s="47">
        <v>2.4</v>
      </c>
      <c r="G3" s="47" t="s">
        <v>0</v>
      </c>
      <c r="H3" s="47">
        <v>0.35</v>
      </c>
      <c r="J3" s="26">
        <v>2</v>
      </c>
      <c r="K3" s="44">
        <v>1</v>
      </c>
      <c r="L3" s="36">
        <v>46.064640618229348</v>
      </c>
      <c r="N3" s="42">
        <v>56.358189338526834</v>
      </c>
      <c r="O3" s="42">
        <f>AVERAGE(M3:N3)</f>
        <v>56.358189338526834</v>
      </c>
      <c r="P3" s="47">
        <v>2.4</v>
      </c>
      <c r="Q3" s="47" t="s">
        <v>0</v>
      </c>
      <c r="R3" s="47">
        <v>0.35</v>
      </c>
      <c r="S3" s="42">
        <f>AVERAGE(Q3:R3)</f>
        <v>0.35</v>
      </c>
      <c r="T3" s="47">
        <v>400.66666666666669</v>
      </c>
      <c r="U3" s="47" t="s">
        <v>0</v>
      </c>
      <c r="V3" s="47">
        <v>698.5</v>
      </c>
      <c r="W3" s="68">
        <f>AVERAGE(U3:V3)</f>
        <v>698.5</v>
      </c>
      <c r="X3" s="47">
        <v>1006</v>
      </c>
      <c r="Y3" s="47" t="s">
        <v>0</v>
      </c>
      <c r="Z3" s="47">
        <v>241.5</v>
      </c>
      <c r="AA3" s="68">
        <f>AVERAGE(Y3:Z3)</f>
        <v>241.5</v>
      </c>
      <c r="AB3" s="47">
        <v>2782.6277491578367</v>
      </c>
      <c r="AC3" s="47" t="s">
        <v>0</v>
      </c>
      <c r="AD3" s="47">
        <v>2057.3208729042672</v>
      </c>
      <c r="AE3" s="68">
        <f>AVERAGE(AC3:AD3)</f>
        <v>2057.3208729042672</v>
      </c>
      <c r="AF3" s="47">
        <v>0.28483412322274881</v>
      </c>
      <c r="AG3" s="47"/>
      <c r="AH3" s="69">
        <v>0.74308510638297876</v>
      </c>
      <c r="AI3" s="68">
        <f>AVERAGE(AG3:AH3)</f>
        <v>0.74308510638297876</v>
      </c>
    </row>
    <row r="4" spans="1:35" ht="16" customHeight="1">
      <c r="A4" s="26">
        <v>3</v>
      </c>
      <c r="B4" s="36">
        <v>119.4740054146145</v>
      </c>
      <c r="C4" s="3">
        <v>130.28222155746107</v>
      </c>
      <c r="D4" s="42">
        <v>55.245760621668218</v>
      </c>
      <c r="F4" s="47">
        <v>2.4</v>
      </c>
      <c r="G4" s="47">
        <v>1.4</v>
      </c>
      <c r="H4" s="47">
        <v>2.1500000000000004</v>
      </c>
      <c r="J4" s="26">
        <v>3</v>
      </c>
      <c r="K4" s="44">
        <v>1</v>
      </c>
      <c r="L4" s="36">
        <v>119.4740054146145</v>
      </c>
      <c r="M4" s="3">
        <v>130.28222155746107</v>
      </c>
      <c r="N4" s="42">
        <v>55.245760621668218</v>
      </c>
      <c r="O4" s="42">
        <f t="shared" ref="O4:O29" si="0">AVERAGE(M4:N4)</f>
        <v>92.763991089564641</v>
      </c>
      <c r="P4" s="47">
        <v>2.4</v>
      </c>
      <c r="Q4" s="47">
        <v>1.4</v>
      </c>
      <c r="R4" s="47">
        <v>2.1500000000000004</v>
      </c>
      <c r="S4" s="42">
        <f t="shared" ref="S4:S29" si="1">AVERAGE(Q4:R4)</f>
        <v>1.7750000000000001</v>
      </c>
      <c r="T4" s="47">
        <v>553</v>
      </c>
      <c r="U4" s="47">
        <v>2286.25</v>
      </c>
      <c r="V4" s="47">
        <v>541</v>
      </c>
      <c r="W4" s="68">
        <f t="shared" ref="W4:W29" si="2">AVERAGE(U4:V4)</f>
        <v>1413.625</v>
      </c>
      <c r="X4" s="47">
        <v>1511</v>
      </c>
      <c r="Y4" s="47">
        <v>3209</v>
      </c>
      <c r="Z4" s="47">
        <v>1232</v>
      </c>
      <c r="AA4" s="68">
        <f t="shared" ref="AA4:AA29" si="3">AVERAGE(Y4:Z4)</f>
        <v>2220.5</v>
      </c>
      <c r="AB4" s="47">
        <v>49434.542537208297</v>
      </c>
      <c r="AC4" s="47">
        <v>10266.190291680861</v>
      </c>
      <c r="AD4" s="47">
        <v>2655.4411146636121</v>
      </c>
      <c r="AE4" s="68">
        <f t="shared" ref="AE4:AE29" si="4">AVERAGE(AC4:AD4)</f>
        <v>6460.8157031722367</v>
      </c>
      <c r="AF4" s="47">
        <v>0.26792635658914726</v>
      </c>
      <c r="AG4" s="47">
        <v>0.41604112642736907</v>
      </c>
      <c r="AH4" s="69">
        <v>0.30513254371122389</v>
      </c>
      <c r="AI4" s="68">
        <f t="shared" ref="AI4:AI29" si="5">AVERAGE(AG4:AH4)</f>
        <v>0.36058683506929645</v>
      </c>
    </row>
    <row r="5" spans="1:35" ht="16" customHeight="1">
      <c r="A5" s="26">
        <v>4</v>
      </c>
      <c r="B5" s="36">
        <v>64.739627927089089</v>
      </c>
      <c r="C5" s="3">
        <v>77.667560249348668</v>
      </c>
      <c r="D5" s="42">
        <v>8.3767181073496779</v>
      </c>
      <c r="F5" s="47">
        <v>1.2333333333333332</v>
      </c>
      <c r="G5" s="47">
        <v>2.375</v>
      </c>
      <c r="H5" s="47">
        <v>9.6</v>
      </c>
      <c r="J5" s="26">
        <v>4</v>
      </c>
      <c r="K5" s="44">
        <v>1</v>
      </c>
      <c r="L5" s="36">
        <v>64.739627927089089</v>
      </c>
      <c r="M5" s="3">
        <v>77.667560249348668</v>
      </c>
      <c r="N5" s="42">
        <v>8.3767181073496779</v>
      </c>
      <c r="O5" s="42">
        <f t="shared" si="0"/>
        <v>43.022139178349171</v>
      </c>
      <c r="P5" s="47">
        <v>1.2333333333333332</v>
      </c>
      <c r="Q5" s="47">
        <v>2.375</v>
      </c>
      <c r="R5" s="47">
        <v>9.6</v>
      </c>
      <c r="S5" s="42">
        <f t="shared" si="1"/>
        <v>5.9874999999999998</v>
      </c>
      <c r="T5" s="47">
        <v>689</v>
      </c>
      <c r="U5" s="47">
        <v>910.5</v>
      </c>
      <c r="V5" s="47">
        <v>11.5</v>
      </c>
      <c r="W5" s="68">
        <f t="shared" si="2"/>
        <v>461</v>
      </c>
      <c r="X5" s="47">
        <v>759.33333333333337</v>
      </c>
      <c r="Y5" s="47">
        <v>1966</v>
      </c>
      <c r="Z5" s="47">
        <v>113.5</v>
      </c>
      <c r="AA5" s="68">
        <f t="shared" si="3"/>
        <v>1039.75</v>
      </c>
      <c r="AB5" s="47">
        <v>8079.2058697334724</v>
      </c>
      <c r="AC5" s="47">
        <v>6754.3080159728415</v>
      </c>
      <c r="AD5" s="47">
        <v>269.24076335062273</v>
      </c>
      <c r="AE5" s="68">
        <f t="shared" si="4"/>
        <v>3511.7743896617321</v>
      </c>
      <c r="AF5" s="47">
        <v>0.47571921749136936</v>
      </c>
      <c r="AG5" s="47">
        <v>0.31653050582304887</v>
      </c>
      <c r="AH5" s="69">
        <v>9.1999999999999998E-2</v>
      </c>
      <c r="AI5" s="68">
        <f t="shared" si="5"/>
        <v>0.20426525291152442</v>
      </c>
    </row>
    <row r="6" spans="1:35" ht="16" customHeight="1">
      <c r="A6" s="26">
        <v>5</v>
      </c>
      <c r="B6" s="36" t="str">
        <f>IFERROR(SQRT(AVERAGEIF('[1]IBI Data_介入群'!#REF!, [1]RMSSDとTP!#REF!, '[1]IBI Data_介入群'!C:C)), "")</f>
        <v/>
      </c>
      <c r="C6" s="3">
        <v>63.056934968175007</v>
      </c>
      <c r="D6" s="42">
        <v>90.652524987322806</v>
      </c>
      <c r="F6" s="47"/>
      <c r="G6" s="47">
        <v>1.325</v>
      </c>
      <c r="H6" s="47">
        <v>0.95</v>
      </c>
      <c r="J6" s="26">
        <v>5</v>
      </c>
      <c r="K6" s="44">
        <v>1</v>
      </c>
      <c r="L6" s="36" t="str">
        <f>IFERROR(SQRT(AVERAGEIF('[1]IBI Data_介入群'!#REF!, [1]RMSSDとTP!#REF!, '[1]IBI Data_介入群'!K:K)), "")</f>
        <v/>
      </c>
      <c r="M6" s="3">
        <v>63.056934968175007</v>
      </c>
      <c r="N6" s="42">
        <v>90.652524987322806</v>
      </c>
      <c r="O6" s="42">
        <f t="shared" si="0"/>
        <v>76.854729977748903</v>
      </c>
      <c r="P6" s="47"/>
      <c r="Q6" s="47">
        <v>1.325</v>
      </c>
      <c r="R6" s="47">
        <v>0.95</v>
      </c>
      <c r="S6" s="42">
        <f t="shared" si="1"/>
        <v>1.1375</v>
      </c>
      <c r="T6" s="47"/>
      <c r="U6" s="47">
        <v>873.5</v>
      </c>
      <c r="V6" s="47">
        <v>1181.5</v>
      </c>
      <c r="W6" s="68">
        <f t="shared" si="2"/>
        <v>1027.5</v>
      </c>
      <c r="X6" s="47"/>
      <c r="Y6" s="47">
        <v>1260.75</v>
      </c>
      <c r="Z6" s="47">
        <v>1165.5</v>
      </c>
      <c r="AA6" s="68">
        <f t="shared" si="3"/>
        <v>1213.125</v>
      </c>
      <c r="AB6" s="47" t="s">
        <v>0</v>
      </c>
      <c r="AC6" s="47">
        <v>4395.0387042458169</v>
      </c>
      <c r="AD6" s="47">
        <v>5595.2946507595479</v>
      </c>
      <c r="AE6" s="68">
        <f t="shared" si="4"/>
        <v>4995.1666775026824</v>
      </c>
      <c r="AF6" s="47"/>
      <c r="AG6" s="47">
        <v>0.40927726367576434</v>
      </c>
      <c r="AH6" s="69">
        <v>0.50340860673199828</v>
      </c>
      <c r="AI6" s="68">
        <f t="shared" si="5"/>
        <v>0.45634293520388131</v>
      </c>
    </row>
    <row r="7" spans="1:35" ht="16" customHeight="1">
      <c r="A7" s="26">
        <v>6</v>
      </c>
      <c r="B7" s="36">
        <v>48.697192514045405</v>
      </c>
      <c r="C7" s="3">
        <v>11.176498271761027</v>
      </c>
      <c r="D7" s="42">
        <v>71.125386931721138</v>
      </c>
      <c r="F7" s="47">
        <v>0.93333333333333324</v>
      </c>
      <c r="G7" s="47">
        <v>10.8</v>
      </c>
      <c r="H7" s="47">
        <v>0.4</v>
      </c>
      <c r="J7" s="26">
        <v>6</v>
      </c>
      <c r="K7" s="44">
        <v>1</v>
      </c>
      <c r="L7" s="36">
        <v>48.697192514045405</v>
      </c>
      <c r="M7" s="3">
        <v>11.176498271761027</v>
      </c>
      <c r="N7" s="42">
        <v>71.125386931721138</v>
      </c>
      <c r="O7" s="42">
        <f t="shared" si="0"/>
        <v>41.150942601741079</v>
      </c>
      <c r="P7" s="47">
        <v>0.93333333333333324</v>
      </c>
      <c r="Q7" s="47">
        <v>10.8</v>
      </c>
      <c r="R7" s="47">
        <v>0.4</v>
      </c>
      <c r="S7" s="42">
        <f t="shared" si="1"/>
        <v>5.6000000000000005</v>
      </c>
      <c r="T7" s="47">
        <v>536.66666666666663</v>
      </c>
      <c r="U7" s="47">
        <v>17</v>
      </c>
      <c r="V7" s="47">
        <v>848</v>
      </c>
      <c r="W7" s="68">
        <f t="shared" si="2"/>
        <v>432.5</v>
      </c>
      <c r="X7" s="47">
        <v>457.66666666666669</v>
      </c>
      <c r="Y7" s="47">
        <v>178.75</v>
      </c>
      <c r="Z7" s="47">
        <v>324</v>
      </c>
      <c r="AA7" s="68">
        <f t="shared" si="3"/>
        <v>251.375</v>
      </c>
      <c r="AB7" s="47">
        <v>2700.7749103365932</v>
      </c>
      <c r="AC7" s="47">
        <v>742.18380947690457</v>
      </c>
      <c r="AD7" s="47">
        <v>2551.3161397774238</v>
      </c>
      <c r="AE7" s="68">
        <f t="shared" si="4"/>
        <v>1646.7499746271642</v>
      </c>
      <c r="AF7" s="47">
        <v>0.53972510895072079</v>
      </c>
      <c r="AG7" s="47">
        <v>8.6845466155810985E-2</v>
      </c>
      <c r="AH7" s="69">
        <v>0.7235494880546075</v>
      </c>
      <c r="AI7" s="68">
        <f t="shared" si="5"/>
        <v>0.40519747710520926</v>
      </c>
    </row>
    <row r="8" spans="1:35" ht="16" customHeight="1">
      <c r="A8" s="26">
        <v>7</v>
      </c>
      <c r="B8" s="36">
        <v>271.28446124941365</v>
      </c>
      <c r="C8" s="3">
        <v>59.996014960254783</v>
      </c>
      <c r="D8" s="42">
        <v>35.561282215040805</v>
      </c>
      <c r="F8" s="47">
        <v>0.7</v>
      </c>
      <c r="G8" s="47">
        <v>1.35</v>
      </c>
      <c r="H8" s="47">
        <v>4.5999999999999996</v>
      </c>
      <c r="J8" s="26">
        <v>7</v>
      </c>
      <c r="K8" s="44">
        <v>1</v>
      </c>
      <c r="L8" s="36">
        <v>271.28446124941365</v>
      </c>
      <c r="M8" s="3">
        <v>59.996014960254783</v>
      </c>
      <c r="N8" s="42">
        <v>35.561282215040805</v>
      </c>
      <c r="O8" s="42">
        <f t="shared" si="0"/>
        <v>47.778648587647794</v>
      </c>
      <c r="P8" s="47">
        <v>0.7</v>
      </c>
      <c r="Q8" s="47">
        <v>1.35</v>
      </c>
      <c r="R8" s="47">
        <v>4.5999999999999996</v>
      </c>
      <c r="S8" s="42">
        <f t="shared" si="1"/>
        <v>2.9749999999999996</v>
      </c>
      <c r="T8" s="47">
        <v>10414</v>
      </c>
      <c r="U8" s="47">
        <v>855.25</v>
      </c>
      <c r="V8" s="47">
        <v>386</v>
      </c>
      <c r="W8" s="68">
        <f t="shared" si="2"/>
        <v>620.625</v>
      </c>
      <c r="X8" s="47">
        <v>7759</v>
      </c>
      <c r="Y8" s="47">
        <v>1200</v>
      </c>
      <c r="Z8" s="47">
        <v>1414</v>
      </c>
      <c r="AA8" s="68">
        <f t="shared" si="3"/>
        <v>1307</v>
      </c>
      <c r="AB8" s="47">
        <v>42878.070570601034</v>
      </c>
      <c r="AC8" s="47">
        <v>4184.2820883260574</v>
      </c>
      <c r="AD8" s="47">
        <v>7034.7730248343432</v>
      </c>
      <c r="AE8" s="68">
        <f t="shared" si="4"/>
        <v>5609.5275565802003</v>
      </c>
      <c r="AF8" s="47">
        <v>0.5730479282451989</v>
      </c>
      <c r="AG8" s="47">
        <v>0.41612942464420388</v>
      </c>
      <c r="AH8" s="69">
        <v>0.21444444444444444</v>
      </c>
      <c r="AI8" s="68">
        <f t="shared" si="5"/>
        <v>0.31528693454432416</v>
      </c>
    </row>
    <row r="9" spans="1:35" ht="16" customHeight="1">
      <c r="A9" s="26">
        <v>8</v>
      </c>
      <c r="B9" s="36">
        <v>54.757835827542777</v>
      </c>
      <c r="C9" s="3">
        <v>91.35364224133366</v>
      </c>
      <c r="D9" s="42">
        <v>71.041866450406516</v>
      </c>
      <c r="F9" s="47">
        <v>0.5</v>
      </c>
      <c r="G9" s="47">
        <v>1.7000000000000002</v>
      </c>
      <c r="H9" s="47">
        <v>7.2</v>
      </c>
      <c r="J9" s="26">
        <v>8</v>
      </c>
      <c r="K9" s="44">
        <v>1</v>
      </c>
      <c r="L9" s="36">
        <v>54.757835827542777</v>
      </c>
      <c r="M9" s="3">
        <v>91.35364224133366</v>
      </c>
      <c r="N9" s="42">
        <v>71.041866450406516</v>
      </c>
      <c r="O9" s="42">
        <f t="shared" si="0"/>
        <v>81.197754345870095</v>
      </c>
      <c r="P9" s="47">
        <v>0.5</v>
      </c>
      <c r="Q9" s="47">
        <v>1.7000000000000002</v>
      </c>
      <c r="R9" s="47">
        <v>7.2</v>
      </c>
      <c r="S9" s="42">
        <f t="shared" si="1"/>
        <v>4.45</v>
      </c>
      <c r="T9" s="47">
        <v>456</v>
      </c>
      <c r="U9" s="47">
        <v>1534.75</v>
      </c>
      <c r="V9" s="47">
        <v>667.5</v>
      </c>
      <c r="W9" s="68">
        <f t="shared" si="2"/>
        <v>1101.125</v>
      </c>
      <c r="X9" s="47">
        <v>227.33333333333334</v>
      </c>
      <c r="Y9" s="47">
        <v>2683.75</v>
      </c>
      <c r="Z9" s="47">
        <v>4325.5</v>
      </c>
      <c r="AA9" s="68">
        <f t="shared" si="3"/>
        <v>3504.625</v>
      </c>
      <c r="AB9" s="47">
        <v>1429.39644951839</v>
      </c>
      <c r="AC9" s="47">
        <v>6890.6312802112661</v>
      </c>
      <c r="AD9" s="47">
        <v>14779.497273249202</v>
      </c>
      <c r="AE9" s="68">
        <f t="shared" si="4"/>
        <v>10835.064276730234</v>
      </c>
      <c r="AF9" s="47">
        <v>0.66731707317073163</v>
      </c>
      <c r="AG9" s="47">
        <v>0.36381415194974515</v>
      </c>
      <c r="AH9" s="69">
        <v>0.13368716202683759</v>
      </c>
      <c r="AI9" s="68">
        <f t="shared" si="5"/>
        <v>0.24875065698829135</v>
      </c>
    </row>
    <row r="10" spans="1:35" ht="16" customHeight="1">
      <c r="A10" s="26">
        <v>9</v>
      </c>
      <c r="B10" s="36">
        <v>59.38912902508013</v>
      </c>
      <c r="C10" s="3">
        <v>59.080579117389803</v>
      </c>
      <c r="F10" s="47">
        <v>2.7666666666666671</v>
      </c>
      <c r="G10" s="47">
        <v>1.375</v>
      </c>
      <c r="H10" s="47" t="s">
        <v>0</v>
      </c>
      <c r="J10" s="26">
        <v>9</v>
      </c>
      <c r="K10" s="44">
        <v>1</v>
      </c>
      <c r="L10" s="36">
        <v>59.38912902508013</v>
      </c>
      <c r="M10" s="3">
        <v>59.080579117389803</v>
      </c>
      <c r="O10" s="42">
        <f t="shared" si="0"/>
        <v>59.080579117389803</v>
      </c>
      <c r="P10" s="47">
        <v>2.7666666666666671</v>
      </c>
      <c r="Q10" s="47">
        <v>1.375</v>
      </c>
      <c r="R10" s="47" t="s">
        <v>0</v>
      </c>
      <c r="S10" s="42">
        <f t="shared" si="1"/>
        <v>1.375</v>
      </c>
      <c r="T10" s="47">
        <v>912.66666666666663</v>
      </c>
      <c r="U10" s="47">
        <v>779</v>
      </c>
      <c r="V10" s="47" t="s">
        <v>0</v>
      </c>
      <c r="W10" s="68">
        <f t="shared" si="2"/>
        <v>779</v>
      </c>
      <c r="X10" s="47">
        <v>2337.3333333333335</v>
      </c>
      <c r="Y10" s="47">
        <v>1129.25</v>
      </c>
      <c r="Z10" s="47" t="s">
        <v>0</v>
      </c>
      <c r="AA10" s="68">
        <f t="shared" si="3"/>
        <v>1129.25</v>
      </c>
      <c r="AB10" s="47">
        <v>3786.2045769002289</v>
      </c>
      <c r="AC10" s="47">
        <v>3904.7460314957425</v>
      </c>
      <c r="AD10" s="47" t="s">
        <v>0</v>
      </c>
      <c r="AE10" s="68">
        <f t="shared" si="4"/>
        <v>3904.7460314957425</v>
      </c>
      <c r="AF10" s="47">
        <v>0.28082051282051279</v>
      </c>
      <c r="AG10" s="47">
        <v>0.40822743351238044</v>
      </c>
      <c r="AH10" s="69"/>
      <c r="AI10" s="68">
        <f t="shared" si="5"/>
        <v>0.40822743351238044</v>
      </c>
    </row>
    <row r="11" spans="1:35" ht="16" customHeight="1">
      <c r="A11" s="26">
        <v>10</v>
      </c>
      <c r="B11" s="36">
        <v>32.19671782789186</v>
      </c>
      <c r="C11" s="3">
        <v>81.414253893510775</v>
      </c>
      <c r="F11" s="47">
        <v>2.1999999999999997</v>
      </c>
      <c r="G11" s="47">
        <v>1.35</v>
      </c>
      <c r="H11" s="47" t="s">
        <v>0</v>
      </c>
      <c r="J11" s="26">
        <v>10</v>
      </c>
      <c r="K11" s="44">
        <v>1</v>
      </c>
      <c r="L11" s="36">
        <v>32.19671782789186</v>
      </c>
      <c r="M11" s="3">
        <v>81.414253893510775</v>
      </c>
      <c r="O11" s="42">
        <f t="shared" si="0"/>
        <v>81.414253893510775</v>
      </c>
      <c r="P11" s="47">
        <v>2.1999999999999997</v>
      </c>
      <c r="Q11" s="47">
        <v>1.35</v>
      </c>
      <c r="R11" s="47" t="s">
        <v>0</v>
      </c>
      <c r="S11" s="42">
        <f t="shared" si="1"/>
        <v>1.35</v>
      </c>
      <c r="T11" s="47">
        <v>387.66666666666669</v>
      </c>
      <c r="U11" s="47">
        <v>1812.25</v>
      </c>
      <c r="V11" s="47" t="s">
        <v>0</v>
      </c>
      <c r="W11" s="68">
        <f t="shared" si="2"/>
        <v>1812.25</v>
      </c>
      <c r="X11" s="47">
        <v>833.66666666666663</v>
      </c>
      <c r="Y11" s="47">
        <v>2150.75</v>
      </c>
      <c r="Z11" s="47" t="s">
        <v>0</v>
      </c>
      <c r="AA11" s="68">
        <f t="shared" si="3"/>
        <v>2150.75</v>
      </c>
      <c r="AB11" s="47">
        <v>1900.6639792380156</v>
      </c>
      <c r="AC11" s="47">
        <v>8129.8373514302075</v>
      </c>
      <c r="AD11" s="47" t="s">
        <v>0</v>
      </c>
      <c r="AE11" s="68">
        <f t="shared" si="4"/>
        <v>8129.8373514302075</v>
      </c>
      <c r="AF11" s="47">
        <v>0.31741266375545857</v>
      </c>
      <c r="AG11" s="47">
        <v>0.45729245521069894</v>
      </c>
      <c r="AH11" s="69"/>
      <c r="AI11" s="68">
        <f t="shared" si="5"/>
        <v>0.45729245521069894</v>
      </c>
    </row>
    <row r="12" spans="1:35" ht="16" customHeight="1">
      <c r="A12" s="26">
        <v>11</v>
      </c>
      <c r="B12" s="36">
        <v>66.866114628609296</v>
      </c>
      <c r="C12" s="3">
        <v>35.983416267028424</v>
      </c>
      <c r="F12" s="47">
        <v>0.80000000000000016</v>
      </c>
      <c r="G12" s="47">
        <v>1.2750000000000001</v>
      </c>
      <c r="J12" s="26">
        <v>11</v>
      </c>
      <c r="K12" s="44">
        <v>1</v>
      </c>
      <c r="L12" s="36">
        <v>66.866114628609296</v>
      </c>
      <c r="M12" s="3">
        <v>35.983416267028424</v>
      </c>
      <c r="O12" s="42">
        <f t="shared" si="0"/>
        <v>35.983416267028424</v>
      </c>
      <c r="P12" s="47">
        <v>0.80000000000000016</v>
      </c>
      <c r="Q12" s="47">
        <v>1.2750000000000001</v>
      </c>
      <c r="S12" s="42">
        <f t="shared" si="1"/>
        <v>1.2750000000000001</v>
      </c>
      <c r="T12" s="47">
        <v>1362.6666666666667</v>
      </c>
      <c r="U12" s="47">
        <v>518</v>
      </c>
      <c r="W12" s="68">
        <f t="shared" si="2"/>
        <v>518</v>
      </c>
      <c r="X12" s="47">
        <v>1063.6666666666667</v>
      </c>
      <c r="Y12" s="47">
        <v>663.5</v>
      </c>
      <c r="AA12" s="68">
        <f t="shared" si="3"/>
        <v>663.5</v>
      </c>
      <c r="AB12" s="47">
        <v>6301.6593903445173</v>
      </c>
      <c r="AC12" s="47">
        <v>1745.7104393565096</v>
      </c>
      <c r="AE12" s="68">
        <f t="shared" si="4"/>
        <v>1745.7104393565096</v>
      </c>
      <c r="AF12" s="47">
        <v>0.56161560653935982</v>
      </c>
      <c r="AG12" s="47">
        <v>0.43842573000423191</v>
      </c>
      <c r="AI12" s="68">
        <f t="shared" si="5"/>
        <v>0.43842573000423191</v>
      </c>
    </row>
    <row r="13" spans="1:35" ht="16" customHeight="1">
      <c r="A13" s="26">
        <v>12</v>
      </c>
      <c r="B13" s="36">
        <v>158.54707353657304</v>
      </c>
      <c r="C13" s="3">
        <v>41.624221073793073</v>
      </c>
      <c r="F13" s="47">
        <v>1.3</v>
      </c>
      <c r="G13" s="47">
        <v>1.45</v>
      </c>
      <c r="J13" s="26">
        <v>12</v>
      </c>
      <c r="K13" s="44">
        <v>1</v>
      </c>
      <c r="L13" s="36">
        <v>158.54707353657304</v>
      </c>
      <c r="M13" s="3">
        <v>41.624221073793073</v>
      </c>
      <c r="O13" s="42">
        <f t="shared" si="0"/>
        <v>41.624221073793073</v>
      </c>
      <c r="P13" s="47">
        <v>1.3</v>
      </c>
      <c r="Q13" s="47">
        <v>1.45</v>
      </c>
      <c r="S13" s="42">
        <f t="shared" si="1"/>
        <v>1.45</v>
      </c>
      <c r="T13" s="47">
        <v>3080.5</v>
      </c>
      <c r="U13" s="47">
        <v>274.75</v>
      </c>
      <c r="W13" s="68">
        <f t="shared" si="2"/>
        <v>274.75</v>
      </c>
      <c r="X13" s="47">
        <v>3310.5</v>
      </c>
      <c r="Y13" s="47">
        <v>393.5</v>
      </c>
      <c r="AA13" s="68">
        <f t="shared" si="3"/>
        <v>393.5</v>
      </c>
      <c r="AB13" s="47">
        <v>17307.043091101456</v>
      </c>
      <c r="AC13" s="47">
        <v>2553.0768536813557</v>
      </c>
      <c r="AE13" s="68">
        <f t="shared" si="4"/>
        <v>2553.0768536813557</v>
      </c>
      <c r="AF13" s="47">
        <v>0.48200594586136752</v>
      </c>
      <c r="AG13" s="47">
        <v>0.41114852225963339</v>
      </c>
      <c r="AI13" s="68">
        <f t="shared" si="5"/>
        <v>0.41114852225963339</v>
      </c>
    </row>
    <row r="14" spans="1:35" ht="16" customHeight="1">
      <c r="A14" s="26">
        <v>13</v>
      </c>
      <c r="B14" s="36">
        <v>63.495325766237187</v>
      </c>
      <c r="C14" s="3">
        <v>72.238056945030138</v>
      </c>
      <c r="F14" s="47">
        <v>1.5</v>
      </c>
      <c r="G14" s="47">
        <v>1</v>
      </c>
      <c r="J14" s="26">
        <v>13</v>
      </c>
      <c r="K14" s="44">
        <v>1</v>
      </c>
      <c r="L14" s="36">
        <v>63.495325766237187</v>
      </c>
      <c r="M14" s="3">
        <v>72.238056945030138</v>
      </c>
      <c r="O14" s="42">
        <f t="shared" si="0"/>
        <v>72.238056945030138</v>
      </c>
      <c r="P14" s="47">
        <v>1.5</v>
      </c>
      <c r="Q14" s="47">
        <v>1</v>
      </c>
      <c r="S14" s="42">
        <f t="shared" si="1"/>
        <v>1</v>
      </c>
      <c r="T14" s="47">
        <v>732</v>
      </c>
      <c r="U14" s="47">
        <v>835.75</v>
      </c>
      <c r="W14" s="68">
        <f t="shared" si="2"/>
        <v>835.75</v>
      </c>
      <c r="X14" s="47">
        <v>1025.5</v>
      </c>
      <c r="Y14" s="47">
        <v>797.25</v>
      </c>
      <c r="AA14" s="68">
        <f t="shared" si="3"/>
        <v>797.25</v>
      </c>
      <c r="AB14" s="47">
        <v>3382.7078851128463</v>
      </c>
      <c r="AC14" s="47">
        <v>4322.9813011959195</v>
      </c>
      <c r="AE14" s="68">
        <f t="shared" si="4"/>
        <v>4322.9813011959195</v>
      </c>
      <c r="AF14" s="47">
        <v>0.41650071123755333</v>
      </c>
      <c r="AG14" s="47">
        <v>0.51178812002449481</v>
      </c>
      <c r="AI14" s="68">
        <f t="shared" si="5"/>
        <v>0.51178812002449481</v>
      </c>
    </row>
    <row r="15" spans="1:35" ht="16" customHeight="1">
      <c r="A15" s="26">
        <v>14</v>
      </c>
      <c r="B15" s="36">
        <v>99.420413319733598</v>
      </c>
      <c r="C15" s="3">
        <v>34.487523062984216</v>
      </c>
      <c r="F15" s="47">
        <v>1.1333333333333333</v>
      </c>
      <c r="G15" s="47">
        <v>1.2999999999999998</v>
      </c>
      <c r="J15" s="26">
        <v>14</v>
      </c>
      <c r="K15" s="44">
        <v>1</v>
      </c>
      <c r="L15" s="36">
        <v>99.420413319733598</v>
      </c>
      <c r="M15" s="3">
        <v>34.487523062984216</v>
      </c>
      <c r="O15" s="42">
        <f t="shared" si="0"/>
        <v>34.487523062984216</v>
      </c>
      <c r="P15" s="47">
        <v>1.1333333333333333</v>
      </c>
      <c r="Q15" s="47">
        <v>1.2999999999999998</v>
      </c>
      <c r="S15" s="42">
        <f t="shared" si="1"/>
        <v>1.2999999999999998</v>
      </c>
      <c r="T15" s="47">
        <v>1964</v>
      </c>
      <c r="U15" s="47">
        <v>386.75</v>
      </c>
      <c r="W15" s="68">
        <f t="shared" si="2"/>
        <v>386.75</v>
      </c>
      <c r="X15" s="47">
        <v>2225.6666666666665</v>
      </c>
      <c r="Y15" s="47">
        <v>504.25</v>
      </c>
      <c r="AA15" s="68">
        <f t="shared" si="3"/>
        <v>504.25</v>
      </c>
      <c r="AB15" s="47">
        <v>7619.2766806106083</v>
      </c>
      <c r="AC15" s="47">
        <v>1902.1945693108719</v>
      </c>
      <c r="AE15" s="68">
        <f t="shared" si="4"/>
        <v>1902.1945693108719</v>
      </c>
      <c r="AF15" s="47">
        <v>0.46877237648182041</v>
      </c>
      <c r="AG15" s="47">
        <v>0.43406285072951739</v>
      </c>
      <c r="AI15" s="68">
        <f t="shared" si="5"/>
        <v>0.43406285072951739</v>
      </c>
    </row>
    <row r="16" spans="1:35" s="73" customFormat="1" ht="16" customHeight="1">
      <c r="F16" s="74"/>
      <c r="G16" s="74" t="s">
        <v>0</v>
      </c>
      <c r="J16" s="75">
        <v>2</v>
      </c>
      <c r="K16" s="73">
        <v>2</v>
      </c>
      <c r="L16" s="76">
        <v>13.091216486705751</v>
      </c>
      <c r="M16" s="77">
        <v>64.049883981903051</v>
      </c>
      <c r="N16" s="78" t="s">
        <v>0</v>
      </c>
      <c r="O16" s="78">
        <f t="shared" si="0"/>
        <v>64.049883981903051</v>
      </c>
      <c r="P16" s="74">
        <v>5</v>
      </c>
      <c r="Q16" s="74">
        <v>1.6</v>
      </c>
      <c r="R16" s="74" t="s">
        <v>0</v>
      </c>
      <c r="S16" s="78">
        <f t="shared" si="1"/>
        <v>1.6</v>
      </c>
      <c r="T16" s="74">
        <v>49.666666666666664</v>
      </c>
      <c r="U16" s="74">
        <v>693.25</v>
      </c>
      <c r="V16" s="74" t="s">
        <v>0</v>
      </c>
      <c r="W16" s="68">
        <f t="shared" si="2"/>
        <v>693.25</v>
      </c>
      <c r="X16" s="74">
        <v>207.66666666666666</v>
      </c>
      <c r="Y16" s="74">
        <v>1104.25</v>
      </c>
      <c r="Z16" s="74" t="s">
        <v>0</v>
      </c>
      <c r="AA16" s="68">
        <f t="shared" si="3"/>
        <v>1104.25</v>
      </c>
      <c r="AB16" s="74">
        <v>450.4638828082243</v>
      </c>
      <c r="AC16" s="74">
        <v>4462.1711903135292</v>
      </c>
      <c r="AD16" s="74" t="s">
        <v>0</v>
      </c>
      <c r="AE16" s="68">
        <f t="shared" si="4"/>
        <v>4462.1711903135292</v>
      </c>
      <c r="AF16" s="74">
        <v>0.19300518134715025</v>
      </c>
      <c r="AG16" s="79">
        <v>0.38567454798331013</v>
      </c>
      <c r="AI16" s="68">
        <f t="shared" si="5"/>
        <v>0.38567454798331013</v>
      </c>
    </row>
    <row r="17" spans="1:35" ht="16" customHeight="1">
      <c r="J17" s="26">
        <v>3</v>
      </c>
      <c r="K17" s="44">
        <v>2</v>
      </c>
      <c r="L17" s="36">
        <v>57.352478345116388</v>
      </c>
      <c r="M17" s="3">
        <v>112.45224078993576</v>
      </c>
      <c r="N17" s="42" t="s">
        <v>0</v>
      </c>
      <c r="O17" s="42">
        <f t="shared" si="0"/>
        <v>112.45224078993576</v>
      </c>
      <c r="P17" s="47">
        <v>1.4666666666666668</v>
      </c>
      <c r="Q17" s="47">
        <v>0.77500000000000002</v>
      </c>
      <c r="R17" s="47" t="s">
        <v>0</v>
      </c>
      <c r="S17" s="42">
        <f t="shared" si="1"/>
        <v>0.77500000000000002</v>
      </c>
      <c r="T17" s="47">
        <v>621</v>
      </c>
      <c r="U17" s="47">
        <v>1760.25</v>
      </c>
      <c r="V17" s="47" t="s">
        <v>0</v>
      </c>
      <c r="W17" s="68">
        <f t="shared" si="2"/>
        <v>1760.25</v>
      </c>
      <c r="X17" s="47">
        <v>859</v>
      </c>
      <c r="Y17" s="47">
        <v>1331</v>
      </c>
      <c r="Z17" s="47" t="s">
        <v>0</v>
      </c>
      <c r="AA17" s="68">
        <f t="shared" si="3"/>
        <v>1331</v>
      </c>
      <c r="AB17" s="47">
        <v>6526.2730838076677</v>
      </c>
      <c r="AC17" s="47">
        <v>7378.5125951976515</v>
      </c>
      <c r="AD17" s="47" t="s">
        <v>0</v>
      </c>
      <c r="AE17" s="68">
        <f t="shared" si="4"/>
        <v>7378.5125951976515</v>
      </c>
      <c r="AF17" s="47">
        <v>0.41959459459459458</v>
      </c>
      <c r="AG17" s="5">
        <v>0.56942984229680549</v>
      </c>
      <c r="AI17" s="68">
        <f t="shared" si="5"/>
        <v>0.56942984229680549</v>
      </c>
    </row>
    <row r="18" spans="1:35" ht="16" customHeight="1">
      <c r="A18" s="64" t="s">
        <v>25</v>
      </c>
      <c r="B18" s="123" t="s">
        <v>19</v>
      </c>
      <c r="C18" s="123"/>
      <c r="D18" s="123"/>
      <c r="F18" s="123" t="s">
        <v>23</v>
      </c>
      <c r="G18" s="123"/>
      <c r="H18" s="123"/>
      <c r="J18" s="26">
        <v>4</v>
      </c>
      <c r="K18" s="44">
        <v>2</v>
      </c>
      <c r="L18" s="36">
        <v>103.85597563098968</v>
      </c>
      <c r="M18" s="3">
        <v>145.79644158669555</v>
      </c>
      <c r="N18" s="42">
        <v>8.1065244531597731</v>
      </c>
      <c r="O18" s="42">
        <f t="shared" si="0"/>
        <v>76.951483019927664</v>
      </c>
      <c r="P18" s="47">
        <v>1.3</v>
      </c>
      <c r="Q18" s="47">
        <v>1.4000000000000001</v>
      </c>
      <c r="R18" s="47">
        <v>19.45</v>
      </c>
      <c r="S18" s="42">
        <f t="shared" si="1"/>
        <v>10.424999999999999</v>
      </c>
      <c r="T18" s="47">
        <v>1430.6666666666667</v>
      </c>
      <c r="U18" s="47">
        <v>3386</v>
      </c>
      <c r="V18" s="47">
        <v>5.5</v>
      </c>
      <c r="W18" s="68">
        <f t="shared" si="2"/>
        <v>1695.75</v>
      </c>
      <c r="X18" s="47">
        <v>1755.3333333333333</v>
      </c>
      <c r="Y18" s="47">
        <v>4056.75</v>
      </c>
      <c r="Z18" s="47">
        <v>115</v>
      </c>
      <c r="AA18" s="68">
        <f t="shared" si="3"/>
        <v>2085.875</v>
      </c>
      <c r="AB18" s="47">
        <v>12121.081151193706</v>
      </c>
      <c r="AC18" s="47">
        <v>15079.737539536087</v>
      </c>
      <c r="AD18" s="47">
        <v>261.73970192228444</v>
      </c>
      <c r="AE18" s="68">
        <f t="shared" si="4"/>
        <v>7670.7386207291856</v>
      </c>
      <c r="AF18" s="47">
        <v>0.44904791797447169</v>
      </c>
      <c r="AG18" s="5">
        <v>0.45493937052836653</v>
      </c>
      <c r="AH18" s="47">
        <v>4.5643153526970952E-2</v>
      </c>
      <c r="AI18" s="68">
        <f t="shared" si="5"/>
        <v>0.25029126202766872</v>
      </c>
    </row>
    <row r="19" spans="1:35" ht="16" customHeight="1">
      <c r="B19" s="60" t="s">
        <v>26</v>
      </c>
      <c r="C19" s="61" t="s">
        <v>15</v>
      </c>
      <c r="D19" s="62" t="s">
        <v>27</v>
      </c>
      <c r="F19" s="60" t="s">
        <v>26</v>
      </c>
      <c r="G19" s="61" t="s">
        <v>15</v>
      </c>
      <c r="H19" s="62" t="s">
        <v>27</v>
      </c>
      <c r="J19" s="26">
        <v>5</v>
      </c>
      <c r="K19" s="44">
        <v>2</v>
      </c>
      <c r="L19" s="36">
        <v>56.262472976506267</v>
      </c>
      <c r="M19" s="3">
        <v>24.303728088297468</v>
      </c>
      <c r="N19" s="42">
        <v>103.33011517216335</v>
      </c>
      <c r="O19" s="42">
        <f t="shared" si="0"/>
        <v>63.816921630230411</v>
      </c>
      <c r="P19" s="47">
        <v>1.3333333333333333</v>
      </c>
      <c r="Q19" s="47">
        <v>2.0749999999999997</v>
      </c>
      <c r="R19" s="47">
        <v>4.6500000000000004</v>
      </c>
      <c r="S19" s="42">
        <f t="shared" si="1"/>
        <v>3.3624999999999998</v>
      </c>
      <c r="T19" s="47">
        <v>409.33333333333331</v>
      </c>
      <c r="U19" s="47">
        <v>176.25</v>
      </c>
      <c r="V19" s="47">
        <v>1080</v>
      </c>
      <c r="W19" s="68">
        <f t="shared" si="2"/>
        <v>628.125</v>
      </c>
      <c r="X19" s="47">
        <v>541.66666666666663</v>
      </c>
      <c r="Y19" s="47">
        <v>331.25</v>
      </c>
      <c r="Z19" s="47">
        <v>4907.5</v>
      </c>
      <c r="AA19" s="68">
        <f t="shared" si="3"/>
        <v>2619.375</v>
      </c>
      <c r="AB19" s="47">
        <v>2427.8000000000002</v>
      </c>
      <c r="AC19" s="47">
        <v>929.17482367833145</v>
      </c>
      <c r="AD19" s="47">
        <v>43572.815609294921</v>
      </c>
      <c r="AE19" s="68">
        <f t="shared" si="4"/>
        <v>22250.995216486626</v>
      </c>
      <c r="AF19" s="47">
        <v>0.43042411496670169</v>
      </c>
      <c r="AG19" s="5">
        <v>0.34729064039408869</v>
      </c>
      <c r="AH19" s="47">
        <v>0.18037578288100209</v>
      </c>
      <c r="AI19" s="68">
        <f t="shared" si="5"/>
        <v>0.26383321163754536</v>
      </c>
    </row>
    <row r="20" spans="1:35" ht="16" customHeight="1">
      <c r="A20" s="26">
        <v>2</v>
      </c>
      <c r="B20" s="36">
        <v>13.091216486705751</v>
      </c>
      <c r="C20" s="4">
        <v>64.049883981903051</v>
      </c>
      <c r="D20" s="42" t="s">
        <v>0</v>
      </c>
      <c r="F20" s="47">
        <v>5</v>
      </c>
      <c r="G20" s="47">
        <v>1.6</v>
      </c>
      <c r="H20" s="47" t="s">
        <v>0</v>
      </c>
      <c r="J20" s="26">
        <v>6</v>
      </c>
      <c r="K20" s="44">
        <v>2</v>
      </c>
      <c r="L20" s="36">
        <v>47.493552663126991</v>
      </c>
      <c r="M20" s="3">
        <v>25.251792408769631</v>
      </c>
      <c r="N20" s="42">
        <v>73.484802304410607</v>
      </c>
      <c r="O20" s="42">
        <f t="shared" si="0"/>
        <v>49.368297356590119</v>
      </c>
      <c r="P20" s="47">
        <v>1.6666666666666667</v>
      </c>
      <c r="Q20" s="47">
        <v>22.2</v>
      </c>
      <c r="R20" s="47">
        <v>0.25</v>
      </c>
      <c r="S20" s="42">
        <f t="shared" si="1"/>
        <v>11.225</v>
      </c>
      <c r="T20" s="47">
        <v>764.33333333333337</v>
      </c>
      <c r="U20" s="47">
        <v>99.75</v>
      </c>
      <c r="V20" s="47">
        <v>900</v>
      </c>
      <c r="W20" s="68">
        <f t="shared" si="2"/>
        <v>499.875</v>
      </c>
      <c r="X20" s="47">
        <v>1213.3333333333333</v>
      </c>
      <c r="Y20" s="47">
        <v>508.5</v>
      </c>
      <c r="Z20" s="47">
        <v>238.5</v>
      </c>
      <c r="AA20" s="68">
        <f t="shared" si="3"/>
        <v>373.5</v>
      </c>
      <c r="AB20" s="47">
        <v>5193.8977103576763</v>
      </c>
      <c r="AC20" s="47">
        <v>3206.7697428292595</v>
      </c>
      <c r="AD20" s="47">
        <v>2306.9662656073924</v>
      </c>
      <c r="AE20" s="68">
        <f t="shared" si="4"/>
        <v>2756.868004218326</v>
      </c>
      <c r="AF20" s="47">
        <v>0.38648238665093548</v>
      </c>
      <c r="AG20" s="5">
        <v>0.16399506781750925</v>
      </c>
      <c r="AH20" s="47">
        <v>0.79051383399209485</v>
      </c>
      <c r="AI20" s="68">
        <f t="shared" si="5"/>
        <v>0.47725445090480206</v>
      </c>
    </row>
    <row r="21" spans="1:35" ht="16" customHeight="1">
      <c r="A21" s="26">
        <v>3</v>
      </c>
      <c r="B21" s="36">
        <v>57.352478345116388</v>
      </c>
      <c r="C21" s="3">
        <v>112.45224078993576</v>
      </c>
      <c r="D21" s="42" t="s">
        <v>0</v>
      </c>
      <c r="F21" s="47">
        <v>1.4666666666666668</v>
      </c>
      <c r="G21" s="47">
        <v>0.77500000000000002</v>
      </c>
      <c r="H21" s="47" t="s">
        <v>0</v>
      </c>
      <c r="J21" s="26">
        <v>7</v>
      </c>
      <c r="K21" s="44">
        <v>2</v>
      </c>
      <c r="L21" s="36">
        <v>123.75540168058099</v>
      </c>
      <c r="M21" s="3">
        <v>83.471945239501991</v>
      </c>
      <c r="N21" s="42" t="s">
        <v>0</v>
      </c>
      <c r="O21" s="42">
        <f t="shared" si="0"/>
        <v>83.471945239501991</v>
      </c>
      <c r="P21" s="47">
        <v>1.25</v>
      </c>
      <c r="Q21" s="47">
        <v>2.4</v>
      </c>
      <c r="R21" s="47" t="s">
        <v>0</v>
      </c>
      <c r="S21" s="42">
        <f t="shared" si="1"/>
        <v>2.4</v>
      </c>
      <c r="T21" s="47">
        <v>2128.5</v>
      </c>
      <c r="U21" s="47">
        <v>1964.25</v>
      </c>
      <c r="V21" s="47" t="s">
        <v>0</v>
      </c>
      <c r="W21" s="68">
        <f t="shared" si="2"/>
        <v>1964.25</v>
      </c>
      <c r="X21" s="47">
        <v>1684</v>
      </c>
      <c r="Y21" s="47">
        <v>6400.5</v>
      </c>
      <c r="Z21" s="47" t="s">
        <v>0</v>
      </c>
      <c r="AA21" s="68">
        <f t="shared" si="3"/>
        <v>6400.5</v>
      </c>
      <c r="AB21" s="47">
        <v>14535.979925764957</v>
      </c>
      <c r="AC21" s="47">
        <v>7763.046396899852</v>
      </c>
      <c r="AD21" s="47" t="s">
        <v>0</v>
      </c>
      <c r="AE21" s="68">
        <f t="shared" si="4"/>
        <v>7763.046396899852</v>
      </c>
      <c r="AF21" s="47">
        <v>0.55829508196721311</v>
      </c>
      <c r="AG21" s="5">
        <v>0.23482471084013271</v>
      </c>
      <c r="AH21" s="47"/>
      <c r="AI21" s="68">
        <f t="shared" si="5"/>
        <v>0.23482471084013271</v>
      </c>
    </row>
    <row r="22" spans="1:35" ht="16" customHeight="1">
      <c r="A22" s="26">
        <v>4</v>
      </c>
      <c r="B22" s="36">
        <v>103.85597563098968</v>
      </c>
      <c r="C22" s="3">
        <v>145.79644158669555</v>
      </c>
      <c r="D22" s="42">
        <v>8.1065244531597731</v>
      </c>
      <c r="F22" s="47">
        <v>1.3</v>
      </c>
      <c r="G22" s="47">
        <v>1.4000000000000001</v>
      </c>
      <c r="H22" s="47">
        <v>19.45</v>
      </c>
      <c r="J22" s="26">
        <v>8</v>
      </c>
      <c r="K22" s="44">
        <v>2</v>
      </c>
      <c r="L22" s="36">
        <v>33.191346085596194</v>
      </c>
      <c r="M22" s="3">
        <v>121.78894584180311</v>
      </c>
      <c r="N22" s="42">
        <v>94.452265772499231</v>
      </c>
      <c r="O22" s="42">
        <f t="shared" si="0"/>
        <v>108.12060580715118</v>
      </c>
      <c r="P22" s="47">
        <v>3.8666666666666671</v>
      </c>
      <c r="Q22" s="47">
        <v>3.05</v>
      </c>
      <c r="R22" s="47">
        <v>0.5</v>
      </c>
      <c r="S22" s="42">
        <f t="shared" si="1"/>
        <v>1.7749999999999999</v>
      </c>
      <c r="T22" s="47">
        <v>68</v>
      </c>
      <c r="U22" s="47">
        <v>2092.75</v>
      </c>
      <c r="V22" s="47">
        <v>1179.5</v>
      </c>
      <c r="W22" s="68">
        <f t="shared" si="2"/>
        <v>1636.125</v>
      </c>
      <c r="X22" s="47">
        <v>208</v>
      </c>
      <c r="Y22" s="47">
        <v>6377</v>
      </c>
      <c r="Z22" s="47">
        <v>556.5</v>
      </c>
      <c r="AA22" s="68">
        <f t="shared" si="3"/>
        <v>3466.75</v>
      </c>
      <c r="AB22" s="47">
        <v>1335.8588016042486</v>
      </c>
      <c r="AC22" s="47">
        <v>13268.243476524251</v>
      </c>
      <c r="AD22" s="47">
        <v>4162.3947292554658</v>
      </c>
      <c r="AE22" s="68">
        <f t="shared" si="4"/>
        <v>8715.3191028898582</v>
      </c>
      <c r="AF22" s="47">
        <v>0.24637681159420291</v>
      </c>
      <c r="AG22" s="5">
        <v>0.24708521502995956</v>
      </c>
      <c r="AH22" s="47">
        <v>0.67943548387096775</v>
      </c>
      <c r="AI22" s="68">
        <f t="shared" si="5"/>
        <v>0.46326034945046368</v>
      </c>
    </row>
    <row r="23" spans="1:35" ht="16" customHeight="1">
      <c r="A23" s="26">
        <v>5</v>
      </c>
      <c r="B23" s="36">
        <v>56.262472976506267</v>
      </c>
      <c r="C23" s="3">
        <v>24.303728088297468</v>
      </c>
      <c r="D23" s="42">
        <v>103.33011517216335</v>
      </c>
      <c r="F23" s="47">
        <v>1.3333333333333333</v>
      </c>
      <c r="G23" s="47">
        <v>2.0749999999999997</v>
      </c>
      <c r="H23" s="47">
        <v>4.6500000000000004</v>
      </c>
      <c r="J23" s="26">
        <v>9</v>
      </c>
      <c r="K23" s="44">
        <v>2</v>
      </c>
      <c r="L23" s="36">
        <v>47.910882865201692</v>
      </c>
      <c r="M23" s="3">
        <v>56.875821059361186</v>
      </c>
      <c r="N23" s="42">
        <v>53.826498750704225</v>
      </c>
      <c r="O23" s="42">
        <f t="shared" si="0"/>
        <v>55.351159905032702</v>
      </c>
      <c r="P23" s="47">
        <v>2.2666666666666662</v>
      </c>
      <c r="Q23" s="47">
        <v>1.375</v>
      </c>
      <c r="R23" s="47">
        <v>1.85</v>
      </c>
      <c r="S23" s="42">
        <f t="shared" si="1"/>
        <v>1.6125</v>
      </c>
      <c r="T23" s="47">
        <v>3784.3333333333335</v>
      </c>
      <c r="U23" s="47">
        <v>629</v>
      </c>
      <c r="V23" s="47">
        <v>892</v>
      </c>
      <c r="W23" s="68">
        <f t="shared" si="2"/>
        <v>760.5</v>
      </c>
      <c r="X23" s="47">
        <v>6178.666666666667</v>
      </c>
      <c r="Y23" s="47">
        <v>852.5</v>
      </c>
      <c r="Z23" s="47">
        <v>1921</v>
      </c>
      <c r="AA23" s="68">
        <f t="shared" si="3"/>
        <v>1386.75</v>
      </c>
      <c r="AB23" s="47">
        <v>5060.475429204409</v>
      </c>
      <c r="AC23" s="47">
        <v>2609.8233281127177</v>
      </c>
      <c r="AD23" s="47">
        <v>4570.7265790068777</v>
      </c>
      <c r="AE23" s="68">
        <f t="shared" si="4"/>
        <v>3590.2749535597977</v>
      </c>
      <c r="AF23" s="47">
        <v>0.37983873665897155</v>
      </c>
      <c r="AG23" s="5">
        <v>0.424569692878839</v>
      </c>
      <c r="AH23" s="47">
        <v>0.31709918236757911</v>
      </c>
      <c r="AI23" s="68">
        <f t="shared" si="5"/>
        <v>0.37083443762320906</v>
      </c>
    </row>
    <row r="24" spans="1:35" ht="16" customHeight="1">
      <c r="A24" s="26">
        <v>6</v>
      </c>
      <c r="B24" s="36">
        <v>47.493552663126991</v>
      </c>
      <c r="C24" s="3">
        <v>25.251792408769631</v>
      </c>
      <c r="D24" s="42">
        <v>73.484802304410607</v>
      </c>
      <c r="F24" s="47">
        <v>1.6666666666666667</v>
      </c>
      <c r="G24" s="47">
        <v>22.2</v>
      </c>
      <c r="H24" s="47">
        <v>0.25</v>
      </c>
      <c r="J24" s="26">
        <v>10</v>
      </c>
      <c r="K24" s="44">
        <v>2</v>
      </c>
      <c r="L24" s="36">
        <v>40.819536007839282</v>
      </c>
      <c r="M24" s="3">
        <v>105.20657486284925</v>
      </c>
      <c r="N24" s="42">
        <v>112.32107444093424</v>
      </c>
      <c r="O24" s="42">
        <f t="shared" si="0"/>
        <v>108.76382465189175</v>
      </c>
      <c r="P24" s="47">
        <v>0.66666666666666663</v>
      </c>
      <c r="Q24" s="47">
        <v>1.65</v>
      </c>
      <c r="R24" s="47">
        <v>2.1</v>
      </c>
      <c r="S24" s="42">
        <f t="shared" si="1"/>
        <v>1.875</v>
      </c>
      <c r="T24" s="47">
        <v>572.33333333333337</v>
      </c>
      <c r="U24" s="47">
        <v>1854.75</v>
      </c>
      <c r="V24" s="47">
        <v>2458.5</v>
      </c>
      <c r="W24" s="68">
        <f t="shared" si="2"/>
        <v>2156.625</v>
      </c>
      <c r="X24" s="47">
        <v>381.33333333333331</v>
      </c>
      <c r="Y24" s="47">
        <v>2772.5</v>
      </c>
      <c r="Z24" s="47">
        <v>4772</v>
      </c>
      <c r="AA24" s="68">
        <f t="shared" si="3"/>
        <v>3772.25</v>
      </c>
      <c r="AB24" s="47">
        <v>1397.778076390503</v>
      </c>
      <c r="AC24" s="47">
        <v>8978.2195538198575</v>
      </c>
      <c r="AD24" s="47">
        <v>16257.702259698417</v>
      </c>
      <c r="AE24" s="68">
        <f t="shared" si="4"/>
        <v>12617.960906759137</v>
      </c>
      <c r="AF24" s="47">
        <v>0.60013981125480598</v>
      </c>
      <c r="AG24" s="5">
        <v>0.40083202766221837</v>
      </c>
      <c r="AH24" s="47">
        <v>0.34001797939284972</v>
      </c>
      <c r="AI24" s="68">
        <f t="shared" si="5"/>
        <v>0.37042500352753405</v>
      </c>
    </row>
    <row r="25" spans="1:35" ht="16" customHeight="1">
      <c r="A25" s="26">
        <v>7</v>
      </c>
      <c r="B25" s="36">
        <v>123.75540168058099</v>
      </c>
      <c r="C25" s="3">
        <v>83.471945239501991</v>
      </c>
      <c r="D25" s="42" t="s">
        <v>0</v>
      </c>
      <c r="F25" s="47">
        <v>1.25</v>
      </c>
      <c r="G25" s="47">
        <v>2.4</v>
      </c>
      <c r="H25" s="47" t="s">
        <v>0</v>
      </c>
      <c r="J25" s="26">
        <v>11</v>
      </c>
      <c r="K25" s="44">
        <v>2</v>
      </c>
      <c r="L25" s="36">
        <v>76.723123514480193</v>
      </c>
      <c r="M25" s="3">
        <v>50.925445481528833</v>
      </c>
      <c r="O25" s="42">
        <f t="shared" si="0"/>
        <v>50.925445481528833</v>
      </c>
      <c r="P25" s="47">
        <v>1.3</v>
      </c>
      <c r="Q25" s="47">
        <v>1.625</v>
      </c>
      <c r="S25" s="42">
        <f t="shared" si="1"/>
        <v>1.625</v>
      </c>
      <c r="T25" s="47">
        <v>983.33333333333337</v>
      </c>
      <c r="U25" s="47">
        <v>810.25</v>
      </c>
      <c r="W25" s="68">
        <f t="shared" si="2"/>
        <v>810.25</v>
      </c>
      <c r="X25" s="47">
        <v>1409</v>
      </c>
      <c r="Y25" s="47">
        <v>1259</v>
      </c>
      <c r="AA25" s="68">
        <f t="shared" si="3"/>
        <v>1259</v>
      </c>
      <c r="AB25" s="47">
        <v>7027.5794774694368</v>
      </c>
      <c r="AC25" s="47">
        <v>3379.1638056912925</v>
      </c>
      <c r="AE25" s="68">
        <f t="shared" si="4"/>
        <v>3379.1638056912925</v>
      </c>
      <c r="AF25" s="47">
        <v>0.41103525149784031</v>
      </c>
      <c r="AG25" s="5">
        <v>0.39156699287181346</v>
      </c>
      <c r="AI25" s="68">
        <f t="shared" si="5"/>
        <v>0.39156699287181346</v>
      </c>
    </row>
    <row r="26" spans="1:35" ht="16" customHeight="1">
      <c r="A26" s="26">
        <v>8</v>
      </c>
      <c r="B26" s="36">
        <v>33.191346085596194</v>
      </c>
      <c r="C26" s="3">
        <v>121.78894584180311</v>
      </c>
      <c r="D26" s="42">
        <v>94.452265772499231</v>
      </c>
      <c r="F26" s="47">
        <v>3.8666666666666671</v>
      </c>
      <c r="G26" s="47">
        <v>3.05</v>
      </c>
      <c r="H26" s="47">
        <v>0.5</v>
      </c>
      <c r="J26" s="26">
        <v>12</v>
      </c>
      <c r="K26" s="44">
        <v>2</v>
      </c>
      <c r="L26" s="36">
        <v>59.139265002196296</v>
      </c>
      <c r="M26" s="3">
        <v>50.700487212597601</v>
      </c>
      <c r="O26" s="42">
        <f t="shared" si="0"/>
        <v>50.700487212597601</v>
      </c>
      <c r="P26" s="47">
        <v>1.4333333333333333</v>
      </c>
      <c r="Q26" s="47">
        <v>5.2499999999999991</v>
      </c>
      <c r="S26" s="42">
        <f t="shared" si="1"/>
        <v>5.2499999999999991</v>
      </c>
      <c r="T26" s="47">
        <v>801</v>
      </c>
      <c r="U26" s="47">
        <v>338.25</v>
      </c>
      <c r="W26" s="68">
        <f t="shared" si="2"/>
        <v>338.25</v>
      </c>
      <c r="X26" s="47">
        <v>1134</v>
      </c>
      <c r="Y26" s="47">
        <v>1611.75</v>
      </c>
      <c r="AA26" s="68">
        <f t="shared" si="3"/>
        <v>1611.75</v>
      </c>
      <c r="AB26" s="47">
        <v>4318.3728850590996</v>
      </c>
      <c r="AC26" s="47">
        <v>6453.1120409405557</v>
      </c>
      <c r="AE26" s="68">
        <f t="shared" si="4"/>
        <v>6453.1120409405557</v>
      </c>
      <c r="AF26" s="47">
        <v>0.413953488372093</v>
      </c>
      <c r="AG26" s="5">
        <v>0.17346153846153847</v>
      </c>
      <c r="AI26" s="68">
        <f t="shared" si="5"/>
        <v>0.17346153846153847</v>
      </c>
    </row>
    <row r="27" spans="1:35" ht="16" customHeight="1">
      <c r="A27" s="26">
        <v>9</v>
      </c>
      <c r="B27" s="36">
        <v>47.910882865201692</v>
      </c>
      <c r="C27" s="3">
        <v>56.875821059361186</v>
      </c>
      <c r="D27" s="42">
        <v>53.826498750704225</v>
      </c>
      <c r="F27" s="47">
        <v>2.2666666666666662</v>
      </c>
      <c r="G27" s="47">
        <v>1.375</v>
      </c>
      <c r="H27" s="47">
        <v>1.85</v>
      </c>
      <c r="J27" s="26">
        <v>13</v>
      </c>
      <c r="K27" s="44">
        <v>2</v>
      </c>
      <c r="L27" s="36">
        <v>159.31042108111023</v>
      </c>
      <c r="M27" s="3">
        <v>71.700221938403104</v>
      </c>
      <c r="O27" s="42">
        <f t="shared" si="0"/>
        <v>71.700221938403104</v>
      </c>
      <c r="P27" s="47">
        <v>1.6666666666666667</v>
      </c>
      <c r="Q27" s="47">
        <v>0.72500000000000009</v>
      </c>
      <c r="S27" s="42">
        <f t="shared" si="1"/>
        <v>0.72500000000000009</v>
      </c>
      <c r="T27" s="47">
        <v>3055</v>
      </c>
      <c r="U27" s="47">
        <v>793.75</v>
      </c>
      <c r="W27" s="68">
        <f t="shared" si="2"/>
        <v>793.75</v>
      </c>
      <c r="X27" s="47">
        <v>5271.333333333333</v>
      </c>
      <c r="Y27" s="47">
        <v>586.25</v>
      </c>
      <c r="AA27" s="68">
        <f t="shared" si="3"/>
        <v>586.25</v>
      </c>
      <c r="AB27" s="47">
        <v>13562.218047448667</v>
      </c>
      <c r="AC27" s="47">
        <v>2561.2209998788312</v>
      </c>
      <c r="AE27" s="68">
        <f t="shared" si="4"/>
        <v>2561.2209998788312</v>
      </c>
      <c r="AF27" s="47">
        <v>0.36690820289042803</v>
      </c>
      <c r="AG27" s="5">
        <v>0.5751811594202898</v>
      </c>
      <c r="AI27" s="68">
        <f t="shared" si="5"/>
        <v>0.5751811594202898</v>
      </c>
    </row>
    <row r="28" spans="1:35" ht="16" customHeight="1">
      <c r="A28" s="26">
        <v>10</v>
      </c>
      <c r="B28" s="36">
        <v>40.819536007839282</v>
      </c>
      <c r="C28" s="3">
        <v>105.20657486284925</v>
      </c>
      <c r="D28" s="42">
        <v>112.32107444093424</v>
      </c>
      <c r="F28" s="47">
        <v>0.66666666666666663</v>
      </c>
      <c r="G28" s="47">
        <v>1.65</v>
      </c>
      <c r="H28" s="47">
        <v>2.1</v>
      </c>
      <c r="J28" s="26">
        <v>14</v>
      </c>
      <c r="K28" s="44">
        <v>2</v>
      </c>
      <c r="L28" s="36">
        <v>93.759167522342892</v>
      </c>
      <c r="M28" s="3">
        <v>104.98383776697193</v>
      </c>
      <c r="O28" s="42">
        <f t="shared" si="0"/>
        <v>104.98383776697193</v>
      </c>
      <c r="P28" s="47">
        <v>0.66666666666666663</v>
      </c>
      <c r="Q28" s="47">
        <v>3.1999999999999997</v>
      </c>
      <c r="S28" s="42">
        <f t="shared" si="1"/>
        <v>3.1999999999999997</v>
      </c>
      <c r="T28" s="47">
        <v>1402</v>
      </c>
      <c r="U28" s="47">
        <v>2853.75</v>
      </c>
      <c r="W28" s="68">
        <f t="shared" si="2"/>
        <v>2853.75</v>
      </c>
      <c r="X28" s="47">
        <v>922.66666666666663</v>
      </c>
      <c r="Y28" s="47">
        <v>3608.5</v>
      </c>
      <c r="AA28" s="68">
        <f t="shared" si="3"/>
        <v>3608.5</v>
      </c>
      <c r="AB28" s="47">
        <v>5127.9970248274039</v>
      </c>
      <c r="AC28" s="47">
        <v>6960.1450089891441</v>
      </c>
      <c r="AE28" s="68">
        <f t="shared" si="4"/>
        <v>6960.1450089891441</v>
      </c>
      <c r="AF28" s="47">
        <v>0.60309721823917406</v>
      </c>
      <c r="AG28" s="5">
        <v>0.44160315679523388</v>
      </c>
      <c r="AI28" s="68">
        <f t="shared" si="5"/>
        <v>0.44160315679523388</v>
      </c>
    </row>
    <row r="29" spans="1:35" ht="16" customHeight="1">
      <c r="A29" s="26">
        <v>11</v>
      </c>
      <c r="B29" s="36">
        <v>76.723123514480193</v>
      </c>
      <c r="C29" s="3">
        <v>50.925445481528833</v>
      </c>
      <c r="F29" s="47">
        <v>1.3</v>
      </c>
      <c r="G29" s="47">
        <v>1.625</v>
      </c>
      <c r="J29" s="26">
        <v>15</v>
      </c>
      <c r="K29" s="44">
        <v>2</v>
      </c>
      <c r="L29" s="37">
        <v>48.22051030137996</v>
      </c>
      <c r="M29" s="3">
        <v>66.919353099550349</v>
      </c>
      <c r="O29" s="42">
        <f t="shared" si="0"/>
        <v>66.919353099550349</v>
      </c>
      <c r="P29" s="47">
        <v>0.60000000000000009</v>
      </c>
      <c r="Q29" s="47">
        <v>0.2</v>
      </c>
      <c r="S29" s="42">
        <f t="shared" si="1"/>
        <v>0.2</v>
      </c>
      <c r="T29" s="47">
        <v>902.33333333333337</v>
      </c>
      <c r="U29" s="47">
        <v>1807.75</v>
      </c>
      <c r="W29" s="68">
        <f t="shared" si="2"/>
        <v>1807.75</v>
      </c>
      <c r="X29" s="47">
        <v>553.66666666666663</v>
      </c>
      <c r="Y29" s="47">
        <v>420</v>
      </c>
      <c r="AA29" s="68">
        <f t="shared" si="3"/>
        <v>420</v>
      </c>
      <c r="AB29" s="47">
        <v>2353.0006369519979</v>
      </c>
      <c r="AC29" s="47">
        <v>3640.98117869813</v>
      </c>
      <c r="AE29" s="68">
        <f t="shared" si="4"/>
        <v>3640.98117869813</v>
      </c>
      <c r="AF29" s="47">
        <v>0.61973443223443225</v>
      </c>
      <c r="AG29" s="5">
        <v>0.81146897093479964</v>
      </c>
      <c r="AI29" s="68">
        <f t="shared" si="5"/>
        <v>0.81146897093479964</v>
      </c>
    </row>
    <row r="30" spans="1:35" ht="16" customHeight="1">
      <c r="A30" s="26">
        <v>12</v>
      </c>
      <c r="B30" s="36">
        <v>59.139265002196296</v>
      </c>
      <c r="C30" s="3">
        <v>50.700487212597601</v>
      </c>
      <c r="F30" s="47">
        <v>1.4333333333333333</v>
      </c>
      <c r="G30" s="47">
        <v>5.2499999999999991</v>
      </c>
      <c r="S30" s="42"/>
    </row>
    <row r="31" spans="1:35" ht="16" customHeight="1">
      <c r="A31" s="26">
        <v>13</v>
      </c>
      <c r="B31" s="36">
        <v>159.31042108111023</v>
      </c>
      <c r="C31" s="3">
        <v>71.700221938403104</v>
      </c>
      <c r="F31" s="47">
        <v>1.6666666666666667</v>
      </c>
      <c r="G31" s="47">
        <v>0.72500000000000009</v>
      </c>
      <c r="L31" s="72" t="s">
        <v>19</v>
      </c>
      <c r="M31" s="72"/>
      <c r="N31" s="72" t="s">
        <v>38</v>
      </c>
      <c r="O31" s="72"/>
      <c r="P31" s="80" t="s">
        <v>34</v>
      </c>
      <c r="Q31" s="80"/>
      <c r="R31" s="80" t="s">
        <v>33</v>
      </c>
      <c r="S31" s="80"/>
      <c r="T31" s="80" t="s">
        <v>10</v>
      </c>
      <c r="U31" s="80"/>
      <c r="V31" s="80" t="s">
        <v>35</v>
      </c>
      <c r="W31" s="80"/>
    </row>
    <row r="32" spans="1:35" ht="16" customHeight="1">
      <c r="A32" s="26">
        <v>14</v>
      </c>
      <c r="B32" s="36">
        <v>93.759167522342892</v>
      </c>
      <c r="C32" s="3">
        <v>104.98383776697193</v>
      </c>
      <c r="F32" s="47">
        <v>0.66666666666666663</v>
      </c>
      <c r="G32" s="47">
        <v>3.1999999999999997</v>
      </c>
      <c r="K32" s="44" t="s">
        <v>18</v>
      </c>
      <c r="L32" s="71" t="s">
        <v>36</v>
      </c>
      <c r="M32" s="71" t="s">
        <v>37</v>
      </c>
      <c r="N32" s="71" t="s">
        <v>36</v>
      </c>
      <c r="O32" s="71" t="s">
        <v>37</v>
      </c>
      <c r="P32" s="71" t="s">
        <v>36</v>
      </c>
      <c r="Q32" s="71" t="s">
        <v>37</v>
      </c>
      <c r="R32" s="71" t="s">
        <v>36</v>
      </c>
      <c r="S32" s="71" t="s">
        <v>37</v>
      </c>
      <c r="T32" s="71" t="s">
        <v>36</v>
      </c>
      <c r="U32" s="71" t="s">
        <v>37</v>
      </c>
      <c r="V32" s="71" t="s">
        <v>36</v>
      </c>
      <c r="W32" s="71" t="s">
        <v>37</v>
      </c>
      <c r="Y32" s="71"/>
      <c r="Z32" s="71"/>
      <c r="AA32" s="71"/>
      <c r="AC32" s="71"/>
      <c r="AD32" s="71"/>
      <c r="AE32" s="71"/>
    </row>
    <row r="33" spans="1:23" ht="16" customHeight="1">
      <c r="A33" s="26">
        <v>15</v>
      </c>
      <c r="B33" s="37">
        <v>48.22051030137996</v>
      </c>
      <c r="C33" s="3">
        <v>66.919353099550349</v>
      </c>
      <c r="F33" s="47">
        <v>0.60000000000000009</v>
      </c>
      <c r="G33" s="47">
        <v>0.2</v>
      </c>
      <c r="K33" s="44">
        <v>1</v>
      </c>
      <c r="L33" s="47">
        <v>46.064640618229348</v>
      </c>
      <c r="M33" s="47">
        <v>56.358189338526834</v>
      </c>
      <c r="N33" s="47">
        <v>2.4</v>
      </c>
      <c r="O33" s="47">
        <v>0.35</v>
      </c>
      <c r="P33" s="71">
        <v>400.66666666666669</v>
      </c>
      <c r="Q33" s="71">
        <v>698.5</v>
      </c>
      <c r="R33" s="71">
        <v>1006</v>
      </c>
      <c r="S33" s="71">
        <v>241.5</v>
      </c>
      <c r="T33" s="71">
        <v>2782.6277491578367</v>
      </c>
      <c r="U33" s="71">
        <v>2057.3208729042672</v>
      </c>
      <c r="V33" s="71">
        <v>0.28483412322274881</v>
      </c>
      <c r="W33" s="71">
        <v>0.74308510638297876</v>
      </c>
    </row>
    <row r="34" spans="1:23" ht="16" customHeight="1">
      <c r="K34" s="44">
        <v>1</v>
      </c>
      <c r="L34" s="47">
        <v>119.4740054146145</v>
      </c>
      <c r="M34" s="47">
        <v>92.763991089564641</v>
      </c>
      <c r="N34" s="47">
        <v>2.4</v>
      </c>
      <c r="O34" s="47">
        <v>1.7750000000000001</v>
      </c>
      <c r="P34" s="71">
        <v>553</v>
      </c>
      <c r="Q34" s="71">
        <v>1413.625</v>
      </c>
      <c r="R34" s="71">
        <v>1511</v>
      </c>
      <c r="S34" s="71">
        <v>2220.5</v>
      </c>
      <c r="T34" s="71">
        <v>49434.542537208297</v>
      </c>
      <c r="U34" s="71">
        <v>6460.8157031722367</v>
      </c>
      <c r="V34" s="71">
        <v>0.26792635658914726</v>
      </c>
      <c r="W34" s="71">
        <v>0.36058683506929645</v>
      </c>
    </row>
    <row r="35" spans="1:23" ht="16" customHeight="1">
      <c r="B35" s="65"/>
      <c r="K35" s="44">
        <v>1</v>
      </c>
      <c r="L35" s="47">
        <v>64.739627927089089</v>
      </c>
      <c r="M35" s="47">
        <v>43.022139178349171</v>
      </c>
      <c r="N35" s="47">
        <v>1.2333333333333332</v>
      </c>
      <c r="O35" s="47">
        <v>5.9874999999999998</v>
      </c>
      <c r="P35" s="71">
        <v>689</v>
      </c>
      <c r="Q35" s="71">
        <v>461</v>
      </c>
      <c r="R35" s="71">
        <v>759.33333333333337</v>
      </c>
      <c r="S35" s="71">
        <v>1039.75</v>
      </c>
      <c r="T35" s="71">
        <v>8079.2058697334724</v>
      </c>
      <c r="U35" s="71">
        <v>3511.7743896617321</v>
      </c>
      <c r="V35" s="71">
        <v>0.47571921749136936</v>
      </c>
      <c r="W35" s="71">
        <v>0.20426525291152442</v>
      </c>
    </row>
    <row r="36" spans="1:23" ht="16" customHeight="1">
      <c r="K36" s="44">
        <v>1</v>
      </c>
      <c r="L36" s="47" t="s">
        <v>0</v>
      </c>
      <c r="M36" s="47">
        <v>76.854729977748903</v>
      </c>
      <c r="N36" s="47"/>
      <c r="O36" s="47">
        <v>1.1375</v>
      </c>
      <c r="P36" s="71"/>
      <c r="Q36" s="71">
        <v>1027.5</v>
      </c>
      <c r="R36" s="71"/>
      <c r="S36" s="71">
        <v>1213.125</v>
      </c>
      <c r="T36" s="71" t="s">
        <v>0</v>
      </c>
      <c r="U36" s="71">
        <v>4995.1666775026824</v>
      </c>
      <c r="V36" s="71"/>
      <c r="W36" s="71">
        <v>0.45634293520388131</v>
      </c>
    </row>
    <row r="37" spans="1:23" ht="16" customHeight="1">
      <c r="K37" s="44">
        <v>1</v>
      </c>
      <c r="L37" s="47">
        <v>48.697192514045405</v>
      </c>
      <c r="M37" s="47">
        <v>41.150942601741079</v>
      </c>
      <c r="N37" s="47">
        <v>0.93333333333333324</v>
      </c>
      <c r="O37" s="47">
        <v>5.6000000000000005</v>
      </c>
      <c r="P37" s="71">
        <v>536.66666666666663</v>
      </c>
      <c r="Q37" s="71">
        <v>432.5</v>
      </c>
      <c r="R37" s="71">
        <v>457.66666666666669</v>
      </c>
      <c r="S37" s="71">
        <v>251.375</v>
      </c>
      <c r="T37" s="71">
        <v>2700.7749103365932</v>
      </c>
      <c r="U37" s="71">
        <v>1646.7499746271642</v>
      </c>
      <c r="V37" s="71">
        <v>0.53972510895072079</v>
      </c>
      <c r="W37" s="71">
        <v>0.40519747710520926</v>
      </c>
    </row>
    <row r="38" spans="1:23" ht="16" customHeight="1">
      <c r="K38" s="44">
        <v>1</v>
      </c>
      <c r="L38" s="47">
        <v>271.28446124941365</v>
      </c>
      <c r="M38" s="47">
        <v>47.778648587647794</v>
      </c>
      <c r="N38" s="47">
        <v>0.7</v>
      </c>
      <c r="O38" s="47">
        <v>2.9749999999999996</v>
      </c>
      <c r="P38" s="71">
        <v>10414</v>
      </c>
      <c r="Q38" s="71">
        <v>620.625</v>
      </c>
      <c r="R38" s="71">
        <v>7759</v>
      </c>
      <c r="S38" s="71">
        <v>1307</v>
      </c>
      <c r="T38" s="71">
        <v>42878.070570601034</v>
      </c>
      <c r="U38" s="71">
        <v>5609.5275565802003</v>
      </c>
      <c r="V38" s="71">
        <v>0.5730479282451989</v>
      </c>
      <c r="W38" s="71">
        <v>0.31528693454432416</v>
      </c>
    </row>
    <row r="39" spans="1:23" ht="16" customHeight="1">
      <c r="K39" s="44">
        <v>1</v>
      </c>
      <c r="L39" s="47">
        <v>54.757835827542777</v>
      </c>
      <c r="M39" s="47">
        <v>81.197754345870095</v>
      </c>
      <c r="N39" s="47">
        <v>0.5</v>
      </c>
      <c r="O39" s="47">
        <v>4.45</v>
      </c>
      <c r="P39" s="71">
        <v>456</v>
      </c>
      <c r="Q39" s="71">
        <v>1101.125</v>
      </c>
      <c r="R39" s="71">
        <v>227.33333333333334</v>
      </c>
      <c r="S39" s="71">
        <v>3504.625</v>
      </c>
      <c r="T39" s="71">
        <v>1429.39644951839</v>
      </c>
      <c r="U39" s="71">
        <v>10835.064276730234</v>
      </c>
      <c r="V39" s="71">
        <v>0.66731707317073163</v>
      </c>
      <c r="W39" s="71">
        <v>0.24875065698829135</v>
      </c>
    </row>
    <row r="40" spans="1:23" ht="16" customHeight="1">
      <c r="K40" s="44">
        <v>1</v>
      </c>
      <c r="L40" s="47">
        <v>59.38912902508013</v>
      </c>
      <c r="M40" s="47">
        <v>59.080579117389803</v>
      </c>
      <c r="N40" s="47">
        <v>2.7666666666666671</v>
      </c>
      <c r="O40" s="47">
        <v>1.375</v>
      </c>
      <c r="P40" s="71">
        <v>912.66666666666663</v>
      </c>
      <c r="Q40" s="71">
        <v>779</v>
      </c>
      <c r="R40" s="71">
        <v>2337.3333333333335</v>
      </c>
      <c r="S40" s="71">
        <v>1129.25</v>
      </c>
      <c r="T40" s="71">
        <v>3786.2045769002289</v>
      </c>
      <c r="U40" s="71">
        <v>3904.7460314957425</v>
      </c>
      <c r="V40" s="71">
        <v>0.28082051282051279</v>
      </c>
      <c r="W40" s="71">
        <v>0.40822743351238044</v>
      </c>
    </row>
    <row r="41" spans="1:23" ht="16" customHeight="1">
      <c r="K41" s="44">
        <v>1</v>
      </c>
      <c r="L41" s="47">
        <v>32.19671782789186</v>
      </c>
      <c r="M41" s="47">
        <v>81.414253893510775</v>
      </c>
      <c r="N41" s="47">
        <v>2.1999999999999997</v>
      </c>
      <c r="O41" s="47">
        <v>1.35</v>
      </c>
      <c r="P41" s="71">
        <v>387.66666666666669</v>
      </c>
      <c r="Q41" s="71">
        <v>1812.25</v>
      </c>
      <c r="R41" s="71">
        <v>833.66666666666663</v>
      </c>
      <c r="S41" s="71">
        <v>2150.75</v>
      </c>
      <c r="T41" s="71">
        <v>1900.6639792380156</v>
      </c>
      <c r="U41" s="71">
        <v>8129.8373514302075</v>
      </c>
      <c r="V41" s="71">
        <v>0.31741266375545857</v>
      </c>
      <c r="W41" s="71">
        <v>0.45729245521069894</v>
      </c>
    </row>
    <row r="42" spans="1:23" ht="16" customHeight="1">
      <c r="K42" s="44">
        <v>1</v>
      </c>
      <c r="L42" s="47">
        <v>66.866114628609296</v>
      </c>
      <c r="M42" s="47">
        <v>35.983416267028424</v>
      </c>
      <c r="N42" s="47">
        <v>0.80000000000000016</v>
      </c>
      <c r="O42" s="47">
        <v>1.2750000000000001</v>
      </c>
      <c r="P42" s="71">
        <v>1362.6666666666667</v>
      </c>
      <c r="Q42" s="71">
        <v>518</v>
      </c>
      <c r="R42" s="71">
        <v>1063.6666666666667</v>
      </c>
      <c r="S42" s="71">
        <v>663.5</v>
      </c>
      <c r="T42" s="71">
        <v>6301.6593903445173</v>
      </c>
      <c r="U42" s="71">
        <v>1745.7104393565096</v>
      </c>
      <c r="V42" s="71">
        <v>0.56161560653935982</v>
      </c>
      <c r="W42" s="71">
        <v>0.43842573000423191</v>
      </c>
    </row>
    <row r="43" spans="1:23" ht="16" customHeight="1">
      <c r="K43" s="44">
        <v>1</v>
      </c>
      <c r="L43" s="47">
        <v>158.54707353657304</v>
      </c>
      <c r="M43" s="47">
        <v>41.624221073793073</v>
      </c>
      <c r="N43" s="47">
        <v>1.3</v>
      </c>
      <c r="O43" s="47">
        <v>1.45</v>
      </c>
      <c r="P43" s="71">
        <v>3080.5</v>
      </c>
      <c r="Q43" s="71">
        <v>274.75</v>
      </c>
      <c r="R43" s="71">
        <v>3310.5</v>
      </c>
      <c r="S43" s="71">
        <v>393.5</v>
      </c>
      <c r="T43" s="71">
        <v>17307.043091101456</v>
      </c>
      <c r="U43" s="71">
        <v>2553.0768536813557</v>
      </c>
      <c r="V43" s="71">
        <v>0.48200594586136752</v>
      </c>
      <c r="W43" s="71">
        <v>0.41114852225963339</v>
      </c>
    </row>
    <row r="44" spans="1:23" ht="16" customHeight="1">
      <c r="K44" s="44">
        <v>1</v>
      </c>
      <c r="L44" s="47">
        <v>63.495325766237187</v>
      </c>
      <c r="M44" s="47">
        <v>72.238056945030138</v>
      </c>
      <c r="N44" s="47">
        <v>1.5</v>
      </c>
      <c r="O44" s="47">
        <v>1</v>
      </c>
      <c r="P44" s="71">
        <v>732</v>
      </c>
      <c r="Q44" s="71">
        <v>835.75</v>
      </c>
      <c r="R44" s="71">
        <v>1025.5</v>
      </c>
      <c r="S44" s="71">
        <v>797.25</v>
      </c>
      <c r="T44" s="71">
        <v>3382.7078851128463</v>
      </c>
      <c r="U44" s="71">
        <v>4322.9813011959195</v>
      </c>
      <c r="V44" s="71">
        <v>0.41650071123755333</v>
      </c>
      <c r="W44" s="71">
        <v>0.51178812002449481</v>
      </c>
    </row>
    <row r="45" spans="1:23" ht="16" customHeight="1">
      <c r="K45" s="44">
        <v>1</v>
      </c>
      <c r="L45" s="47">
        <v>99.420413319733598</v>
      </c>
      <c r="M45" s="47">
        <v>34.487523062984216</v>
      </c>
      <c r="N45" s="47">
        <v>1.1333333333333333</v>
      </c>
      <c r="O45" s="47">
        <v>1.2999999999999998</v>
      </c>
      <c r="P45" s="71">
        <v>1964</v>
      </c>
      <c r="Q45" s="71">
        <v>386.75</v>
      </c>
      <c r="R45" s="71">
        <v>2225.6666666666665</v>
      </c>
      <c r="S45" s="71">
        <v>504.25</v>
      </c>
      <c r="T45" s="71">
        <v>7619.2766806106083</v>
      </c>
      <c r="U45" s="71">
        <v>1902.1945693108719</v>
      </c>
      <c r="V45" s="71">
        <v>0.46877237648182041</v>
      </c>
      <c r="W45" s="71">
        <v>0.43406285072951739</v>
      </c>
    </row>
    <row r="46" spans="1:23" ht="16" customHeight="1">
      <c r="K46" s="81">
        <v>2</v>
      </c>
      <c r="L46" s="82">
        <v>13.091216486705751</v>
      </c>
      <c r="M46" s="82">
        <v>64.049883981903051</v>
      </c>
      <c r="N46" s="82">
        <v>5</v>
      </c>
      <c r="O46" s="82">
        <v>1.6</v>
      </c>
      <c r="P46" s="71">
        <v>49.666666666666664</v>
      </c>
      <c r="Q46" s="71">
        <v>693.25</v>
      </c>
      <c r="R46" s="71">
        <v>207.66666666666666</v>
      </c>
      <c r="S46" s="71">
        <v>1104.25</v>
      </c>
      <c r="T46" s="71">
        <v>450.4638828082243</v>
      </c>
      <c r="U46" s="71">
        <v>4462.1711903135292</v>
      </c>
      <c r="V46" s="71">
        <v>0.19300518134715025</v>
      </c>
      <c r="W46" s="71">
        <v>0.38567454798331013</v>
      </c>
    </row>
    <row r="47" spans="1:23" ht="16" customHeight="1">
      <c r="K47" s="44">
        <v>2</v>
      </c>
      <c r="L47" s="47">
        <v>57.352478345116388</v>
      </c>
      <c r="M47" s="47">
        <v>112.45224078993576</v>
      </c>
      <c r="N47" s="47">
        <v>1.4666666666666668</v>
      </c>
      <c r="O47" s="47">
        <v>0.77500000000000002</v>
      </c>
      <c r="P47" s="71">
        <v>621</v>
      </c>
      <c r="Q47" s="71">
        <v>1760.25</v>
      </c>
      <c r="R47" s="71">
        <v>859</v>
      </c>
      <c r="S47" s="71">
        <v>1331</v>
      </c>
      <c r="T47" s="71">
        <v>6526.2730838076677</v>
      </c>
      <c r="U47" s="71">
        <v>7378.5125951976515</v>
      </c>
      <c r="V47" s="71">
        <v>0.41959459459459458</v>
      </c>
      <c r="W47" s="71">
        <v>0.56942984229680549</v>
      </c>
    </row>
    <row r="48" spans="1:23" ht="16" customHeight="1">
      <c r="K48" s="44">
        <v>2</v>
      </c>
      <c r="L48" s="47">
        <v>103.85597563098968</v>
      </c>
      <c r="M48" s="47">
        <v>76.951483019927664</v>
      </c>
      <c r="N48" s="47">
        <v>1.3</v>
      </c>
      <c r="O48" s="47">
        <v>10.424999999999999</v>
      </c>
      <c r="P48" s="71">
        <v>1430.6666666666667</v>
      </c>
      <c r="Q48" s="71">
        <v>1695.75</v>
      </c>
      <c r="R48" s="71">
        <v>1755.3333333333333</v>
      </c>
      <c r="S48" s="71">
        <v>2085.875</v>
      </c>
      <c r="T48" s="71">
        <v>12121.081151193706</v>
      </c>
      <c r="U48" s="71">
        <v>7670.7386207291856</v>
      </c>
      <c r="V48" s="71">
        <v>0.44904791797447169</v>
      </c>
      <c r="W48" s="71">
        <v>0.25029126202766872</v>
      </c>
    </row>
    <row r="49" spans="11:23" ht="16" customHeight="1">
      <c r="K49" s="44">
        <v>2</v>
      </c>
      <c r="L49" s="47">
        <v>56.262472976506267</v>
      </c>
      <c r="M49" s="47">
        <v>63.816921630230411</v>
      </c>
      <c r="N49" s="47">
        <v>1.3333333333333333</v>
      </c>
      <c r="O49" s="47">
        <v>3.3624999999999998</v>
      </c>
      <c r="P49" s="71">
        <v>409.33333333333331</v>
      </c>
      <c r="Q49" s="71">
        <v>628.125</v>
      </c>
      <c r="R49" s="71">
        <v>541.66666666666663</v>
      </c>
      <c r="S49" s="71">
        <v>2619.375</v>
      </c>
      <c r="T49" s="71">
        <v>2427.8000000000002</v>
      </c>
      <c r="U49" s="71">
        <v>22250.995216486626</v>
      </c>
      <c r="V49" s="71">
        <v>0.43042411496670169</v>
      </c>
      <c r="W49" s="71">
        <v>0.26383321163754536</v>
      </c>
    </row>
    <row r="50" spans="11:23" ht="16" customHeight="1">
      <c r="K50" s="44">
        <v>2</v>
      </c>
      <c r="L50" s="47">
        <v>47.493552663126991</v>
      </c>
      <c r="M50" s="47">
        <v>49.368297356590119</v>
      </c>
      <c r="N50" s="47">
        <v>1.6666666666666667</v>
      </c>
      <c r="O50" s="47">
        <v>11.225</v>
      </c>
      <c r="P50" s="71">
        <v>764.33333333333337</v>
      </c>
      <c r="Q50" s="71">
        <v>499.875</v>
      </c>
      <c r="R50" s="71">
        <v>1213.3333333333333</v>
      </c>
      <c r="S50" s="71">
        <v>373.5</v>
      </c>
      <c r="T50" s="71">
        <v>5193.8977103576763</v>
      </c>
      <c r="U50" s="71">
        <v>2756.868004218326</v>
      </c>
      <c r="V50" s="71">
        <v>0.38648238665093548</v>
      </c>
      <c r="W50" s="71">
        <v>0.47725445090480206</v>
      </c>
    </row>
    <row r="51" spans="11:23" ht="16" customHeight="1">
      <c r="K51" s="44">
        <v>2</v>
      </c>
      <c r="L51" s="47">
        <v>123.75540168058099</v>
      </c>
      <c r="M51" s="47">
        <v>83.471945239501991</v>
      </c>
      <c r="N51" s="47">
        <v>1.25</v>
      </c>
      <c r="O51" s="47">
        <v>2.4</v>
      </c>
      <c r="P51" s="71">
        <v>2128.5</v>
      </c>
      <c r="Q51" s="71">
        <v>1964.25</v>
      </c>
      <c r="R51" s="71">
        <v>1684</v>
      </c>
      <c r="S51" s="71">
        <v>6400.5</v>
      </c>
      <c r="T51" s="71">
        <v>14535.979925764957</v>
      </c>
      <c r="U51" s="71">
        <v>7763.046396899852</v>
      </c>
      <c r="V51" s="71">
        <v>0.55829508196721311</v>
      </c>
      <c r="W51" s="71">
        <v>0.23482471084013271</v>
      </c>
    </row>
    <row r="52" spans="11:23" ht="16" customHeight="1">
      <c r="K52" s="44">
        <v>2</v>
      </c>
      <c r="L52" s="47">
        <v>33.191346085596194</v>
      </c>
      <c r="M52" s="47">
        <v>108.12060580715118</v>
      </c>
      <c r="N52" s="47">
        <v>3.8666666666666671</v>
      </c>
      <c r="O52" s="47">
        <v>1.7749999999999999</v>
      </c>
      <c r="P52" s="71">
        <v>68</v>
      </c>
      <c r="Q52" s="71">
        <v>1636.125</v>
      </c>
      <c r="R52" s="71">
        <v>208</v>
      </c>
      <c r="S52" s="71">
        <v>3466.75</v>
      </c>
      <c r="T52" s="71">
        <v>1335.8588016042486</v>
      </c>
      <c r="U52" s="71">
        <v>8715.3191028898582</v>
      </c>
      <c r="V52" s="71">
        <v>0.24637681159420291</v>
      </c>
      <c r="W52" s="71">
        <v>0.46326034945046368</v>
      </c>
    </row>
    <row r="53" spans="11:23" ht="16" customHeight="1">
      <c r="K53" s="44">
        <v>2</v>
      </c>
      <c r="L53" s="47">
        <v>47.910882865201692</v>
      </c>
      <c r="M53" s="47">
        <v>55.351159905032702</v>
      </c>
      <c r="N53" s="47">
        <v>2.2666666666666662</v>
      </c>
      <c r="O53" s="47">
        <v>1.6125</v>
      </c>
      <c r="P53" s="71">
        <v>3784.3333333333335</v>
      </c>
      <c r="Q53" s="71">
        <v>760.5</v>
      </c>
      <c r="R53" s="71">
        <v>6178.666666666667</v>
      </c>
      <c r="S53" s="71">
        <v>1386.75</v>
      </c>
      <c r="T53" s="71">
        <v>5060.475429204409</v>
      </c>
      <c r="U53" s="71">
        <v>3590.2749535597977</v>
      </c>
      <c r="V53" s="71">
        <v>0.37983873665897155</v>
      </c>
      <c r="W53" s="71">
        <v>0.37083443762320906</v>
      </c>
    </row>
    <row r="54" spans="11:23" ht="16" customHeight="1">
      <c r="K54" s="44">
        <v>2</v>
      </c>
      <c r="L54" s="47">
        <v>40.819536007839282</v>
      </c>
      <c r="M54" s="47">
        <v>108.76382465189175</v>
      </c>
      <c r="N54" s="47">
        <v>0.66666666666666663</v>
      </c>
      <c r="O54" s="47">
        <v>1.875</v>
      </c>
      <c r="P54" s="71">
        <v>572.33333333333337</v>
      </c>
      <c r="Q54" s="71">
        <v>2156.625</v>
      </c>
      <c r="R54" s="71">
        <v>381.33333333333331</v>
      </c>
      <c r="S54" s="71">
        <v>3772.25</v>
      </c>
      <c r="T54" s="71">
        <v>1397.778076390503</v>
      </c>
      <c r="U54" s="71">
        <v>12617.960906759137</v>
      </c>
      <c r="V54" s="71">
        <v>0.60013981125480598</v>
      </c>
      <c r="W54" s="71">
        <v>0.37042500352753405</v>
      </c>
    </row>
    <row r="55" spans="11:23" ht="16" customHeight="1">
      <c r="K55" s="44">
        <v>2</v>
      </c>
      <c r="L55" s="47">
        <v>76.723123514480193</v>
      </c>
      <c r="M55" s="47">
        <v>50.925445481528833</v>
      </c>
      <c r="N55" s="47">
        <v>1.3</v>
      </c>
      <c r="O55" s="47">
        <v>1.625</v>
      </c>
      <c r="P55" s="71">
        <v>983.33333333333337</v>
      </c>
      <c r="Q55" s="71">
        <v>810.25</v>
      </c>
      <c r="R55" s="71">
        <v>1409</v>
      </c>
      <c r="S55" s="71">
        <v>1259</v>
      </c>
      <c r="T55" s="71">
        <v>7027.5794774694368</v>
      </c>
      <c r="U55" s="71">
        <v>3379.1638056912925</v>
      </c>
      <c r="V55" s="71">
        <v>0.41103525149784031</v>
      </c>
      <c r="W55" s="71">
        <v>0.39156699287181346</v>
      </c>
    </row>
    <row r="56" spans="11:23" ht="16" customHeight="1">
      <c r="K56" s="44">
        <v>2</v>
      </c>
      <c r="L56" s="47">
        <v>59.139265002196296</v>
      </c>
      <c r="M56" s="47">
        <v>50.700487212597601</v>
      </c>
      <c r="N56" s="47">
        <v>1.4333333333333333</v>
      </c>
      <c r="O56" s="47">
        <v>5.2499999999999991</v>
      </c>
      <c r="P56" s="71">
        <v>801</v>
      </c>
      <c r="Q56" s="71">
        <v>338.25</v>
      </c>
      <c r="R56" s="71">
        <v>1134</v>
      </c>
      <c r="S56" s="71">
        <v>1611.75</v>
      </c>
      <c r="T56" s="71">
        <v>4318.3728850590996</v>
      </c>
      <c r="U56" s="71">
        <v>6453.1120409405557</v>
      </c>
      <c r="V56" s="71">
        <v>0.413953488372093</v>
      </c>
      <c r="W56" s="71">
        <v>0.17346153846153847</v>
      </c>
    </row>
    <row r="57" spans="11:23" ht="16" customHeight="1">
      <c r="K57" s="44">
        <v>2</v>
      </c>
      <c r="L57" s="47">
        <v>159.31042108111023</v>
      </c>
      <c r="M57" s="47">
        <v>71.700221938403104</v>
      </c>
      <c r="N57" s="47">
        <v>1.6666666666666667</v>
      </c>
      <c r="O57" s="47">
        <v>0.72500000000000009</v>
      </c>
      <c r="P57" s="71">
        <v>3055</v>
      </c>
      <c r="Q57" s="71">
        <v>793.75</v>
      </c>
      <c r="R57" s="71">
        <v>5271.333333333333</v>
      </c>
      <c r="S57" s="71">
        <v>586.25</v>
      </c>
      <c r="T57" s="71">
        <v>13562.218047448667</v>
      </c>
      <c r="U57" s="71">
        <v>2561.2209998788312</v>
      </c>
      <c r="V57" s="71">
        <v>0.36690820289042803</v>
      </c>
      <c r="W57" s="71">
        <v>0.5751811594202898</v>
      </c>
    </row>
    <row r="58" spans="11:23" ht="16" customHeight="1">
      <c r="K58" s="44">
        <v>2</v>
      </c>
      <c r="L58" s="47">
        <v>93.759167522342892</v>
      </c>
      <c r="M58" s="47">
        <v>104.98383776697193</v>
      </c>
      <c r="N58" s="47">
        <v>0.66666666666666663</v>
      </c>
      <c r="O58" s="47">
        <v>3.1999999999999997</v>
      </c>
      <c r="P58" s="71">
        <v>1402</v>
      </c>
      <c r="Q58" s="71">
        <v>2853.75</v>
      </c>
      <c r="R58" s="71">
        <v>922.66666666666663</v>
      </c>
      <c r="S58" s="71">
        <v>3608.5</v>
      </c>
      <c r="T58" s="71">
        <v>5127.9970248274039</v>
      </c>
      <c r="U58" s="71">
        <v>6960.1450089891441</v>
      </c>
      <c r="V58" s="71">
        <v>0.60309721823917406</v>
      </c>
      <c r="W58" s="71">
        <v>0.44160315679523388</v>
      </c>
    </row>
    <row r="59" spans="11:23" ht="16" customHeight="1">
      <c r="K59" s="44">
        <v>2</v>
      </c>
      <c r="L59" s="47">
        <v>48.22051030137996</v>
      </c>
      <c r="M59" s="47">
        <v>66.919353099550349</v>
      </c>
      <c r="N59" s="47">
        <v>0.60000000000000009</v>
      </c>
      <c r="O59" s="47">
        <v>0.2</v>
      </c>
      <c r="P59" s="71">
        <v>902.33333333333337</v>
      </c>
      <c r="Q59" s="71">
        <v>1807.75</v>
      </c>
      <c r="R59" s="71">
        <v>553.66666666666663</v>
      </c>
      <c r="S59" s="71">
        <v>420</v>
      </c>
      <c r="T59" s="71">
        <v>2353.0006369519979</v>
      </c>
      <c r="U59" s="71">
        <v>3640.98117869813</v>
      </c>
      <c r="V59" s="71">
        <v>0.61973443223443225</v>
      </c>
      <c r="W59" s="71">
        <v>0.81146897093479964</v>
      </c>
    </row>
  </sheetData>
  <mergeCells count="4">
    <mergeCell ref="B1:D1"/>
    <mergeCell ref="B18:D18"/>
    <mergeCell ref="F1:H1"/>
    <mergeCell ref="F18:H18"/>
  </mergeCells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2874-3A04-8041-AC79-AEEBDF520D25}">
  <sheetPr codeName="Sheet2"/>
  <dimension ref="A1:AL72"/>
  <sheetViews>
    <sheetView workbookViewId="0">
      <selection activeCell="Q38" sqref="Q38"/>
    </sheetView>
  </sheetViews>
  <sheetFormatPr baseColWidth="10" defaultRowHeight="17"/>
  <cols>
    <col min="1" max="1" width="14.1640625" style="44" bestFit="1" customWidth="1"/>
    <col min="2" max="3" width="9" style="44" customWidth="1"/>
    <col min="4" max="7" width="0" style="44" hidden="1" customWidth="1"/>
    <col min="8" max="8" width="9" style="44" customWidth="1"/>
    <col min="9" max="9" width="10.33203125" style="44" bestFit="1" customWidth="1"/>
    <col min="10" max="10" width="10.1640625" style="44" bestFit="1" customWidth="1"/>
    <col min="11" max="11" width="9.33203125" style="44" bestFit="1" customWidth="1"/>
    <col min="12" max="12" width="13.1640625" style="44" bestFit="1" customWidth="1"/>
    <col min="13" max="13" width="10.6640625" style="44" customWidth="1"/>
    <col min="14" max="15" width="9.1640625" style="44" bestFit="1" customWidth="1"/>
    <col min="16" max="17" width="11" style="44" bestFit="1" customWidth="1"/>
    <col min="18" max="20" width="11" style="44" customWidth="1"/>
    <col min="21" max="30" width="10.83203125" style="44"/>
    <col min="31" max="33" width="11" style="44" bestFit="1" customWidth="1"/>
    <col min="34" max="35" width="11.1640625" style="44" bestFit="1" customWidth="1"/>
    <col min="36" max="38" width="11" style="44" bestFit="1" customWidth="1"/>
    <col min="39" max="16384" width="10.83203125" style="44"/>
  </cols>
  <sheetData>
    <row r="1" spans="1:38" ht="18">
      <c r="A1" s="118" t="s">
        <v>16</v>
      </c>
      <c r="B1" s="30" t="s">
        <v>9</v>
      </c>
      <c r="C1" s="31"/>
      <c r="D1" s="32"/>
      <c r="E1" s="32"/>
      <c r="F1" s="32"/>
      <c r="G1" s="32"/>
      <c r="H1" s="33" t="s">
        <v>10</v>
      </c>
      <c r="I1" s="31"/>
      <c r="J1" s="120" t="s">
        <v>8</v>
      </c>
      <c r="K1" s="121"/>
      <c r="L1" s="120" t="s">
        <v>7</v>
      </c>
      <c r="M1" s="121"/>
      <c r="N1" s="120" t="s">
        <v>6</v>
      </c>
      <c r="O1" s="121"/>
      <c r="P1" s="122" t="s">
        <v>11</v>
      </c>
      <c r="Q1" s="122"/>
      <c r="R1" s="59"/>
      <c r="S1" s="59"/>
      <c r="T1" s="59"/>
      <c r="V1" s="46" t="s">
        <v>17</v>
      </c>
      <c r="W1" s="46" t="s">
        <v>18</v>
      </c>
      <c r="X1" s="46" t="s">
        <v>19</v>
      </c>
      <c r="Y1" s="46" t="s">
        <v>20</v>
      </c>
      <c r="Z1" s="46" t="s">
        <v>21</v>
      </c>
      <c r="AA1" s="46" t="s">
        <v>22</v>
      </c>
      <c r="AB1" s="46" t="s">
        <v>23</v>
      </c>
      <c r="AC1" s="46" t="s">
        <v>11</v>
      </c>
      <c r="AE1" s="46" t="s">
        <v>17</v>
      </c>
      <c r="AF1" s="46" t="s">
        <v>18</v>
      </c>
      <c r="AG1" s="46" t="s">
        <v>19</v>
      </c>
      <c r="AH1" s="46" t="s">
        <v>20</v>
      </c>
      <c r="AI1" s="46" t="s">
        <v>21</v>
      </c>
      <c r="AJ1" s="46" t="s">
        <v>22</v>
      </c>
      <c r="AK1" s="46" t="s">
        <v>23</v>
      </c>
      <c r="AL1" s="46" t="s">
        <v>11</v>
      </c>
    </row>
    <row r="2" spans="1:38" ht="18">
      <c r="A2" s="119"/>
      <c r="B2" s="7" t="s">
        <v>5</v>
      </c>
      <c r="C2" s="7" t="s">
        <v>4</v>
      </c>
      <c r="D2" s="7"/>
      <c r="E2" s="7"/>
      <c r="F2" s="7"/>
      <c r="G2" s="7"/>
      <c r="H2" s="7" t="s">
        <v>5</v>
      </c>
      <c r="I2" s="7" t="s">
        <v>4</v>
      </c>
      <c r="J2" s="8" t="s">
        <v>5</v>
      </c>
      <c r="K2" s="8" t="s">
        <v>4</v>
      </c>
      <c r="L2" s="8" t="s">
        <v>5</v>
      </c>
      <c r="M2" s="8" t="s">
        <v>4</v>
      </c>
      <c r="N2" s="8" t="s">
        <v>5</v>
      </c>
      <c r="O2" s="8" t="s">
        <v>4</v>
      </c>
      <c r="P2" s="8" t="s">
        <v>5</v>
      </c>
      <c r="Q2" s="8" t="s">
        <v>4</v>
      </c>
      <c r="R2" s="57"/>
      <c r="S2" s="57"/>
      <c r="T2" s="57"/>
      <c r="V2" s="48">
        <v>1</v>
      </c>
      <c r="W2" s="48">
        <v>1</v>
      </c>
      <c r="X2" s="36">
        <v>46.064640618229348</v>
      </c>
      <c r="Y2" s="36">
        <v>2782.6277491578367</v>
      </c>
      <c r="Z2" s="37">
        <v>400.66666666666669</v>
      </c>
      <c r="AA2" s="36">
        <v>1006</v>
      </c>
      <c r="AB2" s="36">
        <v>2.4</v>
      </c>
      <c r="AC2" s="36">
        <v>0.28483412322274881</v>
      </c>
      <c r="AE2" s="55">
        <v>1</v>
      </c>
      <c r="AF2" s="55">
        <v>1</v>
      </c>
      <c r="AG2" s="49">
        <v>46.064640618229348</v>
      </c>
      <c r="AH2" s="49">
        <v>2782.6277491578367</v>
      </c>
      <c r="AI2" s="50">
        <v>400.66666666666669</v>
      </c>
      <c r="AJ2" s="49">
        <v>1006</v>
      </c>
      <c r="AK2" s="49">
        <v>2.4</v>
      </c>
      <c r="AL2" s="49">
        <v>0.28483412322274881</v>
      </c>
    </row>
    <row r="3" spans="1:38" ht="18">
      <c r="A3" s="9" t="s">
        <v>3</v>
      </c>
      <c r="B3" s="102"/>
      <c r="C3" s="112"/>
      <c r="D3" s="38"/>
      <c r="E3" s="38"/>
      <c r="F3" s="38"/>
      <c r="G3" s="38"/>
      <c r="H3" s="102"/>
      <c r="I3" s="103"/>
      <c r="J3" s="102"/>
      <c r="K3" s="103"/>
      <c r="L3" s="102"/>
      <c r="M3" s="103"/>
      <c r="N3" s="102"/>
      <c r="O3" s="103"/>
      <c r="P3" s="102"/>
      <c r="Q3" s="103"/>
      <c r="R3" s="39"/>
      <c r="S3" s="39"/>
      <c r="T3" s="39"/>
      <c r="V3" s="48">
        <v>1</v>
      </c>
      <c r="W3" s="48">
        <v>1</v>
      </c>
      <c r="X3" s="36">
        <v>119.4740054146145</v>
      </c>
      <c r="Y3" s="36">
        <v>49434.542537208297</v>
      </c>
      <c r="Z3" s="37">
        <v>553</v>
      </c>
      <c r="AA3" s="36">
        <v>1511</v>
      </c>
      <c r="AB3" s="36">
        <v>2.4</v>
      </c>
      <c r="AC3" s="36">
        <v>0.26792635658914726</v>
      </c>
      <c r="AE3" s="55">
        <v>1</v>
      </c>
      <c r="AF3" s="55">
        <v>1</v>
      </c>
      <c r="AG3" s="49">
        <v>119.4740054146145</v>
      </c>
      <c r="AH3" s="49">
        <v>49434.542537208297</v>
      </c>
      <c r="AI3" s="50">
        <v>553</v>
      </c>
      <c r="AJ3" s="49">
        <v>1511</v>
      </c>
      <c r="AK3" s="49">
        <v>2.4</v>
      </c>
      <c r="AL3" s="49">
        <v>0.26792635658914726</v>
      </c>
    </row>
    <row r="4" spans="1:38" ht="18">
      <c r="A4" s="9" t="s">
        <v>2</v>
      </c>
      <c r="B4" s="13">
        <f>AVERAGE(B7:B20)</f>
        <v>90.411044804588315</v>
      </c>
      <c r="C4" s="13">
        <f t="shared" ref="C4:Q4" si="0">AVERAGE(C7:C20)</f>
        <v>68.634667868798061</v>
      </c>
      <c r="D4" s="13">
        <f t="shared" si="0"/>
        <v>1214658.3861421265</v>
      </c>
      <c r="E4" s="13">
        <f t="shared" si="0"/>
        <v>1210009.1210807611</v>
      </c>
      <c r="F4" s="13">
        <f t="shared" si="0"/>
        <v>1202018.9596312272</v>
      </c>
      <c r="G4" s="13">
        <f t="shared" si="0"/>
        <v>1195471.6955218858</v>
      </c>
      <c r="H4" s="13">
        <f t="shared" si="0"/>
        <v>12300.181140821942</v>
      </c>
      <c r="I4" s="13">
        <f t="shared" si="0"/>
        <v>5817.0554380634285</v>
      </c>
      <c r="J4" s="13">
        <f t="shared" si="0"/>
        <v>1790.7361111111111</v>
      </c>
      <c r="K4" s="13">
        <f t="shared" si="0"/>
        <v>1212.2738095238096</v>
      </c>
      <c r="L4" s="13">
        <f t="shared" si="0"/>
        <v>1876.3888888888889</v>
      </c>
      <c r="M4" s="13">
        <f t="shared" si="0"/>
        <v>1594.261904761905</v>
      </c>
      <c r="N4" s="13">
        <f t="shared" si="0"/>
        <v>1.4888888888888889</v>
      </c>
      <c r="O4" s="13">
        <f t="shared" si="0"/>
        <v>1.748809523809524</v>
      </c>
      <c r="P4" s="13">
        <f t="shared" si="0"/>
        <v>0.44464146869716581</v>
      </c>
      <c r="Q4" s="13">
        <f t="shared" si="0"/>
        <v>0.43413808787450109</v>
      </c>
      <c r="R4" s="13"/>
      <c r="S4" s="13"/>
      <c r="T4" s="13"/>
      <c r="V4" s="48">
        <v>1</v>
      </c>
      <c r="W4" s="48">
        <v>1</v>
      </c>
      <c r="X4" s="36">
        <v>64.739627927089089</v>
      </c>
      <c r="Y4" s="36">
        <v>8079.2058697334724</v>
      </c>
      <c r="Z4" s="37">
        <v>689</v>
      </c>
      <c r="AA4" s="36">
        <v>759.33333333333337</v>
      </c>
      <c r="AB4" s="36">
        <v>1.2333333333333332</v>
      </c>
      <c r="AC4" s="36">
        <v>0.47571921749136936</v>
      </c>
      <c r="AE4" s="55">
        <v>1</v>
      </c>
      <c r="AF4" s="55">
        <v>1</v>
      </c>
      <c r="AG4" s="49">
        <v>64.739627927089089</v>
      </c>
      <c r="AH4" s="49">
        <v>8079.2058697334724</v>
      </c>
      <c r="AI4" s="50">
        <v>689</v>
      </c>
      <c r="AJ4" s="49">
        <v>759.33333333333337</v>
      </c>
      <c r="AK4" s="49">
        <v>1.2333333333333332</v>
      </c>
      <c r="AL4" s="49">
        <v>0.47571921749136936</v>
      </c>
    </row>
    <row r="5" spans="1:38" ht="18">
      <c r="A5" s="9" t="s">
        <v>1</v>
      </c>
      <c r="B5" s="14">
        <f>STDEV(B7:B20)</f>
        <v>67.116211544272474</v>
      </c>
      <c r="C5" s="14">
        <f t="shared" ref="C5:Q5" si="1">STDEV(C7:C20)</f>
        <v>39.199939927572679</v>
      </c>
      <c r="D5" s="14">
        <f t="shared" si="1"/>
        <v>240343.96399717132</v>
      </c>
      <c r="E5" s="14">
        <f t="shared" si="1"/>
        <v>238230.50669283856</v>
      </c>
      <c r="F5" s="14">
        <f t="shared" si="1"/>
        <v>317469.70548990794</v>
      </c>
      <c r="G5" s="14">
        <f t="shared" si="1"/>
        <v>314425.66823385673</v>
      </c>
      <c r="H5" s="14">
        <f t="shared" si="1"/>
        <v>16447.746495601292</v>
      </c>
      <c r="I5" s="14">
        <f t="shared" si="1"/>
        <v>4585.0597247876594</v>
      </c>
      <c r="J5" s="14">
        <f t="shared" si="1"/>
        <v>2830.5200877155562</v>
      </c>
      <c r="K5" s="14">
        <f t="shared" si="1"/>
        <v>1092.5420401212184</v>
      </c>
      <c r="L5" s="14">
        <f t="shared" si="1"/>
        <v>2052.473182114607</v>
      </c>
      <c r="M5" s="14">
        <f t="shared" si="1"/>
        <v>1828.4271797833378</v>
      </c>
      <c r="N5" s="14">
        <f t="shared" si="1"/>
        <v>0.76334369892834175</v>
      </c>
      <c r="O5" s="14">
        <f t="shared" si="1"/>
        <v>1.2404242499654377</v>
      </c>
      <c r="P5" s="14">
        <f t="shared" si="1"/>
        <v>0.13222698037158614</v>
      </c>
      <c r="Q5" s="14">
        <f t="shared" si="1"/>
        <v>0.12724664401463701</v>
      </c>
      <c r="R5" s="14"/>
      <c r="S5" s="14"/>
      <c r="T5" s="14"/>
      <c r="V5" s="48">
        <v>1</v>
      </c>
      <c r="W5" s="48">
        <v>1</v>
      </c>
      <c r="X5" s="36" t="s">
        <v>0</v>
      </c>
      <c r="Y5" s="36" t="s">
        <v>0</v>
      </c>
      <c r="Z5" s="37"/>
      <c r="AA5" s="36"/>
      <c r="AB5" s="36"/>
      <c r="AC5" s="36"/>
      <c r="AE5" s="55">
        <v>1</v>
      </c>
      <c r="AF5" s="55">
        <v>1</v>
      </c>
      <c r="AG5" s="49">
        <v>48.697192514045405</v>
      </c>
      <c r="AH5" s="49">
        <v>2700.7749103365932</v>
      </c>
      <c r="AI5" s="50">
        <v>536.66666666666663</v>
      </c>
      <c r="AJ5" s="49">
        <v>457.66666666666669</v>
      </c>
      <c r="AK5" s="49">
        <v>0.93333333333333324</v>
      </c>
      <c r="AL5" s="49">
        <v>0.53972510895072079</v>
      </c>
    </row>
    <row r="6" spans="1:38" ht="18">
      <c r="A6" s="10" t="s">
        <v>12</v>
      </c>
      <c r="B6" s="15">
        <f>B5/SQRT(14)</f>
        <v>17.937562049779256</v>
      </c>
      <c r="C6" s="15">
        <f t="shared" ref="C6:Q6" si="2">C5/SQRT(14)</f>
        <v>10.476624627935506</v>
      </c>
      <c r="D6" s="15">
        <f t="shared" si="2"/>
        <v>64234.626304039019</v>
      </c>
      <c r="E6" s="15">
        <f t="shared" si="2"/>
        <v>63669.781080154164</v>
      </c>
      <c r="F6" s="15">
        <f t="shared" si="2"/>
        <v>84847.347758804404</v>
      </c>
      <c r="G6" s="15">
        <f t="shared" si="2"/>
        <v>84033.794581324473</v>
      </c>
      <c r="H6" s="15">
        <f t="shared" si="2"/>
        <v>4395.845155075127</v>
      </c>
      <c r="I6" s="15">
        <f t="shared" si="2"/>
        <v>1225.4087562893887</v>
      </c>
      <c r="J6" s="15">
        <f t="shared" si="2"/>
        <v>756.48831390092391</v>
      </c>
      <c r="K6" s="15">
        <f t="shared" si="2"/>
        <v>291.99414248433061</v>
      </c>
      <c r="L6" s="15">
        <f t="shared" si="2"/>
        <v>548.54653164389549</v>
      </c>
      <c r="M6" s="15">
        <f t="shared" si="2"/>
        <v>488.66771881532651</v>
      </c>
      <c r="N6" s="15">
        <f t="shared" si="2"/>
        <v>0.20401218498161239</v>
      </c>
      <c r="O6" s="15">
        <f t="shared" si="2"/>
        <v>0.33151732554405039</v>
      </c>
      <c r="P6" s="15">
        <f t="shared" si="2"/>
        <v>3.5339146988439873E-2</v>
      </c>
      <c r="Q6" s="15">
        <f t="shared" si="2"/>
        <v>3.4008096108540047E-2</v>
      </c>
      <c r="R6" s="14"/>
      <c r="S6" s="14"/>
      <c r="T6" s="14"/>
      <c r="V6" s="48">
        <v>1</v>
      </c>
      <c r="W6" s="48">
        <v>1</v>
      </c>
      <c r="X6" s="36">
        <v>48.697192514045405</v>
      </c>
      <c r="Y6" s="36">
        <v>2700.7749103365932</v>
      </c>
      <c r="Z6" s="37">
        <v>536.66666666666663</v>
      </c>
      <c r="AA6" s="36">
        <v>457.66666666666669</v>
      </c>
      <c r="AB6" s="36">
        <v>0.93333333333333324</v>
      </c>
      <c r="AC6" s="36">
        <v>0.53972510895072079</v>
      </c>
      <c r="AE6" s="55">
        <v>1</v>
      </c>
      <c r="AF6" s="55">
        <v>1</v>
      </c>
      <c r="AG6" s="49">
        <v>271.28446124941365</v>
      </c>
      <c r="AH6" s="49">
        <v>42878.070570601034</v>
      </c>
      <c r="AI6" s="50">
        <v>10414</v>
      </c>
      <c r="AJ6" s="49">
        <v>7759</v>
      </c>
      <c r="AK6" s="49">
        <v>0.7</v>
      </c>
      <c r="AL6" s="49">
        <v>0.5730479282451989</v>
      </c>
    </row>
    <row r="7" spans="1:38">
      <c r="A7" s="11">
        <v>2</v>
      </c>
      <c r="B7" s="36">
        <v>46.064640618229348</v>
      </c>
      <c r="C7" s="36">
        <v>13.091216486705751</v>
      </c>
      <c r="D7" s="3">
        <v>1568334.838838429</v>
      </c>
      <c r="E7" s="3">
        <v>1558068.6485467481</v>
      </c>
      <c r="F7" s="3">
        <v>1381837.8417979435</v>
      </c>
      <c r="G7" s="3">
        <v>1374459.3292027458</v>
      </c>
      <c r="H7" s="36">
        <v>2782.6277491578367</v>
      </c>
      <c r="I7" s="37">
        <v>450.4638828082243</v>
      </c>
      <c r="J7" s="37">
        <v>400.66666666666669</v>
      </c>
      <c r="K7" s="36">
        <v>49.666666666666664</v>
      </c>
      <c r="L7" s="36">
        <v>1006</v>
      </c>
      <c r="M7" s="36">
        <v>207.66666666666666</v>
      </c>
      <c r="N7" s="36">
        <v>2.4</v>
      </c>
      <c r="O7" s="36">
        <v>5</v>
      </c>
      <c r="P7" s="36">
        <v>0.28483412322274881</v>
      </c>
      <c r="Q7" s="36">
        <v>0.19300518134715025</v>
      </c>
      <c r="R7" s="36"/>
      <c r="S7" s="36"/>
      <c r="T7" s="36"/>
      <c r="V7" s="48">
        <v>1</v>
      </c>
      <c r="W7" s="48">
        <v>1</v>
      </c>
      <c r="X7" s="36">
        <v>271.28446124941365</v>
      </c>
      <c r="Y7" s="36">
        <v>42878.070570601034</v>
      </c>
      <c r="Z7" s="37">
        <v>10414</v>
      </c>
      <c r="AA7" s="36">
        <v>7759</v>
      </c>
      <c r="AB7" s="36">
        <v>0.7</v>
      </c>
      <c r="AC7" s="36">
        <v>0.5730479282451989</v>
      </c>
      <c r="AE7" s="55">
        <v>1</v>
      </c>
      <c r="AF7" s="55">
        <v>1</v>
      </c>
      <c r="AG7" s="49">
        <v>54.757835827542777</v>
      </c>
      <c r="AH7" s="49">
        <v>1429.39644951839</v>
      </c>
      <c r="AI7" s="50">
        <v>456</v>
      </c>
      <c r="AJ7" s="49">
        <v>227.33333333333334</v>
      </c>
      <c r="AK7" s="49">
        <v>0.5</v>
      </c>
      <c r="AL7" s="49">
        <v>0.66731707317073163</v>
      </c>
    </row>
    <row r="8" spans="1:38">
      <c r="A8" s="11">
        <v>3</v>
      </c>
      <c r="B8" s="36">
        <v>119.4740054146145</v>
      </c>
      <c r="C8" s="36">
        <v>57.352478345116388</v>
      </c>
      <c r="D8" s="3">
        <v>1501274.4095502149</v>
      </c>
      <c r="E8" s="3">
        <v>1494520.101534242</v>
      </c>
      <c r="F8" s="3">
        <v>1797736.5800509357</v>
      </c>
      <c r="G8" s="3">
        <v>1782656.8425113996</v>
      </c>
      <c r="H8" s="36">
        <v>49434.542537208297</v>
      </c>
      <c r="I8" s="37">
        <v>6526.2730838076677</v>
      </c>
      <c r="J8" s="37">
        <v>553</v>
      </c>
      <c r="K8" s="36">
        <v>621</v>
      </c>
      <c r="L8" s="36">
        <v>1511</v>
      </c>
      <c r="M8" s="36">
        <v>859</v>
      </c>
      <c r="N8" s="36">
        <v>2.4</v>
      </c>
      <c r="O8" s="36">
        <v>1.4666666666666668</v>
      </c>
      <c r="P8" s="36">
        <v>0.26792635658914726</v>
      </c>
      <c r="Q8" s="36">
        <v>0.41959459459459458</v>
      </c>
      <c r="R8" s="36"/>
      <c r="S8" s="36"/>
      <c r="T8" s="36"/>
      <c r="V8" s="48">
        <v>1</v>
      </c>
      <c r="W8" s="48">
        <v>1</v>
      </c>
      <c r="X8" s="36">
        <v>54.757835827542777</v>
      </c>
      <c r="Y8" s="36">
        <v>1429.39644951839</v>
      </c>
      <c r="Z8" s="37">
        <v>456</v>
      </c>
      <c r="AA8" s="36">
        <v>227.33333333333334</v>
      </c>
      <c r="AB8" s="36">
        <v>0.5</v>
      </c>
      <c r="AC8" s="36">
        <v>0.66731707317073163</v>
      </c>
      <c r="AE8" s="55">
        <v>1</v>
      </c>
      <c r="AF8" s="55">
        <v>1</v>
      </c>
      <c r="AG8" s="49">
        <v>59.38912902508013</v>
      </c>
      <c r="AH8" s="49">
        <v>3786.2045769002289</v>
      </c>
      <c r="AI8" s="50">
        <v>912.66666666666663</v>
      </c>
      <c r="AJ8" s="49">
        <v>2337.3333333333335</v>
      </c>
      <c r="AK8" s="49">
        <v>2.7666666666666671</v>
      </c>
      <c r="AL8" s="49">
        <v>0.28082051282051279</v>
      </c>
    </row>
    <row r="9" spans="1:38">
      <c r="A9" s="11">
        <v>4</v>
      </c>
      <c r="B9" s="36">
        <v>64.739627927089089</v>
      </c>
      <c r="C9" s="36">
        <v>103.85597563098968</v>
      </c>
      <c r="D9" s="3">
        <v>1314202.9425947792</v>
      </c>
      <c r="E9" s="3">
        <v>1309807.9038905334</v>
      </c>
      <c r="F9" s="3">
        <v>918953.39635402581</v>
      </c>
      <c r="G9" s="3">
        <v>918024.22153034748</v>
      </c>
      <c r="H9" s="36">
        <v>8079.2058697334724</v>
      </c>
      <c r="I9" s="37">
        <v>12121.081151193706</v>
      </c>
      <c r="J9" s="37">
        <v>689</v>
      </c>
      <c r="K9" s="36">
        <v>1430.6666666666667</v>
      </c>
      <c r="L9" s="36">
        <v>759.33333333333337</v>
      </c>
      <c r="M9" s="36">
        <v>1755.3333333333333</v>
      </c>
      <c r="N9" s="36">
        <v>1.2333333333333332</v>
      </c>
      <c r="O9" s="36">
        <v>1.3</v>
      </c>
      <c r="P9" s="36">
        <v>0.47571921749136936</v>
      </c>
      <c r="Q9" s="36">
        <v>0.44904791797447169</v>
      </c>
      <c r="R9" s="36"/>
      <c r="S9" s="36"/>
      <c r="T9" s="36"/>
      <c r="V9" s="48">
        <v>1</v>
      </c>
      <c r="W9" s="48">
        <v>1</v>
      </c>
      <c r="X9" s="36">
        <v>59.38912902508013</v>
      </c>
      <c r="Y9" s="36">
        <v>3786.2045769002289</v>
      </c>
      <c r="Z9" s="37">
        <v>912.66666666666663</v>
      </c>
      <c r="AA9" s="36">
        <v>2337.3333333333335</v>
      </c>
      <c r="AB9" s="36">
        <v>2.7666666666666671</v>
      </c>
      <c r="AC9" s="36">
        <v>0.28082051282051279</v>
      </c>
      <c r="AE9" s="55">
        <v>1</v>
      </c>
      <c r="AF9" s="55">
        <v>1</v>
      </c>
      <c r="AG9" s="49">
        <v>32.19671782789186</v>
      </c>
      <c r="AH9" s="49">
        <v>1900.6639792380156</v>
      </c>
      <c r="AI9" s="50">
        <v>387.66666666666669</v>
      </c>
      <c r="AJ9" s="49">
        <v>833.66666666666663</v>
      </c>
      <c r="AK9" s="49">
        <v>2.1999999999999997</v>
      </c>
      <c r="AL9" s="49">
        <v>0.31741266375545857</v>
      </c>
    </row>
    <row r="10" spans="1:38">
      <c r="A10" s="11">
        <v>5</v>
      </c>
      <c r="B10" s="36" t="str">
        <f>IFERROR(SQRT(AVERAGEIF('[1]IBI Data_介入群'!#REF!, [1]RMSSDとTP!#REF!, '[1]IBI Data_介入群'!C:C)), "")</f>
        <v/>
      </c>
      <c r="C10" s="36">
        <v>56.262472976506267</v>
      </c>
      <c r="D10" s="3">
        <v>1216919.0855937982</v>
      </c>
      <c r="E10" s="3">
        <v>1216176.9017843213</v>
      </c>
      <c r="F10" s="3">
        <v>1057718.1899579132</v>
      </c>
      <c r="G10" s="3">
        <v>1054511.420215084</v>
      </c>
      <c r="H10" s="36" t="s">
        <v>0</v>
      </c>
      <c r="I10" s="37">
        <v>2427.8000000000002</v>
      </c>
      <c r="J10" s="37"/>
      <c r="K10" s="36">
        <v>409.33333333333331</v>
      </c>
      <c r="L10" s="36"/>
      <c r="M10" s="36">
        <v>541.66666666666663</v>
      </c>
      <c r="N10" s="36"/>
      <c r="O10" s="36">
        <v>1.3333333333333333</v>
      </c>
      <c r="P10" s="36"/>
      <c r="Q10" s="36">
        <v>0.43042411496670169</v>
      </c>
      <c r="R10" s="36"/>
      <c r="S10" s="36"/>
      <c r="T10" s="36"/>
      <c r="V10" s="48">
        <v>1</v>
      </c>
      <c r="W10" s="48">
        <v>1</v>
      </c>
      <c r="X10" s="36">
        <v>32.19671782789186</v>
      </c>
      <c r="Y10" s="36">
        <v>1900.6639792380156</v>
      </c>
      <c r="Z10" s="37">
        <v>387.66666666666669</v>
      </c>
      <c r="AA10" s="36">
        <v>833.66666666666663</v>
      </c>
      <c r="AB10" s="36">
        <v>2.1999999999999997</v>
      </c>
      <c r="AC10" s="36">
        <v>0.31741266375545857</v>
      </c>
      <c r="AE10" s="55">
        <v>1</v>
      </c>
      <c r="AF10" s="55">
        <v>1</v>
      </c>
      <c r="AG10" s="49">
        <v>66.866114628609296</v>
      </c>
      <c r="AH10" s="49">
        <v>6301.6593903445173</v>
      </c>
      <c r="AI10" s="50">
        <v>1362.6666666666667</v>
      </c>
      <c r="AJ10" s="49">
        <v>1063.6666666666667</v>
      </c>
      <c r="AK10" s="49">
        <v>0.80000000000000016</v>
      </c>
      <c r="AL10" s="49">
        <v>0.56161560653935982</v>
      </c>
    </row>
    <row r="11" spans="1:38">
      <c r="A11" s="11">
        <v>6</v>
      </c>
      <c r="B11" s="36">
        <v>48.697192514045405</v>
      </c>
      <c r="C11" s="36">
        <v>47.493552663126991</v>
      </c>
      <c r="D11" s="3">
        <v>1190434.1662610678</v>
      </c>
      <c r="E11" s="3">
        <v>1186249.8841727418</v>
      </c>
      <c r="F11" s="3">
        <v>1051698.3830838818</v>
      </c>
      <c r="G11" s="3">
        <v>1043935.336686982</v>
      </c>
      <c r="H11" s="36">
        <v>2700.7749103365932</v>
      </c>
      <c r="I11" s="37">
        <v>5193.8977103576763</v>
      </c>
      <c r="J11" s="37">
        <v>536.66666666666663</v>
      </c>
      <c r="K11" s="36">
        <v>764.33333333333337</v>
      </c>
      <c r="L11" s="36">
        <v>457.66666666666669</v>
      </c>
      <c r="M11" s="36">
        <v>1213.3333333333333</v>
      </c>
      <c r="N11" s="36">
        <v>0.93333333333333324</v>
      </c>
      <c r="O11" s="36">
        <v>1.6666666666666667</v>
      </c>
      <c r="P11" s="36">
        <v>0.53972510895072079</v>
      </c>
      <c r="Q11" s="36">
        <v>0.38648238665093548</v>
      </c>
      <c r="R11" s="36"/>
      <c r="S11" s="36"/>
      <c r="T11" s="36"/>
      <c r="V11" s="48">
        <v>1</v>
      </c>
      <c r="W11" s="48">
        <v>1</v>
      </c>
      <c r="X11" s="36">
        <v>66.866114628609296</v>
      </c>
      <c r="Y11" s="36">
        <v>6301.6593903445173</v>
      </c>
      <c r="Z11" s="37">
        <v>1362.6666666666667</v>
      </c>
      <c r="AA11" s="36">
        <v>1063.6666666666667</v>
      </c>
      <c r="AB11" s="36">
        <v>0.80000000000000016</v>
      </c>
      <c r="AC11" s="36">
        <v>0.56161560653935982</v>
      </c>
      <c r="AE11" s="55">
        <v>1</v>
      </c>
      <c r="AF11" s="55">
        <v>1</v>
      </c>
      <c r="AG11" s="49">
        <v>158.54707353657304</v>
      </c>
      <c r="AH11" s="49">
        <v>17307.043091101456</v>
      </c>
      <c r="AI11" s="50">
        <v>3080.5</v>
      </c>
      <c r="AJ11" s="49">
        <v>3310.5</v>
      </c>
      <c r="AK11" s="49">
        <v>1.3</v>
      </c>
      <c r="AL11" s="49">
        <v>0.48200594586136752</v>
      </c>
    </row>
    <row r="12" spans="1:38">
      <c r="A12" s="11">
        <v>7</v>
      </c>
      <c r="B12" s="36">
        <v>271.28446124941365</v>
      </c>
      <c r="C12" s="36">
        <v>123.75540168058099</v>
      </c>
      <c r="D12" s="3">
        <v>1164885.9020384899</v>
      </c>
      <c r="E12" s="3">
        <v>1157995.2707582787</v>
      </c>
      <c r="F12" s="3">
        <v>1539802.6243765231</v>
      </c>
      <c r="G12" s="3">
        <v>1526534.3808999988</v>
      </c>
      <c r="H12" s="36">
        <v>42878.070570601034</v>
      </c>
      <c r="I12" s="37">
        <v>14535.979925764957</v>
      </c>
      <c r="J12" s="37">
        <v>10414</v>
      </c>
      <c r="K12" s="36">
        <v>2128.5</v>
      </c>
      <c r="L12" s="36">
        <v>7759</v>
      </c>
      <c r="M12" s="36">
        <v>1684</v>
      </c>
      <c r="N12" s="36">
        <v>0.7</v>
      </c>
      <c r="O12" s="36">
        <v>1.25</v>
      </c>
      <c r="P12" s="36">
        <v>0.5730479282451989</v>
      </c>
      <c r="Q12" s="36">
        <v>0.55829508196721311</v>
      </c>
      <c r="R12" s="36"/>
      <c r="S12" s="36"/>
      <c r="T12" s="36"/>
      <c r="V12" s="48">
        <v>1</v>
      </c>
      <c r="W12" s="48">
        <v>1</v>
      </c>
      <c r="X12" s="36">
        <v>158.54707353657304</v>
      </c>
      <c r="Y12" s="36">
        <v>17307.043091101456</v>
      </c>
      <c r="Z12" s="37">
        <v>3080.5</v>
      </c>
      <c r="AA12" s="36">
        <v>3310.5</v>
      </c>
      <c r="AB12" s="36">
        <v>1.3</v>
      </c>
      <c r="AC12" s="36">
        <v>0.48200594586136752</v>
      </c>
      <c r="AE12" s="55">
        <v>1</v>
      </c>
      <c r="AF12" s="55">
        <v>1</v>
      </c>
      <c r="AG12" s="49">
        <v>63.495325766237187</v>
      </c>
      <c r="AH12" s="49">
        <v>3382.7078851128463</v>
      </c>
      <c r="AI12" s="50">
        <v>732</v>
      </c>
      <c r="AJ12" s="49">
        <v>1025.5</v>
      </c>
      <c r="AK12" s="49">
        <v>1.5</v>
      </c>
      <c r="AL12" s="49">
        <v>0.41650071123755333</v>
      </c>
    </row>
    <row r="13" spans="1:38">
      <c r="A13" s="11">
        <v>8</v>
      </c>
      <c r="B13" s="36">
        <v>54.757835827542777</v>
      </c>
      <c r="C13" s="36">
        <v>33.191346085596194</v>
      </c>
      <c r="D13" s="3">
        <v>1193100.0098298842</v>
      </c>
      <c r="E13" s="3">
        <v>1189195.2637983884</v>
      </c>
      <c r="F13" s="3">
        <v>1244953.8681175788</v>
      </c>
      <c r="G13" s="3">
        <v>1242344.0447894661</v>
      </c>
      <c r="H13" s="36">
        <v>1429.39644951839</v>
      </c>
      <c r="I13" s="37">
        <v>1335.8588016042486</v>
      </c>
      <c r="J13" s="37">
        <v>456</v>
      </c>
      <c r="K13" s="36">
        <v>68</v>
      </c>
      <c r="L13" s="36">
        <v>227.33333333333334</v>
      </c>
      <c r="M13" s="36">
        <v>208</v>
      </c>
      <c r="N13" s="36">
        <v>0.5</v>
      </c>
      <c r="O13" s="36">
        <v>3.8666666666666671</v>
      </c>
      <c r="P13" s="36">
        <v>0.66731707317073163</v>
      </c>
      <c r="Q13" s="36">
        <v>0.24637681159420291</v>
      </c>
      <c r="R13" s="36"/>
      <c r="S13" s="36"/>
      <c r="T13" s="36"/>
      <c r="V13" s="48">
        <v>1</v>
      </c>
      <c r="W13" s="48">
        <v>1</v>
      </c>
      <c r="X13" s="36">
        <v>63.495325766237187</v>
      </c>
      <c r="Y13" s="36">
        <v>3382.7078851128463</v>
      </c>
      <c r="Z13" s="37">
        <v>732</v>
      </c>
      <c r="AA13" s="36">
        <v>1025.5</v>
      </c>
      <c r="AB13" s="36">
        <v>1.5</v>
      </c>
      <c r="AC13" s="36">
        <v>0.41650071123755333</v>
      </c>
      <c r="AE13" s="55">
        <v>1</v>
      </c>
      <c r="AF13" s="55">
        <v>1</v>
      </c>
      <c r="AG13" s="49">
        <v>99.420413319733598</v>
      </c>
      <c r="AH13" s="49">
        <v>7619.2766806106083</v>
      </c>
      <c r="AI13" s="50">
        <v>1964</v>
      </c>
      <c r="AJ13" s="49">
        <v>2225.6666666666665</v>
      </c>
      <c r="AK13" s="49">
        <v>1.1333333333333333</v>
      </c>
      <c r="AL13" s="49">
        <v>0.46877237648182041</v>
      </c>
    </row>
    <row r="14" spans="1:38">
      <c r="A14" s="11">
        <v>9</v>
      </c>
      <c r="B14" s="36">
        <v>59.38912902508013</v>
      </c>
      <c r="C14" s="36">
        <v>47.910882865201692</v>
      </c>
      <c r="D14" s="3">
        <v>1377315.7350643442</v>
      </c>
      <c r="E14" s="3">
        <v>1369185.897712914</v>
      </c>
      <c r="F14" s="3">
        <v>1523487.0841245693</v>
      </c>
      <c r="G14" s="3">
        <v>1514508.8645707495</v>
      </c>
      <c r="H14" s="36">
        <v>3786.2045769002289</v>
      </c>
      <c r="I14" s="37">
        <v>5060.475429204409</v>
      </c>
      <c r="J14" s="37">
        <v>912.66666666666663</v>
      </c>
      <c r="K14" s="36">
        <v>3784.3333333333335</v>
      </c>
      <c r="L14" s="36">
        <v>2337.3333333333335</v>
      </c>
      <c r="M14" s="36">
        <v>6178.666666666667</v>
      </c>
      <c r="N14" s="36">
        <v>2.7666666666666671</v>
      </c>
      <c r="O14" s="36">
        <v>2.2666666666666662</v>
      </c>
      <c r="P14" s="36">
        <v>0.28082051282051279</v>
      </c>
      <c r="Q14" s="36">
        <v>0.37983873665897155</v>
      </c>
      <c r="R14" s="36"/>
      <c r="S14" s="36"/>
      <c r="T14" s="36"/>
      <c r="V14" s="48">
        <v>1</v>
      </c>
      <c r="W14" s="48">
        <v>1</v>
      </c>
      <c r="X14" s="36">
        <v>99.420413319733598</v>
      </c>
      <c r="Y14" s="36">
        <v>7619.2766806106083</v>
      </c>
      <c r="Z14" s="37">
        <v>1964</v>
      </c>
      <c r="AA14" s="36">
        <v>2225.6666666666665</v>
      </c>
      <c r="AB14" s="36">
        <v>1.1333333333333333</v>
      </c>
      <c r="AC14" s="36">
        <v>0.46877237648182041</v>
      </c>
      <c r="AE14" s="55">
        <v>1</v>
      </c>
      <c r="AF14" s="55">
        <v>2</v>
      </c>
      <c r="AG14" s="49">
        <v>13.091216486705751</v>
      </c>
      <c r="AH14" s="50">
        <v>450.4638828082243</v>
      </c>
      <c r="AI14" s="49">
        <v>49.666666666666664</v>
      </c>
      <c r="AJ14" s="49">
        <v>207.66666666666666</v>
      </c>
      <c r="AK14" s="49">
        <v>5</v>
      </c>
      <c r="AL14" s="49">
        <v>0.19300518134715025</v>
      </c>
    </row>
    <row r="15" spans="1:38">
      <c r="A15" s="11">
        <v>10</v>
      </c>
      <c r="B15" s="36">
        <v>32.19671782789186</v>
      </c>
      <c r="C15" s="36">
        <v>40.819536007839282</v>
      </c>
      <c r="D15" s="3">
        <v>728135.22752425086</v>
      </c>
      <c r="E15" s="3">
        <v>726389.51708489435</v>
      </c>
      <c r="F15" s="3">
        <v>795272.08546656184</v>
      </c>
      <c r="G15" s="3">
        <v>791892.92166087055</v>
      </c>
      <c r="H15" s="36">
        <v>1900.6639792380156</v>
      </c>
      <c r="I15" s="37">
        <v>1397.778076390503</v>
      </c>
      <c r="J15" s="37">
        <v>387.66666666666669</v>
      </c>
      <c r="K15" s="36">
        <v>572.33333333333337</v>
      </c>
      <c r="L15" s="36">
        <v>833.66666666666663</v>
      </c>
      <c r="M15" s="36">
        <v>381.33333333333331</v>
      </c>
      <c r="N15" s="36">
        <v>2.1999999999999997</v>
      </c>
      <c r="O15" s="36">
        <v>0.66666666666666663</v>
      </c>
      <c r="P15" s="36">
        <v>0.31741266375545857</v>
      </c>
      <c r="Q15" s="36">
        <v>0.60013981125480598</v>
      </c>
      <c r="R15" s="36"/>
      <c r="S15" s="36"/>
      <c r="T15" s="36"/>
      <c r="V15" s="48">
        <v>1</v>
      </c>
      <c r="W15" s="48">
        <v>2</v>
      </c>
      <c r="X15" s="36">
        <v>13.091216486705751</v>
      </c>
      <c r="Y15" s="37">
        <v>450.4638828082243</v>
      </c>
      <c r="Z15" s="36">
        <v>49.666666666666664</v>
      </c>
      <c r="AA15" s="36">
        <v>207.66666666666666</v>
      </c>
      <c r="AB15" s="36">
        <v>5</v>
      </c>
      <c r="AC15" s="36">
        <v>0.19300518134715025</v>
      </c>
      <c r="AE15" s="55">
        <v>1</v>
      </c>
      <c r="AF15" s="55">
        <v>2</v>
      </c>
      <c r="AG15" s="49">
        <v>57.352478345116388</v>
      </c>
      <c r="AH15" s="50">
        <v>6526.2730838076677</v>
      </c>
      <c r="AI15" s="49">
        <v>621</v>
      </c>
      <c r="AJ15" s="49">
        <v>859</v>
      </c>
      <c r="AK15" s="49">
        <v>1.4666666666666668</v>
      </c>
      <c r="AL15" s="49">
        <v>0.41959459459459458</v>
      </c>
    </row>
    <row r="16" spans="1:38">
      <c r="A16" s="11">
        <v>11</v>
      </c>
      <c r="B16" s="36">
        <v>66.866114628609296</v>
      </c>
      <c r="C16" s="36">
        <v>76.723123514480193</v>
      </c>
      <c r="D16" s="3">
        <v>1067358.2741797098</v>
      </c>
      <c r="E16" s="3">
        <v>1064805.1973260285</v>
      </c>
      <c r="F16" s="3">
        <v>865191.59072442935</v>
      </c>
      <c r="G16" s="3">
        <v>858738.47868348879</v>
      </c>
      <c r="H16" s="36">
        <v>6301.6593903445173</v>
      </c>
      <c r="I16" s="37">
        <v>7027.5794774694368</v>
      </c>
      <c r="J16" s="37">
        <v>1362.6666666666667</v>
      </c>
      <c r="K16" s="36">
        <v>983.33333333333337</v>
      </c>
      <c r="L16" s="36">
        <v>1063.6666666666667</v>
      </c>
      <c r="M16" s="36">
        <v>1409</v>
      </c>
      <c r="N16" s="36">
        <v>0.80000000000000016</v>
      </c>
      <c r="O16" s="36">
        <v>1.3</v>
      </c>
      <c r="P16" s="36">
        <v>0.56161560653935982</v>
      </c>
      <c r="Q16" s="36">
        <v>0.41103525149784031</v>
      </c>
      <c r="R16" s="36"/>
      <c r="S16" s="36"/>
      <c r="T16" s="36"/>
      <c r="V16" s="48">
        <v>1</v>
      </c>
      <c r="W16" s="48">
        <v>2</v>
      </c>
      <c r="X16" s="36">
        <v>57.352478345116388</v>
      </c>
      <c r="Y16" s="37">
        <v>6526.2730838076677</v>
      </c>
      <c r="Z16" s="36">
        <v>621</v>
      </c>
      <c r="AA16" s="36">
        <v>859</v>
      </c>
      <c r="AB16" s="36">
        <v>1.4666666666666668</v>
      </c>
      <c r="AC16" s="36">
        <v>0.41959459459459458</v>
      </c>
      <c r="AE16" s="55">
        <v>1</v>
      </c>
      <c r="AF16" s="55">
        <v>2</v>
      </c>
      <c r="AG16" s="49">
        <v>103.85597563098968</v>
      </c>
      <c r="AH16" s="50">
        <v>12121.081151193706</v>
      </c>
      <c r="AI16" s="49">
        <v>1430.6666666666667</v>
      </c>
      <c r="AJ16" s="49">
        <v>1755.3333333333333</v>
      </c>
      <c r="AK16" s="49">
        <v>1.3</v>
      </c>
      <c r="AL16" s="49">
        <v>0.44904791797447169</v>
      </c>
    </row>
    <row r="17" spans="1:38">
      <c r="A17" s="11">
        <v>12</v>
      </c>
      <c r="B17" s="36">
        <v>158.54707353657304</v>
      </c>
      <c r="C17" s="36">
        <v>59.139265002196296</v>
      </c>
      <c r="D17" s="3">
        <v>1366240.2955467217</v>
      </c>
      <c r="E17" s="3">
        <v>1361917.3142455257</v>
      </c>
      <c r="F17" s="3">
        <v>1332927.7101036436</v>
      </c>
      <c r="G17" s="3">
        <v>1330366.4891037648</v>
      </c>
      <c r="H17" s="36">
        <v>17307.043091101456</v>
      </c>
      <c r="I17" s="37">
        <v>4318.3728850590996</v>
      </c>
      <c r="J17" s="37">
        <v>3080.5</v>
      </c>
      <c r="K17" s="36">
        <v>801</v>
      </c>
      <c r="L17" s="36">
        <v>3310.5</v>
      </c>
      <c r="M17" s="36">
        <v>1134</v>
      </c>
      <c r="N17" s="36">
        <v>1.3</v>
      </c>
      <c r="O17" s="36">
        <v>1.4333333333333333</v>
      </c>
      <c r="P17" s="36">
        <v>0.48200594586136752</v>
      </c>
      <c r="Q17" s="36">
        <v>0.413953488372093</v>
      </c>
      <c r="R17" s="36"/>
      <c r="S17" s="36"/>
      <c r="T17" s="36"/>
      <c r="V17" s="48">
        <v>1</v>
      </c>
      <c r="W17" s="48">
        <v>2</v>
      </c>
      <c r="X17" s="36">
        <v>103.85597563098968</v>
      </c>
      <c r="Y17" s="37">
        <v>12121.081151193706</v>
      </c>
      <c r="Z17" s="36">
        <v>1430.6666666666667</v>
      </c>
      <c r="AA17" s="36">
        <v>1755.3333333333333</v>
      </c>
      <c r="AB17" s="36">
        <v>1.3</v>
      </c>
      <c r="AC17" s="36">
        <v>0.44904791797447169</v>
      </c>
      <c r="AE17" s="55">
        <v>1</v>
      </c>
      <c r="AF17" s="55">
        <v>2</v>
      </c>
      <c r="AG17" s="49">
        <v>56.262472976506267</v>
      </c>
      <c r="AH17" s="50">
        <v>2427.8000000000002</v>
      </c>
      <c r="AI17" s="49">
        <v>409.33333333333331</v>
      </c>
      <c r="AJ17" s="49">
        <v>541.66666666666663</v>
      </c>
      <c r="AK17" s="49">
        <v>1.3333333333333333</v>
      </c>
      <c r="AL17" s="49">
        <v>0.43042411496670169</v>
      </c>
    </row>
    <row r="18" spans="1:38">
      <c r="A18" s="11">
        <v>13</v>
      </c>
      <c r="B18" s="36">
        <v>63.495325766237187</v>
      </c>
      <c r="C18" s="36">
        <v>159.31042108111023</v>
      </c>
      <c r="D18" s="3">
        <v>887699.74668382737</v>
      </c>
      <c r="E18" s="3">
        <v>885797.5521145165</v>
      </c>
      <c r="F18" s="3">
        <v>914648.16141672141</v>
      </c>
      <c r="G18" s="3">
        <v>907688.01640773227</v>
      </c>
      <c r="H18" s="36">
        <v>3382.7078851128463</v>
      </c>
      <c r="I18" s="37">
        <v>13562.218047448667</v>
      </c>
      <c r="J18" s="37">
        <v>732</v>
      </c>
      <c r="K18" s="36">
        <v>3055</v>
      </c>
      <c r="L18" s="36">
        <v>1025.5</v>
      </c>
      <c r="M18" s="36">
        <v>5271.333333333333</v>
      </c>
      <c r="N18" s="36">
        <v>1.5</v>
      </c>
      <c r="O18" s="36">
        <v>1.6666666666666667</v>
      </c>
      <c r="P18" s="36">
        <v>0.41650071123755333</v>
      </c>
      <c r="Q18" s="36">
        <v>0.36690820289042803</v>
      </c>
      <c r="R18" s="36"/>
      <c r="S18" s="36"/>
      <c r="T18" s="36"/>
      <c r="V18" s="48">
        <v>1</v>
      </c>
      <c r="W18" s="48">
        <v>2</v>
      </c>
      <c r="X18" s="36">
        <v>56.262472976506267</v>
      </c>
      <c r="Y18" s="37">
        <v>2427.8000000000002</v>
      </c>
      <c r="Z18" s="36">
        <v>409.33333333333331</v>
      </c>
      <c r="AA18" s="36">
        <v>541.66666666666663</v>
      </c>
      <c r="AB18" s="36">
        <v>1.3333333333333333</v>
      </c>
      <c r="AC18" s="36">
        <v>0.43042411496670169</v>
      </c>
      <c r="AE18" s="55">
        <v>1</v>
      </c>
      <c r="AF18" s="55">
        <v>2</v>
      </c>
      <c r="AG18" s="49">
        <v>47.493552663126991</v>
      </c>
      <c r="AH18" s="50">
        <v>5193.8977103576763</v>
      </c>
      <c r="AI18" s="49">
        <v>764.33333333333337</v>
      </c>
      <c r="AJ18" s="49">
        <v>1213.3333333333333</v>
      </c>
      <c r="AK18" s="49">
        <v>1.6666666666666667</v>
      </c>
      <c r="AL18" s="49">
        <v>0.38648238665093548</v>
      </c>
    </row>
    <row r="19" spans="1:38">
      <c r="A19" s="11">
        <v>14</v>
      </c>
      <c r="B19" s="36">
        <v>99.420413319733598</v>
      </c>
      <c r="C19" s="36">
        <v>93.759167522342892</v>
      </c>
      <c r="D19" s="3"/>
      <c r="E19" s="3"/>
      <c r="F19" s="3"/>
      <c r="G19" s="3"/>
      <c r="H19" s="36">
        <v>7619.2766806106083</v>
      </c>
      <c r="I19" s="37">
        <v>5127.9970248274039</v>
      </c>
      <c r="J19" s="37">
        <v>1964</v>
      </c>
      <c r="K19" s="36">
        <v>1402</v>
      </c>
      <c r="L19" s="36">
        <v>2225.6666666666665</v>
      </c>
      <c r="M19" s="36">
        <v>922.66666666666663</v>
      </c>
      <c r="N19" s="36">
        <v>1.1333333333333333</v>
      </c>
      <c r="O19" s="36">
        <v>0.66666666666666663</v>
      </c>
      <c r="P19" s="36">
        <v>0.46877237648182041</v>
      </c>
      <c r="Q19" s="36">
        <v>0.60309721823917406</v>
      </c>
      <c r="R19" s="36"/>
      <c r="S19" s="36"/>
      <c r="T19" s="36"/>
      <c r="V19" s="48">
        <v>1</v>
      </c>
      <c r="W19" s="48">
        <v>2</v>
      </c>
      <c r="X19" s="36">
        <v>47.493552663126991</v>
      </c>
      <c r="Y19" s="37">
        <v>5193.8977103576763</v>
      </c>
      <c r="Z19" s="36">
        <v>764.33333333333337</v>
      </c>
      <c r="AA19" s="36">
        <v>1213.3333333333333</v>
      </c>
      <c r="AB19" s="36">
        <v>1.6666666666666667</v>
      </c>
      <c r="AC19" s="36">
        <v>0.38648238665093548</v>
      </c>
      <c r="AE19" s="55">
        <v>1</v>
      </c>
      <c r="AF19" s="55">
        <v>2</v>
      </c>
      <c r="AG19" s="49">
        <v>123.75540168058099</v>
      </c>
      <c r="AH19" s="50">
        <v>14535.979925764957</v>
      </c>
      <c r="AI19" s="49">
        <v>2128.5</v>
      </c>
      <c r="AJ19" s="49">
        <v>1684</v>
      </c>
      <c r="AK19" s="49">
        <v>1.25</v>
      </c>
      <c r="AL19" s="49">
        <v>0.55829508196721311</v>
      </c>
    </row>
    <row r="20" spans="1:38">
      <c r="A20" s="29">
        <v>15</v>
      </c>
      <c r="B20" s="37" t="s">
        <v>0</v>
      </c>
      <c r="C20" s="37">
        <v>48.22051030137996</v>
      </c>
      <c r="D20" s="4"/>
      <c r="E20" s="4"/>
      <c r="F20" s="4"/>
      <c r="G20" s="4"/>
      <c r="H20" s="37" t="s">
        <v>0</v>
      </c>
      <c r="I20" s="37">
        <v>2353.0006369519979</v>
      </c>
      <c r="J20" s="37"/>
      <c r="K20" s="37">
        <v>902.33333333333337</v>
      </c>
      <c r="L20" s="37"/>
      <c r="M20" s="37">
        <v>553.66666666666663</v>
      </c>
      <c r="N20" s="37"/>
      <c r="O20" s="37">
        <v>0.60000000000000009</v>
      </c>
      <c r="P20" s="37"/>
      <c r="Q20" s="37">
        <v>0.61973443223443225</v>
      </c>
      <c r="R20" s="37"/>
      <c r="S20" s="37"/>
      <c r="T20" s="37"/>
      <c r="V20" s="48">
        <v>1</v>
      </c>
      <c r="W20" s="48">
        <v>2</v>
      </c>
      <c r="X20" s="36">
        <v>123.75540168058099</v>
      </c>
      <c r="Y20" s="37">
        <v>14535.979925764957</v>
      </c>
      <c r="Z20" s="36">
        <v>2128.5</v>
      </c>
      <c r="AA20" s="36">
        <v>1684</v>
      </c>
      <c r="AB20" s="36">
        <v>1.25</v>
      </c>
      <c r="AC20" s="36">
        <v>0.55829508196721311</v>
      </c>
      <c r="AE20" s="55">
        <v>1</v>
      </c>
      <c r="AF20" s="55">
        <v>2</v>
      </c>
      <c r="AG20" s="49">
        <v>33.191346085596194</v>
      </c>
      <c r="AH20" s="50">
        <v>1335.8588016042486</v>
      </c>
      <c r="AI20" s="49">
        <v>68</v>
      </c>
      <c r="AJ20" s="49">
        <v>208</v>
      </c>
      <c r="AK20" s="49">
        <v>3.8666666666666671</v>
      </c>
      <c r="AL20" s="49">
        <v>0.24637681159420291</v>
      </c>
    </row>
    <row r="21" spans="1:38">
      <c r="V21" s="48">
        <v>1</v>
      </c>
      <c r="W21" s="48">
        <v>2</v>
      </c>
      <c r="X21" s="36">
        <v>33.191346085596194</v>
      </c>
      <c r="Y21" s="37">
        <v>1335.8588016042486</v>
      </c>
      <c r="Z21" s="36">
        <v>68</v>
      </c>
      <c r="AA21" s="36">
        <v>208</v>
      </c>
      <c r="AB21" s="36">
        <v>3.8666666666666671</v>
      </c>
      <c r="AC21" s="36">
        <v>0.24637681159420291</v>
      </c>
      <c r="AE21" s="55">
        <v>1</v>
      </c>
      <c r="AF21" s="55">
        <v>2</v>
      </c>
      <c r="AG21" s="49">
        <v>47.910882865201692</v>
      </c>
      <c r="AH21" s="50">
        <v>5060.475429204409</v>
      </c>
      <c r="AI21" s="49">
        <v>3784.3333333333335</v>
      </c>
      <c r="AJ21" s="49">
        <v>6178.666666666667</v>
      </c>
      <c r="AK21" s="49">
        <v>2.2666666666666662</v>
      </c>
      <c r="AL21" s="49">
        <v>0.37983873665897155</v>
      </c>
    </row>
    <row r="22" spans="1:38" ht="18">
      <c r="A22" s="113" t="s">
        <v>15</v>
      </c>
      <c r="B22" s="27" t="s">
        <v>9</v>
      </c>
      <c r="C22" s="12"/>
      <c r="D22" s="12"/>
      <c r="E22" s="12"/>
      <c r="F22" s="12"/>
      <c r="G22" s="12"/>
      <c r="H22" s="28" t="s">
        <v>10</v>
      </c>
      <c r="I22" s="12"/>
      <c r="J22" s="115" t="s">
        <v>8</v>
      </c>
      <c r="K22" s="115"/>
      <c r="L22" s="115" t="s">
        <v>7</v>
      </c>
      <c r="M22" s="115"/>
      <c r="N22" s="115" t="s">
        <v>6</v>
      </c>
      <c r="O22" s="116"/>
      <c r="P22" s="117" t="s">
        <v>11</v>
      </c>
      <c r="Q22" s="117"/>
      <c r="V22" s="48">
        <v>1</v>
      </c>
      <c r="W22" s="48">
        <v>2</v>
      </c>
      <c r="X22" s="36">
        <v>47.910882865201692</v>
      </c>
      <c r="Y22" s="37">
        <v>5060.475429204409</v>
      </c>
      <c r="Z22" s="36">
        <v>3784.3333333333335</v>
      </c>
      <c r="AA22" s="36">
        <v>6178.666666666667</v>
      </c>
      <c r="AB22" s="36">
        <v>2.2666666666666662</v>
      </c>
      <c r="AC22" s="36">
        <v>0.37983873665897155</v>
      </c>
      <c r="AE22" s="55">
        <v>1</v>
      </c>
      <c r="AF22" s="55">
        <v>2</v>
      </c>
      <c r="AG22" s="49">
        <v>40.819536007839282</v>
      </c>
      <c r="AH22" s="50">
        <v>1397.778076390503</v>
      </c>
      <c r="AI22" s="49">
        <v>572.33333333333337</v>
      </c>
      <c r="AJ22" s="49">
        <v>381.33333333333331</v>
      </c>
      <c r="AK22" s="49">
        <v>0.66666666666666663</v>
      </c>
      <c r="AL22" s="49">
        <v>0.60013981125480598</v>
      </c>
    </row>
    <row r="23" spans="1:38" ht="18">
      <c r="A23" s="114"/>
      <c r="B23" s="7" t="s">
        <v>5</v>
      </c>
      <c r="C23" s="7" t="s">
        <v>4</v>
      </c>
      <c r="D23" s="7"/>
      <c r="E23" s="7"/>
      <c r="F23" s="7"/>
      <c r="G23" s="7"/>
      <c r="H23" s="7" t="s">
        <v>5</v>
      </c>
      <c r="I23" s="7" t="s">
        <v>4</v>
      </c>
      <c r="J23" s="8" t="s">
        <v>5</v>
      </c>
      <c r="K23" s="8" t="s">
        <v>4</v>
      </c>
      <c r="L23" s="8" t="s">
        <v>5</v>
      </c>
      <c r="M23" s="8" t="s">
        <v>4</v>
      </c>
      <c r="N23" s="8" t="s">
        <v>5</v>
      </c>
      <c r="O23" s="8" t="s">
        <v>4</v>
      </c>
      <c r="P23" s="8" t="s">
        <v>5</v>
      </c>
      <c r="Q23" s="8" t="s">
        <v>4</v>
      </c>
      <c r="R23" s="57"/>
      <c r="S23" s="57"/>
      <c r="T23" s="57"/>
      <c r="V23" s="48">
        <v>1</v>
      </c>
      <c r="W23" s="48">
        <v>2</v>
      </c>
      <c r="X23" s="36">
        <v>40.819536007839282</v>
      </c>
      <c r="Y23" s="37">
        <v>1397.778076390503</v>
      </c>
      <c r="Z23" s="36">
        <v>572.33333333333337</v>
      </c>
      <c r="AA23" s="36">
        <v>381.33333333333331</v>
      </c>
      <c r="AB23" s="36">
        <v>0.66666666666666663</v>
      </c>
      <c r="AC23" s="36">
        <v>0.60013981125480598</v>
      </c>
      <c r="AE23" s="55">
        <v>1</v>
      </c>
      <c r="AF23" s="55">
        <v>2</v>
      </c>
      <c r="AG23" s="49">
        <v>76.723123514480193</v>
      </c>
      <c r="AH23" s="50">
        <v>7027.5794774694368</v>
      </c>
      <c r="AI23" s="49">
        <v>983.33333333333337</v>
      </c>
      <c r="AJ23" s="49">
        <v>1409</v>
      </c>
      <c r="AK23" s="49">
        <v>1.3</v>
      </c>
      <c r="AL23" s="49">
        <v>0.41103525149784031</v>
      </c>
    </row>
    <row r="24" spans="1:38" ht="18">
      <c r="A24" s="9" t="s">
        <v>3</v>
      </c>
      <c r="B24" s="102"/>
      <c r="C24" s="112"/>
      <c r="D24" s="38"/>
      <c r="E24" s="38"/>
      <c r="F24" s="38"/>
      <c r="G24" s="38"/>
      <c r="H24" s="102"/>
      <c r="I24" s="103"/>
      <c r="J24" s="102"/>
      <c r="K24" s="103"/>
      <c r="L24" s="102"/>
      <c r="M24" s="103"/>
      <c r="N24" s="102"/>
      <c r="O24" s="103"/>
      <c r="P24" s="102"/>
      <c r="Q24" s="103"/>
      <c r="R24" s="39"/>
      <c r="S24" s="39"/>
      <c r="T24" s="39"/>
      <c r="V24" s="48">
        <v>1</v>
      </c>
      <c r="W24" s="48">
        <v>2</v>
      </c>
      <c r="X24" s="36">
        <v>76.723123514480193</v>
      </c>
      <c r="Y24" s="37">
        <v>7027.5794774694368</v>
      </c>
      <c r="Z24" s="36">
        <v>983.33333333333337</v>
      </c>
      <c r="AA24" s="36">
        <v>1409</v>
      </c>
      <c r="AB24" s="36">
        <v>1.3</v>
      </c>
      <c r="AC24" s="36">
        <v>0.41103525149784031</v>
      </c>
      <c r="AE24" s="55">
        <v>1</v>
      </c>
      <c r="AF24" s="55">
        <v>2</v>
      </c>
      <c r="AG24" s="49">
        <v>59.139265002196296</v>
      </c>
      <c r="AH24" s="50">
        <v>4318.3728850590996</v>
      </c>
      <c r="AI24" s="49">
        <v>801</v>
      </c>
      <c r="AJ24" s="49">
        <v>1134</v>
      </c>
      <c r="AK24" s="49">
        <v>1.4333333333333333</v>
      </c>
      <c r="AL24" s="49">
        <v>0.413953488372093</v>
      </c>
    </row>
    <row r="25" spans="1:38" ht="18">
      <c r="A25" s="9" t="s">
        <v>2</v>
      </c>
      <c r="B25" s="13">
        <f>AVERAGE(B28:B41)</f>
        <v>63.196743550672558</v>
      </c>
      <c r="C25" s="13">
        <f t="shared" ref="C25:Q25" si="3">AVERAGE(C28:C41)</f>
        <v>77.459051382726344</v>
      </c>
      <c r="D25" s="13">
        <f t="shared" si="3"/>
        <v>1214658.3861421265</v>
      </c>
      <c r="E25" s="13">
        <f t="shared" si="3"/>
        <v>1210009.1210807611</v>
      </c>
      <c r="F25" s="13">
        <f t="shared" si="3"/>
        <v>1205464.074735262</v>
      </c>
      <c r="G25" s="13">
        <f t="shared" si="3"/>
        <v>1199273.3374723257</v>
      </c>
      <c r="H25" s="13">
        <f t="shared" si="3"/>
        <v>4649.2650613653632</v>
      </c>
      <c r="I25" s="13">
        <f t="shared" si="3"/>
        <v>6190.7372629363917</v>
      </c>
      <c r="J25" s="13">
        <f t="shared" si="3"/>
        <v>923.64583333333337</v>
      </c>
      <c r="K25" s="13">
        <f t="shared" si="3"/>
        <v>1375.7142857142858</v>
      </c>
      <c r="L25" s="13">
        <f t="shared" si="3"/>
        <v>1344.7291666666667</v>
      </c>
      <c r="M25" s="13">
        <f t="shared" si="3"/>
        <v>2229.9821428571427</v>
      </c>
      <c r="N25" s="13">
        <f t="shared" si="3"/>
        <v>2.2250000000000001</v>
      </c>
      <c r="O25" s="13">
        <f t="shared" si="3"/>
        <v>3.3946428571428569</v>
      </c>
      <c r="P25" s="13">
        <f t="shared" si="3"/>
        <v>0.38913192086807485</v>
      </c>
      <c r="Q25" s="13">
        <f t="shared" si="3"/>
        <v>0.40156592385106465</v>
      </c>
      <c r="R25" s="13"/>
      <c r="S25" s="13"/>
      <c r="T25" s="13"/>
      <c r="V25" s="48">
        <v>1</v>
      </c>
      <c r="W25" s="48">
        <v>2</v>
      </c>
      <c r="X25" s="36">
        <v>59.139265002196296</v>
      </c>
      <c r="Y25" s="37">
        <v>4318.3728850590996</v>
      </c>
      <c r="Z25" s="36">
        <v>801</v>
      </c>
      <c r="AA25" s="36">
        <v>1134</v>
      </c>
      <c r="AB25" s="36">
        <v>1.4333333333333333</v>
      </c>
      <c r="AC25" s="36">
        <v>0.413953488372093</v>
      </c>
      <c r="AE25" s="55">
        <v>1</v>
      </c>
      <c r="AF25" s="55">
        <v>2</v>
      </c>
      <c r="AG25" s="49">
        <v>159.31042108111023</v>
      </c>
      <c r="AH25" s="50">
        <v>13562.218047448667</v>
      </c>
      <c r="AI25" s="49">
        <v>3055</v>
      </c>
      <c r="AJ25" s="49">
        <v>5271.333333333333</v>
      </c>
      <c r="AK25" s="49">
        <v>1.6666666666666667</v>
      </c>
      <c r="AL25" s="49">
        <v>0.36690820289042803</v>
      </c>
    </row>
    <row r="26" spans="1:38" ht="18">
      <c r="A26" s="9" t="s">
        <v>1</v>
      </c>
      <c r="B26" s="14">
        <f>STDEV(B28:B41)</f>
        <v>31.159080184712316</v>
      </c>
      <c r="C26" s="14">
        <f t="shared" ref="C26:Q26" si="4">STDEV(C28:C41)</f>
        <v>36.312976431314475</v>
      </c>
      <c r="D26" s="14">
        <f t="shared" si="4"/>
        <v>240343.96399717132</v>
      </c>
      <c r="E26" s="14">
        <f t="shared" si="4"/>
        <v>238230.50669283856</v>
      </c>
      <c r="F26" s="14">
        <f t="shared" si="4"/>
        <v>296751.23674916342</v>
      </c>
      <c r="G26" s="14">
        <f t="shared" si="4"/>
        <v>294053.0152215088</v>
      </c>
      <c r="H26" s="14">
        <f t="shared" si="4"/>
        <v>2855.5700816459262</v>
      </c>
      <c r="I26" s="14">
        <f t="shared" si="4"/>
        <v>4126.8152102759341</v>
      </c>
      <c r="J26" s="14">
        <f t="shared" si="4"/>
        <v>657.24268606820681</v>
      </c>
      <c r="K26" s="14">
        <f t="shared" si="4"/>
        <v>1018.1149287981973</v>
      </c>
      <c r="L26" s="14">
        <f t="shared" si="4"/>
        <v>958.84002160241266</v>
      </c>
      <c r="M26" s="14">
        <f t="shared" si="4"/>
        <v>2111.6378178312339</v>
      </c>
      <c r="N26" s="14">
        <f t="shared" si="4"/>
        <v>2.7208371038073089</v>
      </c>
      <c r="O26" s="14">
        <f t="shared" si="4"/>
        <v>5.5582248356985176</v>
      </c>
      <c r="P26" s="14">
        <f t="shared" si="4"/>
        <v>0.10623143689544784</v>
      </c>
      <c r="Q26" s="14">
        <f t="shared" si="4"/>
        <v>0.17425870127223025</v>
      </c>
      <c r="R26" s="14"/>
      <c r="S26" s="14"/>
      <c r="T26" s="14"/>
      <c r="V26" s="48">
        <v>1</v>
      </c>
      <c r="W26" s="48">
        <v>2</v>
      </c>
      <c r="X26" s="36">
        <v>159.31042108111023</v>
      </c>
      <c r="Y26" s="37">
        <v>13562.218047448667</v>
      </c>
      <c r="Z26" s="36">
        <v>3055</v>
      </c>
      <c r="AA26" s="36">
        <v>5271.333333333333</v>
      </c>
      <c r="AB26" s="36">
        <v>1.6666666666666667</v>
      </c>
      <c r="AC26" s="36">
        <v>0.36690820289042803</v>
      </c>
      <c r="AE26" s="55">
        <v>1</v>
      </c>
      <c r="AF26" s="55">
        <v>2</v>
      </c>
      <c r="AG26" s="49">
        <v>93.759167522342892</v>
      </c>
      <c r="AH26" s="50">
        <v>5127.9970248274039</v>
      </c>
      <c r="AI26" s="49">
        <v>1402</v>
      </c>
      <c r="AJ26" s="49">
        <v>922.66666666666663</v>
      </c>
      <c r="AK26" s="49">
        <v>0.66666666666666663</v>
      </c>
      <c r="AL26" s="49">
        <v>0.60309721823917406</v>
      </c>
    </row>
    <row r="27" spans="1:38" ht="18">
      <c r="A27" s="10" t="s">
        <v>12</v>
      </c>
      <c r="B27" s="15">
        <f>B26/SQRT(12)</f>
        <v>8.9948516661723961</v>
      </c>
      <c r="C27" s="15">
        <f t="shared" ref="C27:Q27" si="5">C26/SQRT(12)</f>
        <v>10.482653358847974</v>
      </c>
      <c r="D27" s="15">
        <f t="shared" si="5"/>
        <v>69381.326155934294</v>
      </c>
      <c r="E27" s="15">
        <f t="shared" si="5"/>
        <v>68771.223584145642</v>
      </c>
      <c r="F27" s="15">
        <f t="shared" si="5"/>
        <v>85664.703209741943</v>
      </c>
      <c r="G27" s="15">
        <f t="shared" si="5"/>
        <v>84885.793747079617</v>
      </c>
      <c r="H27" s="15">
        <f t="shared" si="5"/>
        <v>824.3320776640586</v>
      </c>
      <c r="I27" s="15">
        <f t="shared" si="5"/>
        <v>1191.3089362743265</v>
      </c>
      <c r="J27" s="15">
        <f t="shared" si="5"/>
        <v>189.72962086219596</v>
      </c>
      <c r="K27" s="15">
        <f t="shared" si="5"/>
        <v>293.90446410380798</v>
      </c>
      <c r="L27" s="15">
        <f t="shared" si="5"/>
        <v>276.79327229096981</v>
      </c>
      <c r="M27" s="15">
        <f t="shared" si="5"/>
        <v>609.57733127792847</v>
      </c>
      <c r="N27" s="15">
        <f t="shared" si="5"/>
        <v>0.78543801715213579</v>
      </c>
      <c r="O27" s="15">
        <f t="shared" si="5"/>
        <v>1.6045213025535014</v>
      </c>
      <c r="P27" s="15">
        <f t="shared" si="5"/>
        <v>3.0666374343993778E-2</v>
      </c>
      <c r="Q27" s="15">
        <f t="shared" si="5"/>
        <v>5.0304154044078363E-2</v>
      </c>
      <c r="R27" s="14"/>
      <c r="S27" s="14"/>
      <c r="T27" s="14"/>
      <c r="V27" s="48">
        <v>1</v>
      </c>
      <c r="W27" s="48">
        <v>2</v>
      </c>
      <c r="X27" s="36">
        <v>93.759167522342892</v>
      </c>
      <c r="Y27" s="37">
        <v>5127.9970248274039</v>
      </c>
      <c r="Z27" s="36">
        <v>1402</v>
      </c>
      <c r="AA27" s="36">
        <v>922.66666666666663</v>
      </c>
      <c r="AB27" s="36">
        <v>0.66666666666666663</v>
      </c>
      <c r="AC27" s="36">
        <v>0.60309721823917406</v>
      </c>
      <c r="AE27" s="55">
        <v>1</v>
      </c>
      <c r="AF27" s="55">
        <v>2</v>
      </c>
      <c r="AG27" s="50">
        <v>48.22051030137996</v>
      </c>
      <c r="AH27" s="50">
        <v>2353.0006369519979</v>
      </c>
      <c r="AI27" s="50">
        <v>902.33333333333337</v>
      </c>
      <c r="AJ27" s="50">
        <v>553.66666666666663</v>
      </c>
      <c r="AK27" s="50">
        <v>0.60000000000000009</v>
      </c>
      <c r="AL27" s="50">
        <v>0.61973443223443225</v>
      </c>
    </row>
    <row r="28" spans="1:38">
      <c r="A28" s="11">
        <v>2</v>
      </c>
      <c r="B28" s="3" t="s">
        <v>0</v>
      </c>
      <c r="C28" s="4">
        <v>64.049883981903051</v>
      </c>
      <c r="D28" s="3" t="s">
        <v>0</v>
      </c>
      <c r="E28" s="3" t="s">
        <v>0</v>
      </c>
      <c r="F28" s="5">
        <v>1093577.7568744526</v>
      </c>
      <c r="G28" s="5">
        <v>1089115.585684139</v>
      </c>
      <c r="H28" s="3" t="s">
        <v>0</v>
      </c>
      <c r="I28" s="4">
        <v>4462.1711903135292</v>
      </c>
      <c r="J28" s="1" t="s">
        <v>0</v>
      </c>
      <c r="K28" s="1">
        <v>693.25</v>
      </c>
      <c r="L28" s="1" t="s">
        <v>0</v>
      </c>
      <c r="M28" s="1">
        <v>1104.25</v>
      </c>
      <c r="N28" s="1" t="s">
        <v>0</v>
      </c>
      <c r="O28" s="1">
        <v>1.6</v>
      </c>
      <c r="P28" s="5"/>
      <c r="Q28" s="5">
        <f>K28/(K28+M28)</f>
        <v>0.38567454798331013</v>
      </c>
      <c r="R28" s="5"/>
      <c r="S28" s="5"/>
      <c r="T28" s="5"/>
      <c r="V28" s="48">
        <v>1</v>
      </c>
      <c r="W28" s="48">
        <v>2</v>
      </c>
      <c r="X28" s="37">
        <v>48.22051030137996</v>
      </c>
      <c r="Y28" s="37">
        <v>2353.0006369519979</v>
      </c>
      <c r="Z28" s="37">
        <v>902.33333333333337</v>
      </c>
      <c r="AA28" s="37">
        <v>553.66666666666663</v>
      </c>
      <c r="AB28" s="37">
        <v>0.60000000000000009</v>
      </c>
      <c r="AC28" s="37">
        <v>0.61973443223443225</v>
      </c>
      <c r="AE28" s="55">
        <v>2</v>
      </c>
      <c r="AF28" s="55">
        <v>1</v>
      </c>
      <c r="AG28" s="51">
        <v>130.28222155746107</v>
      </c>
      <c r="AH28" s="51">
        <v>10266.190291680861</v>
      </c>
      <c r="AI28" s="52">
        <v>2286.25</v>
      </c>
      <c r="AJ28" s="52">
        <v>3209</v>
      </c>
      <c r="AK28" s="52">
        <v>1.4</v>
      </c>
      <c r="AL28" s="56">
        <v>0.41604112642736907</v>
      </c>
    </row>
    <row r="29" spans="1:38">
      <c r="A29" s="11">
        <v>3</v>
      </c>
      <c r="B29" s="3">
        <v>130.28222155746107</v>
      </c>
      <c r="C29" s="3">
        <v>112.45224078993576</v>
      </c>
      <c r="D29" s="3">
        <v>1568334.838838429</v>
      </c>
      <c r="E29" s="3">
        <v>1558068.6485467481</v>
      </c>
      <c r="F29" s="5">
        <v>1381837.8417979435</v>
      </c>
      <c r="G29" s="5">
        <v>1374459.3292027458</v>
      </c>
      <c r="H29" s="3">
        <v>10266.190291680861</v>
      </c>
      <c r="I29" s="3">
        <v>7378.5125951976515</v>
      </c>
      <c r="J29" s="1">
        <v>2286.25</v>
      </c>
      <c r="K29" s="1">
        <v>1760.25</v>
      </c>
      <c r="L29" s="1">
        <v>3209</v>
      </c>
      <c r="M29" s="1">
        <v>1331</v>
      </c>
      <c r="N29" s="1">
        <v>1.4</v>
      </c>
      <c r="O29" s="1">
        <v>0.77500000000000002</v>
      </c>
      <c r="P29" s="5">
        <f t="shared" ref="P29:Q41" si="6">J29/(J29+L29)</f>
        <v>0.41604112642736907</v>
      </c>
      <c r="Q29" s="5">
        <f t="shared" si="6"/>
        <v>0.56942984229680549</v>
      </c>
      <c r="R29" s="5"/>
      <c r="S29" s="5"/>
      <c r="T29" s="5"/>
      <c r="V29" s="44">
        <v>2</v>
      </c>
      <c r="W29" s="48">
        <v>1</v>
      </c>
      <c r="X29" s="3" t="s">
        <v>0</v>
      </c>
      <c r="Y29" s="3" t="s">
        <v>0</v>
      </c>
      <c r="Z29" s="1" t="s">
        <v>0</v>
      </c>
      <c r="AA29" s="1" t="s">
        <v>0</v>
      </c>
      <c r="AB29" s="1" t="s">
        <v>0</v>
      </c>
      <c r="AC29" s="47"/>
      <c r="AE29" s="55">
        <v>2</v>
      </c>
      <c r="AF29" s="55">
        <v>1</v>
      </c>
      <c r="AG29" s="51">
        <v>77.667560249348668</v>
      </c>
      <c r="AH29" s="51">
        <v>6754.3080159728415</v>
      </c>
      <c r="AI29" s="52">
        <v>910.5</v>
      </c>
      <c r="AJ29" s="52">
        <v>1966</v>
      </c>
      <c r="AK29" s="52">
        <v>2.375</v>
      </c>
      <c r="AL29" s="56">
        <v>0.31653050582304887</v>
      </c>
    </row>
    <row r="30" spans="1:38">
      <c r="A30" s="11">
        <v>4</v>
      </c>
      <c r="B30" s="3">
        <v>77.667560249348668</v>
      </c>
      <c r="C30" s="3">
        <v>145.79644158669555</v>
      </c>
      <c r="D30" s="3">
        <v>1501274.4095502149</v>
      </c>
      <c r="E30" s="3">
        <v>1494520.101534242</v>
      </c>
      <c r="F30" s="5">
        <v>1797736.5800509357</v>
      </c>
      <c r="G30" s="5">
        <v>1782656.8425113996</v>
      </c>
      <c r="H30" s="3">
        <v>6754.3080159728415</v>
      </c>
      <c r="I30" s="3">
        <v>15079.737539536087</v>
      </c>
      <c r="J30" s="1">
        <v>910.5</v>
      </c>
      <c r="K30" s="1">
        <v>3386</v>
      </c>
      <c r="L30" s="1">
        <v>1966</v>
      </c>
      <c r="M30" s="1">
        <v>4056.75</v>
      </c>
      <c r="N30" s="1">
        <v>2.375</v>
      </c>
      <c r="O30" s="1">
        <v>1.4000000000000001</v>
      </c>
      <c r="P30" s="5">
        <f t="shared" si="6"/>
        <v>0.31653050582304887</v>
      </c>
      <c r="Q30" s="5">
        <f t="shared" si="6"/>
        <v>0.45493937052836653</v>
      </c>
      <c r="R30" s="5"/>
      <c r="S30" s="5"/>
      <c r="T30" s="5"/>
      <c r="V30" s="44">
        <v>2</v>
      </c>
      <c r="W30" s="48">
        <v>1</v>
      </c>
      <c r="X30" s="3">
        <v>130.28222155746107</v>
      </c>
      <c r="Y30" s="3">
        <v>10266.190291680861</v>
      </c>
      <c r="Z30" s="1">
        <v>2286.25</v>
      </c>
      <c r="AA30" s="1">
        <v>3209</v>
      </c>
      <c r="AB30" s="1">
        <v>1.4</v>
      </c>
      <c r="AC30" s="47">
        <v>0.41604112642736907</v>
      </c>
      <c r="AE30" s="55">
        <v>2</v>
      </c>
      <c r="AF30" s="55">
        <v>1</v>
      </c>
      <c r="AG30" s="51">
        <v>63.056934968175007</v>
      </c>
      <c r="AH30" s="51">
        <v>4395.0387042458169</v>
      </c>
      <c r="AI30" s="52">
        <v>873.5</v>
      </c>
      <c r="AJ30" s="52">
        <v>1260.75</v>
      </c>
      <c r="AK30" s="52">
        <v>1.325</v>
      </c>
      <c r="AL30" s="56">
        <v>0.40927726367576434</v>
      </c>
    </row>
    <row r="31" spans="1:38">
      <c r="A31" s="11">
        <v>5</v>
      </c>
      <c r="B31" s="3">
        <v>63.056934968175007</v>
      </c>
      <c r="C31" s="3">
        <v>24.303728088297468</v>
      </c>
      <c r="D31" s="3">
        <v>1314202.9425947792</v>
      </c>
      <c r="E31" s="3">
        <v>1309807.9038905334</v>
      </c>
      <c r="F31" s="5">
        <v>918953.39635402581</v>
      </c>
      <c r="G31" s="5">
        <v>918024.22153034748</v>
      </c>
      <c r="H31" s="3">
        <v>4395.0387042458169</v>
      </c>
      <c r="I31" s="3">
        <v>929.17482367833145</v>
      </c>
      <c r="J31" s="1">
        <v>873.5</v>
      </c>
      <c r="K31" s="1">
        <v>176.25</v>
      </c>
      <c r="L31" s="1">
        <v>1260.75</v>
      </c>
      <c r="M31" s="1">
        <v>331.25</v>
      </c>
      <c r="N31" s="1">
        <v>1.325</v>
      </c>
      <c r="O31" s="1">
        <v>2.0749999999999997</v>
      </c>
      <c r="P31" s="5">
        <f t="shared" si="6"/>
        <v>0.40927726367576434</v>
      </c>
      <c r="Q31" s="5">
        <f t="shared" si="6"/>
        <v>0.34729064039408869</v>
      </c>
      <c r="R31" s="5"/>
      <c r="S31" s="5"/>
      <c r="T31" s="5"/>
      <c r="V31" s="44">
        <v>2</v>
      </c>
      <c r="W31" s="48">
        <v>1</v>
      </c>
      <c r="X31" s="3">
        <v>77.667560249348668</v>
      </c>
      <c r="Y31" s="3">
        <v>6754.3080159728415</v>
      </c>
      <c r="Z31" s="1">
        <v>910.5</v>
      </c>
      <c r="AA31" s="1">
        <v>1966</v>
      </c>
      <c r="AB31" s="1">
        <v>2.375</v>
      </c>
      <c r="AC31" s="47">
        <v>0.31653050582304887</v>
      </c>
      <c r="AE31" s="55">
        <v>2</v>
      </c>
      <c r="AF31" s="55">
        <v>1</v>
      </c>
      <c r="AG31" s="51">
        <v>11.176498271761027</v>
      </c>
      <c r="AH31" s="51">
        <v>742.18380947690457</v>
      </c>
      <c r="AI31" s="52">
        <v>17</v>
      </c>
      <c r="AJ31" s="52">
        <v>178.75</v>
      </c>
      <c r="AK31" s="52">
        <v>10.8</v>
      </c>
      <c r="AL31" s="56">
        <v>8.6845466155810985E-2</v>
      </c>
    </row>
    <row r="32" spans="1:38">
      <c r="A32" s="11">
        <v>6</v>
      </c>
      <c r="B32" s="3">
        <v>11.176498271761027</v>
      </c>
      <c r="C32" s="3">
        <v>25.251792408769631</v>
      </c>
      <c r="D32" s="3">
        <v>1216919.0855937982</v>
      </c>
      <c r="E32" s="3">
        <v>1216176.9017843213</v>
      </c>
      <c r="F32" s="5">
        <v>1057718.1899579132</v>
      </c>
      <c r="G32" s="5">
        <v>1054511.420215084</v>
      </c>
      <c r="H32" s="3">
        <v>742.18380947690457</v>
      </c>
      <c r="I32" s="3">
        <v>3206.7697428292595</v>
      </c>
      <c r="J32" s="1">
        <v>17</v>
      </c>
      <c r="K32" s="1">
        <v>99.75</v>
      </c>
      <c r="L32" s="1">
        <v>178.75</v>
      </c>
      <c r="M32" s="1">
        <v>508.5</v>
      </c>
      <c r="N32" s="1">
        <v>10.8</v>
      </c>
      <c r="O32" s="1">
        <v>22.2</v>
      </c>
      <c r="P32" s="5">
        <f t="shared" si="6"/>
        <v>8.6845466155810985E-2</v>
      </c>
      <c r="Q32" s="5">
        <f t="shared" si="6"/>
        <v>0.16399506781750925</v>
      </c>
      <c r="R32" s="5"/>
      <c r="S32" s="5"/>
      <c r="T32" s="5"/>
      <c r="V32" s="44">
        <v>2</v>
      </c>
      <c r="W32" s="48">
        <v>1</v>
      </c>
      <c r="X32" s="3">
        <v>63.056934968175007</v>
      </c>
      <c r="Y32" s="3">
        <v>4395.0387042458169</v>
      </c>
      <c r="Z32" s="1">
        <v>873.5</v>
      </c>
      <c r="AA32" s="1">
        <v>1260.75</v>
      </c>
      <c r="AB32" s="1">
        <v>1.325</v>
      </c>
      <c r="AC32" s="47">
        <v>0.40927726367576434</v>
      </c>
      <c r="AE32" s="55">
        <v>2</v>
      </c>
      <c r="AF32" s="55">
        <v>1</v>
      </c>
      <c r="AG32" s="51">
        <v>59.996014960254783</v>
      </c>
      <c r="AH32" s="51">
        <v>4184.2820883260574</v>
      </c>
      <c r="AI32" s="52">
        <v>855.25</v>
      </c>
      <c r="AJ32" s="52">
        <v>1200</v>
      </c>
      <c r="AK32" s="52">
        <v>1.35</v>
      </c>
      <c r="AL32" s="56">
        <v>0.41612942464420388</v>
      </c>
    </row>
    <row r="33" spans="1:38">
      <c r="A33" s="11">
        <v>7</v>
      </c>
      <c r="B33" s="3">
        <v>59.996014960254783</v>
      </c>
      <c r="C33" s="3">
        <v>83.471945239501991</v>
      </c>
      <c r="D33" s="3">
        <v>1190434.1662610678</v>
      </c>
      <c r="E33" s="3">
        <v>1186249.8841727418</v>
      </c>
      <c r="F33" s="5">
        <v>1051698.3830838818</v>
      </c>
      <c r="G33" s="5">
        <v>1043935.336686982</v>
      </c>
      <c r="H33" s="3">
        <v>4184.2820883260574</v>
      </c>
      <c r="I33" s="3">
        <v>7763.046396899852</v>
      </c>
      <c r="J33" s="1">
        <v>855.25</v>
      </c>
      <c r="K33" s="1">
        <v>1964.25</v>
      </c>
      <c r="L33" s="1">
        <v>1200</v>
      </c>
      <c r="M33" s="1">
        <v>6400.5</v>
      </c>
      <c r="N33" s="1">
        <v>1.35</v>
      </c>
      <c r="O33" s="1">
        <v>2.4</v>
      </c>
      <c r="P33" s="5">
        <f t="shared" si="6"/>
        <v>0.41612942464420388</v>
      </c>
      <c r="Q33" s="5">
        <f t="shared" si="6"/>
        <v>0.23482471084013271</v>
      </c>
      <c r="R33" s="5"/>
      <c r="S33" s="5"/>
      <c r="T33" s="5"/>
      <c r="V33" s="44">
        <v>2</v>
      </c>
      <c r="W33" s="48">
        <v>1</v>
      </c>
      <c r="X33" s="3">
        <v>11.176498271761027</v>
      </c>
      <c r="Y33" s="3">
        <v>742.18380947690457</v>
      </c>
      <c r="Z33" s="1">
        <v>17</v>
      </c>
      <c r="AA33" s="1">
        <v>178.75</v>
      </c>
      <c r="AB33" s="1">
        <v>10.8</v>
      </c>
      <c r="AC33" s="47">
        <v>8.6845466155810985E-2</v>
      </c>
      <c r="AE33" s="55">
        <v>2</v>
      </c>
      <c r="AF33" s="55">
        <v>1</v>
      </c>
      <c r="AG33" s="51">
        <v>91.35364224133366</v>
      </c>
      <c r="AH33" s="51">
        <v>6890.6312802112661</v>
      </c>
      <c r="AI33" s="52">
        <v>1534.75</v>
      </c>
      <c r="AJ33" s="52">
        <v>2683.75</v>
      </c>
      <c r="AK33" s="52">
        <v>1.7000000000000002</v>
      </c>
      <c r="AL33" s="56">
        <v>0.36381415194974515</v>
      </c>
    </row>
    <row r="34" spans="1:38">
      <c r="A34" s="11">
        <v>8</v>
      </c>
      <c r="B34" s="3">
        <v>91.35364224133366</v>
      </c>
      <c r="C34" s="3">
        <v>121.78894584180311</v>
      </c>
      <c r="D34" s="3">
        <v>1164885.9020384899</v>
      </c>
      <c r="E34" s="3">
        <v>1157995.2707582787</v>
      </c>
      <c r="F34" s="5">
        <v>1539802.6243765231</v>
      </c>
      <c r="G34" s="5">
        <v>1526534.3808999988</v>
      </c>
      <c r="H34" s="3">
        <v>6890.6312802112661</v>
      </c>
      <c r="I34" s="3">
        <v>13268.243476524251</v>
      </c>
      <c r="J34" s="1">
        <v>1534.75</v>
      </c>
      <c r="K34" s="1">
        <v>2092.75</v>
      </c>
      <c r="L34" s="1">
        <v>2683.75</v>
      </c>
      <c r="M34" s="1">
        <v>6377</v>
      </c>
      <c r="N34" s="1">
        <v>1.7000000000000002</v>
      </c>
      <c r="O34" s="1">
        <v>3.05</v>
      </c>
      <c r="P34" s="5">
        <f t="shared" si="6"/>
        <v>0.36381415194974515</v>
      </c>
      <c r="Q34" s="5">
        <f t="shared" si="6"/>
        <v>0.24708521502995956</v>
      </c>
      <c r="R34" s="5"/>
      <c r="S34" s="5"/>
      <c r="T34" s="5"/>
      <c r="V34" s="44">
        <v>2</v>
      </c>
      <c r="W34" s="48">
        <v>1</v>
      </c>
      <c r="X34" s="3">
        <v>59.996014960254783</v>
      </c>
      <c r="Y34" s="3">
        <v>4184.2820883260574</v>
      </c>
      <c r="Z34" s="1">
        <v>855.25</v>
      </c>
      <c r="AA34" s="1">
        <v>1200</v>
      </c>
      <c r="AB34" s="1">
        <v>1.35</v>
      </c>
      <c r="AC34" s="47">
        <v>0.41612942464420388</v>
      </c>
      <c r="AE34" s="55">
        <v>2</v>
      </c>
      <c r="AF34" s="55">
        <v>1</v>
      </c>
      <c r="AG34" s="51">
        <v>59.080579117389803</v>
      </c>
      <c r="AH34" s="51">
        <v>3904.7460314957425</v>
      </c>
      <c r="AI34" s="52">
        <v>779</v>
      </c>
      <c r="AJ34" s="52">
        <v>1129.25</v>
      </c>
      <c r="AK34" s="52">
        <v>1.375</v>
      </c>
      <c r="AL34" s="56">
        <v>0.40822743351238044</v>
      </c>
    </row>
    <row r="35" spans="1:38">
      <c r="A35" s="11">
        <v>9</v>
      </c>
      <c r="B35" s="3">
        <v>59.080579117389803</v>
      </c>
      <c r="C35" s="3">
        <v>56.875821059361186</v>
      </c>
      <c r="D35" s="3">
        <v>1193100.0098298842</v>
      </c>
      <c r="E35" s="3">
        <v>1189195.2637983884</v>
      </c>
      <c r="F35" s="5">
        <v>1244953.8681175788</v>
      </c>
      <c r="G35" s="5">
        <v>1242344.0447894661</v>
      </c>
      <c r="H35" s="3">
        <v>3904.7460314957425</v>
      </c>
      <c r="I35" s="3">
        <v>2609.8233281127177</v>
      </c>
      <c r="J35" s="1">
        <v>779</v>
      </c>
      <c r="K35" s="1">
        <v>629</v>
      </c>
      <c r="L35" s="1">
        <v>1129.25</v>
      </c>
      <c r="M35" s="1">
        <v>852.5</v>
      </c>
      <c r="N35" s="1">
        <v>1.375</v>
      </c>
      <c r="O35" s="1">
        <v>1.375</v>
      </c>
      <c r="P35" s="5">
        <f t="shared" si="6"/>
        <v>0.40822743351238044</v>
      </c>
      <c r="Q35" s="5">
        <f t="shared" si="6"/>
        <v>0.424569692878839</v>
      </c>
      <c r="R35" s="5"/>
      <c r="S35" s="5"/>
      <c r="T35" s="5"/>
      <c r="V35" s="44">
        <v>2</v>
      </c>
      <c r="W35" s="48">
        <v>1</v>
      </c>
      <c r="X35" s="3">
        <v>91.35364224133366</v>
      </c>
      <c r="Y35" s="3">
        <v>6890.6312802112661</v>
      </c>
      <c r="Z35" s="1">
        <v>1534.75</v>
      </c>
      <c r="AA35" s="1">
        <v>2683.75</v>
      </c>
      <c r="AB35" s="1">
        <v>1.7000000000000002</v>
      </c>
      <c r="AC35" s="47">
        <v>0.36381415194974515</v>
      </c>
      <c r="AE35" s="55">
        <v>2</v>
      </c>
      <c r="AF35" s="55">
        <v>1</v>
      </c>
      <c r="AG35" s="51">
        <v>81.414253893510775</v>
      </c>
      <c r="AH35" s="51">
        <v>8129.8373514302075</v>
      </c>
      <c r="AI35" s="52">
        <v>1812.25</v>
      </c>
      <c r="AJ35" s="52">
        <v>2150.75</v>
      </c>
      <c r="AK35" s="52">
        <v>1.35</v>
      </c>
      <c r="AL35" s="56">
        <v>0.45729245521069894</v>
      </c>
    </row>
    <row r="36" spans="1:38">
      <c r="A36" s="11">
        <v>10</v>
      </c>
      <c r="B36" s="3">
        <v>81.414253893510775</v>
      </c>
      <c r="C36" s="3">
        <v>105.20657486284925</v>
      </c>
      <c r="D36" s="3">
        <v>1377315.7350643442</v>
      </c>
      <c r="E36" s="3">
        <v>1369185.897712914</v>
      </c>
      <c r="F36" s="5">
        <v>1523487.0841245693</v>
      </c>
      <c r="G36" s="5">
        <v>1514508.8645707495</v>
      </c>
      <c r="H36" s="3">
        <v>8129.8373514302075</v>
      </c>
      <c r="I36" s="3">
        <v>8978.2195538198575</v>
      </c>
      <c r="J36" s="1">
        <v>1812.25</v>
      </c>
      <c r="K36" s="1">
        <v>1854.75</v>
      </c>
      <c r="L36" s="1">
        <v>2150.75</v>
      </c>
      <c r="M36" s="1">
        <v>2772.5</v>
      </c>
      <c r="N36" s="1">
        <v>1.35</v>
      </c>
      <c r="O36" s="1">
        <v>1.65</v>
      </c>
      <c r="P36" s="5">
        <f t="shared" si="6"/>
        <v>0.45729245521069894</v>
      </c>
      <c r="Q36" s="5">
        <f t="shared" si="6"/>
        <v>0.40083202766221837</v>
      </c>
      <c r="R36" s="5"/>
      <c r="S36" s="5"/>
      <c r="T36" s="5"/>
      <c r="V36" s="44">
        <v>2</v>
      </c>
      <c r="W36" s="48">
        <v>1</v>
      </c>
      <c r="X36" s="3">
        <v>59.080579117389803</v>
      </c>
      <c r="Y36" s="3">
        <v>3904.7460314957425</v>
      </c>
      <c r="Z36" s="1">
        <v>779</v>
      </c>
      <c r="AA36" s="1">
        <v>1129.25</v>
      </c>
      <c r="AB36" s="1">
        <v>1.375</v>
      </c>
      <c r="AC36" s="47">
        <v>0.40822743351238044</v>
      </c>
      <c r="AE36" s="55">
        <v>2</v>
      </c>
      <c r="AF36" s="55">
        <v>1</v>
      </c>
      <c r="AG36" s="51">
        <v>35.983416267028424</v>
      </c>
      <c r="AH36" s="51">
        <v>1745.7104393565096</v>
      </c>
      <c r="AI36" s="52">
        <v>518</v>
      </c>
      <c r="AJ36" s="52">
        <v>663.5</v>
      </c>
      <c r="AK36" s="52">
        <v>1.2750000000000001</v>
      </c>
      <c r="AL36" s="56">
        <v>0.43842573000423191</v>
      </c>
    </row>
    <row r="37" spans="1:38">
      <c r="A37" s="11">
        <v>11</v>
      </c>
      <c r="B37" s="3">
        <v>35.983416267028424</v>
      </c>
      <c r="C37" s="3">
        <v>50.925445481528833</v>
      </c>
      <c r="D37" s="3">
        <v>728135.22752425086</v>
      </c>
      <c r="E37" s="3">
        <v>726389.51708489435</v>
      </c>
      <c r="F37" s="5">
        <v>795272.08546656184</v>
      </c>
      <c r="G37" s="5">
        <v>791892.92166087055</v>
      </c>
      <c r="H37" s="3">
        <v>1745.7104393565096</v>
      </c>
      <c r="I37" s="3">
        <v>3379.1638056912925</v>
      </c>
      <c r="J37" s="1">
        <v>518</v>
      </c>
      <c r="K37" s="1">
        <v>810.25</v>
      </c>
      <c r="L37" s="1">
        <v>663.5</v>
      </c>
      <c r="M37" s="1">
        <v>1259</v>
      </c>
      <c r="N37" s="1">
        <v>1.2750000000000001</v>
      </c>
      <c r="O37" s="1">
        <v>1.625</v>
      </c>
      <c r="P37" s="5">
        <f t="shared" si="6"/>
        <v>0.43842573000423191</v>
      </c>
      <c r="Q37" s="5">
        <f t="shared" si="6"/>
        <v>0.39156699287181346</v>
      </c>
      <c r="R37" s="5"/>
      <c r="S37" s="5"/>
      <c r="T37" s="5"/>
      <c r="V37" s="44">
        <v>2</v>
      </c>
      <c r="W37" s="48">
        <v>1</v>
      </c>
      <c r="X37" s="3">
        <v>81.414253893510775</v>
      </c>
      <c r="Y37" s="3">
        <v>8129.8373514302075</v>
      </c>
      <c r="Z37" s="1">
        <v>1812.25</v>
      </c>
      <c r="AA37" s="1">
        <v>2150.75</v>
      </c>
      <c r="AB37" s="1">
        <v>1.35</v>
      </c>
      <c r="AC37" s="47">
        <v>0.45729245521069894</v>
      </c>
      <c r="AE37" s="55">
        <v>2</v>
      </c>
      <c r="AF37" s="55">
        <v>1</v>
      </c>
      <c r="AG37" s="51">
        <v>41.624221073793073</v>
      </c>
      <c r="AH37" s="51">
        <v>2553.0768536813557</v>
      </c>
      <c r="AI37" s="52">
        <v>274.75</v>
      </c>
      <c r="AJ37" s="52">
        <v>393.5</v>
      </c>
      <c r="AK37" s="52">
        <v>1.45</v>
      </c>
      <c r="AL37" s="56">
        <v>0.41114852225963339</v>
      </c>
    </row>
    <row r="38" spans="1:38">
      <c r="A38" s="11">
        <v>12</v>
      </c>
      <c r="B38" s="3">
        <v>41.624221073793073</v>
      </c>
      <c r="C38" s="3">
        <v>50.700487212597601</v>
      </c>
      <c r="D38" s="3">
        <v>1067358.2741797098</v>
      </c>
      <c r="E38" s="3">
        <v>1064805.1973260285</v>
      </c>
      <c r="F38" s="5">
        <v>865191.59072442935</v>
      </c>
      <c r="G38" s="5">
        <v>858738.47868348879</v>
      </c>
      <c r="H38" s="3">
        <v>2553.0768536813557</v>
      </c>
      <c r="I38" s="3">
        <v>6453.1120409405557</v>
      </c>
      <c r="J38" s="1">
        <v>274.75</v>
      </c>
      <c r="K38" s="1">
        <v>338.25</v>
      </c>
      <c r="L38" s="1">
        <v>393.5</v>
      </c>
      <c r="M38" s="1">
        <v>1611.75</v>
      </c>
      <c r="N38" s="1">
        <v>1.45</v>
      </c>
      <c r="O38" s="1">
        <v>5.2499999999999991</v>
      </c>
      <c r="P38" s="5">
        <f t="shared" si="6"/>
        <v>0.41114852225963339</v>
      </c>
      <c r="Q38" s="5">
        <f t="shared" si="6"/>
        <v>0.17346153846153847</v>
      </c>
      <c r="R38" s="5"/>
      <c r="S38" s="5"/>
      <c r="T38" s="5"/>
      <c r="V38" s="44">
        <v>2</v>
      </c>
      <c r="W38" s="48">
        <v>1</v>
      </c>
      <c r="X38" s="3">
        <v>35.983416267028424</v>
      </c>
      <c r="Y38" s="3">
        <v>1745.7104393565096</v>
      </c>
      <c r="Z38" s="1">
        <v>518</v>
      </c>
      <c r="AA38" s="1">
        <v>663.5</v>
      </c>
      <c r="AB38" s="1">
        <v>1.2750000000000001</v>
      </c>
      <c r="AC38" s="47">
        <v>0.43842573000423191</v>
      </c>
      <c r="AE38" s="55">
        <v>2</v>
      </c>
      <c r="AF38" s="55">
        <v>1</v>
      </c>
      <c r="AG38" s="51">
        <v>72.238056945030138</v>
      </c>
      <c r="AH38" s="51">
        <v>4322.9813011959195</v>
      </c>
      <c r="AI38" s="52">
        <v>835.75</v>
      </c>
      <c r="AJ38" s="52">
        <v>797.25</v>
      </c>
      <c r="AK38" s="52">
        <v>1</v>
      </c>
      <c r="AL38" s="56">
        <v>0.51178812002449481</v>
      </c>
    </row>
    <row r="39" spans="1:38">
      <c r="A39" s="11">
        <v>13</v>
      </c>
      <c r="B39" s="3">
        <v>72.238056945030138</v>
      </c>
      <c r="C39" s="3">
        <v>71.700221938403104</v>
      </c>
      <c r="D39" s="3">
        <v>1366240.2955467217</v>
      </c>
      <c r="E39" s="3">
        <v>1361917.3142455257</v>
      </c>
      <c r="F39" s="5">
        <v>1332927.7101036436</v>
      </c>
      <c r="G39" s="5">
        <v>1330366.4891037648</v>
      </c>
      <c r="H39" s="3">
        <v>4322.9813011959195</v>
      </c>
      <c r="I39" s="3">
        <v>2561.2209998788312</v>
      </c>
      <c r="J39" s="1">
        <v>835.75</v>
      </c>
      <c r="K39" s="1">
        <v>793.75</v>
      </c>
      <c r="L39" s="1">
        <v>797.25</v>
      </c>
      <c r="M39" s="1">
        <v>586.25</v>
      </c>
      <c r="N39" s="1">
        <v>1</v>
      </c>
      <c r="O39" s="1">
        <v>0.72500000000000009</v>
      </c>
      <c r="P39" s="5">
        <f t="shared" si="6"/>
        <v>0.51178812002449481</v>
      </c>
      <c r="Q39" s="5">
        <f t="shared" si="6"/>
        <v>0.5751811594202898</v>
      </c>
      <c r="R39" s="5"/>
      <c r="S39" s="5"/>
      <c r="T39" s="5"/>
      <c r="V39" s="44">
        <v>2</v>
      </c>
      <c r="W39" s="48">
        <v>1</v>
      </c>
      <c r="X39" s="3">
        <v>41.624221073793073</v>
      </c>
      <c r="Y39" s="3">
        <v>2553.0768536813557</v>
      </c>
      <c r="Z39" s="1">
        <v>274.75</v>
      </c>
      <c r="AA39" s="1">
        <v>393.5</v>
      </c>
      <c r="AB39" s="1">
        <v>1.45</v>
      </c>
      <c r="AC39" s="47">
        <v>0.41114852225963339</v>
      </c>
      <c r="AE39" s="55">
        <v>2</v>
      </c>
      <c r="AF39" s="55">
        <v>1</v>
      </c>
      <c r="AG39" s="51">
        <v>34.487523062984216</v>
      </c>
      <c r="AH39" s="51">
        <v>1902.1945693108719</v>
      </c>
      <c r="AI39" s="52">
        <v>386.75</v>
      </c>
      <c r="AJ39" s="52">
        <v>504.25</v>
      </c>
      <c r="AK39" s="52">
        <v>1.2999999999999998</v>
      </c>
      <c r="AL39" s="56">
        <v>0.43406285072951739</v>
      </c>
    </row>
    <row r="40" spans="1:38">
      <c r="A40" s="11">
        <v>14</v>
      </c>
      <c r="B40" s="3">
        <v>34.487523062984216</v>
      </c>
      <c r="C40" s="3">
        <v>104.98383776697193</v>
      </c>
      <c r="D40" s="3">
        <v>887699.74668382737</v>
      </c>
      <c r="E40" s="3">
        <v>885797.5521145165</v>
      </c>
      <c r="F40" s="5">
        <v>914648.16141672141</v>
      </c>
      <c r="G40" s="5">
        <v>907688.01640773227</v>
      </c>
      <c r="H40" s="3">
        <v>1902.1945693108719</v>
      </c>
      <c r="I40" s="3">
        <v>6960.1450089891441</v>
      </c>
      <c r="J40" s="1">
        <v>386.75</v>
      </c>
      <c r="K40" s="1">
        <v>2853.75</v>
      </c>
      <c r="L40" s="1">
        <v>504.25</v>
      </c>
      <c r="M40" s="1">
        <v>3608.5</v>
      </c>
      <c r="N40" s="1">
        <v>1.2999999999999998</v>
      </c>
      <c r="O40" s="1">
        <v>3.1999999999999997</v>
      </c>
      <c r="P40" s="5">
        <f t="shared" si="6"/>
        <v>0.43406285072951739</v>
      </c>
      <c r="Q40" s="5">
        <f t="shared" si="6"/>
        <v>0.44160315679523388</v>
      </c>
      <c r="R40" s="5"/>
      <c r="S40" s="5"/>
      <c r="T40" s="5"/>
      <c r="V40" s="44">
        <v>2</v>
      </c>
      <c r="W40" s="48">
        <v>1</v>
      </c>
      <c r="X40" s="3">
        <v>72.238056945030138</v>
      </c>
      <c r="Y40" s="3">
        <v>4322.9813011959195</v>
      </c>
      <c r="Z40" s="1">
        <v>835.75</v>
      </c>
      <c r="AA40" s="1">
        <v>797.25</v>
      </c>
      <c r="AB40" s="1">
        <v>1</v>
      </c>
      <c r="AC40" s="47">
        <v>0.51178812002449481</v>
      </c>
      <c r="AE40" s="55">
        <v>2</v>
      </c>
      <c r="AF40" s="55">
        <v>2</v>
      </c>
      <c r="AG40" s="53">
        <v>64.049883981903051</v>
      </c>
      <c r="AH40" s="53">
        <v>4462.1711903135292</v>
      </c>
      <c r="AI40" s="52">
        <v>693.25</v>
      </c>
      <c r="AJ40" s="52">
        <v>1104.25</v>
      </c>
      <c r="AK40" s="52">
        <v>1.6</v>
      </c>
      <c r="AL40" s="51">
        <v>0.38567454798331013</v>
      </c>
    </row>
    <row r="41" spans="1:38">
      <c r="A41" s="11">
        <v>15</v>
      </c>
      <c r="B41" s="3" t="s">
        <v>0</v>
      </c>
      <c r="C41" s="3">
        <v>66.919353099550349</v>
      </c>
      <c r="D41" s="3" t="s">
        <v>0</v>
      </c>
      <c r="E41" s="3" t="s">
        <v>0</v>
      </c>
      <c r="F41" s="5">
        <v>1358691.7738444891</v>
      </c>
      <c r="G41" s="5">
        <v>1355050.792665791</v>
      </c>
      <c r="H41" s="3" t="s">
        <v>0</v>
      </c>
      <c r="I41" s="3">
        <v>3640.98117869813</v>
      </c>
      <c r="J41" s="1" t="s">
        <v>0</v>
      </c>
      <c r="K41" s="1">
        <v>1807.75</v>
      </c>
      <c r="L41" s="1" t="s">
        <v>0</v>
      </c>
      <c r="M41" s="1">
        <v>420</v>
      </c>
      <c r="N41" s="1" t="s">
        <v>0</v>
      </c>
      <c r="O41" s="1">
        <v>0.2</v>
      </c>
      <c r="P41" s="5"/>
      <c r="Q41" s="5">
        <f t="shared" si="6"/>
        <v>0.81146897093479964</v>
      </c>
      <c r="R41" s="5"/>
      <c r="S41" s="5"/>
      <c r="T41" s="5"/>
      <c r="V41" s="44">
        <v>2</v>
      </c>
      <c r="W41" s="48">
        <v>1</v>
      </c>
      <c r="X41" s="3">
        <v>34.487523062984216</v>
      </c>
      <c r="Y41" s="3">
        <v>1902.1945693108719</v>
      </c>
      <c r="Z41" s="1">
        <v>386.75</v>
      </c>
      <c r="AA41" s="1">
        <v>504.25</v>
      </c>
      <c r="AB41" s="1">
        <v>1.2999999999999998</v>
      </c>
      <c r="AC41" s="47">
        <v>0.43406285072951739</v>
      </c>
      <c r="AE41" s="55">
        <v>2</v>
      </c>
      <c r="AF41" s="55">
        <v>2</v>
      </c>
      <c r="AG41" s="51">
        <v>112.45224078993576</v>
      </c>
      <c r="AH41" s="51">
        <v>7378.5125951976515</v>
      </c>
      <c r="AI41" s="52">
        <v>1760.25</v>
      </c>
      <c r="AJ41" s="52">
        <v>1331</v>
      </c>
      <c r="AK41" s="52">
        <v>0.77500000000000002</v>
      </c>
      <c r="AL41" s="51">
        <v>0.56942984229680549</v>
      </c>
    </row>
    <row r="42" spans="1:38">
      <c r="R42" s="5"/>
      <c r="S42" s="5"/>
      <c r="T42" s="5"/>
      <c r="V42" s="44">
        <v>2</v>
      </c>
      <c r="W42" s="48">
        <v>1</v>
      </c>
      <c r="X42" s="3" t="s">
        <v>0</v>
      </c>
      <c r="Y42" s="3" t="s">
        <v>0</v>
      </c>
      <c r="Z42" s="1" t="s">
        <v>0</v>
      </c>
      <c r="AA42" s="1" t="s">
        <v>0</v>
      </c>
      <c r="AB42" s="1" t="s">
        <v>0</v>
      </c>
      <c r="AC42" s="47"/>
      <c r="AE42" s="55">
        <v>2</v>
      </c>
      <c r="AF42" s="55">
        <v>2</v>
      </c>
      <c r="AG42" s="51">
        <v>145.79644158669555</v>
      </c>
      <c r="AH42" s="51">
        <v>15079.737539536087</v>
      </c>
      <c r="AI42" s="52">
        <v>3386</v>
      </c>
      <c r="AJ42" s="52">
        <v>4056.75</v>
      </c>
      <c r="AK42" s="52">
        <v>1.4000000000000001</v>
      </c>
      <c r="AL42" s="51">
        <v>0.45493937052836653</v>
      </c>
    </row>
    <row r="43" spans="1:38">
      <c r="A43" s="108" t="s">
        <v>13</v>
      </c>
      <c r="B43" s="110" t="s">
        <v>9</v>
      </c>
      <c r="C43" s="111"/>
      <c r="D43" s="40"/>
      <c r="E43" s="40"/>
      <c r="F43" s="40"/>
      <c r="G43" s="40"/>
      <c r="H43" s="111" t="s">
        <v>10</v>
      </c>
      <c r="I43" s="111"/>
      <c r="J43" s="104" t="s">
        <v>8</v>
      </c>
      <c r="K43" s="104"/>
      <c r="L43" s="104" t="s">
        <v>7</v>
      </c>
      <c r="M43" s="104"/>
      <c r="N43" s="104" t="s">
        <v>6</v>
      </c>
      <c r="O43" s="104"/>
      <c r="P43" s="104" t="s">
        <v>14</v>
      </c>
      <c r="Q43" s="104"/>
      <c r="R43" s="5"/>
      <c r="S43" s="5"/>
      <c r="T43" s="5"/>
      <c r="V43" s="44">
        <v>2</v>
      </c>
      <c r="W43" s="48">
        <v>2</v>
      </c>
      <c r="X43" s="4">
        <v>64.049883981903051</v>
      </c>
      <c r="Y43" s="4">
        <v>4462.1711903135292</v>
      </c>
      <c r="Z43" s="1">
        <v>693.25</v>
      </c>
      <c r="AA43" s="1">
        <v>1104.25</v>
      </c>
      <c r="AB43" s="1">
        <v>1.6</v>
      </c>
      <c r="AC43" s="5">
        <v>0.38567454798331013</v>
      </c>
      <c r="AE43" s="55">
        <v>2</v>
      </c>
      <c r="AF43" s="55">
        <v>2</v>
      </c>
      <c r="AG43" s="51">
        <v>24.303728088297468</v>
      </c>
      <c r="AH43" s="51">
        <v>929.17482367833145</v>
      </c>
      <c r="AI43" s="52">
        <v>176.25</v>
      </c>
      <c r="AJ43" s="52">
        <v>331.25</v>
      </c>
      <c r="AK43" s="52">
        <v>2.0749999999999997</v>
      </c>
      <c r="AL43" s="51">
        <v>0.34729064039408869</v>
      </c>
    </row>
    <row r="44" spans="1:38" ht="18">
      <c r="A44" s="109"/>
      <c r="B44" s="17" t="s">
        <v>5</v>
      </c>
      <c r="C44" s="18" t="s">
        <v>4</v>
      </c>
      <c r="D44" s="18"/>
      <c r="E44" s="18"/>
      <c r="F44" s="18"/>
      <c r="G44" s="18"/>
      <c r="H44" s="18" t="s">
        <v>5</v>
      </c>
      <c r="I44" s="18" t="s">
        <v>4</v>
      </c>
      <c r="J44" s="19" t="s">
        <v>5</v>
      </c>
      <c r="K44" s="19" t="s">
        <v>4</v>
      </c>
      <c r="L44" s="19" t="s">
        <v>5</v>
      </c>
      <c r="M44" s="19" t="s">
        <v>4</v>
      </c>
      <c r="N44" s="19" t="s">
        <v>5</v>
      </c>
      <c r="O44" s="19" t="s">
        <v>4</v>
      </c>
      <c r="P44" s="19" t="s">
        <v>5</v>
      </c>
      <c r="Q44" s="19" t="s">
        <v>4</v>
      </c>
      <c r="R44" s="5"/>
      <c r="S44" s="5"/>
      <c r="T44" s="5"/>
      <c r="V44" s="44">
        <v>2</v>
      </c>
      <c r="W44" s="48">
        <v>2</v>
      </c>
      <c r="X44" s="3">
        <v>112.45224078993576</v>
      </c>
      <c r="Y44" s="3">
        <v>7378.5125951976515</v>
      </c>
      <c r="Z44" s="1">
        <v>1760.25</v>
      </c>
      <c r="AA44" s="1">
        <v>1331</v>
      </c>
      <c r="AB44" s="1">
        <v>0.77500000000000002</v>
      </c>
      <c r="AC44" s="5">
        <v>0.56942984229680549</v>
      </c>
      <c r="AE44" s="55">
        <v>2</v>
      </c>
      <c r="AF44" s="55">
        <v>2</v>
      </c>
      <c r="AG44" s="51">
        <v>25.251792408769631</v>
      </c>
      <c r="AH44" s="51">
        <v>3206.7697428292595</v>
      </c>
      <c r="AI44" s="52">
        <v>99.75</v>
      </c>
      <c r="AJ44" s="52">
        <v>508.5</v>
      </c>
      <c r="AK44" s="52">
        <v>22.2</v>
      </c>
      <c r="AL44" s="51">
        <v>0.16399506781750925</v>
      </c>
    </row>
    <row r="45" spans="1:38" ht="18">
      <c r="A45" s="20" t="s">
        <v>3</v>
      </c>
      <c r="B45" s="105"/>
      <c r="C45" s="106"/>
      <c r="D45" s="42"/>
      <c r="E45" s="42"/>
      <c r="F45" s="42"/>
      <c r="G45" s="42"/>
      <c r="H45" s="105"/>
      <c r="I45" s="107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V45" s="44">
        <v>2</v>
      </c>
      <c r="W45" s="48">
        <v>2</v>
      </c>
      <c r="X45" s="3">
        <v>145.79644158669555</v>
      </c>
      <c r="Y45" s="3">
        <v>15079.737539536087</v>
      </c>
      <c r="Z45" s="1">
        <v>3386</v>
      </c>
      <c r="AA45" s="1">
        <v>4056.75</v>
      </c>
      <c r="AB45" s="1">
        <v>1.4000000000000001</v>
      </c>
      <c r="AC45" s="5">
        <v>0.45493937052836653</v>
      </c>
      <c r="AE45" s="55">
        <v>2</v>
      </c>
      <c r="AF45" s="55">
        <v>2</v>
      </c>
      <c r="AG45" s="51">
        <v>83.471945239501991</v>
      </c>
      <c r="AH45" s="51">
        <v>7763.046396899852</v>
      </c>
      <c r="AI45" s="52">
        <v>1964.25</v>
      </c>
      <c r="AJ45" s="52">
        <v>6400.5</v>
      </c>
      <c r="AK45" s="52">
        <v>2.4</v>
      </c>
      <c r="AL45" s="51">
        <v>0.23482471084013271</v>
      </c>
    </row>
    <row r="46" spans="1:38" ht="18">
      <c r="A46" s="20" t="s">
        <v>2</v>
      </c>
      <c r="B46" s="41">
        <f t="shared" ref="B46:Q46" si="7">AVERAGE(B48:B66)</f>
        <v>55.480246950290862</v>
      </c>
      <c r="C46" s="41">
        <f t="shared" si="7"/>
        <v>74.253546815645237</v>
      </c>
      <c r="D46" s="41">
        <f t="shared" si="7"/>
        <v>1165474.3292104048</v>
      </c>
      <c r="E46" s="41">
        <f t="shared" si="7"/>
        <v>1160482.488661899</v>
      </c>
      <c r="F46" s="41">
        <f t="shared" si="7"/>
        <v>1310055.9517988265</v>
      </c>
      <c r="G46" s="41">
        <f t="shared" si="7"/>
        <v>1298200.5609413623</v>
      </c>
      <c r="H46" s="41">
        <f t="shared" si="7"/>
        <v>4991.8405485055746</v>
      </c>
      <c r="I46" s="41">
        <f t="shared" si="7"/>
        <v>11855.390857464226</v>
      </c>
      <c r="J46" s="41">
        <f t="shared" si="7"/>
        <v>619.14285714285711</v>
      </c>
      <c r="K46" s="41">
        <f t="shared" si="7"/>
        <v>1085.9166666666667</v>
      </c>
      <c r="L46" s="41">
        <f t="shared" si="7"/>
        <v>1259.4285714285713</v>
      </c>
      <c r="M46" s="41">
        <f t="shared" si="7"/>
        <v>2085.0833333333335</v>
      </c>
      <c r="N46" s="41">
        <f t="shared" si="7"/>
        <v>3.6071428571428568</v>
      </c>
      <c r="O46" s="41">
        <f t="shared" si="7"/>
        <v>4.8000000000000007</v>
      </c>
      <c r="P46" s="41">
        <f t="shared" si="7"/>
        <v>0.38790105019315579</v>
      </c>
      <c r="Q46" s="41">
        <f t="shared" si="7"/>
        <v>0.39218090267191075</v>
      </c>
      <c r="R46" s="41"/>
      <c r="S46" s="41"/>
      <c r="T46" s="41"/>
      <c r="V46" s="44">
        <v>2</v>
      </c>
      <c r="W46" s="48">
        <v>2</v>
      </c>
      <c r="X46" s="3">
        <v>24.303728088297468</v>
      </c>
      <c r="Y46" s="3">
        <v>929.17482367833145</v>
      </c>
      <c r="Z46" s="1">
        <v>176.25</v>
      </c>
      <c r="AA46" s="1">
        <v>331.25</v>
      </c>
      <c r="AB46" s="1">
        <v>2.0749999999999997</v>
      </c>
      <c r="AC46" s="5">
        <v>0.34729064039408869</v>
      </c>
      <c r="AE46" s="55">
        <v>2</v>
      </c>
      <c r="AF46" s="55">
        <v>2</v>
      </c>
      <c r="AG46" s="51">
        <v>121.78894584180311</v>
      </c>
      <c r="AH46" s="51">
        <v>13268.243476524251</v>
      </c>
      <c r="AI46" s="52">
        <v>2092.75</v>
      </c>
      <c r="AJ46" s="52">
        <v>6377</v>
      </c>
      <c r="AK46" s="52">
        <v>3.05</v>
      </c>
      <c r="AL46" s="51">
        <v>0.24708521502995956</v>
      </c>
    </row>
    <row r="47" spans="1:38" ht="18">
      <c r="A47" s="24" t="s">
        <v>1</v>
      </c>
      <c r="B47" s="25">
        <f>STDEV(B48:B66)</f>
        <v>26.895962835453251</v>
      </c>
      <c r="C47" s="25">
        <f t="shared" ref="C47:Q47" si="8">STDEV(C48:C66)</f>
        <v>38.719131091969231</v>
      </c>
      <c r="D47" s="25">
        <f t="shared" si="8"/>
        <v>194030.33895809363</v>
      </c>
      <c r="E47" s="25">
        <f t="shared" si="8"/>
        <v>197604.86771811702</v>
      </c>
      <c r="F47" s="25">
        <f t="shared" si="8"/>
        <v>305824.43029415637</v>
      </c>
      <c r="G47" s="25">
        <f t="shared" si="8"/>
        <v>297551.12635049596</v>
      </c>
      <c r="H47" s="25">
        <f t="shared" si="8"/>
        <v>4876.2217320222571</v>
      </c>
      <c r="I47" s="25">
        <f t="shared" si="8"/>
        <v>16511.868827916038</v>
      </c>
      <c r="J47" s="25">
        <f t="shared" si="8"/>
        <v>366.73079525787881</v>
      </c>
      <c r="K47" s="25">
        <f t="shared" si="8"/>
        <v>791.4855284000248</v>
      </c>
      <c r="L47" s="25">
        <f t="shared" si="8"/>
        <v>1452.5046594466696</v>
      </c>
      <c r="M47" s="25">
        <f t="shared" si="8"/>
        <v>2228.907611738689</v>
      </c>
      <c r="N47" s="25">
        <f t="shared" si="8"/>
        <v>3.6489072075792519</v>
      </c>
      <c r="O47" s="25">
        <f t="shared" si="8"/>
        <v>7.3461554571081589</v>
      </c>
      <c r="P47" s="25">
        <f t="shared" si="8"/>
        <v>0.27119412954961036</v>
      </c>
      <c r="Q47" s="25">
        <f t="shared" si="8"/>
        <v>0.28792095242789595</v>
      </c>
      <c r="R47" s="58"/>
      <c r="S47" s="58"/>
      <c r="T47" s="58"/>
      <c r="V47" s="44">
        <v>2</v>
      </c>
      <c r="W47" s="48">
        <v>2</v>
      </c>
      <c r="X47" s="3">
        <v>25.251792408769631</v>
      </c>
      <c r="Y47" s="3">
        <v>3206.7697428292595</v>
      </c>
      <c r="Z47" s="1">
        <v>99.75</v>
      </c>
      <c r="AA47" s="1">
        <v>508.5</v>
      </c>
      <c r="AB47" s="1">
        <v>22.2</v>
      </c>
      <c r="AC47" s="5">
        <v>0.16399506781750925</v>
      </c>
      <c r="AE47" s="55">
        <v>2</v>
      </c>
      <c r="AF47" s="55">
        <v>2</v>
      </c>
      <c r="AG47" s="51">
        <v>56.875821059361186</v>
      </c>
      <c r="AH47" s="51">
        <v>2609.8233281127177</v>
      </c>
      <c r="AI47" s="52">
        <v>629</v>
      </c>
      <c r="AJ47" s="52">
        <v>852.5</v>
      </c>
      <c r="AK47" s="52">
        <v>1.375</v>
      </c>
      <c r="AL47" s="51">
        <v>0.424569692878839</v>
      </c>
    </row>
    <row r="48" spans="1:38">
      <c r="A48" s="26">
        <v>1</v>
      </c>
      <c r="B48" s="42">
        <v>56.358189338526834</v>
      </c>
      <c r="C48" s="42" t="s">
        <v>0</v>
      </c>
      <c r="D48" s="42">
        <v>1273528.2682931505</v>
      </c>
      <c r="E48" s="42">
        <v>1271470.9474202462</v>
      </c>
      <c r="F48" s="43" t="s">
        <v>0</v>
      </c>
      <c r="G48" s="43" t="s">
        <v>0</v>
      </c>
      <c r="H48" s="42">
        <v>2057.3208729042672</v>
      </c>
      <c r="I48" s="42" t="s">
        <v>0</v>
      </c>
      <c r="J48" s="43">
        <v>698.5</v>
      </c>
      <c r="K48" s="43" t="s">
        <v>0</v>
      </c>
      <c r="L48" s="43">
        <v>241.5</v>
      </c>
      <c r="M48" s="43" t="s">
        <v>0</v>
      </c>
      <c r="N48" s="43">
        <v>0.35</v>
      </c>
      <c r="O48" s="43" t="s">
        <v>0</v>
      </c>
      <c r="P48" s="43">
        <f>J48/(J48+L48)</f>
        <v>0.74308510638297876</v>
      </c>
      <c r="Q48" s="43"/>
      <c r="R48" s="43"/>
      <c r="S48" s="43"/>
      <c r="T48" s="43"/>
      <c r="V48" s="44">
        <v>2</v>
      </c>
      <c r="W48" s="48">
        <v>2</v>
      </c>
      <c r="X48" s="3">
        <v>83.471945239501991</v>
      </c>
      <c r="Y48" s="3">
        <v>7763.046396899852</v>
      </c>
      <c r="Z48" s="1">
        <v>1964.25</v>
      </c>
      <c r="AA48" s="1">
        <v>6400.5</v>
      </c>
      <c r="AB48" s="1">
        <v>2.4</v>
      </c>
      <c r="AC48" s="5">
        <v>0.23482471084013271</v>
      </c>
      <c r="AE48" s="55">
        <v>2</v>
      </c>
      <c r="AF48" s="55">
        <v>2</v>
      </c>
      <c r="AG48" s="51">
        <v>105.20657486284925</v>
      </c>
      <c r="AH48" s="51">
        <v>8978.2195538198575</v>
      </c>
      <c r="AI48" s="52">
        <v>1854.75</v>
      </c>
      <c r="AJ48" s="52">
        <v>2772.5</v>
      </c>
      <c r="AK48" s="52">
        <v>1.65</v>
      </c>
      <c r="AL48" s="51">
        <v>0.40083202766221837</v>
      </c>
    </row>
    <row r="49" spans="1:38">
      <c r="A49" s="26">
        <v>2</v>
      </c>
      <c r="B49" s="42">
        <v>55.245760621668218</v>
      </c>
      <c r="C49" s="42" t="s">
        <v>0</v>
      </c>
      <c r="D49" s="42">
        <v>1238703.2984594596</v>
      </c>
      <c r="E49" s="42">
        <v>1236047.8573447959</v>
      </c>
      <c r="F49" s="43" t="s">
        <v>0</v>
      </c>
      <c r="G49" s="43" t="s">
        <v>0</v>
      </c>
      <c r="H49" s="42">
        <v>2655.4411146636121</v>
      </c>
      <c r="I49" s="42" t="s">
        <v>0</v>
      </c>
      <c r="J49" s="43">
        <v>541</v>
      </c>
      <c r="K49" s="43" t="s">
        <v>0</v>
      </c>
      <c r="L49" s="43">
        <v>1232</v>
      </c>
      <c r="M49" s="43" t="s">
        <v>0</v>
      </c>
      <c r="N49" s="43">
        <v>2.1500000000000004</v>
      </c>
      <c r="O49" s="43" t="s">
        <v>0</v>
      </c>
      <c r="P49" s="43">
        <f t="shared" ref="P49:Q56" si="9">J49/(J49+L49)</f>
        <v>0.30513254371122389</v>
      </c>
      <c r="Q49" s="43"/>
      <c r="R49" s="43"/>
      <c r="S49" s="43"/>
      <c r="T49" s="43"/>
      <c r="V49" s="44">
        <v>2</v>
      </c>
      <c r="W49" s="48">
        <v>2</v>
      </c>
      <c r="X49" s="3">
        <v>121.78894584180311</v>
      </c>
      <c r="Y49" s="3">
        <v>13268.243476524251</v>
      </c>
      <c r="Z49" s="1">
        <v>2092.75</v>
      </c>
      <c r="AA49" s="1">
        <v>6377</v>
      </c>
      <c r="AB49" s="1">
        <v>3.05</v>
      </c>
      <c r="AC49" s="5">
        <v>0.24708521502995956</v>
      </c>
      <c r="AE49" s="55">
        <v>2</v>
      </c>
      <c r="AF49" s="55">
        <v>2</v>
      </c>
      <c r="AG49" s="51">
        <v>50.925445481528833</v>
      </c>
      <c r="AH49" s="51">
        <v>3379.1638056912925</v>
      </c>
      <c r="AI49" s="52">
        <v>810.25</v>
      </c>
      <c r="AJ49" s="52">
        <v>1259</v>
      </c>
      <c r="AK49" s="52">
        <v>1.625</v>
      </c>
      <c r="AL49" s="51">
        <v>0.39156699287181346</v>
      </c>
    </row>
    <row r="50" spans="1:38">
      <c r="A50" s="26">
        <v>3</v>
      </c>
      <c r="B50" s="42">
        <v>8.3767181073496779</v>
      </c>
      <c r="C50" s="42">
        <v>8.1065244531597731</v>
      </c>
      <c r="D50" s="42">
        <v>1251605.3747906836</v>
      </c>
      <c r="E50" s="42">
        <v>1251336.134027333</v>
      </c>
      <c r="F50" s="43">
        <v>1112284.7153269229</v>
      </c>
      <c r="G50" s="43">
        <v>1112022.9756250007</v>
      </c>
      <c r="H50" s="42">
        <v>269.24076335062273</v>
      </c>
      <c r="I50" s="42">
        <v>261.73970192228444</v>
      </c>
      <c r="J50" s="43">
        <v>11.5</v>
      </c>
      <c r="K50" s="43">
        <v>5.5</v>
      </c>
      <c r="L50" s="43">
        <v>113.5</v>
      </c>
      <c r="M50" s="43">
        <v>115</v>
      </c>
      <c r="N50" s="43">
        <v>9.6</v>
      </c>
      <c r="O50" s="43">
        <v>19.45</v>
      </c>
      <c r="P50" s="43">
        <f t="shared" si="9"/>
        <v>9.1999999999999998E-2</v>
      </c>
      <c r="Q50" s="43">
        <f t="shared" si="9"/>
        <v>4.5643153526970952E-2</v>
      </c>
      <c r="R50" s="43"/>
      <c r="S50" s="43"/>
      <c r="T50" s="43"/>
      <c r="V50" s="44">
        <v>2</v>
      </c>
      <c r="W50" s="48">
        <v>2</v>
      </c>
      <c r="X50" s="3">
        <v>56.875821059361186</v>
      </c>
      <c r="Y50" s="3">
        <v>2609.8233281127177</v>
      </c>
      <c r="Z50" s="1">
        <v>629</v>
      </c>
      <c r="AA50" s="1">
        <v>852.5</v>
      </c>
      <c r="AB50" s="1">
        <v>1.375</v>
      </c>
      <c r="AC50" s="5">
        <v>0.424569692878839</v>
      </c>
      <c r="AE50" s="55">
        <v>2</v>
      </c>
      <c r="AF50" s="55">
        <v>2</v>
      </c>
      <c r="AG50" s="51">
        <v>50.700487212597601</v>
      </c>
      <c r="AH50" s="51">
        <v>6453.1120409405557</v>
      </c>
      <c r="AI50" s="52">
        <v>338.25</v>
      </c>
      <c r="AJ50" s="52">
        <v>1611.75</v>
      </c>
      <c r="AK50" s="52">
        <v>5.2499999999999991</v>
      </c>
      <c r="AL50" s="51">
        <v>0.17346153846153847</v>
      </c>
    </row>
    <row r="51" spans="1:38">
      <c r="A51" s="26">
        <v>4</v>
      </c>
      <c r="B51" s="42">
        <v>90.652524987322806</v>
      </c>
      <c r="C51" s="42">
        <v>103.33011517216335</v>
      </c>
      <c r="D51" s="42">
        <v>1212718.9660380001</v>
      </c>
      <c r="E51" s="42">
        <v>1207123.6713872405</v>
      </c>
      <c r="F51" s="43">
        <v>1533054.022261481</v>
      </c>
      <c r="G51" s="43">
        <v>1489481.2066521861</v>
      </c>
      <c r="H51" s="42">
        <v>5595.2946507595479</v>
      </c>
      <c r="I51" s="42">
        <v>43572.815609294921</v>
      </c>
      <c r="J51" s="43">
        <v>1181.5</v>
      </c>
      <c r="K51" s="43">
        <v>1080</v>
      </c>
      <c r="L51" s="43">
        <v>1165.5</v>
      </c>
      <c r="M51" s="43">
        <v>4907.5</v>
      </c>
      <c r="N51" s="43">
        <v>0.95</v>
      </c>
      <c r="O51" s="43">
        <v>4.6500000000000004</v>
      </c>
      <c r="P51" s="43">
        <f t="shared" si="9"/>
        <v>0.50340860673199828</v>
      </c>
      <c r="Q51" s="43">
        <f t="shared" si="9"/>
        <v>0.18037578288100209</v>
      </c>
      <c r="R51" s="43"/>
      <c r="S51" s="43"/>
      <c r="T51" s="43"/>
      <c r="V51" s="44">
        <v>2</v>
      </c>
      <c r="W51" s="48">
        <v>2</v>
      </c>
      <c r="X51" s="3">
        <v>105.20657486284925</v>
      </c>
      <c r="Y51" s="3">
        <v>8978.2195538198575</v>
      </c>
      <c r="Z51" s="1">
        <v>1854.75</v>
      </c>
      <c r="AA51" s="1">
        <v>2772.5</v>
      </c>
      <c r="AB51" s="1">
        <v>1.65</v>
      </c>
      <c r="AC51" s="5">
        <v>0.40083202766221837</v>
      </c>
      <c r="AE51" s="55">
        <v>2</v>
      </c>
      <c r="AF51" s="55">
        <v>2</v>
      </c>
      <c r="AG51" s="51">
        <v>71.700221938403104</v>
      </c>
      <c r="AH51" s="51">
        <v>2561.2209998788312</v>
      </c>
      <c r="AI51" s="52">
        <v>793.75</v>
      </c>
      <c r="AJ51" s="52">
        <v>586.25</v>
      </c>
      <c r="AK51" s="52">
        <v>0.72500000000000009</v>
      </c>
      <c r="AL51" s="51">
        <v>0.5751811594202898</v>
      </c>
    </row>
    <row r="52" spans="1:38">
      <c r="A52" s="26">
        <v>5</v>
      </c>
      <c r="B52" s="42">
        <v>71.125386931721138</v>
      </c>
      <c r="C52" s="42">
        <v>73.484802304410607</v>
      </c>
      <c r="D52" s="42">
        <v>1386686.4229071427</v>
      </c>
      <c r="E52" s="42">
        <v>1384135.1067673652</v>
      </c>
      <c r="F52" s="43">
        <v>1324275.9286755247</v>
      </c>
      <c r="G52" s="43">
        <v>1321968.9624099173</v>
      </c>
      <c r="H52" s="42">
        <v>2551.3161397774238</v>
      </c>
      <c r="I52" s="42">
        <v>2306.9662656073924</v>
      </c>
      <c r="J52" s="43">
        <v>848</v>
      </c>
      <c r="K52" s="43">
        <v>900</v>
      </c>
      <c r="L52" s="43">
        <v>324</v>
      </c>
      <c r="M52" s="43">
        <v>238.5</v>
      </c>
      <c r="N52" s="43">
        <v>0.4</v>
      </c>
      <c r="O52" s="43">
        <v>0.25</v>
      </c>
      <c r="P52" s="43">
        <f t="shared" si="9"/>
        <v>0.7235494880546075</v>
      </c>
      <c r="Q52" s="43">
        <f t="shared" si="9"/>
        <v>0.79051383399209485</v>
      </c>
      <c r="R52" s="43"/>
      <c r="S52" s="43"/>
      <c r="T52" s="43"/>
      <c r="V52" s="44">
        <v>2</v>
      </c>
      <c r="W52" s="48">
        <v>2</v>
      </c>
      <c r="X52" s="3">
        <v>50.925445481528833</v>
      </c>
      <c r="Y52" s="3">
        <v>3379.1638056912925</v>
      </c>
      <c r="Z52" s="1">
        <v>810.25</v>
      </c>
      <c r="AA52" s="1">
        <v>1259</v>
      </c>
      <c r="AB52" s="1">
        <v>1.625</v>
      </c>
      <c r="AC52" s="5">
        <v>0.39156699287181346</v>
      </c>
      <c r="AE52" s="55">
        <v>2</v>
      </c>
      <c r="AF52" s="55">
        <v>2</v>
      </c>
      <c r="AG52" s="51">
        <v>104.98383776697193</v>
      </c>
      <c r="AH52" s="51">
        <v>6960.1450089891441</v>
      </c>
      <c r="AI52" s="52">
        <v>2853.75</v>
      </c>
      <c r="AJ52" s="52">
        <v>3608.5</v>
      </c>
      <c r="AK52" s="52">
        <v>3.1999999999999997</v>
      </c>
      <c r="AL52" s="51">
        <v>0.44160315679523388</v>
      </c>
    </row>
    <row r="53" spans="1:38">
      <c r="A53" s="26">
        <v>6</v>
      </c>
      <c r="B53" s="42">
        <v>35.561282215040805</v>
      </c>
      <c r="C53" s="42" t="s">
        <v>0</v>
      </c>
      <c r="D53" s="42">
        <v>839727.22093204467</v>
      </c>
      <c r="E53" s="42">
        <v>832692.44790721033</v>
      </c>
      <c r="F53" s="43" t="s">
        <v>0</v>
      </c>
      <c r="G53" s="43" t="s">
        <v>0</v>
      </c>
      <c r="H53" s="42">
        <v>7034.7730248343432</v>
      </c>
      <c r="I53" s="42" t="s">
        <v>0</v>
      </c>
      <c r="J53" s="43">
        <v>386</v>
      </c>
      <c r="K53" s="43" t="s">
        <v>0</v>
      </c>
      <c r="L53" s="43">
        <v>1414</v>
      </c>
      <c r="M53" s="43" t="s">
        <v>0</v>
      </c>
      <c r="N53" s="43">
        <v>4.5999999999999996</v>
      </c>
      <c r="O53" s="43" t="s">
        <v>0</v>
      </c>
      <c r="P53" s="43">
        <f t="shared" si="9"/>
        <v>0.21444444444444444</v>
      </c>
      <c r="Q53" s="43"/>
      <c r="R53" s="43"/>
      <c r="S53" s="43"/>
      <c r="T53" s="43"/>
      <c r="V53" s="44">
        <v>2</v>
      </c>
      <c r="W53" s="48">
        <v>2</v>
      </c>
      <c r="X53" s="3">
        <v>50.700487212597601</v>
      </c>
      <c r="Y53" s="3">
        <v>6453.1120409405557</v>
      </c>
      <c r="Z53" s="1">
        <v>338.25</v>
      </c>
      <c r="AA53" s="1">
        <v>1611.75</v>
      </c>
      <c r="AB53" s="1">
        <v>5.2499999999999991</v>
      </c>
      <c r="AC53" s="5">
        <v>0.17346153846153847</v>
      </c>
      <c r="AE53" s="55">
        <v>2</v>
      </c>
      <c r="AF53" s="55">
        <v>2</v>
      </c>
      <c r="AG53" s="51">
        <v>66.919353099550349</v>
      </c>
      <c r="AH53" s="51">
        <v>3640.98117869813</v>
      </c>
      <c r="AI53" s="52">
        <v>1807.75</v>
      </c>
      <c r="AJ53" s="52">
        <v>420</v>
      </c>
      <c r="AK53" s="52">
        <v>0.2</v>
      </c>
      <c r="AL53" s="51">
        <v>0.81146897093479964</v>
      </c>
    </row>
    <row r="54" spans="1:38">
      <c r="A54" s="26">
        <v>7</v>
      </c>
      <c r="B54" s="42">
        <v>71.041866450406516</v>
      </c>
      <c r="C54" s="42">
        <v>94.452265772499231</v>
      </c>
      <c r="D54" s="42">
        <v>955350.75305235281</v>
      </c>
      <c r="E54" s="42">
        <v>940571.25577910361</v>
      </c>
      <c r="F54" s="43">
        <v>1459366.8150291971</v>
      </c>
      <c r="G54" s="43">
        <v>1455204.4202999417</v>
      </c>
      <c r="H54" s="42">
        <v>14779.497273249202</v>
      </c>
      <c r="I54" s="42">
        <v>4162.3947292554658</v>
      </c>
      <c r="J54" s="43">
        <v>667.5</v>
      </c>
      <c r="K54" s="43">
        <v>1179.5</v>
      </c>
      <c r="L54" s="43">
        <v>4325.5</v>
      </c>
      <c r="M54" s="43">
        <v>556.5</v>
      </c>
      <c r="N54" s="43">
        <v>7.2</v>
      </c>
      <c r="O54" s="43">
        <v>0.5</v>
      </c>
      <c r="P54" s="43">
        <f t="shared" si="9"/>
        <v>0.13368716202683759</v>
      </c>
      <c r="Q54" s="43">
        <f t="shared" si="9"/>
        <v>0.67943548387096775</v>
      </c>
      <c r="R54" s="43"/>
      <c r="S54" s="43"/>
      <c r="T54" s="43"/>
      <c r="V54" s="44">
        <v>2</v>
      </c>
      <c r="W54" s="48">
        <v>2</v>
      </c>
      <c r="X54" s="3">
        <v>71.700221938403104</v>
      </c>
      <c r="Y54" s="3">
        <v>2561.2209998788312</v>
      </c>
      <c r="Z54" s="1">
        <v>793.75</v>
      </c>
      <c r="AA54" s="1">
        <v>586.25</v>
      </c>
      <c r="AB54" s="1">
        <v>0.72500000000000009</v>
      </c>
      <c r="AC54" s="5">
        <v>0.5751811594202898</v>
      </c>
      <c r="AE54" s="55">
        <v>3</v>
      </c>
      <c r="AF54" s="55">
        <v>1</v>
      </c>
      <c r="AG54" s="54">
        <v>56.358189338526834</v>
      </c>
      <c r="AH54" s="54">
        <v>2057.3208729042672</v>
      </c>
      <c r="AI54" s="54">
        <v>698.5</v>
      </c>
      <c r="AJ54" s="54">
        <v>241.5</v>
      </c>
      <c r="AK54" s="54">
        <v>0.35</v>
      </c>
      <c r="AL54" s="54">
        <v>0.74308510638297876</v>
      </c>
    </row>
    <row r="55" spans="1:38">
      <c r="A55" s="26">
        <v>8</v>
      </c>
      <c r="B55" s="42" t="s">
        <v>0</v>
      </c>
      <c r="C55" s="42">
        <v>53.826498750704225</v>
      </c>
      <c r="D55" s="42" t="s">
        <v>0</v>
      </c>
      <c r="E55" s="42" t="s">
        <v>0</v>
      </c>
      <c r="F55" s="43">
        <v>804282.75526521821</v>
      </c>
      <c r="G55" s="43">
        <v>799712.02868621133</v>
      </c>
      <c r="H55" s="42" t="s">
        <v>0</v>
      </c>
      <c r="I55" s="42">
        <v>4570.7265790068777</v>
      </c>
      <c r="J55" s="43" t="s">
        <v>0</v>
      </c>
      <c r="K55" s="43">
        <v>892</v>
      </c>
      <c r="L55" s="43" t="s">
        <v>0</v>
      </c>
      <c r="M55" s="43">
        <v>1921</v>
      </c>
      <c r="N55" s="43" t="s">
        <v>0</v>
      </c>
      <c r="O55" s="43">
        <v>1.85</v>
      </c>
      <c r="P55" s="43"/>
      <c r="Q55" s="43">
        <f t="shared" si="9"/>
        <v>0.31709918236757911</v>
      </c>
      <c r="R55" s="43"/>
      <c r="S55" s="43"/>
      <c r="T55" s="43"/>
      <c r="V55" s="44">
        <v>2</v>
      </c>
      <c r="W55" s="48">
        <v>2</v>
      </c>
      <c r="X55" s="3">
        <v>104.98383776697193</v>
      </c>
      <c r="Y55" s="3">
        <v>6960.1450089891441</v>
      </c>
      <c r="Z55" s="1">
        <v>2853.75</v>
      </c>
      <c r="AA55" s="1">
        <v>3608.5</v>
      </c>
      <c r="AB55" s="1">
        <v>3.1999999999999997</v>
      </c>
      <c r="AC55" s="5">
        <v>0.44160315679523388</v>
      </c>
      <c r="AE55" s="55">
        <v>3</v>
      </c>
      <c r="AF55" s="55">
        <v>1</v>
      </c>
      <c r="AG55" s="54">
        <v>55.245760621668218</v>
      </c>
      <c r="AH55" s="54">
        <v>2655.4411146636121</v>
      </c>
      <c r="AI55" s="54">
        <v>541</v>
      </c>
      <c r="AJ55" s="54">
        <v>1232</v>
      </c>
      <c r="AK55" s="54">
        <v>2.1500000000000004</v>
      </c>
      <c r="AL55" s="54">
        <v>0.30513254371122389</v>
      </c>
    </row>
    <row r="56" spans="1:38">
      <c r="A56" s="26">
        <v>9</v>
      </c>
      <c r="B56" s="42" t="s">
        <v>0</v>
      </c>
      <c r="C56" s="42">
        <v>112.32107444093424</v>
      </c>
      <c r="D56" s="42" t="s">
        <v>0</v>
      </c>
      <c r="E56" s="42" t="s">
        <v>0</v>
      </c>
      <c r="F56" s="43">
        <v>1627071.474234615</v>
      </c>
      <c r="G56" s="43">
        <v>1610813.7719749166</v>
      </c>
      <c r="H56" s="42" t="s">
        <v>0</v>
      </c>
      <c r="I56" s="42">
        <v>16257.702259698417</v>
      </c>
      <c r="J56" s="43" t="s">
        <v>0</v>
      </c>
      <c r="K56" s="43">
        <v>2458.5</v>
      </c>
      <c r="L56" s="43" t="s">
        <v>0</v>
      </c>
      <c r="M56" s="43">
        <v>4772</v>
      </c>
      <c r="N56" s="43" t="s">
        <v>0</v>
      </c>
      <c r="O56" s="43">
        <v>2.1</v>
      </c>
      <c r="P56" s="43"/>
      <c r="Q56" s="43">
        <f t="shared" si="9"/>
        <v>0.34001797939284972</v>
      </c>
      <c r="R56" s="43"/>
      <c r="S56" s="43"/>
      <c r="T56" s="43"/>
      <c r="V56" s="44">
        <v>2</v>
      </c>
      <c r="W56" s="48">
        <v>2</v>
      </c>
      <c r="X56" s="3">
        <v>66.919353099550349</v>
      </c>
      <c r="Y56" s="3">
        <v>3640.98117869813</v>
      </c>
      <c r="Z56" s="1">
        <v>1807.75</v>
      </c>
      <c r="AA56" s="1">
        <v>420</v>
      </c>
      <c r="AB56" s="1">
        <v>0.2</v>
      </c>
      <c r="AC56" s="5">
        <v>0.81146897093479964</v>
      </c>
      <c r="AE56" s="55">
        <v>3</v>
      </c>
      <c r="AF56" s="55">
        <v>1</v>
      </c>
      <c r="AG56" s="54">
        <v>8.3767181073496779</v>
      </c>
      <c r="AH56" s="54">
        <v>269.24076335062273</v>
      </c>
      <c r="AI56" s="54">
        <v>11.5</v>
      </c>
      <c r="AJ56" s="54">
        <v>113.5</v>
      </c>
      <c r="AK56" s="54">
        <v>9.6</v>
      </c>
      <c r="AL56" s="54">
        <v>9.1999999999999998E-2</v>
      </c>
    </row>
    <row r="57" spans="1:38">
      <c r="A57" s="34"/>
      <c r="B57" s="45"/>
      <c r="V57" s="44">
        <v>3</v>
      </c>
      <c r="W57" s="44">
        <v>1</v>
      </c>
      <c r="X57" s="42">
        <v>56.358189338526834</v>
      </c>
      <c r="Y57" s="42">
        <v>2057.3208729042672</v>
      </c>
      <c r="Z57" s="43">
        <v>698.5</v>
      </c>
      <c r="AA57" s="43">
        <v>241.5</v>
      </c>
      <c r="AB57" s="43">
        <v>0.35</v>
      </c>
      <c r="AC57" s="43">
        <v>0.74308510638297876</v>
      </c>
      <c r="AE57" s="55">
        <v>3</v>
      </c>
      <c r="AF57" s="55">
        <v>1</v>
      </c>
      <c r="AG57" s="54">
        <v>90.652524987322806</v>
      </c>
      <c r="AH57" s="54">
        <v>5595.2946507595479</v>
      </c>
      <c r="AI57" s="54">
        <v>1181.5</v>
      </c>
      <c r="AJ57" s="54">
        <v>1165.5</v>
      </c>
      <c r="AK57" s="54">
        <v>0.95</v>
      </c>
      <c r="AL57" s="54">
        <v>0.50340860673199828</v>
      </c>
    </row>
    <row r="58" spans="1:38">
      <c r="V58" s="44">
        <v>3</v>
      </c>
      <c r="W58" s="44">
        <v>1</v>
      </c>
      <c r="X58" s="42">
        <v>55.245760621668218</v>
      </c>
      <c r="Y58" s="42">
        <v>2655.4411146636121</v>
      </c>
      <c r="Z58" s="43">
        <v>541</v>
      </c>
      <c r="AA58" s="43">
        <v>1232</v>
      </c>
      <c r="AB58" s="43">
        <v>2.1500000000000004</v>
      </c>
      <c r="AC58" s="43">
        <v>0.30513254371122389</v>
      </c>
      <c r="AE58" s="55">
        <v>3</v>
      </c>
      <c r="AF58" s="55">
        <v>1</v>
      </c>
      <c r="AG58" s="54">
        <v>71.125386931721138</v>
      </c>
      <c r="AH58" s="54">
        <v>2551.3161397774238</v>
      </c>
      <c r="AI58" s="54">
        <v>848</v>
      </c>
      <c r="AJ58" s="54">
        <v>324</v>
      </c>
      <c r="AK58" s="54">
        <v>0.4</v>
      </c>
      <c r="AL58" s="54">
        <v>0.7235494880546075</v>
      </c>
    </row>
    <row r="59" spans="1:38">
      <c r="V59" s="44">
        <v>3</v>
      </c>
      <c r="W59" s="44">
        <v>1</v>
      </c>
      <c r="X59" s="42">
        <v>8.3767181073496779</v>
      </c>
      <c r="Y59" s="42">
        <v>269.24076335062273</v>
      </c>
      <c r="Z59" s="43">
        <v>11.5</v>
      </c>
      <c r="AA59" s="43">
        <v>113.5</v>
      </c>
      <c r="AB59" s="43">
        <v>9.6</v>
      </c>
      <c r="AC59" s="43">
        <v>9.1999999999999998E-2</v>
      </c>
      <c r="AE59" s="55">
        <v>3</v>
      </c>
      <c r="AF59" s="55">
        <v>1</v>
      </c>
      <c r="AG59" s="54">
        <v>35.561282215040805</v>
      </c>
      <c r="AH59" s="54">
        <v>7034.7730248343432</v>
      </c>
      <c r="AI59" s="54">
        <v>386</v>
      </c>
      <c r="AJ59" s="54">
        <v>1414</v>
      </c>
      <c r="AK59" s="54">
        <v>4.5999999999999996</v>
      </c>
      <c r="AL59" s="54">
        <v>0.21444444444444444</v>
      </c>
    </row>
    <row r="60" spans="1:38">
      <c r="V60" s="44">
        <v>3</v>
      </c>
      <c r="W60" s="44">
        <v>1</v>
      </c>
      <c r="X60" s="42">
        <v>90.652524987322806</v>
      </c>
      <c r="Y60" s="42">
        <v>5595.2946507595479</v>
      </c>
      <c r="Z60" s="43">
        <v>1181.5</v>
      </c>
      <c r="AA60" s="43">
        <v>1165.5</v>
      </c>
      <c r="AB60" s="43">
        <v>0.95</v>
      </c>
      <c r="AC60" s="43">
        <v>0.50340860673199828</v>
      </c>
      <c r="AE60" s="55">
        <v>3</v>
      </c>
      <c r="AF60" s="55">
        <v>1</v>
      </c>
      <c r="AG60" s="54">
        <v>71.041866450406516</v>
      </c>
      <c r="AH60" s="54">
        <v>14779.497273249202</v>
      </c>
      <c r="AI60" s="54">
        <v>667.5</v>
      </c>
      <c r="AJ60" s="54">
        <v>4325.5</v>
      </c>
      <c r="AK60" s="54">
        <v>7.2</v>
      </c>
      <c r="AL60" s="54">
        <v>0.13368716202683759</v>
      </c>
    </row>
    <row r="61" spans="1:38">
      <c r="V61" s="44">
        <v>3</v>
      </c>
      <c r="W61" s="44">
        <v>1</v>
      </c>
      <c r="X61" s="42">
        <v>71.125386931721138</v>
      </c>
      <c r="Y61" s="42">
        <v>2551.3161397774238</v>
      </c>
      <c r="Z61" s="43">
        <v>848</v>
      </c>
      <c r="AA61" s="43">
        <v>324</v>
      </c>
      <c r="AB61" s="43">
        <v>0.4</v>
      </c>
      <c r="AC61" s="43">
        <v>0.7235494880546075</v>
      </c>
      <c r="AE61" s="55">
        <v>3</v>
      </c>
      <c r="AF61" s="55">
        <v>2</v>
      </c>
      <c r="AG61" s="54">
        <v>8.1065244531597731</v>
      </c>
      <c r="AH61" s="54">
        <v>261.73970192228444</v>
      </c>
      <c r="AI61" s="54">
        <v>5.5</v>
      </c>
      <c r="AJ61" s="54">
        <v>115</v>
      </c>
      <c r="AK61" s="54">
        <v>19.45</v>
      </c>
      <c r="AL61" s="54">
        <v>4.5643153526970952E-2</v>
      </c>
    </row>
    <row r="62" spans="1:38">
      <c r="V62" s="44">
        <v>3</v>
      </c>
      <c r="W62" s="44">
        <v>1</v>
      </c>
      <c r="X62" s="42">
        <v>35.561282215040805</v>
      </c>
      <c r="Y62" s="42">
        <v>7034.7730248343432</v>
      </c>
      <c r="Z62" s="43">
        <v>386</v>
      </c>
      <c r="AA62" s="43">
        <v>1414</v>
      </c>
      <c r="AB62" s="43">
        <v>4.5999999999999996</v>
      </c>
      <c r="AC62" s="43">
        <v>0.21444444444444444</v>
      </c>
      <c r="AE62" s="55">
        <v>3</v>
      </c>
      <c r="AF62" s="55">
        <v>2</v>
      </c>
      <c r="AG62" s="54">
        <v>103.33011517216335</v>
      </c>
      <c r="AH62" s="54">
        <v>43572.815609294921</v>
      </c>
      <c r="AI62" s="54">
        <v>1080</v>
      </c>
      <c r="AJ62" s="54">
        <v>4907.5</v>
      </c>
      <c r="AK62" s="54">
        <v>4.6500000000000004</v>
      </c>
      <c r="AL62" s="54">
        <v>0.18037578288100209</v>
      </c>
    </row>
    <row r="63" spans="1:38">
      <c r="V63" s="44">
        <v>3</v>
      </c>
      <c r="W63" s="44">
        <v>1</v>
      </c>
      <c r="X63" s="42">
        <v>71.041866450406516</v>
      </c>
      <c r="Y63" s="42">
        <v>14779.497273249202</v>
      </c>
      <c r="Z63" s="43">
        <v>667.5</v>
      </c>
      <c r="AA63" s="43">
        <v>4325.5</v>
      </c>
      <c r="AB63" s="43">
        <v>7.2</v>
      </c>
      <c r="AC63" s="43">
        <v>0.13368716202683759</v>
      </c>
      <c r="AE63" s="55">
        <v>3</v>
      </c>
      <c r="AF63" s="55">
        <v>2</v>
      </c>
      <c r="AG63" s="54">
        <v>73.484802304410607</v>
      </c>
      <c r="AH63" s="54">
        <v>2306.9662656073924</v>
      </c>
      <c r="AI63" s="54">
        <v>900</v>
      </c>
      <c r="AJ63" s="54">
        <v>238.5</v>
      </c>
      <c r="AK63" s="54">
        <v>0.25</v>
      </c>
      <c r="AL63" s="54">
        <v>0.79051383399209485</v>
      </c>
    </row>
    <row r="64" spans="1:38">
      <c r="V64" s="44">
        <v>3</v>
      </c>
      <c r="W64" s="44">
        <v>2</v>
      </c>
      <c r="X64" s="42" t="s">
        <v>0</v>
      </c>
      <c r="Y64" s="42" t="s">
        <v>0</v>
      </c>
      <c r="Z64" s="43" t="s">
        <v>0</v>
      </c>
      <c r="AA64" s="43" t="s">
        <v>0</v>
      </c>
      <c r="AB64" s="43" t="s">
        <v>0</v>
      </c>
      <c r="AC64" s="43"/>
      <c r="AE64" s="55">
        <v>3</v>
      </c>
      <c r="AF64" s="55">
        <v>2</v>
      </c>
      <c r="AG64" s="54">
        <v>94.452265772499231</v>
      </c>
      <c r="AH64" s="54">
        <v>4162.3947292554658</v>
      </c>
      <c r="AI64" s="54">
        <v>1179.5</v>
      </c>
      <c r="AJ64" s="54">
        <v>556.5</v>
      </c>
      <c r="AK64" s="54">
        <v>0.5</v>
      </c>
      <c r="AL64" s="54">
        <v>0.67943548387096775</v>
      </c>
    </row>
    <row r="65" spans="22:38">
      <c r="V65" s="44">
        <v>3</v>
      </c>
      <c r="W65" s="44">
        <v>2</v>
      </c>
      <c r="X65" s="42" t="s">
        <v>0</v>
      </c>
      <c r="Y65" s="42" t="s">
        <v>0</v>
      </c>
      <c r="Z65" s="43" t="s">
        <v>0</v>
      </c>
      <c r="AA65" s="43" t="s">
        <v>0</v>
      </c>
      <c r="AB65" s="43" t="s">
        <v>0</v>
      </c>
      <c r="AC65" s="43"/>
      <c r="AE65" s="55">
        <v>3</v>
      </c>
      <c r="AF65" s="55">
        <v>2</v>
      </c>
      <c r="AG65" s="54">
        <v>53.826498750704225</v>
      </c>
      <c r="AH65" s="54">
        <v>4570.7265790068777</v>
      </c>
      <c r="AI65" s="54">
        <v>892</v>
      </c>
      <c r="AJ65" s="54">
        <v>1921</v>
      </c>
      <c r="AK65" s="54">
        <v>1.85</v>
      </c>
      <c r="AL65" s="54">
        <v>0.31709918236757911</v>
      </c>
    </row>
    <row r="66" spans="22:38">
      <c r="V66" s="44">
        <v>3</v>
      </c>
      <c r="W66" s="44">
        <v>2</v>
      </c>
      <c r="X66" s="42">
        <v>8.1065244531597731</v>
      </c>
      <c r="Y66" s="42">
        <v>261.73970192228444</v>
      </c>
      <c r="Z66" s="43">
        <v>5.5</v>
      </c>
      <c r="AA66" s="43">
        <v>115</v>
      </c>
      <c r="AB66" s="43">
        <v>19.45</v>
      </c>
      <c r="AC66" s="43">
        <v>4.5643153526970952E-2</v>
      </c>
      <c r="AE66" s="55">
        <v>3</v>
      </c>
      <c r="AF66" s="55">
        <v>2</v>
      </c>
      <c r="AG66" s="54">
        <v>112.32107444093424</v>
      </c>
      <c r="AH66" s="54">
        <v>16257.702259698417</v>
      </c>
      <c r="AI66" s="54">
        <v>2458.5</v>
      </c>
      <c r="AJ66" s="54">
        <v>4772</v>
      </c>
      <c r="AK66" s="54">
        <v>2.1</v>
      </c>
      <c r="AL66" s="54">
        <v>0.34001797939284972</v>
      </c>
    </row>
    <row r="67" spans="22:38">
      <c r="V67" s="44">
        <v>3</v>
      </c>
      <c r="W67" s="44">
        <v>2</v>
      </c>
      <c r="X67" s="42">
        <v>103.33011517216335</v>
      </c>
      <c r="Y67" s="42">
        <v>43572.815609294921</v>
      </c>
      <c r="Z67" s="43">
        <v>1080</v>
      </c>
      <c r="AA67" s="43">
        <v>4907.5</v>
      </c>
      <c r="AB67" s="43">
        <v>4.6500000000000004</v>
      </c>
      <c r="AC67" s="43">
        <v>0.18037578288100209</v>
      </c>
    </row>
    <row r="68" spans="22:38">
      <c r="V68" s="44">
        <v>3</v>
      </c>
      <c r="W68" s="44">
        <v>2</v>
      </c>
      <c r="X68" s="42">
        <v>73.484802304410607</v>
      </c>
      <c r="Y68" s="42">
        <v>2306.9662656073924</v>
      </c>
      <c r="Z68" s="43">
        <v>900</v>
      </c>
      <c r="AA68" s="43">
        <v>238.5</v>
      </c>
      <c r="AB68" s="43">
        <v>0.25</v>
      </c>
      <c r="AC68" s="43">
        <v>0.79051383399209485</v>
      </c>
    </row>
    <row r="69" spans="22:38">
      <c r="V69" s="44">
        <v>3</v>
      </c>
      <c r="W69" s="44">
        <v>2</v>
      </c>
      <c r="X69" s="42" t="s">
        <v>0</v>
      </c>
      <c r="Y69" s="42" t="s">
        <v>0</v>
      </c>
      <c r="Z69" s="43" t="s">
        <v>0</v>
      </c>
      <c r="AA69" s="43" t="s">
        <v>0</v>
      </c>
      <c r="AB69" s="43" t="s">
        <v>0</v>
      </c>
      <c r="AC69" s="43"/>
    </row>
    <row r="70" spans="22:38">
      <c r="V70" s="44">
        <v>3</v>
      </c>
      <c r="W70" s="44">
        <v>2</v>
      </c>
      <c r="X70" s="42">
        <v>94.452265772499231</v>
      </c>
      <c r="Y70" s="42">
        <v>4162.3947292554658</v>
      </c>
      <c r="Z70" s="43">
        <v>1179.5</v>
      </c>
      <c r="AA70" s="43">
        <v>556.5</v>
      </c>
      <c r="AB70" s="43">
        <v>0.5</v>
      </c>
      <c r="AC70" s="43">
        <v>0.67943548387096775</v>
      </c>
    </row>
    <row r="71" spans="22:38">
      <c r="V71" s="44">
        <v>3</v>
      </c>
      <c r="W71" s="44">
        <v>2</v>
      </c>
      <c r="X71" s="42">
        <v>53.826498750704225</v>
      </c>
      <c r="Y71" s="42">
        <v>4570.7265790068777</v>
      </c>
      <c r="Z71" s="43">
        <v>892</v>
      </c>
      <c r="AA71" s="43">
        <v>1921</v>
      </c>
      <c r="AB71" s="43">
        <v>1.85</v>
      </c>
      <c r="AC71" s="43">
        <v>0.31709918236757911</v>
      </c>
    </row>
    <row r="72" spans="22:38">
      <c r="V72" s="44">
        <v>3</v>
      </c>
      <c r="W72" s="44">
        <v>2</v>
      </c>
      <c r="X72" s="42">
        <v>112.32107444093424</v>
      </c>
      <c r="Y72" s="42">
        <v>16257.702259698417</v>
      </c>
      <c r="Z72" s="43">
        <v>2458.5</v>
      </c>
      <c r="AA72" s="43">
        <v>4772</v>
      </c>
      <c r="AB72" s="43">
        <v>2.1</v>
      </c>
      <c r="AC72" s="43">
        <v>0.34001797939284972</v>
      </c>
    </row>
  </sheetData>
  <mergeCells count="31">
    <mergeCell ref="A1:A2"/>
    <mergeCell ref="J1:K1"/>
    <mergeCell ref="L1:M1"/>
    <mergeCell ref="N1:O1"/>
    <mergeCell ref="P1:Q1"/>
    <mergeCell ref="P3:Q3"/>
    <mergeCell ref="A22:A23"/>
    <mergeCell ref="J22:K22"/>
    <mergeCell ref="L22:M22"/>
    <mergeCell ref="N22:O22"/>
    <mergeCell ref="P22:Q22"/>
    <mergeCell ref="B3:C3"/>
    <mergeCell ref="H3:I3"/>
    <mergeCell ref="J3:K3"/>
    <mergeCell ref="L3:M3"/>
    <mergeCell ref="N3:O3"/>
    <mergeCell ref="N24:O24"/>
    <mergeCell ref="P43:Q43"/>
    <mergeCell ref="B45:C45"/>
    <mergeCell ref="H45:I45"/>
    <mergeCell ref="A43:A44"/>
    <mergeCell ref="B43:C43"/>
    <mergeCell ref="H43:I43"/>
    <mergeCell ref="J43:K43"/>
    <mergeCell ref="L43:M43"/>
    <mergeCell ref="N43:O43"/>
    <mergeCell ref="P24:Q24"/>
    <mergeCell ref="B24:C24"/>
    <mergeCell ref="H24:I24"/>
    <mergeCell ref="J24:K24"/>
    <mergeCell ref="L24:M24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678A-B7F4-2C42-B9A0-50C13782B596}">
  <dimension ref="A1:Y30"/>
  <sheetViews>
    <sheetView workbookViewId="0">
      <selection activeCell="P18" sqref="P18"/>
    </sheetView>
  </sheetViews>
  <sheetFormatPr baseColWidth="10" defaultColWidth="16.1640625" defaultRowHeight="19" customHeight="1"/>
  <cols>
    <col min="1" max="16384" width="16.1640625" style="44"/>
  </cols>
  <sheetData>
    <row r="1" spans="1:25" s="87" customFormat="1" ht="19" customHeight="1">
      <c r="B1" s="88" t="s">
        <v>40</v>
      </c>
      <c r="D1" s="87" t="s">
        <v>25</v>
      </c>
      <c r="F1" s="87" t="s">
        <v>40</v>
      </c>
      <c r="H1" s="87" t="s">
        <v>25</v>
      </c>
      <c r="J1" s="87" t="s">
        <v>40</v>
      </c>
      <c r="L1" s="87" t="s">
        <v>25</v>
      </c>
      <c r="N1" s="87" t="s">
        <v>40</v>
      </c>
      <c r="P1" s="87" t="s">
        <v>25</v>
      </c>
      <c r="R1" s="87" t="s">
        <v>40</v>
      </c>
      <c r="T1" s="87" t="s">
        <v>25</v>
      </c>
      <c r="V1" s="87" t="s">
        <v>40</v>
      </c>
      <c r="X1" s="87" t="s">
        <v>25</v>
      </c>
    </row>
    <row r="2" spans="1:25" s="83" customFormat="1" ht="19" customHeight="1">
      <c r="A2" s="83" t="s">
        <v>39</v>
      </c>
      <c r="B2" s="84" t="s">
        <v>41</v>
      </c>
      <c r="C2" s="83" t="s">
        <v>42</v>
      </c>
      <c r="D2" s="83" t="s">
        <v>41</v>
      </c>
      <c r="E2" s="83" t="s">
        <v>42</v>
      </c>
      <c r="F2" s="83" t="s">
        <v>43</v>
      </c>
      <c r="G2" s="83" t="s">
        <v>44</v>
      </c>
      <c r="H2" s="83" t="s">
        <v>43</v>
      </c>
      <c r="I2" s="83" t="s">
        <v>44</v>
      </c>
      <c r="J2" s="83" t="s">
        <v>45</v>
      </c>
      <c r="K2" s="83" t="s">
        <v>46</v>
      </c>
      <c r="L2" s="83" t="s">
        <v>45</v>
      </c>
      <c r="M2" s="83" t="s">
        <v>46</v>
      </c>
      <c r="N2" s="83" t="s">
        <v>47</v>
      </c>
      <c r="O2" s="83" t="s">
        <v>48</v>
      </c>
      <c r="P2" s="83" t="s">
        <v>47</v>
      </c>
      <c r="Q2" s="83" t="s">
        <v>48</v>
      </c>
      <c r="R2" s="83" t="s">
        <v>49</v>
      </c>
      <c r="S2" s="83" t="s">
        <v>50</v>
      </c>
      <c r="T2" s="83" t="s">
        <v>49</v>
      </c>
      <c r="U2" s="83" t="s">
        <v>50</v>
      </c>
      <c r="V2" s="83" t="s">
        <v>51</v>
      </c>
      <c r="W2" s="83" t="s">
        <v>52</v>
      </c>
      <c r="X2" s="83" t="s">
        <v>51</v>
      </c>
      <c r="Y2" s="83" t="s">
        <v>52</v>
      </c>
    </row>
    <row r="3" spans="1:25" ht="19" customHeight="1">
      <c r="A3" s="44">
        <v>1</v>
      </c>
      <c r="B3" s="85">
        <v>46.064640618229348</v>
      </c>
      <c r="D3" s="36">
        <v>13.091216486705751</v>
      </c>
      <c r="E3" s="4">
        <v>64.049883981903051</v>
      </c>
      <c r="F3" s="36">
        <v>2782.6277491578367</v>
      </c>
      <c r="G3" s="3" t="s">
        <v>0</v>
      </c>
      <c r="H3" s="37">
        <v>450.4638828082243</v>
      </c>
      <c r="I3" s="4">
        <v>4462.1711903135292</v>
      </c>
      <c r="J3" s="37">
        <v>400.66666666666669</v>
      </c>
      <c r="K3" s="1" t="s">
        <v>0</v>
      </c>
      <c r="L3" s="36">
        <v>49.666666666666664</v>
      </c>
      <c r="M3" s="1">
        <v>693.25</v>
      </c>
      <c r="N3" s="36">
        <v>1006</v>
      </c>
      <c r="O3" s="1" t="s">
        <v>0</v>
      </c>
      <c r="P3" s="36">
        <v>207.66666666666666</v>
      </c>
      <c r="Q3" s="1">
        <v>1104.25</v>
      </c>
      <c r="R3" s="36">
        <v>2.4</v>
      </c>
      <c r="S3" s="44" t="s">
        <v>0</v>
      </c>
      <c r="T3" s="36">
        <v>5</v>
      </c>
      <c r="U3" s="44">
        <v>1.6</v>
      </c>
      <c r="V3" s="36">
        <v>0.28483412322274881</v>
      </c>
      <c r="W3" s="71"/>
      <c r="X3" s="36">
        <v>0.19300518134715025</v>
      </c>
      <c r="Y3" s="71">
        <v>0.38567454798331013</v>
      </c>
    </row>
    <row r="4" spans="1:25" ht="19" customHeight="1">
      <c r="A4" s="44">
        <v>2</v>
      </c>
      <c r="B4" s="86">
        <v>119.4740054146145</v>
      </c>
      <c r="C4" s="3">
        <v>130.28222155746107</v>
      </c>
      <c r="D4" s="36">
        <v>57.352478345116388</v>
      </c>
      <c r="E4" s="3">
        <v>112.45224078993576</v>
      </c>
      <c r="F4" s="36">
        <v>49434.542537208297</v>
      </c>
      <c r="G4" s="3">
        <v>10266.190291680861</v>
      </c>
      <c r="H4" s="37">
        <v>6526.2730838076677</v>
      </c>
      <c r="I4" s="3">
        <v>7378.5125951976515</v>
      </c>
      <c r="J4" s="37">
        <v>553</v>
      </c>
      <c r="K4" s="1">
        <v>2286.25</v>
      </c>
      <c r="L4" s="36">
        <v>621</v>
      </c>
      <c r="M4" s="1">
        <v>1760.25</v>
      </c>
      <c r="N4" s="36">
        <v>1511</v>
      </c>
      <c r="O4" s="1">
        <v>3209</v>
      </c>
      <c r="P4" s="36">
        <v>859</v>
      </c>
      <c r="Q4" s="1">
        <v>1331</v>
      </c>
      <c r="R4" s="36">
        <v>2.4</v>
      </c>
      <c r="S4" s="44">
        <v>1.4</v>
      </c>
      <c r="T4" s="36">
        <v>1.4666666666666668</v>
      </c>
      <c r="U4" s="44">
        <v>0.77500000000000002</v>
      </c>
      <c r="V4" s="36">
        <v>0.26792635658914726</v>
      </c>
      <c r="W4" s="71">
        <v>0.41604112642736907</v>
      </c>
      <c r="X4" s="36">
        <v>0.41959459459459458</v>
      </c>
      <c r="Y4" s="71">
        <v>0.56942984229680549</v>
      </c>
    </row>
    <row r="5" spans="1:25" ht="19" customHeight="1">
      <c r="A5" s="44">
        <v>3</v>
      </c>
      <c r="B5" s="86">
        <v>64.739627927089089</v>
      </c>
      <c r="C5" s="3">
        <v>77.667560249348668</v>
      </c>
      <c r="D5" s="36">
        <v>103.85597563098968</v>
      </c>
      <c r="E5" s="3">
        <v>145.79644158669555</v>
      </c>
      <c r="F5" s="36">
        <v>8079.2058697334724</v>
      </c>
      <c r="G5" s="3">
        <v>6754.3080159728415</v>
      </c>
      <c r="H5" s="37">
        <v>12121.081151193706</v>
      </c>
      <c r="I5" s="3">
        <v>15079.737539536087</v>
      </c>
      <c r="J5" s="37">
        <v>689</v>
      </c>
      <c r="K5" s="1">
        <v>910.5</v>
      </c>
      <c r="L5" s="36">
        <v>1430.6666666666667</v>
      </c>
      <c r="M5" s="1">
        <v>3386</v>
      </c>
      <c r="N5" s="36">
        <v>759.33333333333337</v>
      </c>
      <c r="O5" s="1">
        <v>1966</v>
      </c>
      <c r="P5" s="36">
        <v>1755.3333333333333</v>
      </c>
      <c r="Q5" s="1">
        <v>4056.75</v>
      </c>
      <c r="R5" s="36">
        <v>1.2333333333333332</v>
      </c>
      <c r="S5" s="44">
        <v>2.375</v>
      </c>
      <c r="T5" s="36">
        <v>1.3</v>
      </c>
      <c r="U5" s="44">
        <v>1.4000000000000001</v>
      </c>
      <c r="V5" s="36">
        <v>0.47571921749136936</v>
      </c>
      <c r="W5" s="71">
        <v>0.31653050582304887</v>
      </c>
      <c r="X5" s="36">
        <v>0.44904791797447169</v>
      </c>
      <c r="Y5" s="71">
        <v>0.45493937052836653</v>
      </c>
    </row>
    <row r="6" spans="1:25" ht="19" customHeight="1">
      <c r="A6" s="44">
        <v>4</v>
      </c>
      <c r="B6" s="86" t="str">
        <f>IFERROR(SQRT(AVERAGEIF('[1]IBI Data_介入群'!#REF!, [1]RMSSDとTP!#REF!, '[1]IBI Data_介入群'!C:C)), "")</f>
        <v/>
      </c>
      <c r="C6" s="3">
        <v>63.056934968175007</v>
      </c>
      <c r="D6" s="36">
        <v>56.262472976506267</v>
      </c>
      <c r="E6" s="3">
        <v>24.303728088297468</v>
      </c>
      <c r="F6" s="36" t="s">
        <v>0</v>
      </c>
      <c r="G6" s="3">
        <v>4395.0387042458169</v>
      </c>
      <c r="H6" s="37">
        <v>2427.8000000000002</v>
      </c>
      <c r="I6" s="3">
        <v>929.17482367833145</v>
      </c>
      <c r="J6" s="37"/>
      <c r="K6" s="1">
        <v>873.5</v>
      </c>
      <c r="L6" s="36">
        <v>409.33333333333331</v>
      </c>
      <c r="M6" s="1">
        <v>176.25</v>
      </c>
      <c r="N6" s="36"/>
      <c r="O6" s="1">
        <v>1260.75</v>
      </c>
      <c r="P6" s="36">
        <v>541.66666666666663</v>
      </c>
      <c r="Q6" s="1">
        <v>331.25</v>
      </c>
      <c r="R6" s="36"/>
      <c r="S6" s="44">
        <v>1.325</v>
      </c>
      <c r="T6" s="36">
        <v>1.3333333333333333</v>
      </c>
      <c r="U6" s="44">
        <v>2.0749999999999997</v>
      </c>
      <c r="V6" s="36"/>
      <c r="W6" s="71">
        <v>0.40927726367576434</v>
      </c>
      <c r="X6" s="36">
        <v>0.43042411496670169</v>
      </c>
      <c r="Y6" s="71">
        <v>0.34729064039408869</v>
      </c>
    </row>
    <row r="7" spans="1:25" ht="19" customHeight="1">
      <c r="A7" s="44">
        <v>5</v>
      </c>
      <c r="B7" s="86">
        <v>48.697192514045405</v>
      </c>
      <c r="C7" s="3">
        <v>11.176498271761027</v>
      </c>
      <c r="D7" s="36">
        <v>47.493552663126991</v>
      </c>
      <c r="E7" s="3">
        <v>25.251792408769631</v>
      </c>
      <c r="F7" s="36">
        <v>2700.7749103365932</v>
      </c>
      <c r="G7" s="3">
        <v>742.18380947690457</v>
      </c>
      <c r="H7" s="37">
        <v>5193.8977103576763</v>
      </c>
      <c r="I7" s="3">
        <v>3206.7697428292595</v>
      </c>
      <c r="J7" s="37">
        <v>536.66666666666663</v>
      </c>
      <c r="K7" s="1">
        <v>17</v>
      </c>
      <c r="L7" s="36">
        <v>764.33333333333337</v>
      </c>
      <c r="M7" s="1">
        <v>99.75</v>
      </c>
      <c r="N7" s="36">
        <v>457.66666666666669</v>
      </c>
      <c r="O7" s="1">
        <v>178.75</v>
      </c>
      <c r="P7" s="36">
        <v>1213.3333333333333</v>
      </c>
      <c r="Q7" s="1">
        <v>508.5</v>
      </c>
      <c r="R7" s="36">
        <v>0.93333333333333324</v>
      </c>
      <c r="S7" s="44">
        <v>10.8</v>
      </c>
      <c r="T7" s="36">
        <v>1.6666666666666667</v>
      </c>
      <c r="U7" s="44">
        <v>22.2</v>
      </c>
      <c r="V7" s="36">
        <v>0.53972510895072079</v>
      </c>
      <c r="W7" s="71">
        <v>8.6845466155810985E-2</v>
      </c>
      <c r="X7" s="36">
        <v>0.38648238665093548</v>
      </c>
      <c r="Y7" s="71">
        <v>0.16399506781750925</v>
      </c>
    </row>
    <row r="8" spans="1:25" ht="19" customHeight="1">
      <c r="A8" s="44">
        <v>6</v>
      </c>
      <c r="B8" s="86">
        <v>271.28446124941365</v>
      </c>
      <c r="C8" s="3">
        <v>59.996014960254783</v>
      </c>
      <c r="D8" s="36">
        <v>123.75540168058099</v>
      </c>
      <c r="E8" s="3">
        <v>83.471945239501991</v>
      </c>
      <c r="F8" s="36">
        <v>42878.070570601034</v>
      </c>
      <c r="G8" s="3">
        <v>4184.2820883260574</v>
      </c>
      <c r="H8" s="37">
        <v>14535.979925764957</v>
      </c>
      <c r="I8" s="3">
        <v>7763.046396899852</v>
      </c>
      <c r="J8" s="37">
        <v>10414</v>
      </c>
      <c r="K8" s="1">
        <v>855.25</v>
      </c>
      <c r="L8" s="36">
        <v>2128.5</v>
      </c>
      <c r="M8" s="1">
        <v>1964.25</v>
      </c>
      <c r="N8" s="36">
        <v>7759</v>
      </c>
      <c r="O8" s="1">
        <v>1200</v>
      </c>
      <c r="P8" s="36">
        <v>1684</v>
      </c>
      <c r="Q8" s="1">
        <v>6400.5</v>
      </c>
      <c r="R8" s="36">
        <v>0.7</v>
      </c>
      <c r="S8" s="44">
        <v>1.35</v>
      </c>
      <c r="T8" s="36">
        <v>1.25</v>
      </c>
      <c r="U8" s="44">
        <v>2.4</v>
      </c>
      <c r="V8" s="36">
        <v>0.5730479282451989</v>
      </c>
      <c r="W8" s="71">
        <v>0.41612942464420388</v>
      </c>
      <c r="X8" s="36">
        <v>0.55829508196721311</v>
      </c>
      <c r="Y8" s="71">
        <v>0.23482471084013271</v>
      </c>
    </row>
    <row r="9" spans="1:25" ht="19" customHeight="1">
      <c r="A9" s="44">
        <v>7</v>
      </c>
      <c r="B9" s="86">
        <v>54.757835827542777</v>
      </c>
      <c r="C9" s="3">
        <v>91.35364224133366</v>
      </c>
      <c r="D9" s="36">
        <v>33.191346085596194</v>
      </c>
      <c r="E9" s="3">
        <v>121.78894584180311</v>
      </c>
      <c r="F9" s="36">
        <v>1429.39644951839</v>
      </c>
      <c r="G9" s="3">
        <v>6890.6312802112661</v>
      </c>
      <c r="H9" s="37">
        <v>1335.8588016042486</v>
      </c>
      <c r="I9" s="3">
        <v>13268.243476524251</v>
      </c>
      <c r="J9" s="37">
        <v>456</v>
      </c>
      <c r="K9" s="1">
        <v>1534.75</v>
      </c>
      <c r="L9" s="36">
        <v>68</v>
      </c>
      <c r="M9" s="1">
        <v>2092.75</v>
      </c>
      <c r="N9" s="36">
        <v>227.33333333333334</v>
      </c>
      <c r="O9" s="1">
        <v>2683.75</v>
      </c>
      <c r="P9" s="36">
        <v>208</v>
      </c>
      <c r="Q9" s="1">
        <v>6377</v>
      </c>
      <c r="R9" s="36">
        <v>0.5</v>
      </c>
      <c r="S9" s="44">
        <v>1.7000000000000002</v>
      </c>
      <c r="T9" s="36">
        <v>3.8666666666666671</v>
      </c>
      <c r="U9" s="44">
        <v>3.05</v>
      </c>
      <c r="V9" s="36">
        <v>0.66731707317073163</v>
      </c>
      <c r="W9" s="71">
        <v>0.36381415194974515</v>
      </c>
      <c r="X9" s="36">
        <v>0.24637681159420291</v>
      </c>
      <c r="Y9" s="71">
        <v>0.24708521502995956</v>
      </c>
    </row>
    <row r="10" spans="1:25" ht="19" customHeight="1">
      <c r="A10" s="44">
        <v>8</v>
      </c>
      <c r="B10" s="86">
        <v>59.38912902508013</v>
      </c>
      <c r="C10" s="3">
        <v>59.080579117389803</v>
      </c>
      <c r="D10" s="36">
        <v>47.910882865201692</v>
      </c>
      <c r="E10" s="3">
        <v>56.875821059361186</v>
      </c>
      <c r="F10" s="36">
        <v>3786.2045769002289</v>
      </c>
      <c r="G10" s="3">
        <v>3904.7460314957425</v>
      </c>
      <c r="H10" s="37">
        <v>5060.475429204409</v>
      </c>
      <c r="I10" s="3">
        <v>2609.8233281127177</v>
      </c>
      <c r="J10" s="37">
        <v>912.66666666666663</v>
      </c>
      <c r="K10" s="1">
        <v>779</v>
      </c>
      <c r="L10" s="36">
        <v>3784.3333333333335</v>
      </c>
      <c r="M10" s="1">
        <v>629</v>
      </c>
      <c r="N10" s="36">
        <v>2337.3333333333335</v>
      </c>
      <c r="O10" s="1">
        <v>1129.25</v>
      </c>
      <c r="P10" s="36">
        <v>6178.666666666667</v>
      </c>
      <c r="Q10" s="1">
        <v>852.5</v>
      </c>
      <c r="R10" s="36">
        <v>2.7666666666666671</v>
      </c>
      <c r="S10" s="44">
        <v>1.375</v>
      </c>
      <c r="T10" s="36">
        <v>2.2666666666666662</v>
      </c>
      <c r="U10" s="44">
        <v>1.375</v>
      </c>
      <c r="V10" s="36">
        <v>0.28082051282051279</v>
      </c>
      <c r="W10" s="71">
        <v>0.40822743351238044</v>
      </c>
      <c r="X10" s="36">
        <v>0.37983873665897155</v>
      </c>
      <c r="Y10" s="71">
        <v>0.424569692878839</v>
      </c>
    </row>
    <row r="11" spans="1:25" ht="19" customHeight="1">
      <c r="A11" s="44">
        <v>9</v>
      </c>
      <c r="B11" s="86">
        <v>32.19671782789186</v>
      </c>
      <c r="C11" s="3">
        <v>81.414253893510775</v>
      </c>
      <c r="D11" s="36">
        <v>40.819536007839282</v>
      </c>
      <c r="E11" s="3">
        <v>105.20657486284925</v>
      </c>
      <c r="F11" s="36">
        <v>1900.6639792380156</v>
      </c>
      <c r="G11" s="3">
        <v>8129.8373514302075</v>
      </c>
      <c r="H11" s="37">
        <v>1397.778076390503</v>
      </c>
      <c r="I11" s="3">
        <v>8978.2195538198575</v>
      </c>
      <c r="J11" s="37">
        <v>387.66666666666669</v>
      </c>
      <c r="K11" s="1">
        <v>1812.25</v>
      </c>
      <c r="L11" s="36">
        <v>572.33333333333337</v>
      </c>
      <c r="M11" s="1">
        <v>1854.75</v>
      </c>
      <c r="N11" s="36">
        <v>833.66666666666663</v>
      </c>
      <c r="O11" s="1">
        <v>2150.75</v>
      </c>
      <c r="P11" s="36">
        <v>381.33333333333331</v>
      </c>
      <c r="Q11" s="1">
        <v>2772.5</v>
      </c>
      <c r="R11" s="36">
        <v>2.1999999999999997</v>
      </c>
      <c r="S11" s="44">
        <v>1.35</v>
      </c>
      <c r="T11" s="36">
        <v>0.66666666666666663</v>
      </c>
      <c r="U11" s="44">
        <v>1.65</v>
      </c>
      <c r="V11" s="36">
        <v>0.31741266375545857</v>
      </c>
      <c r="W11" s="71">
        <v>0.45729245521069894</v>
      </c>
      <c r="X11" s="36">
        <v>0.60013981125480598</v>
      </c>
      <c r="Y11" s="71">
        <v>0.40083202766221837</v>
      </c>
    </row>
    <row r="12" spans="1:25" ht="19" customHeight="1">
      <c r="A12" s="44">
        <v>10</v>
      </c>
      <c r="B12" s="86">
        <v>66.866114628609296</v>
      </c>
      <c r="C12" s="3">
        <v>35.983416267028424</v>
      </c>
      <c r="D12" s="36">
        <v>76.723123514480193</v>
      </c>
      <c r="E12" s="3">
        <v>50.925445481528833</v>
      </c>
      <c r="F12" s="36">
        <v>6301.6593903445173</v>
      </c>
      <c r="G12" s="3">
        <v>1745.7104393565096</v>
      </c>
      <c r="H12" s="37">
        <v>7027.5794774694368</v>
      </c>
      <c r="I12" s="3">
        <v>3379.1638056912925</v>
      </c>
      <c r="J12" s="37">
        <v>1362.6666666666667</v>
      </c>
      <c r="K12" s="1">
        <v>518</v>
      </c>
      <c r="L12" s="36">
        <v>983.33333333333337</v>
      </c>
      <c r="M12" s="1">
        <v>810.25</v>
      </c>
      <c r="N12" s="36">
        <v>1063.6666666666667</v>
      </c>
      <c r="O12" s="1">
        <v>663.5</v>
      </c>
      <c r="P12" s="36">
        <v>1409</v>
      </c>
      <c r="Q12" s="1">
        <v>1259</v>
      </c>
      <c r="R12" s="36">
        <v>0.80000000000000016</v>
      </c>
      <c r="S12" s="44">
        <v>1.2750000000000001</v>
      </c>
      <c r="T12" s="36">
        <v>1.3</v>
      </c>
      <c r="U12" s="44">
        <v>1.625</v>
      </c>
      <c r="V12" s="36">
        <v>0.56161560653935982</v>
      </c>
      <c r="W12" s="71">
        <v>0.43842573000423191</v>
      </c>
      <c r="X12" s="36">
        <v>0.41103525149784031</v>
      </c>
      <c r="Y12" s="71">
        <v>0.39156699287181346</v>
      </c>
    </row>
    <row r="13" spans="1:25" ht="19" customHeight="1">
      <c r="A13" s="44">
        <v>11</v>
      </c>
      <c r="B13" s="86">
        <v>158.54707353657304</v>
      </c>
      <c r="C13" s="3">
        <v>41.624221073793073</v>
      </c>
      <c r="D13" s="36">
        <v>59.139265002196296</v>
      </c>
      <c r="E13" s="3">
        <v>50.700487212597601</v>
      </c>
      <c r="F13" s="36">
        <v>17307.043091101456</v>
      </c>
      <c r="G13" s="3">
        <v>2553.0768536813557</v>
      </c>
      <c r="H13" s="37">
        <v>4318.3728850590996</v>
      </c>
      <c r="I13" s="3">
        <v>6453.1120409405557</v>
      </c>
      <c r="J13" s="37">
        <v>3080.5</v>
      </c>
      <c r="K13" s="1">
        <v>274.75</v>
      </c>
      <c r="L13" s="36">
        <v>801</v>
      </c>
      <c r="M13" s="1">
        <v>338.25</v>
      </c>
      <c r="N13" s="36">
        <v>3310.5</v>
      </c>
      <c r="O13" s="1">
        <v>393.5</v>
      </c>
      <c r="P13" s="36">
        <v>1134</v>
      </c>
      <c r="Q13" s="1">
        <v>1611.75</v>
      </c>
      <c r="R13" s="36">
        <v>1.3</v>
      </c>
      <c r="S13" s="44">
        <v>1.45</v>
      </c>
      <c r="T13" s="36">
        <v>1.4333333333333333</v>
      </c>
      <c r="U13" s="44">
        <v>5.2499999999999991</v>
      </c>
      <c r="V13" s="36">
        <v>0.48200594586136752</v>
      </c>
      <c r="W13" s="71">
        <v>0.41114852225963339</v>
      </c>
      <c r="X13" s="36">
        <v>0.413953488372093</v>
      </c>
      <c r="Y13" s="71">
        <v>0.17346153846153847</v>
      </c>
    </row>
    <row r="14" spans="1:25" ht="19" customHeight="1">
      <c r="A14" s="44">
        <v>12</v>
      </c>
      <c r="B14" s="86">
        <v>63.495325766237187</v>
      </c>
      <c r="C14" s="3">
        <v>72.238056945030138</v>
      </c>
      <c r="D14" s="36">
        <v>159.31042108111023</v>
      </c>
      <c r="E14" s="3">
        <v>71.700221938403104</v>
      </c>
      <c r="F14" s="36">
        <v>3382.7078851128463</v>
      </c>
      <c r="G14" s="3">
        <v>4322.9813011959195</v>
      </c>
      <c r="H14" s="37">
        <v>13562.218047448667</v>
      </c>
      <c r="I14" s="3">
        <v>2561.2209998788312</v>
      </c>
      <c r="J14" s="37">
        <v>732</v>
      </c>
      <c r="K14" s="1">
        <v>835.75</v>
      </c>
      <c r="L14" s="36">
        <v>3055</v>
      </c>
      <c r="M14" s="1">
        <v>793.75</v>
      </c>
      <c r="N14" s="36">
        <v>1025.5</v>
      </c>
      <c r="O14" s="1">
        <v>797.25</v>
      </c>
      <c r="P14" s="36">
        <v>5271.333333333333</v>
      </c>
      <c r="Q14" s="1">
        <v>586.25</v>
      </c>
      <c r="R14" s="36">
        <v>1.5</v>
      </c>
      <c r="S14" s="44">
        <v>1</v>
      </c>
      <c r="T14" s="36">
        <v>1.6666666666666667</v>
      </c>
      <c r="U14" s="44">
        <v>0.72500000000000009</v>
      </c>
      <c r="V14" s="36">
        <v>0.41650071123755333</v>
      </c>
      <c r="W14" s="71">
        <v>0.51178812002449481</v>
      </c>
      <c r="X14" s="36">
        <v>0.36690820289042803</v>
      </c>
      <c r="Y14" s="71">
        <v>0.5751811594202898</v>
      </c>
    </row>
    <row r="15" spans="1:25" ht="19" customHeight="1">
      <c r="A15" s="44">
        <v>13</v>
      </c>
      <c r="B15" s="86">
        <v>99.420413319733598</v>
      </c>
      <c r="C15" s="3">
        <v>34.487523062984216</v>
      </c>
      <c r="D15" s="36">
        <v>93.759167522342892</v>
      </c>
      <c r="E15" s="3">
        <v>104.98383776697193</v>
      </c>
      <c r="F15" s="36">
        <v>7619.2766806106083</v>
      </c>
      <c r="G15" s="3">
        <v>1902.1945693108719</v>
      </c>
      <c r="H15" s="37">
        <v>5127.9970248274039</v>
      </c>
      <c r="I15" s="3">
        <v>6960.1450089891441</v>
      </c>
      <c r="J15" s="37">
        <v>1964</v>
      </c>
      <c r="K15" s="1">
        <v>386.75</v>
      </c>
      <c r="L15" s="36">
        <v>1402</v>
      </c>
      <c r="M15" s="1">
        <v>2853.75</v>
      </c>
      <c r="N15" s="36">
        <v>2225.6666666666665</v>
      </c>
      <c r="O15" s="1">
        <v>504.25</v>
      </c>
      <c r="P15" s="36">
        <v>922.66666666666663</v>
      </c>
      <c r="Q15" s="1">
        <v>3608.5</v>
      </c>
      <c r="R15" s="36">
        <v>1.1333333333333333</v>
      </c>
      <c r="S15" s="44">
        <v>1.2999999999999998</v>
      </c>
      <c r="T15" s="36">
        <v>0.66666666666666663</v>
      </c>
      <c r="U15" s="44">
        <v>3.1999999999999997</v>
      </c>
      <c r="V15" s="36">
        <v>0.46877237648182041</v>
      </c>
      <c r="W15" s="71">
        <v>0.43406285072951739</v>
      </c>
      <c r="X15" s="36">
        <v>0.60309721823917406</v>
      </c>
      <c r="Y15" s="71">
        <v>0.44160315679523388</v>
      </c>
    </row>
    <row r="16" spans="1:25" ht="19" customHeight="1">
      <c r="A16" s="44">
        <v>14</v>
      </c>
      <c r="B16" s="86" t="s">
        <v>0</v>
      </c>
      <c r="D16" s="37">
        <v>48.22051030137996</v>
      </c>
      <c r="E16" s="3">
        <v>66.919353099550349</v>
      </c>
      <c r="H16" s="37">
        <v>2353.0006369519979</v>
      </c>
      <c r="I16" s="3">
        <v>3640.98117869813</v>
      </c>
      <c r="J16" s="37"/>
      <c r="K16" s="1" t="s">
        <v>0</v>
      </c>
      <c r="L16" s="37">
        <v>902.33333333333337</v>
      </c>
      <c r="M16" s="1">
        <v>1807.75</v>
      </c>
      <c r="N16" s="37"/>
      <c r="O16" s="1" t="s">
        <v>0</v>
      </c>
      <c r="P16" s="37">
        <v>553.66666666666663</v>
      </c>
      <c r="Q16" s="1">
        <v>420</v>
      </c>
      <c r="R16" s="37"/>
      <c r="S16" s="44" t="s">
        <v>0</v>
      </c>
      <c r="T16" s="37">
        <v>0.60000000000000009</v>
      </c>
      <c r="U16" s="44">
        <v>0.2</v>
      </c>
      <c r="V16" s="37"/>
      <c r="W16" s="71"/>
      <c r="X16" s="37">
        <v>0.61973443223443225</v>
      </c>
      <c r="Y16" s="71">
        <v>0.81146897093479964</v>
      </c>
    </row>
    <row r="17" spans="3:7" ht="19" customHeight="1">
      <c r="C17" s="3" t="s">
        <v>0</v>
      </c>
    </row>
    <row r="30" spans="3:7" ht="19" customHeight="1">
      <c r="F30" s="37" t="s">
        <v>0</v>
      </c>
      <c r="G30" s="3" t="s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5305-C803-E844-BF4A-82BDDC75B193}">
  <dimension ref="A1:Y37"/>
  <sheetViews>
    <sheetView tabSelected="1" topLeftCell="A13" workbookViewId="0">
      <selection activeCell="A16" sqref="A16:M37"/>
    </sheetView>
  </sheetViews>
  <sheetFormatPr baseColWidth="10" defaultColWidth="16.1640625" defaultRowHeight="19" customHeight="1"/>
  <cols>
    <col min="1" max="16384" width="16.1640625" style="44"/>
  </cols>
  <sheetData>
    <row r="1" spans="1:25" s="87" customFormat="1" ht="19" customHeight="1">
      <c r="B1" s="88" t="s">
        <v>40</v>
      </c>
      <c r="D1" s="87" t="s">
        <v>25</v>
      </c>
      <c r="F1" s="87" t="s">
        <v>40</v>
      </c>
      <c r="H1" s="87" t="s">
        <v>25</v>
      </c>
      <c r="J1" s="87" t="s">
        <v>40</v>
      </c>
      <c r="L1" s="87" t="s">
        <v>25</v>
      </c>
      <c r="N1" s="87" t="s">
        <v>40</v>
      </c>
      <c r="P1" s="87" t="s">
        <v>25</v>
      </c>
      <c r="R1" s="87" t="s">
        <v>40</v>
      </c>
      <c r="T1" s="87" t="s">
        <v>25</v>
      </c>
      <c r="V1" s="87" t="s">
        <v>40</v>
      </c>
      <c r="X1" s="87" t="s">
        <v>25</v>
      </c>
    </row>
    <row r="2" spans="1:25" s="83" customFormat="1" ht="19" customHeight="1">
      <c r="A2" s="83" t="s">
        <v>39</v>
      </c>
      <c r="B2" s="84" t="s">
        <v>41</v>
      </c>
      <c r="C2" s="83" t="s">
        <v>42</v>
      </c>
      <c r="D2" s="83" t="s">
        <v>41</v>
      </c>
      <c r="E2" s="83" t="s">
        <v>42</v>
      </c>
      <c r="F2" s="83" t="s">
        <v>43</v>
      </c>
      <c r="G2" s="83" t="s">
        <v>44</v>
      </c>
      <c r="H2" s="83" t="s">
        <v>43</v>
      </c>
      <c r="I2" s="83" t="s">
        <v>44</v>
      </c>
      <c r="J2" s="83" t="s">
        <v>45</v>
      </c>
      <c r="K2" s="83" t="s">
        <v>46</v>
      </c>
      <c r="L2" s="83" t="s">
        <v>45</v>
      </c>
      <c r="M2" s="83" t="s">
        <v>46</v>
      </c>
      <c r="N2" s="83" t="s">
        <v>47</v>
      </c>
      <c r="O2" s="83" t="s">
        <v>48</v>
      </c>
      <c r="P2" s="83" t="s">
        <v>47</v>
      </c>
      <c r="Q2" s="83" t="s">
        <v>48</v>
      </c>
      <c r="R2" s="83" t="s">
        <v>49</v>
      </c>
      <c r="S2" s="83" t="s">
        <v>50</v>
      </c>
      <c r="T2" s="83" t="s">
        <v>49</v>
      </c>
      <c r="U2" s="83" t="s">
        <v>50</v>
      </c>
      <c r="V2" s="83" t="s">
        <v>51</v>
      </c>
      <c r="W2" s="83" t="s">
        <v>52</v>
      </c>
      <c r="X2" s="83" t="s">
        <v>51</v>
      </c>
      <c r="Y2" s="83" t="s">
        <v>52</v>
      </c>
    </row>
    <row r="3" spans="1:25" ht="19" customHeight="1">
      <c r="A3" s="44">
        <v>2</v>
      </c>
      <c r="B3" s="86">
        <v>119.4740054146145</v>
      </c>
      <c r="C3" s="3">
        <v>130.28222155746107</v>
      </c>
      <c r="D3" s="36">
        <v>57.352478345116388</v>
      </c>
      <c r="E3" s="3">
        <v>112.45224078993576</v>
      </c>
      <c r="F3" s="36">
        <v>49434.542537208297</v>
      </c>
      <c r="G3" s="3">
        <v>10266.190291680861</v>
      </c>
      <c r="H3" s="37">
        <v>6526.2730838076677</v>
      </c>
      <c r="I3" s="3">
        <v>7378.5125951976515</v>
      </c>
      <c r="J3" s="37">
        <v>553</v>
      </c>
      <c r="K3" s="1">
        <v>2286.25</v>
      </c>
      <c r="L3" s="36">
        <v>621</v>
      </c>
      <c r="M3" s="1">
        <v>1760.25</v>
      </c>
      <c r="N3" s="36">
        <v>1511</v>
      </c>
      <c r="O3" s="1">
        <v>3209</v>
      </c>
      <c r="P3" s="36">
        <v>859</v>
      </c>
      <c r="Q3" s="1">
        <v>1331</v>
      </c>
      <c r="R3" s="36">
        <v>2.4</v>
      </c>
      <c r="S3" s="44">
        <v>1.4</v>
      </c>
      <c r="T3" s="36">
        <v>1.4666666666666668</v>
      </c>
      <c r="U3" s="44">
        <v>0.77500000000000002</v>
      </c>
      <c r="V3" s="36">
        <v>0.26792635658914726</v>
      </c>
      <c r="W3" s="71">
        <v>0.41604112642736907</v>
      </c>
      <c r="X3" s="36">
        <v>0.41959459459459458</v>
      </c>
      <c r="Y3" s="71">
        <v>0.56942984229680549</v>
      </c>
    </row>
    <row r="4" spans="1:25" ht="19" customHeight="1">
      <c r="A4" s="44">
        <v>3</v>
      </c>
      <c r="B4" s="86">
        <v>64.739627927089089</v>
      </c>
      <c r="C4" s="3">
        <v>77.667560249348668</v>
      </c>
      <c r="D4" s="36">
        <v>103.85597563098968</v>
      </c>
      <c r="E4" s="3">
        <v>145.79644158669555</v>
      </c>
      <c r="F4" s="36">
        <v>8079.2058697334724</v>
      </c>
      <c r="G4" s="3">
        <v>6754.3080159728415</v>
      </c>
      <c r="H4" s="37">
        <v>12121.081151193706</v>
      </c>
      <c r="I4" s="3">
        <v>15079.737539536087</v>
      </c>
      <c r="J4" s="37">
        <v>689</v>
      </c>
      <c r="K4" s="1">
        <v>910.5</v>
      </c>
      <c r="L4" s="36">
        <v>1430.6666666666667</v>
      </c>
      <c r="M4" s="1">
        <v>3386</v>
      </c>
      <c r="N4" s="36">
        <v>759.33333333333337</v>
      </c>
      <c r="O4" s="1">
        <v>1966</v>
      </c>
      <c r="P4" s="36">
        <v>1755.3333333333333</v>
      </c>
      <c r="Q4" s="1">
        <v>4056.75</v>
      </c>
      <c r="R4" s="36">
        <v>1.2333333333333332</v>
      </c>
      <c r="S4" s="44">
        <v>2.375</v>
      </c>
      <c r="T4" s="36">
        <v>1.3</v>
      </c>
      <c r="U4" s="44">
        <v>1.4000000000000001</v>
      </c>
      <c r="V4" s="36">
        <v>0.47571921749136936</v>
      </c>
      <c r="W4" s="71">
        <v>0.31653050582304887</v>
      </c>
      <c r="X4" s="36">
        <v>0.44904791797447169</v>
      </c>
      <c r="Y4" s="71">
        <v>0.45493937052836653</v>
      </c>
    </row>
    <row r="5" spans="1:25" ht="19" customHeight="1">
      <c r="A5" s="44">
        <v>5</v>
      </c>
      <c r="B5" s="86">
        <v>48.697192514045405</v>
      </c>
      <c r="C5" s="3">
        <v>11.176498271761027</v>
      </c>
      <c r="D5" s="36">
        <v>47.493552663126991</v>
      </c>
      <c r="E5" s="3">
        <v>25.251792408769631</v>
      </c>
      <c r="F5" s="36">
        <v>2700.7749103365932</v>
      </c>
      <c r="G5" s="3">
        <v>742.18380947690457</v>
      </c>
      <c r="H5" s="37">
        <v>5193.8977103576763</v>
      </c>
      <c r="I5" s="3">
        <v>3206.7697428292595</v>
      </c>
      <c r="J5" s="37">
        <v>536.66666666666663</v>
      </c>
      <c r="K5" s="1">
        <v>17</v>
      </c>
      <c r="L5" s="36">
        <v>764.33333333333337</v>
      </c>
      <c r="M5" s="1">
        <v>99.75</v>
      </c>
      <c r="N5" s="36">
        <v>457.66666666666669</v>
      </c>
      <c r="O5" s="1">
        <v>178.75</v>
      </c>
      <c r="P5" s="36">
        <v>1213.3333333333333</v>
      </c>
      <c r="Q5" s="1">
        <v>508.5</v>
      </c>
      <c r="R5" s="36">
        <v>0.93333333333333324</v>
      </c>
      <c r="S5" s="44">
        <v>10.8</v>
      </c>
      <c r="T5" s="36">
        <v>1.6666666666666667</v>
      </c>
      <c r="U5" s="44">
        <v>22.2</v>
      </c>
      <c r="V5" s="36">
        <v>0.53972510895072079</v>
      </c>
      <c r="W5" s="71">
        <v>8.6845466155810985E-2</v>
      </c>
      <c r="X5" s="36">
        <v>0.38648238665093548</v>
      </c>
      <c r="Y5" s="71">
        <v>0.16399506781750925</v>
      </c>
    </row>
    <row r="6" spans="1:25" ht="19" customHeight="1">
      <c r="A6" s="44">
        <v>6</v>
      </c>
      <c r="B6" s="86">
        <v>271.28446124941365</v>
      </c>
      <c r="C6" s="3">
        <v>59.996014960254783</v>
      </c>
      <c r="D6" s="36">
        <v>123.75540168058099</v>
      </c>
      <c r="E6" s="3">
        <v>83.471945239501991</v>
      </c>
      <c r="F6" s="36">
        <v>42878.070570601034</v>
      </c>
      <c r="G6" s="3">
        <v>4184.2820883260574</v>
      </c>
      <c r="H6" s="37">
        <v>14535.979925764957</v>
      </c>
      <c r="I6" s="3">
        <v>7763.046396899852</v>
      </c>
      <c r="J6" s="37">
        <v>10414</v>
      </c>
      <c r="K6" s="1">
        <v>855.25</v>
      </c>
      <c r="L6" s="36">
        <v>2128.5</v>
      </c>
      <c r="M6" s="1">
        <v>1964.25</v>
      </c>
      <c r="N6" s="36">
        <v>7759</v>
      </c>
      <c r="O6" s="1">
        <v>1200</v>
      </c>
      <c r="P6" s="36">
        <v>1684</v>
      </c>
      <c r="Q6" s="1">
        <v>6400.5</v>
      </c>
      <c r="R6" s="36">
        <v>0.7</v>
      </c>
      <c r="S6" s="44">
        <v>1.35</v>
      </c>
      <c r="T6" s="36">
        <v>1.25</v>
      </c>
      <c r="U6" s="44">
        <v>2.4</v>
      </c>
      <c r="V6" s="36">
        <v>0.5730479282451989</v>
      </c>
      <c r="W6" s="71">
        <v>0.41612942464420388</v>
      </c>
      <c r="X6" s="36">
        <v>0.55829508196721311</v>
      </c>
      <c r="Y6" s="71">
        <v>0.23482471084013271</v>
      </c>
    </row>
    <row r="7" spans="1:25" ht="19" customHeight="1">
      <c r="A7" s="44">
        <v>7</v>
      </c>
      <c r="B7" s="86">
        <v>54.757835827542777</v>
      </c>
      <c r="C7" s="3">
        <v>91.35364224133366</v>
      </c>
      <c r="D7" s="36">
        <v>33.191346085596194</v>
      </c>
      <c r="E7" s="3">
        <v>121.78894584180311</v>
      </c>
      <c r="F7" s="36">
        <v>1429.39644951839</v>
      </c>
      <c r="G7" s="3">
        <v>6890.6312802112661</v>
      </c>
      <c r="H7" s="37">
        <v>1335.8588016042486</v>
      </c>
      <c r="I7" s="3">
        <v>13268.243476524251</v>
      </c>
      <c r="J7" s="37">
        <v>456</v>
      </c>
      <c r="K7" s="1">
        <v>1534.75</v>
      </c>
      <c r="L7" s="36">
        <v>68</v>
      </c>
      <c r="M7" s="1">
        <v>2092.75</v>
      </c>
      <c r="N7" s="36">
        <v>227.33333333333334</v>
      </c>
      <c r="O7" s="1">
        <v>2683.75</v>
      </c>
      <c r="P7" s="36">
        <v>208</v>
      </c>
      <c r="Q7" s="1">
        <v>6377</v>
      </c>
      <c r="R7" s="36">
        <v>0.5</v>
      </c>
      <c r="S7" s="44">
        <v>1.7000000000000002</v>
      </c>
      <c r="T7" s="36">
        <v>3.8666666666666671</v>
      </c>
      <c r="U7" s="44">
        <v>3.05</v>
      </c>
      <c r="V7" s="36">
        <v>0.66731707317073163</v>
      </c>
      <c r="W7" s="71">
        <v>0.36381415194974515</v>
      </c>
      <c r="X7" s="36">
        <v>0.24637681159420291</v>
      </c>
      <c r="Y7" s="71">
        <v>0.24708521502995956</v>
      </c>
    </row>
    <row r="8" spans="1:25" ht="19" customHeight="1">
      <c r="A8" s="44">
        <v>8</v>
      </c>
      <c r="B8" s="86">
        <v>59.38912902508013</v>
      </c>
      <c r="C8" s="3">
        <v>59.080579117389803</v>
      </c>
      <c r="D8" s="36">
        <v>47.910882865201692</v>
      </c>
      <c r="E8" s="3">
        <v>56.875821059361186</v>
      </c>
      <c r="F8" s="36">
        <v>3786.2045769002289</v>
      </c>
      <c r="G8" s="3">
        <v>3904.7460314957425</v>
      </c>
      <c r="H8" s="37">
        <v>5060.475429204409</v>
      </c>
      <c r="I8" s="3">
        <v>2609.8233281127177</v>
      </c>
      <c r="J8" s="37">
        <v>912.66666666666663</v>
      </c>
      <c r="K8" s="1">
        <v>779</v>
      </c>
      <c r="L8" s="36">
        <v>3784.3333333333335</v>
      </c>
      <c r="M8" s="1">
        <v>629</v>
      </c>
      <c r="N8" s="36">
        <v>2337.3333333333335</v>
      </c>
      <c r="O8" s="1">
        <v>1129.25</v>
      </c>
      <c r="P8" s="36">
        <v>6178.666666666667</v>
      </c>
      <c r="Q8" s="1">
        <v>852.5</v>
      </c>
      <c r="R8" s="36">
        <v>2.7666666666666671</v>
      </c>
      <c r="S8" s="44">
        <v>1.375</v>
      </c>
      <c r="T8" s="36">
        <v>2.2666666666666662</v>
      </c>
      <c r="U8" s="44">
        <v>1.375</v>
      </c>
      <c r="V8" s="36">
        <v>0.28082051282051279</v>
      </c>
      <c r="W8" s="71">
        <v>0.40822743351238044</v>
      </c>
      <c r="X8" s="36">
        <v>0.37983873665897155</v>
      </c>
      <c r="Y8" s="71">
        <v>0.424569692878839</v>
      </c>
    </row>
    <row r="9" spans="1:25" ht="19" customHeight="1">
      <c r="A9" s="44">
        <v>9</v>
      </c>
      <c r="B9" s="86">
        <v>32.19671782789186</v>
      </c>
      <c r="C9" s="3">
        <v>81.414253893510775</v>
      </c>
      <c r="D9" s="36">
        <v>40.819536007839282</v>
      </c>
      <c r="E9" s="3">
        <v>105.20657486284925</v>
      </c>
      <c r="F9" s="36">
        <v>1900.6639792380156</v>
      </c>
      <c r="G9" s="3">
        <v>8129.8373514302075</v>
      </c>
      <c r="H9" s="37">
        <v>1397.778076390503</v>
      </c>
      <c r="I9" s="3">
        <v>8978.2195538198575</v>
      </c>
      <c r="J9" s="37">
        <v>387.66666666666669</v>
      </c>
      <c r="K9" s="1">
        <v>1812.25</v>
      </c>
      <c r="L9" s="36">
        <v>572.33333333333337</v>
      </c>
      <c r="M9" s="1">
        <v>1854.75</v>
      </c>
      <c r="N9" s="36">
        <v>833.66666666666663</v>
      </c>
      <c r="O9" s="1">
        <v>2150.75</v>
      </c>
      <c r="P9" s="36">
        <v>381.33333333333331</v>
      </c>
      <c r="Q9" s="1">
        <v>2772.5</v>
      </c>
      <c r="R9" s="36">
        <v>2.1999999999999997</v>
      </c>
      <c r="S9" s="44">
        <v>1.35</v>
      </c>
      <c r="T9" s="36">
        <v>0.66666666666666663</v>
      </c>
      <c r="U9" s="44">
        <v>1.65</v>
      </c>
      <c r="V9" s="36">
        <v>0.31741266375545857</v>
      </c>
      <c r="W9" s="71">
        <v>0.45729245521069894</v>
      </c>
      <c r="X9" s="36">
        <v>0.60013981125480598</v>
      </c>
      <c r="Y9" s="71">
        <v>0.40083202766221837</v>
      </c>
    </row>
    <row r="10" spans="1:25" ht="19" customHeight="1">
      <c r="A10" s="44">
        <v>10</v>
      </c>
      <c r="B10" s="86">
        <v>66.866114628609296</v>
      </c>
      <c r="C10" s="3">
        <v>35.983416267028424</v>
      </c>
      <c r="D10" s="36">
        <v>76.723123514480193</v>
      </c>
      <c r="E10" s="3">
        <v>50.925445481528833</v>
      </c>
      <c r="F10" s="36">
        <v>6301.6593903445173</v>
      </c>
      <c r="G10" s="3">
        <v>1745.7104393565096</v>
      </c>
      <c r="H10" s="37">
        <v>7027.5794774694368</v>
      </c>
      <c r="I10" s="3">
        <v>3379.1638056912925</v>
      </c>
      <c r="J10" s="37">
        <v>1362.6666666666667</v>
      </c>
      <c r="K10" s="1">
        <v>518</v>
      </c>
      <c r="L10" s="36">
        <v>983.33333333333337</v>
      </c>
      <c r="M10" s="1">
        <v>810.25</v>
      </c>
      <c r="N10" s="36">
        <v>1063.6666666666667</v>
      </c>
      <c r="O10" s="1">
        <v>663.5</v>
      </c>
      <c r="P10" s="36">
        <v>1409</v>
      </c>
      <c r="Q10" s="1">
        <v>1259</v>
      </c>
      <c r="R10" s="36">
        <v>0.80000000000000016</v>
      </c>
      <c r="S10" s="44">
        <v>1.2750000000000001</v>
      </c>
      <c r="T10" s="36">
        <v>1.3</v>
      </c>
      <c r="U10" s="44">
        <v>1.625</v>
      </c>
      <c r="V10" s="36">
        <v>0.56161560653935982</v>
      </c>
      <c r="W10" s="71">
        <v>0.43842573000423191</v>
      </c>
      <c r="X10" s="36">
        <v>0.41103525149784031</v>
      </c>
      <c r="Y10" s="71">
        <v>0.39156699287181346</v>
      </c>
    </row>
    <row r="11" spans="1:25" ht="19" customHeight="1">
      <c r="A11" s="44">
        <v>11</v>
      </c>
      <c r="B11" s="86">
        <v>158.54707353657304</v>
      </c>
      <c r="C11" s="3">
        <v>41.624221073793073</v>
      </c>
      <c r="D11" s="36">
        <v>59.139265002196296</v>
      </c>
      <c r="E11" s="3">
        <v>50.700487212597601</v>
      </c>
      <c r="F11" s="36">
        <v>17307.043091101456</v>
      </c>
      <c r="G11" s="3">
        <v>2553.0768536813557</v>
      </c>
      <c r="H11" s="37">
        <v>4318.3728850590996</v>
      </c>
      <c r="I11" s="3">
        <v>6453.1120409405557</v>
      </c>
      <c r="J11" s="37">
        <v>3080.5</v>
      </c>
      <c r="K11" s="1">
        <v>274.75</v>
      </c>
      <c r="L11" s="36">
        <v>801</v>
      </c>
      <c r="M11" s="1">
        <v>338.25</v>
      </c>
      <c r="N11" s="36">
        <v>3310.5</v>
      </c>
      <c r="O11" s="1">
        <v>393.5</v>
      </c>
      <c r="P11" s="36">
        <v>1134</v>
      </c>
      <c r="Q11" s="1">
        <v>1611.75</v>
      </c>
      <c r="R11" s="36">
        <v>1.3</v>
      </c>
      <c r="S11" s="44">
        <v>1.45</v>
      </c>
      <c r="T11" s="36">
        <v>1.4333333333333333</v>
      </c>
      <c r="U11" s="44">
        <v>5.2499999999999991</v>
      </c>
      <c r="V11" s="36">
        <v>0.48200594586136752</v>
      </c>
      <c r="W11" s="71">
        <v>0.41114852225963339</v>
      </c>
      <c r="X11" s="36">
        <v>0.413953488372093</v>
      </c>
      <c r="Y11" s="71">
        <v>0.17346153846153847</v>
      </c>
    </row>
    <row r="12" spans="1:25" ht="19" customHeight="1">
      <c r="A12" s="44">
        <v>12</v>
      </c>
      <c r="B12" s="86">
        <v>63.495325766237187</v>
      </c>
      <c r="C12" s="3">
        <v>72.238056945030138</v>
      </c>
      <c r="D12" s="36">
        <v>159.31042108111023</v>
      </c>
      <c r="E12" s="3">
        <v>71.700221938403104</v>
      </c>
      <c r="F12" s="36">
        <v>3382.7078851128463</v>
      </c>
      <c r="G12" s="3">
        <v>4322.9813011959195</v>
      </c>
      <c r="H12" s="37">
        <v>13562.218047448667</v>
      </c>
      <c r="I12" s="3">
        <v>2561.2209998788312</v>
      </c>
      <c r="J12" s="37">
        <v>732</v>
      </c>
      <c r="K12" s="1">
        <v>835.75</v>
      </c>
      <c r="L12" s="36">
        <v>3055</v>
      </c>
      <c r="M12" s="1">
        <v>793.75</v>
      </c>
      <c r="N12" s="36">
        <v>1025.5</v>
      </c>
      <c r="O12" s="1">
        <v>797.25</v>
      </c>
      <c r="P12" s="36">
        <v>5271.333333333333</v>
      </c>
      <c r="Q12" s="1">
        <v>586.25</v>
      </c>
      <c r="R12" s="36">
        <v>1.5</v>
      </c>
      <c r="S12" s="44">
        <v>1</v>
      </c>
      <c r="T12" s="36">
        <v>1.6666666666666667</v>
      </c>
      <c r="U12" s="44">
        <v>0.72500000000000009</v>
      </c>
      <c r="V12" s="36">
        <v>0.41650071123755333</v>
      </c>
      <c r="W12" s="71">
        <v>0.51178812002449481</v>
      </c>
      <c r="X12" s="36">
        <v>0.36690820289042803</v>
      </c>
      <c r="Y12" s="71">
        <v>0.5751811594202898</v>
      </c>
    </row>
    <row r="13" spans="1:25" ht="19" customHeight="1">
      <c r="A13" s="44">
        <v>13</v>
      </c>
      <c r="B13" s="86">
        <v>99.420413319733598</v>
      </c>
      <c r="C13" s="3">
        <v>34.487523062984216</v>
      </c>
      <c r="D13" s="36">
        <v>93.759167522342892</v>
      </c>
      <c r="E13" s="3">
        <v>104.98383776697193</v>
      </c>
      <c r="F13" s="36">
        <v>7619.2766806106083</v>
      </c>
      <c r="G13" s="3">
        <v>1902.1945693108719</v>
      </c>
      <c r="H13" s="37">
        <v>5127.9970248274039</v>
      </c>
      <c r="I13" s="3">
        <v>6960.1450089891441</v>
      </c>
      <c r="J13" s="37">
        <v>1964</v>
      </c>
      <c r="K13" s="1">
        <v>386.75</v>
      </c>
      <c r="L13" s="36">
        <v>1402</v>
      </c>
      <c r="M13" s="1">
        <v>2853.75</v>
      </c>
      <c r="N13" s="36">
        <v>2225.6666666666665</v>
      </c>
      <c r="O13" s="1">
        <v>504.25</v>
      </c>
      <c r="P13" s="36">
        <v>922.66666666666663</v>
      </c>
      <c r="Q13" s="1">
        <v>3608.5</v>
      </c>
      <c r="R13" s="36">
        <v>1.1333333333333333</v>
      </c>
      <c r="S13" s="44">
        <v>1.2999999999999998</v>
      </c>
      <c r="T13" s="36">
        <v>0.66666666666666663</v>
      </c>
      <c r="U13" s="44">
        <v>3.1999999999999997</v>
      </c>
      <c r="V13" s="36">
        <v>0.46877237648182041</v>
      </c>
      <c r="W13" s="71">
        <v>0.43406285072951739</v>
      </c>
      <c r="X13" s="36">
        <v>0.60309721823917406</v>
      </c>
      <c r="Y13" s="71">
        <v>0.44160315679523388</v>
      </c>
    </row>
    <row r="14" spans="1:25" ht="19" customHeight="1">
      <c r="C14" s="3" t="s">
        <v>0</v>
      </c>
    </row>
    <row r="15" spans="1:25" ht="19" customHeight="1">
      <c r="A15" s="89" t="s">
        <v>53</v>
      </c>
      <c r="B15" s="84" t="s">
        <v>54</v>
      </c>
      <c r="C15" s="83" t="s">
        <v>60</v>
      </c>
      <c r="D15" s="83" t="s">
        <v>55</v>
      </c>
      <c r="E15" s="83" t="s">
        <v>61</v>
      </c>
      <c r="F15" s="83" t="s">
        <v>56</v>
      </c>
      <c r="G15" s="83" t="s">
        <v>62</v>
      </c>
      <c r="H15" s="83" t="s">
        <v>57</v>
      </c>
      <c r="I15" s="83" t="s">
        <v>63</v>
      </c>
      <c r="J15" s="83" t="s">
        <v>58</v>
      </c>
      <c r="K15" s="83" t="s">
        <v>64</v>
      </c>
      <c r="L15" s="83" t="s">
        <v>59</v>
      </c>
      <c r="M15" s="83" t="s">
        <v>65</v>
      </c>
    </row>
    <row r="16" spans="1:25" ht="19" customHeight="1">
      <c r="A16" s="44">
        <v>1</v>
      </c>
      <c r="B16" s="86">
        <v>119.4740054146145</v>
      </c>
      <c r="C16" s="3">
        <v>130.28222155746107</v>
      </c>
      <c r="D16" s="36">
        <v>49434.542537208297</v>
      </c>
      <c r="E16" s="3">
        <v>10266.190291680861</v>
      </c>
      <c r="F16" s="37">
        <v>553</v>
      </c>
      <c r="G16" s="1">
        <v>2286.25</v>
      </c>
      <c r="H16" s="36">
        <v>1511</v>
      </c>
      <c r="I16" s="1">
        <v>3209</v>
      </c>
      <c r="J16" s="36">
        <v>2.4</v>
      </c>
      <c r="K16" s="44">
        <v>1.4</v>
      </c>
      <c r="L16" s="36">
        <v>0.26792635658914726</v>
      </c>
      <c r="M16" s="71">
        <v>0.41604112642736907</v>
      </c>
    </row>
    <row r="17" spans="1:13" ht="19" customHeight="1">
      <c r="A17" s="44">
        <v>1</v>
      </c>
      <c r="B17" s="86">
        <v>64.739627927089089</v>
      </c>
      <c r="C17" s="3">
        <v>77.667560249348668</v>
      </c>
      <c r="D17" s="36">
        <v>8079.2058697334724</v>
      </c>
      <c r="E17" s="3">
        <v>6754.3080159728415</v>
      </c>
      <c r="F17" s="37">
        <v>689</v>
      </c>
      <c r="G17" s="1">
        <v>910.5</v>
      </c>
      <c r="H17" s="36">
        <v>759.33333333333337</v>
      </c>
      <c r="I17" s="1">
        <v>1966</v>
      </c>
      <c r="J17" s="36">
        <v>1.2333333333333332</v>
      </c>
      <c r="K17" s="44">
        <v>2.375</v>
      </c>
      <c r="L17" s="36">
        <v>0.47571921749136936</v>
      </c>
      <c r="M17" s="71">
        <v>0.31653050582304887</v>
      </c>
    </row>
    <row r="18" spans="1:13" ht="19" customHeight="1">
      <c r="A18" s="44">
        <v>1</v>
      </c>
      <c r="B18" s="86">
        <v>48.697192514045405</v>
      </c>
      <c r="C18" s="3">
        <v>11.176498271761027</v>
      </c>
      <c r="D18" s="36">
        <v>2700.7749103365932</v>
      </c>
      <c r="E18" s="3">
        <v>742.18380947690457</v>
      </c>
      <c r="F18" s="37">
        <v>536.66666666666663</v>
      </c>
      <c r="G18" s="1">
        <v>17</v>
      </c>
      <c r="H18" s="36">
        <v>457.66666666666669</v>
      </c>
      <c r="I18" s="1">
        <v>178.75</v>
      </c>
      <c r="J18" s="36">
        <v>0.93333333333333324</v>
      </c>
      <c r="K18" s="44">
        <v>10.8</v>
      </c>
      <c r="L18" s="36">
        <v>0.53972510895072079</v>
      </c>
      <c r="M18" s="71">
        <v>8.6845466155810985E-2</v>
      </c>
    </row>
    <row r="19" spans="1:13" ht="19" customHeight="1">
      <c r="A19" s="44">
        <v>1</v>
      </c>
      <c r="B19" s="86">
        <v>271.28446124941365</v>
      </c>
      <c r="C19" s="3">
        <v>59.996014960254783</v>
      </c>
      <c r="D19" s="36">
        <v>42878.070570601034</v>
      </c>
      <c r="E19" s="3">
        <v>4184.2820883260574</v>
      </c>
      <c r="F19" s="37">
        <v>10414</v>
      </c>
      <c r="G19" s="1">
        <v>855.25</v>
      </c>
      <c r="H19" s="36">
        <v>7759</v>
      </c>
      <c r="I19" s="1">
        <v>1200</v>
      </c>
      <c r="J19" s="36">
        <v>0.7</v>
      </c>
      <c r="K19" s="44">
        <v>1.35</v>
      </c>
      <c r="L19" s="36">
        <v>0.5730479282451989</v>
      </c>
      <c r="M19" s="71">
        <v>0.41612942464420388</v>
      </c>
    </row>
    <row r="20" spans="1:13" ht="19" customHeight="1">
      <c r="A20" s="44">
        <v>1</v>
      </c>
      <c r="B20" s="86">
        <v>54.757835827542777</v>
      </c>
      <c r="C20" s="3">
        <v>91.35364224133366</v>
      </c>
      <c r="D20" s="36">
        <v>1429.39644951839</v>
      </c>
      <c r="E20" s="3">
        <v>6890.6312802112661</v>
      </c>
      <c r="F20" s="37">
        <v>456</v>
      </c>
      <c r="G20" s="1">
        <v>1534.75</v>
      </c>
      <c r="H20" s="36">
        <v>227.33333333333334</v>
      </c>
      <c r="I20" s="1">
        <v>2683.75</v>
      </c>
      <c r="J20" s="36">
        <v>0.5</v>
      </c>
      <c r="K20" s="44">
        <v>1.7000000000000002</v>
      </c>
      <c r="L20" s="36">
        <v>0.66731707317073163</v>
      </c>
      <c r="M20" s="71">
        <v>0.36381415194974515</v>
      </c>
    </row>
    <row r="21" spans="1:13" ht="19" customHeight="1">
      <c r="A21" s="44">
        <v>1</v>
      </c>
      <c r="B21" s="86">
        <v>59.38912902508013</v>
      </c>
      <c r="C21" s="3">
        <v>59.080579117389803</v>
      </c>
      <c r="D21" s="36">
        <v>3786.2045769002289</v>
      </c>
      <c r="E21" s="3">
        <v>3904.7460314957425</v>
      </c>
      <c r="F21" s="37">
        <v>912.66666666666663</v>
      </c>
      <c r="G21" s="1">
        <v>779</v>
      </c>
      <c r="H21" s="36">
        <v>2337.3333333333335</v>
      </c>
      <c r="I21" s="1">
        <v>1129.25</v>
      </c>
      <c r="J21" s="36">
        <v>2.7666666666666671</v>
      </c>
      <c r="K21" s="44">
        <v>1.375</v>
      </c>
      <c r="L21" s="36">
        <v>0.28082051282051279</v>
      </c>
      <c r="M21" s="71">
        <v>0.40822743351238044</v>
      </c>
    </row>
    <row r="22" spans="1:13" ht="19" customHeight="1">
      <c r="A22" s="44">
        <v>1</v>
      </c>
      <c r="B22" s="86">
        <v>32.19671782789186</v>
      </c>
      <c r="C22" s="3">
        <v>81.414253893510775</v>
      </c>
      <c r="D22" s="36">
        <v>1900.6639792380156</v>
      </c>
      <c r="E22" s="3">
        <v>8129.8373514302075</v>
      </c>
      <c r="F22" s="37">
        <v>387.66666666666669</v>
      </c>
      <c r="G22" s="1">
        <v>1812.25</v>
      </c>
      <c r="H22" s="36">
        <v>833.66666666666663</v>
      </c>
      <c r="I22" s="1">
        <v>2150.75</v>
      </c>
      <c r="J22" s="36">
        <v>2.1999999999999997</v>
      </c>
      <c r="K22" s="44">
        <v>1.35</v>
      </c>
      <c r="L22" s="36">
        <v>0.31741266375545857</v>
      </c>
      <c r="M22" s="71">
        <v>0.45729245521069894</v>
      </c>
    </row>
    <row r="23" spans="1:13" ht="19" customHeight="1">
      <c r="A23" s="44">
        <v>1</v>
      </c>
      <c r="B23" s="86">
        <v>66.866114628609296</v>
      </c>
      <c r="C23" s="3">
        <v>35.983416267028424</v>
      </c>
      <c r="D23" s="36">
        <v>6301.6593903445173</v>
      </c>
      <c r="E23" s="3">
        <v>1745.7104393565096</v>
      </c>
      <c r="F23" s="37">
        <v>1362.6666666666667</v>
      </c>
      <c r="G23" s="1">
        <v>518</v>
      </c>
      <c r="H23" s="36">
        <v>1063.6666666666667</v>
      </c>
      <c r="I23" s="1">
        <v>663.5</v>
      </c>
      <c r="J23" s="36">
        <v>0.80000000000000016</v>
      </c>
      <c r="K23" s="44">
        <v>1.2750000000000001</v>
      </c>
      <c r="L23" s="36">
        <v>0.56161560653935982</v>
      </c>
      <c r="M23" s="71">
        <v>0.43842573000423191</v>
      </c>
    </row>
    <row r="24" spans="1:13" ht="19" customHeight="1">
      <c r="A24" s="44">
        <v>1</v>
      </c>
      <c r="B24" s="86">
        <v>158.54707353657304</v>
      </c>
      <c r="C24" s="3">
        <v>41.624221073793073</v>
      </c>
      <c r="D24" s="36">
        <v>17307.043091101456</v>
      </c>
      <c r="E24" s="3">
        <v>2553.0768536813557</v>
      </c>
      <c r="F24" s="37">
        <v>3080.5</v>
      </c>
      <c r="G24" s="1">
        <v>274.75</v>
      </c>
      <c r="H24" s="36">
        <v>3310.5</v>
      </c>
      <c r="I24" s="1">
        <v>393.5</v>
      </c>
      <c r="J24" s="36">
        <v>1.3</v>
      </c>
      <c r="K24" s="44">
        <v>1.45</v>
      </c>
      <c r="L24" s="36">
        <v>0.48200594586136752</v>
      </c>
      <c r="M24" s="71">
        <v>0.41114852225963339</v>
      </c>
    </row>
    <row r="25" spans="1:13" ht="19" customHeight="1">
      <c r="A25" s="44">
        <v>1</v>
      </c>
      <c r="B25" s="86">
        <v>63.495325766237187</v>
      </c>
      <c r="C25" s="3">
        <v>72.238056945030138</v>
      </c>
      <c r="D25" s="36">
        <v>3382.7078851128463</v>
      </c>
      <c r="E25" s="3">
        <v>4322.9813011959195</v>
      </c>
      <c r="F25" s="37">
        <v>732</v>
      </c>
      <c r="G25" s="1">
        <v>835.75</v>
      </c>
      <c r="H25" s="36">
        <v>1025.5</v>
      </c>
      <c r="I25" s="1">
        <v>797.25</v>
      </c>
      <c r="J25" s="36">
        <v>1.5</v>
      </c>
      <c r="K25" s="44">
        <v>1</v>
      </c>
      <c r="L25" s="36">
        <v>0.41650071123755333</v>
      </c>
      <c r="M25" s="71">
        <v>0.51178812002449481</v>
      </c>
    </row>
    <row r="26" spans="1:13" ht="19" customHeight="1">
      <c r="A26" s="44">
        <v>1</v>
      </c>
      <c r="B26" s="86">
        <v>99.420413319733598</v>
      </c>
      <c r="C26" s="3">
        <v>34.487523062984216</v>
      </c>
      <c r="D26" s="36">
        <v>7619.2766806106083</v>
      </c>
      <c r="E26" s="3">
        <v>1902.1945693108719</v>
      </c>
      <c r="F26" s="37">
        <v>1964</v>
      </c>
      <c r="G26" s="1">
        <v>386.75</v>
      </c>
      <c r="H26" s="36">
        <v>2225.6666666666665</v>
      </c>
      <c r="I26" s="1">
        <v>504.25</v>
      </c>
      <c r="J26" s="36">
        <v>1.1333333333333333</v>
      </c>
      <c r="K26" s="44">
        <v>1.2999999999999998</v>
      </c>
      <c r="L26" s="36">
        <v>0.46877237648182041</v>
      </c>
      <c r="M26" s="71">
        <v>0.43406285072951739</v>
      </c>
    </row>
    <row r="27" spans="1:13" ht="19" customHeight="1">
      <c r="A27" s="91">
        <v>2</v>
      </c>
      <c r="B27" s="92">
        <v>57.352478345116388</v>
      </c>
      <c r="C27" s="93">
        <v>112.45224078993576</v>
      </c>
      <c r="D27" s="92">
        <v>6526.2730838076677</v>
      </c>
      <c r="E27" s="93">
        <v>7378.5125951976515</v>
      </c>
      <c r="F27" s="92">
        <v>621</v>
      </c>
      <c r="G27" s="94">
        <v>1760.25</v>
      </c>
      <c r="H27" s="92">
        <v>859</v>
      </c>
      <c r="I27" s="94">
        <v>1331</v>
      </c>
      <c r="J27" s="92">
        <v>1.4666666666666668</v>
      </c>
      <c r="K27" s="95">
        <v>0.77500000000000002</v>
      </c>
      <c r="L27" s="92">
        <v>0.41959459459459458</v>
      </c>
      <c r="M27" s="96">
        <v>0.56942984229680549</v>
      </c>
    </row>
    <row r="28" spans="1:13" ht="19" customHeight="1">
      <c r="A28" s="90">
        <v>2</v>
      </c>
      <c r="B28" s="36">
        <v>103.85597563098968</v>
      </c>
      <c r="C28" s="3">
        <v>145.79644158669555</v>
      </c>
      <c r="D28" s="37">
        <v>12121.081151193706</v>
      </c>
      <c r="E28" s="3">
        <v>15079.737539536087</v>
      </c>
      <c r="F28" s="36">
        <v>1430.6666666666667</v>
      </c>
      <c r="G28" s="1">
        <v>3386</v>
      </c>
      <c r="H28" s="36">
        <v>1755.3333333333333</v>
      </c>
      <c r="I28" s="1">
        <v>4056.75</v>
      </c>
      <c r="J28" s="36">
        <v>1.3</v>
      </c>
      <c r="K28" s="44">
        <v>1.4000000000000001</v>
      </c>
      <c r="L28" s="36">
        <v>0.44904791797447169</v>
      </c>
      <c r="M28" s="71">
        <v>0.45493937052836653</v>
      </c>
    </row>
    <row r="29" spans="1:13" ht="19" customHeight="1">
      <c r="A29" s="90">
        <v>2</v>
      </c>
      <c r="B29" s="36">
        <v>47.493552663126991</v>
      </c>
      <c r="C29" s="3">
        <v>25.251792408769631</v>
      </c>
      <c r="D29" s="37">
        <v>5193.8977103576763</v>
      </c>
      <c r="E29" s="3">
        <v>3206.7697428292595</v>
      </c>
      <c r="F29" s="36">
        <v>764.33333333333337</v>
      </c>
      <c r="G29" s="1">
        <v>99.75</v>
      </c>
      <c r="H29" s="36">
        <v>1213.3333333333333</v>
      </c>
      <c r="I29" s="1">
        <v>508.5</v>
      </c>
      <c r="J29" s="36">
        <v>1.6666666666666667</v>
      </c>
      <c r="K29" s="44">
        <v>22.2</v>
      </c>
      <c r="L29" s="36">
        <v>0.38648238665093548</v>
      </c>
      <c r="M29" s="71">
        <v>0.16399506781750925</v>
      </c>
    </row>
    <row r="30" spans="1:13" ht="19" customHeight="1">
      <c r="A30" s="90">
        <v>2</v>
      </c>
      <c r="B30" s="36">
        <v>123.75540168058099</v>
      </c>
      <c r="C30" s="3">
        <v>83.471945239501991</v>
      </c>
      <c r="D30" s="37">
        <v>14535.979925764957</v>
      </c>
      <c r="E30" s="3">
        <v>7763.046396899852</v>
      </c>
      <c r="F30" s="36">
        <v>2128.5</v>
      </c>
      <c r="G30" s="1">
        <v>1964.25</v>
      </c>
      <c r="H30" s="36">
        <v>1684</v>
      </c>
      <c r="I30" s="1">
        <v>6400.5</v>
      </c>
      <c r="J30" s="36">
        <v>1.25</v>
      </c>
      <c r="K30" s="44">
        <v>2.4</v>
      </c>
      <c r="L30" s="36">
        <v>0.55829508196721311</v>
      </c>
      <c r="M30" s="71">
        <v>0.23482471084013271</v>
      </c>
    </row>
    <row r="31" spans="1:13" ht="19" customHeight="1">
      <c r="A31" s="90">
        <v>2</v>
      </c>
      <c r="B31" s="36">
        <v>33.191346085596194</v>
      </c>
      <c r="C31" s="3">
        <v>121.78894584180311</v>
      </c>
      <c r="D31" s="37">
        <v>1335.8588016042486</v>
      </c>
      <c r="E31" s="3">
        <v>13268.243476524251</v>
      </c>
      <c r="F31" s="36">
        <v>68</v>
      </c>
      <c r="G31" s="1">
        <v>2092.75</v>
      </c>
      <c r="H31" s="36">
        <v>208</v>
      </c>
      <c r="I31" s="1">
        <v>6377</v>
      </c>
      <c r="J31" s="36">
        <v>3.8666666666666671</v>
      </c>
      <c r="K31" s="44">
        <v>3.05</v>
      </c>
      <c r="L31" s="36">
        <v>0.24637681159420291</v>
      </c>
      <c r="M31" s="71">
        <v>0.24708521502995956</v>
      </c>
    </row>
    <row r="32" spans="1:13" ht="19" customHeight="1">
      <c r="A32" s="90">
        <v>2</v>
      </c>
      <c r="B32" s="36">
        <v>47.910882865201692</v>
      </c>
      <c r="C32" s="3">
        <v>56.875821059361186</v>
      </c>
      <c r="D32" s="37">
        <v>5060.475429204409</v>
      </c>
      <c r="E32" s="3">
        <v>2609.8233281127177</v>
      </c>
      <c r="F32" s="36">
        <v>3784.3333333333335</v>
      </c>
      <c r="G32" s="1">
        <v>629</v>
      </c>
      <c r="H32" s="36">
        <v>6178.666666666667</v>
      </c>
      <c r="I32" s="1">
        <v>852.5</v>
      </c>
      <c r="J32" s="36">
        <v>2.2666666666666662</v>
      </c>
      <c r="K32" s="44">
        <v>1.375</v>
      </c>
      <c r="L32" s="36">
        <v>0.37983873665897155</v>
      </c>
      <c r="M32" s="71">
        <v>0.424569692878839</v>
      </c>
    </row>
    <row r="33" spans="1:13" ht="19" customHeight="1">
      <c r="A33" s="90">
        <v>2</v>
      </c>
      <c r="B33" s="36">
        <v>40.819536007839282</v>
      </c>
      <c r="C33" s="3">
        <v>105.20657486284925</v>
      </c>
      <c r="D33" s="37">
        <v>1397.778076390503</v>
      </c>
      <c r="E33" s="3">
        <v>8978.2195538198575</v>
      </c>
      <c r="F33" s="36">
        <v>572.33333333333337</v>
      </c>
      <c r="G33" s="1">
        <v>1854.75</v>
      </c>
      <c r="H33" s="36">
        <v>381.33333333333331</v>
      </c>
      <c r="I33" s="1">
        <v>2772.5</v>
      </c>
      <c r="J33" s="36">
        <v>0.66666666666666663</v>
      </c>
      <c r="K33" s="44">
        <v>1.65</v>
      </c>
      <c r="L33" s="36">
        <v>0.60013981125480598</v>
      </c>
      <c r="M33" s="71">
        <v>0.40083202766221837</v>
      </c>
    </row>
    <row r="34" spans="1:13" ht="19" customHeight="1">
      <c r="A34" s="90">
        <v>2</v>
      </c>
      <c r="B34" s="36">
        <v>76.723123514480193</v>
      </c>
      <c r="C34" s="3">
        <v>50.925445481528833</v>
      </c>
      <c r="D34" s="37">
        <v>7027.5794774694368</v>
      </c>
      <c r="E34" s="3">
        <v>3379.1638056912925</v>
      </c>
      <c r="F34" s="36">
        <v>983.33333333333337</v>
      </c>
      <c r="G34" s="1">
        <v>810.25</v>
      </c>
      <c r="H34" s="36">
        <v>1409</v>
      </c>
      <c r="I34" s="1">
        <v>1259</v>
      </c>
      <c r="J34" s="36">
        <v>1.3</v>
      </c>
      <c r="K34" s="44">
        <v>1.625</v>
      </c>
      <c r="L34" s="36">
        <v>0.41103525149784031</v>
      </c>
      <c r="M34" s="71">
        <v>0.39156699287181346</v>
      </c>
    </row>
    <row r="35" spans="1:13" ht="19" customHeight="1">
      <c r="A35" s="90">
        <v>2</v>
      </c>
      <c r="B35" s="36">
        <v>59.139265002196296</v>
      </c>
      <c r="C35" s="3">
        <v>50.700487212597601</v>
      </c>
      <c r="D35" s="37">
        <v>4318.3728850590996</v>
      </c>
      <c r="E35" s="3">
        <v>6453.1120409405557</v>
      </c>
      <c r="F35" s="36">
        <v>801</v>
      </c>
      <c r="G35" s="1">
        <v>338.25</v>
      </c>
      <c r="H35" s="36">
        <v>1134</v>
      </c>
      <c r="I35" s="1">
        <v>1611.75</v>
      </c>
      <c r="J35" s="36">
        <v>1.4333333333333333</v>
      </c>
      <c r="K35" s="44">
        <v>5.2499999999999991</v>
      </c>
      <c r="L35" s="36">
        <v>0.413953488372093</v>
      </c>
      <c r="M35" s="71">
        <v>0.17346153846153847</v>
      </c>
    </row>
    <row r="36" spans="1:13" ht="19" customHeight="1">
      <c r="A36" s="90">
        <v>2</v>
      </c>
      <c r="B36" s="36">
        <v>159.31042108111023</v>
      </c>
      <c r="C36" s="3">
        <v>71.700221938403104</v>
      </c>
      <c r="D36" s="37">
        <v>13562.218047448667</v>
      </c>
      <c r="E36" s="3">
        <v>2561.2209998788312</v>
      </c>
      <c r="F36" s="36">
        <v>3055</v>
      </c>
      <c r="G36" s="1">
        <v>793.75</v>
      </c>
      <c r="H36" s="36">
        <v>5271.333333333333</v>
      </c>
      <c r="I36" s="1">
        <v>586.25</v>
      </c>
      <c r="J36" s="36">
        <v>1.6666666666666667</v>
      </c>
      <c r="K36" s="44">
        <v>0.72500000000000009</v>
      </c>
      <c r="L36" s="36">
        <v>0.36690820289042803</v>
      </c>
      <c r="M36" s="71">
        <v>0.5751811594202898</v>
      </c>
    </row>
    <row r="37" spans="1:13" ht="19" customHeight="1">
      <c r="A37" s="90">
        <v>2</v>
      </c>
      <c r="B37" s="36">
        <v>93.759167522342892</v>
      </c>
      <c r="C37" s="3">
        <v>104.98383776697193</v>
      </c>
      <c r="D37" s="37">
        <v>5127.9970248274039</v>
      </c>
      <c r="E37" s="3">
        <v>6960.1450089891441</v>
      </c>
      <c r="F37" s="36">
        <v>1402</v>
      </c>
      <c r="G37" s="1">
        <v>2853.75</v>
      </c>
      <c r="H37" s="36">
        <v>922.66666666666663</v>
      </c>
      <c r="I37" s="1">
        <v>3608.5</v>
      </c>
      <c r="J37" s="36">
        <v>0.66666666666666663</v>
      </c>
      <c r="K37" s="44">
        <v>3.1999999999999997</v>
      </c>
      <c r="L37" s="36">
        <v>0.60309721823917406</v>
      </c>
      <c r="M37" s="71">
        <v>0.44160315679523388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ANOVA</vt:lpstr>
      <vt:lpstr>NREMvsWake</vt:lpstr>
      <vt:lpstr>SPSS</vt:lpstr>
      <vt:lpstr>SPSS2</vt:lpstr>
      <vt:lpstr>rearrange forSPSS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市瀬敦士</dc:creator>
  <cp:lastModifiedBy>masaki_nishida</cp:lastModifiedBy>
  <cp:lastPrinted>2021-02-28T00:32:53Z</cp:lastPrinted>
  <dcterms:created xsi:type="dcterms:W3CDTF">2021-02-28T00:32:12Z</dcterms:created>
  <dcterms:modified xsi:type="dcterms:W3CDTF">2021-12-21T06:04:56Z</dcterms:modified>
</cp:coreProperties>
</file>