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saki_nishida/Dropbox/論文/Yogibo/repository data/"/>
    </mc:Choice>
  </mc:AlternateContent>
  <xr:revisionPtr revIDLastSave="0" documentId="13_ncr:1_{2C20A8BF-21EC-154A-9279-4B5DEA487726}" xr6:coauthVersionLast="47" xr6:coauthVersionMax="47" xr10:uidLastSave="{00000000-0000-0000-0000-000000000000}"/>
  <bookViews>
    <workbookView xWindow="1600" yWindow="1380" windowWidth="25600" windowHeight="14320" activeTab="2" xr2:uid="{00000000-000D-0000-FFFF-FFFF00000000}"/>
  </bookViews>
  <sheets>
    <sheet name="Demographic" sheetId="6" r:id="rId1"/>
    <sheet name="Actigraph" sheetId="5" r:id="rId2"/>
    <sheet name="Flicker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6" l="1"/>
  <c r="M23" i="6"/>
  <c r="K24" i="6"/>
  <c r="K23" i="6"/>
  <c r="B14" i="6"/>
  <c r="C14" i="6"/>
  <c r="D14" i="6"/>
  <c r="E14" i="6"/>
  <c r="G14" i="6"/>
  <c r="H14" i="6"/>
  <c r="N14" i="6"/>
  <c r="O14" i="6"/>
  <c r="B15" i="6"/>
  <c r="C15" i="6"/>
  <c r="D15" i="6"/>
  <c r="E15" i="6"/>
  <c r="G15" i="6"/>
  <c r="H15" i="6"/>
  <c r="N15" i="6"/>
  <c r="O15" i="6"/>
  <c r="B16" i="6"/>
  <c r="C16" i="6"/>
  <c r="D16" i="6"/>
  <c r="E16" i="6"/>
  <c r="G16" i="6"/>
  <c r="H16" i="6"/>
  <c r="N16" i="6"/>
  <c r="O16" i="6"/>
  <c r="B17" i="6"/>
  <c r="C17" i="6"/>
  <c r="D17" i="6"/>
  <c r="E17" i="6"/>
  <c r="G17" i="6"/>
  <c r="H17" i="6"/>
  <c r="N17" i="6"/>
  <c r="O17" i="6"/>
  <c r="B18" i="6"/>
  <c r="C18" i="6"/>
  <c r="D18" i="6"/>
  <c r="E18" i="6"/>
  <c r="G18" i="6"/>
  <c r="H18" i="6"/>
  <c r="N18" i="6"/>
  <c r="O18" i="6"/>
  <c r="B19" i="6"/>
  <c r="C19" i="6"/>
  <c r="D19" i="6"/>
  <c r="E19" i="6"/>
  <c r="G19" i="6"/>
  <c r="H19" i="6"/>
  <c r="N19" i="6"/>
  <c r="O19" i="6"/>
  <c r="F17" i="6" l="1"/>
  <c r="F14" i="6"/>
  <c r="F16" i="6"/>
  <c r="F15" i="6"/>
  <c r="F19" i="6"/>
  <c r="F18" i="6"/>
  <c r="O13" i="6"/>
  <c r="N13" i="6"/>
  <c r="H13" i="6"/>
  <c r="G13" i="6"/>
  <c r="E13" i="6"/>
  <c r="D13" i="6"/>
  <c r="C13" i="6"/>
  <c r="B13" i="6"/>
  <c r="O12" i="6"/>
  <c r="N12" i="6"/>
  <c r="H12" i="6"/>
  <c r="G12" i="6"/>
  <c r="E12" i="6"/>
  <c r="D12" i="6"/>
  <c r="C12" i="6"/>
  <c r="B12" i="6"/>
  <c r="O11" i="6"/>
  <c r="N11" i="6"/>
  <c r="H11" i="6"/>
  <c r="G11" i="6"/>
  <c r="E11" i="6"/>
  <c r="D11" i="6"/>
  <c r="C11" i="6"/>
  <c r="B11" i="6"/>
  <c r="O10" i="6"/>
  <c r="N10" i="6"/>
  <c r="H10" i="6"/>
  <c r="G10" i="6"/>
  <c r="E10" i="6"/>
  <c r="D10" i="6"/>
  <c r="C10" i="6"/>
  <c r="B10" i="6"/>
  <c r="O9" i="6"/>
  <c r="N9" i="6"/>
  <c r="H9" i="6"/>
  <c r="G9" i="6"/>
  <c r="E9" i="6"/>
  <c r="D9" i="6"/>
  <c r="C9" i="6"/>
  <c r="B9" i="6"/>
  <c r="O8" i="6"/>
  <c r="N8" i="6"/>
  <c r="H8" i="6"/>
  <c r="G8" i="6"/>
  <c r="E8" i="6"/>
  <c r="D8" i="6"/>
  <c r="C8" i="6"/>
  <c r="B8" i="6"/>
  <c r="O7" i="6"/>
  <c r="N7" i="6"/>
  <c r="H7" i="6"/>
  <c r="G7" i="6"/>
  <c r="E7" i="6"/>
  <c r="D7" i="6"/>
  <c r="C7" i="6"/>
  <c r="B7" i="6"/>
  <c r="O6" i="6"/>
  <c r="N6" i="6"/>
  <c r="H6" i="6"/>
  <c r="G6" i="6"/>
  <c r="E6" i="6"/>
  <c r="D6" i="6"/>
  <c r="C6" i="6"/>
  <c r="B6" i="6"/>
  <c r="M5" i="6"/>
  <c r="L5" i="6"/>
  <c r="K5" i="6"/>
  <c r="J5" i="6"/>
  <c r="I5" i="6"/>
  <c r="M4" i="6"/>
  <c r="L4" i="6"/>
  <c r="K4" i="6"/>
  <c r="J4" i="6"/>
  <c r="I4" i="6"/>
  <c r="B23" i="4"/>
  <c r="C19" i="4"/>
  <c r="B19" i="4"/>
  <c r="B20" i="4" s="1"/>
  <c r="C18" i="4"/>
  <c r="B18" i="4"/>
  <c r="F24" i="5"/>
  <c r="D23" i="5"/>
  <c r="C15" i="5"/>
  <c r="D15" i="5"/>
  <c r="C16" i="5"/>
  <c r="C17" i="5" s="1"/>
  <c r="D16" i="5"/>
  <c r="D17" i="5" s="1"/>
  <c r="F23" i="5"/>
  <c r="H24" i="5"/>
  <c r="J24" i="5"/>
  <c r="L24" i="5"/>
  <c r="B24" i="5"/>
  <c r="H23" i="5"/>
  <c r="J23" i="5"/>
  <c r="L23" i="5"/>
  <c r="B23" i="5"/>
  <c r="D24" i="5"/>
  <c r="B16" i="5"/>
  <c r="B17" i="5" s="1"/>
  <c r="M16" i="5"/>
  <c r="M17" i="5" s="1"/>
  <c r="L16" i="5"/>
  <c r="L17" i="5" s="1"/>
  <c r="K16" i="5"/>
  <c r="K17" i="5" s="1"/>
  <c r="J16" i="5"/>
  <c r="J17" i="5" s="1"/>
  <c r="I16" i="5"/>
  <c r="I17" i="5" s="1"/>
  <c r="H16" i="5"/>
  <c r="H17" i="5" s="1"/>
  <c r="G16" i="5"/>
  <c r="G17" i="5" s="1"/>
  <c r="F16" i="5"/>
  <c r="F17" i="5" s="1"/>
  <c r="E16" i="5"/>
  <c r="E17" i="5" s="1"/>
  <c r="B15" i="5"/>
  <c r="M15" i="5"/>
  <c r="L15" i="5"/>
  <c r="K15" i="5"/>
  <c r="J15" i="5"/>
  <c r="I15" i="5"/>
  <c r="H15" i="5"/>
  <c r="G15" i="5"/>
  <c r="F15" i="5"/>
  <c r="E15" i="5"/>
  <c r="C20" i="4"/>
  <c r="J22" i="6" l="1"/>
  <c r="O5" i="6"/>
  <c r="N4" i="6"/>
  <c r="L22" i="6"/>
  <c r="N5" i="6"/>
  <c r="O4" i="6"/>
  <c r="F11" i="6"/>
  <c r="F9" i="6"/>
  <c r="F10" i="6"/>
  <c r="F6" i="6"/>
  <c r="G4" i="6"/>
  <c r="E4" i="6"/>
  <c r="F8" i="6"/>
  <c r="F12" i="6"/>
  <c r="D4" i="6"/>
  <c r="H4" i="6"/>
  <c r="H5" i="6"/>
  <c r="G5" i="6"/>
  <c r="C4" i="6"/>
  <c r="F13" i="6"/>
  <c r="C5" i="6"/>
  <c r="D5" i="6"/>
  <c r="E5" i="6"/>
  <c r="F7" i="6"/>
  <c r="B24" i="4"/>
  <c r="N22" i="6" l="1"/>
  <c r="F4" i="6"/>
  <c r="F5" i="6"/>
</calcChain>
</file>

<file path=xl/sharedStrings.xml><?xml version="1.0" encoding="utf-8"?>
<sst xmlns="http://schemas.openxmlformats.org/spreadsheetml/2006/main" count="76" uniqueCount="33">
  <si>
    <t>Yogibo</t>
  </si>
  <si>
    <t>Control</t>
  </si>
  <si>
    <t>IT</t>
  </si>
  <si>
    <t>Ave</t>
  </si>
  <si>
    <t>AVE</t>
    <phoneticPr fontId="3"/>
  </si>
  <si>
    <t>SD</t>
    <phoneticPr fontId="3"/>
  </si>
  <si>
    <t>SEM</t>
    <phoneticPr fontId="3"/>
  </si>
  <si>
    <t>TST</t>
    <phoneticPr fontId="3"/>
  </si>
  <si>
    <t>SL</t>
    <phoneticPr fontId="3"/>
  </si>
  <si>
    <t>WASO</t>
    <phoneticPr fontId="3"/>
  </si>
  <si>
    <t>SE(%)</t>
    <phoneticPr fontId="3"/>
  </si>
  <si>
    <t>SPT</t>
    <phoneticPr fontId="3"/>
  </si>
  <si>
    <t>TIB</t>
    <phoneticPr fontId="3"/>
  </si>
  <si>
    <t>p</t>
    <phoneticPr fontId="3"/>
  </si>
  <si>
    <t>d</t>
    <phoneticPr fontId="3"/>
  </si>
  <si>
    <t>Time caluculated</t>
    <phoneticPr fontId="3"/>
  </si>
  <si>
    <t>t</t>
    <phoneticPr fontId="3"/>
  </si>
  <si>
    <t>gender</t>
    <phoneticPr fontId="3"/>
  </si>
  <si>
    <t>age</t>
    <phoneticPr fontId="3"/>
  </si>
  <si>
    <t>height</t>
    <phoneticPr fontId="3"/>
  </si>
  <si>
    <t>weight</t>
    <phoneticPr fontId="3"/>
  </si>
  <si>
    <t>BMI</t>
    <phoneticPr fontId="3"/>
  </si>
  <si>
    <t>mattress 
preference</t>
    <phoneticPr fontId="3"/>
  </si>
  <si>
    <t>PSQIG</t>
  </si>
  <si>
    <t>MEQ</t>
    <phoneticPr fontId="3"/>
  </si>
  <si>
    <t>KSS</t>
  </si>
  <si>
    <t>BC</t>
    <phoneticPr fontId="3"/>
  </si>
  <si>
    <t>UR</t>
    <phoneticPr fontId="3"/>
  </si>
  <si>
    <t>change</t>
    <phoneticPr fontId="3"/>
  </si>
  <si>
    <t>pre nap</t>
    <phoneticPr fontId="3"/>
  </si>
  <si>
    <t>post nap</t>
    <phoneticPr fontId="3"/>
  </si>
  <si>
    <t>Ave.</t>
  </si>
  <si>
    <t>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</si>
</sst>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.00&quot;Hz&quot;"/>
    <numFmt numFmtId="177" formatCode="[h]:mm"/>
    <numFmt numFmtId="178" formatCode="0.00_);[Red]\(0.00\)"/>
    <numFmt numFmtId="179" formatCode="0.000_ "/>
    <numFmt numFmtId="180" formatCode="[mm]"/>
    <numFmt numFmtId="181" formatCode="0_ "/>
    <numFmt numFmtId="182" formatCode="0.0_);[Red]\(0.0\)"/>
    <numFmt numFmtId="183" formatCode="0.0_ "/>
    <numFmt numFmtId="184" formatCode="0.0"/>
    <numFmt numFmtId="185" formatCode="0.0&quot;cm&quot;"/>
    <numFmt numFmtId="186" formatCode="0.0&quot;kg&quot;"/>
    <numFmt numFmtId="187" formatCode="0.00&quot;cm&quot;"/>
    <numFmt numFmtId="188" formatCode="0&quot;cm&quot;"/>
    <numFmt numFmtId="189" formatCode="0&quot;kg&quot;"/>
  </numFmts>
  <fonts count="10">
    <font>
      <sz val="11"/>
      <color theme="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rgb="FFFEF8E3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EEF7E3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6" fillId="0" borderId="3"/>
  </cellStyleXfs>
  <cellXfs count="91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6" borderId="0" xfId="0" applyNumberFormat="1" applyFont="1" applyFill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9" borderId="7" xfId="0" applyFont="1" applyFill="1" applyBorder="1" applyAlignment="1">
      <alignment horizontal="center" vertical="center"/>
    </xf>
    <xf numFmtId="180" fontId="2" fillId="2" borderId="3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80" fontId="2" fillId="6" borderId="3" xfId="0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76" fontId="2" fillId="7" borderId="0" xfId="0" applyNumberFormat="1" applyFont="1" applyFill="1" applyAlignment="1">
      <alignment horizontal="center" vertical="center"/>
    </xf>
    <xf numFmtId="178" fontId="2" fillId="8" borderId="0" xfId="0" applyNumberFormat="1" applyFont="1" applyFill="1" applyAlignment="1">
      <alignment horizontal="center" vertical="center"/>
    </xf>
    <xf numFmtId="177" fontId="2" fillId="6" borderId="3" xfId="0" applyNumberFormat="1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horizontal="center" vertical="center"/>
    </xf>
    <xf numFmtId="178" fontId="2" fillId="6" borderId="3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8" fontId="2" fillId="0" borderId="0" xfId="0" applyNumberFormat="1" applyFont="1" applyFill="1" applyAlignment="1">
      <alignment horizontal="center" vertical="center"/>
    </xf>
    <xf numFmtId="181" fontId="2" fillId="2" borderId="3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81" fontId="2" fillId="4" borderId="3" xfId="0" applyNumberFormat="1" applyFont="1" applyFill="1" applyBorder="1" applyAlignment="1">
      <alignment horizontal="center" vertical="center"/>
    </xf>
    <xf numFmtId="181" fontId="2" fillId="4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82" fontId="2" fillId="2" borderId="0" xfId="0" applyNumberFormat="1" applyFont="1" applyFill="1" applyAlignment="1">
      <alignment horizontal="center" vertical="center"/>
    </xf>
    <xf numFmtId="182" fontId="2" fillId="6" borderId="0" xfId="0" applyNumberFormat="1" applyFont="1" applyFill="1" applyAlignment="1">
      <alignment horizontal="center" vertical="center"/>
    </xf>
    <xf numFmtId="182" fontId="2" fillId="2" borderId="4" xfId="0" applyNumberFormat="1" applyFont="1" applyFill="1" applyBorder="1" applyAlignment="1">
      <alignment horizontal="center" vertical="center"/>
    </xf>
    <xf numFmtId="183" fontId="2" fillId="6" borderId="3" xfId="0" applyNumberFormat="1" applyFont="1" applyFill="1" applyBorder="1" applyAlignment="1">
      <alignment horizontal="center" vertical="center"/>
    </xf>
    <xf numFmtId="183" fontId="2" fillId="2" borderId="3" xfId="0" applyNumberFormat="1" applyFont="1" applyFill="1" applyBorder="1" applyAlignment="1">
      <alignment horizontal="center" vertical="center"/>
    </xf>
    <xf numFmtId="0" fontId="6" fillId="0" borderId="3" xfId="1"/>
    <xf numFmtId="0" fontId="8" fillId="0" borderId="3" xfId="1" applyFont="1" applyAlignment="1">
      <alignment horizontal="center"/>
    </xf>
    <xf numFmtId="0" fontId="7" fillId="6" borderId="1" xfId="1" applyFont="1" applyFill="1" applyBorder="1" applyAlignment="1">
      <alignment horizontal="center"/>
    </xf>
    <xf numFmtId="0" fontId="7" fillId="6" borderId="1" xfId="1" applyFont="1" applyFill="1" applyBorder="1" applyAlignment="1">
      <alignment horizontal="center" vertical="center"/>
    </xf>
    <xf numFmtId="0" fontId="8" fillId="2" borderId="3" xfId="1" applyFont="1" applyFill="1" applyAlignment="1">
      <alignment horizontal="center"/>
    </xf>
    <xf numFmtId="184" fontId="8" fillId="2" borderId="3" xfId="1" applyNumberFormat="1" applyFont="1" applyFill="1" applyAlignment="1">
      <alignment horizontal="center"/>
    </xf>
    <xf numFmtId="185" fontId="8" fillId="2" borderId="3" xfId="1" applyNumberFormat="1" applyFont="1" applyFill="1" applyAlignment="1">
      <alignment horizontal="center"/>
    </xf>
    <xf numFmtId="186" fontId="8" fillId="2" borderId="3" xfId="1" applyNumberFormat="1" applyFont="1" applyFill="1" applyAlignment="1">
      <alignment horizontal="center"/>
    </xf>
    <xf numFmtId="182" fontId="8" fillId="2" borderId="3" xfId="1" applyNumberFormat="1" applyFont="1" applyFill="1" applyAlignment="1">
      <alignment horizontal="center"/>
    </xf>
    <xf numFmtId="0" fontId="8" fillId="6" borderId="3" xfId="1" applyFont="1" applyFill="1" applyAlignment="1">
      <alignment horizontal="center"/>
    </xf>
    <xf numFmtId="2" fontId="8" fillId="6" borderId="3" xfId="1" applyNumberFormat="1" applyFont="1" applyFill="1" applyAlignment="1">
      <alignment horizontal="center"/>
    </xf>
    <xf numFmtId="182" fontId="8" fillId="6" borderId="3" xfId="1" applyNumberFormat="1" applyFont="1" applyFill="1" applyAlignment="1">
      <alignment horizontal="center"/>
    </xf>
    <xf numFmtId="187" fontId="8" fillId="2" borderId="3" xfId="1" applyNumberFormat="1" applyFont="1" applyFill="1" applyAlignment="1">
      <alignment horizontal="center"/>
    </xf>
    <xf numFmtId="49" fontId="8" fillId="2" borderId="3" xfId="1" applyNumberFormat="1" applyFont="1" applyFill="1" applyAlignment="1">
      <alignment horizontal="center"/>
    </xf>
    <xf numFmtId="188" fontId="8" fillId="2" borderId="3" xfId="1" applyNumberFormat="1" applyFont="1" applyFill="1" applyAlignment="1">
      <alignment horizontal="center"/>
    </xf>
    <xf numFmtId="189" fontId="8" fillId="2" borderId="3" xfId="1" applyNumberFormat="1" applyFont="1" applyFill="1" applyAlignment="1">
      <alignment horizontal="center"/>
    </xf>
    <xf numFmtId="183" fontId="8" fillId="2" borderId="3" xfId="1" applyNumberFormat="1" applyFont="1" applyFill="1" applyAlignment="1">
      <alignment horizontal="center"/>
    </xf>
    <xf numFmtId="3" fontId="8" fillId="2" borderId="3" xfId="1" applyNumberFormat="1" applyFont="1" applyFill="1" applyAlignment="1">
      <alignment horizontal="center"/>
    </xf>
    <xf numFmtId="187" fontId="8" fillId="6" borderId="3" xfId="1" applyNumberFormat="1" applyFont="1" applyFill="1" applyAlignment="1">
      <alignment horizontal="center"/>
    </xf>
    <xf numFmtId="49" fontId="8" fillId="6" borderId="3" xfId="1" applyNumberFormat="1" applyFont="1" applyFill="1" applyAlignment="1">
      <alignment horizontal="center"/>
    </xf>
    <xf numFmtId="188" fontId="8" fillId="6" borderId="3" xfId="1" applyNumberFormat="1" applyFont="1" applyFill="1" applyAlignment="1">
      <alignment horizontal="center"/>
    </xf>
    <xf numFmtId="189" fontId="8" fillId="6" borderId="3" xfId="1" applyNumberFormat="1" applyFont="1" applyFill="1" applyAlignment="1">
      <alignment horizontal="center"/>
    </xf>
    <xf numFmtId="183" fontId="8" fillId="6" borderId="3" xfId="1" applyNumberFormat="1" applyFont="1" applyFill="1" applyAlignment="1">
      <alignment horizontal="center"/>
    </xf>
    <xf numFmtId="3" fontId="8" fillId="6" borderId="3" xfId="1" applyNumberFormat="1" applyFont="1" applyFill="1" applyAlignment="1">
      <alignment horizontal="center"/>
    </xf>
    <xf numFmtId="188" fontId="8" fillId="0" borderId="3" xfId="1" applyNumberFormat="1" applyFont="1" applyAlignment="1">
      <alignment horizontal="center"/>
    </xf>
    <xf numFmtId="189" fontId="8" fillId="0" borderId="3" xfId="1" applyNumberFormat="1" applyFont="1" applyAlignment="1">
      <alignment horizontal="center"/>
    </xf>
    <xf numFmtId="183" fontId="8" fillId="0" borderId="3" xfId="1" applyNumberFormat="1" applyFont="1" applyAlignment="1">
      <alignment horizontal="center"/>
    </xf>
    <xf numFmtId="179" fontId="6" fillId="0" borderId="3" xfId="1" applyNumberFormat="1"/>
    <xf numFmtId="0" fontId="7" fillId="5" borderId="3" xfId="1" applyFont="1" applyFill="1" applyAlignment="1">
      <alignment horizontal="center" vertical="center"/>
    </xf>
    <xf numFmtId="0" fontId="6" fillId="0" borderId="3" xfId="1"/>
    <xf numFmtId="0" fontId="9" fillId="6" borderId="1" xfId="1" applyFont="1" applyFill="1" applyBorder="1"/>
    <xf numFmtId="0" fontId="7" fillId="5" borderId="3" xfId="1" applyFont="1" applyFill="1" applyAlignment="1">
      <alignment horizontal="center" vertical="center" wrapText="1"/>
    </xf>
    <xf numFmtId="0" fontId="8" fillId="0" borderId="3" xfId="1" applyFont="1"/>
    <xf numFmtId="0" fontId="8" fillId="6" borderId="1" xfId="1" applyFont="1" applyFill="1" applyBorder="1"/>
    <xf numFmtId="0" fontId="7" fillId="5" borderId="3" xfId="1" applyFont="1" applyFill="1" applyAlignment="1">
      <alignment horizontal="center"/>
    </xf>
    <xf numFmtId="0" fontId="7" fillId="2" borderId="3" xfId="1" applyFont="1" applyFill="1" applyAlignment="1">
      <alignment horizontal="center" vertical="center"/>
    </xf>
    <xf numFmtId="0" fontId="7" fillId="2" borderId="3" xfId="1" applyFon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</cellXfs>
  <cellStyles count="2">
    <cellStyle name="標準" xfId="0" builtinId="0"/>
    <cellStyle name="標準 2" xfId="1" xr:uid="{793E9F1D-AE60-BD4B-96A5-454C57E895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4993-509D-664A-B32C-2E6B51E90C8C}">
  <sheetPr>
    <tabColor theme="5" tint="0.79998168889431442"/>
    <outlinePr summaryBelow="0" summaryRight="0"/>
  </sheetPr>
  <dimension ref="A1:AB1002"/>
  <sheetViews>
    <sheetView workbookViewId="0">
      <pane xSplit="1" ySplit="3" topLeftCell="F4" activePane="bottomRight" state="frozen"/>
      <selection pane="topRight" activeCell="B1" sqref="B1"/>
      <selection pane="bottomLeft" activeCell="A4" sqref="A4"/>
      <selection pane="bottomRight" activeCell="L26" sqref="L26"/>
    </sheetView>
  </sheetViews>
  <sheetFormatPr baseColWidth="10" defaultColWidth="14.5" defaultRowHeight="15.75" customHeight="1"/>
  <cols>
    <col min="1" max="16384" width="14.5" style="43"/>
  </cols>
  <sheetData>
    <row r="1" spans="1:28" ht="15.75" customHeight="1">
      <c r="A1" s="71"/>
      <c r="B1" s="71" t="s">
        <v>17</v>
      </c>
      <c r="C1" s="71" t="s">
        <v>18</v>
      </c>
      <c r="D1" s="71" t="s">
        <v>19</v>
      </c>
      <c r="E1" s="71" t="s">
        <v>20</v>
      </c>
      <c r="F1" s="71" t="s">
        <v>21</v>
      </c>
      <c r="G1" s="74" t="s">
        <v>22</v>
      </c>
      <c r="H1" s="71" t="s">
        <v>23</v>
      </c>
      <c r="I1" s="71" t="s">
        <v>24</v>
      </c>
      <c r="J1" s="77" t="s">
        <v>25</v>
      </c>
      <c r="K1" s="72"/>
      <c r="L1" s="72"/>
      <c r="M1" s="72"/>
      <c r="N1" s="72"/>
      <c r="O1" s="72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</row>
    <row r="2" spans="1:28" ht="15.75" customHeight="1">
      <c r="A2" s="72"/>
      <c r="B2" s="72"/>
      <c r="C2" s="72"/>
      <c r="D2" s="72"/>
      <c r="E2" s="72"/>
      <c r="F2" s="72" t="s">
        <v>21</v>
      </c>
      <c r="G2" s="75"/>
      <c r="H2" s="72"/>
      <c r="I2" s="72"/>
      <c r="J2" s="78" t="s">
        <v>26</v>
      </c>
      <c r="K2" s="72"/>
      <c r="L2" s="79" t="s">
        <v>27</v>
      </c>
      <c r="M2" s="72"/>
      <c r="N2" s="79" t="s">
        <v>28</v>
      </c>
      <c r="O2" s="72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5.75" customHeight="1" thickBot="1">
      <c r="A3" s="73"/>
      <c r="B3" s="73"/>
      <c r="C3" s="73"/>
      <c r="D3" s="73"/>
      <c r="E3" s="73"/>
      <c r="F3" s="73"/>
      <c r="G3" s="76"/>
      <c r="H3" s="73"/>
      <c r="I3" s="73"/>
      <c r="J3" s="45" t="s">
        <v>29</v>
      </c>
      <c r="K3" s="45" t="s">
        <v>30</v>
      </c>
      <c r="L3" s="45" t="s">
        <v>29</v>
      </c>
      <c r="M3" s="45" t="s">
        <v>30</v>
      </c>
      <c r="N3" s="46" t="s">
        <v>26</v>
      </c>
      <c r="O3" s="46" t="s">
        <v>27</v>
      </c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5.75" customHeight="1">
      <c r="A4" s="47" t="s">
        <v>31</v>
      </c>
      <c r="B4" s="47"/>
      <c r="C4" s="48">
        <f t="shared" ref="C4:O4" ca="1" si="0">AVERAGE(C6:C19)</f>
        <v>22.5</v>
      </c>
      <c r="D4" s="49">
        <f t="shared" ca="1" si="0"/>
        <v>169.79285714285714</v>
      </c>
      <c r="E4" s="50">
        <f t="shared" ca="1" si="0"/>
        <v>65.771428571428572</v>
      </c>
      <c r="F4" s="51">
        <f t="shared" ca="1" si="0"/>
        <v>22.658968735840364</v>
      </c>
      <c r="G4" s="48">
        <f t="shared" ca="1" si="0"/>
        <v>4.8571428571428568</v>
      </c>
      <c r="H4" s="48">
        <f t="shared" ca="1" si="0"/>
        <v>6.0714285714285712</v>
      </c>
      <c r="I4" s="48">
        <f t="shared" si="0"/>
        <v>44.285714285714285</v>
      </c>
      <c r="J4" s="48">
        <f t="shared" si="0"/>
        <v>4.2142857142857144</v>
      </c>
      <c r="K4" s="48">
        <f t="shared" si="0"/>
        <v>4.0714285714285712</v>
      </c>
      <c r="L4" s="48">
        <f t="shared" si="0"/>
        <v>4.2857142857142856</v>
      </c>
      <c r="M4" s="48">
        <f t="shared" si="0"/>
        <v>4.5</v>
      </c>
      <c r="N4" s="48">
        <f t="shared" si="0"/>
        <v>114.81292517006803</v>
      </c>
      <c r="O4" s="48">
        <f t="shared" si="0"/>
        <v>122.14285714285714</v>
      </c>
    </row>
    <row r="5" spans="1:28" ht="15.75" customHeight="1">
      <c r="A5" s="52" t="s">
        <v>32</v>
      </c>
      <c r="B5" s="52"/>
      <c r="C5" s="53">
        <f t="shared" ref="C5:O5" ca="1" si="1">STDEV(C$6:C$19)</f>
        <v>1.5063966175050876</v>
      </c>
      <c r="D5" s="53">
        <f t="shared" ca="1" si="1"/>
        <v>8.6886720491696536</v>
      </c>
      <c r="E5" s="53">
        <f t="shared" ca="1" si="1"/>
        <v>10.396036861111192</v>
      </c>
      <c r="F5" s="54">
        <f t="shared" ca="1" si="1"/>
        <v>1.8240396034840287</v>
      </c>
      <c r="G5" s="65">
        <f t="shared" ca="1" si="1"/>
        <v>1.7913099142223294</v>
      </c>
      <c r="H5" s="65">
        <f t="shared" ca="1" si="1"/>
        <v>2.9211242755088382</v>
      </c>
      <c r="I5" s="65">
        <f t="shared" si="1"/>
        <v>9.5870792169506878</v>
      </c>
      <c r="J5" s="65">
        <f t="shared" si="1"/>
        <v>1.5776599725577718</v>
      </c>
      <c r="K5" s="65">
        <f t="shared" si="1"/>
        <v>1.4392458342578485</v>
      </c>
      <c r="L5" s="65">
        <f t="shared" si="1"/>
        <v>1.38278266986823</v>
      </c>
      <c r="M5" s="65">
        <f t="shared" si="1"/>
        <v>2.2101165997782526</v>
      </c>
      <c r="N5" s="53">
        <f t="shared" si="1"/>
        <v>72.922184724835176</v>
      </c>
      <c r="O5" s="53">
        <f t="shared" si="1"/>
        <v>66.914374969311154</v>
      </c>
    </row>
    <row r="6" spans="1:28" ht="15.75" customHeight="1">
      <c r="A6" s="47">
        <v>1</v>
      </c>
      <c r="B6" s="55" t="str">
        <f ca="1">IFERROR(__xludf.DUMMYFUNCTION("""COMPUTED_VALUE"""),"M")</f>
        <v>M</v>
      </c>
      <c r="C6" s="56">
        <f ca="1">IFERROR(__xludf.DUMMYFUNCTION("""COMPUTED_VALUE"""),25)</f>
        <v>25</v>
      </c>
      <c r="D6" s="57">
        <f ca="1">IFERROR(__xludf.DUMMYFUNCTION("IMPORTRANGE(""1RIuYBnG7GlQBujFu-FUs9krbRNzfYPuSKXi55FIIlTQ"",""個人情報!L3:O17"")"),172.6)</f>
        <v>172.6</v>
      </c>
      <c r="E6" s="58">
        <f ca="1">IFERROR(__xludf.DUMMYFUNCTION("""COMPUTED_VALUE"""),75.3)</f>
        <v>75.3</v>
      </c>
      <c r="F6" s="59">
        <f ca="1">E6/D6/D6*10000</f>
        <v>25.276293723288699</v>
      </c>
      <c r="G6" s="56">
        <f ca="1">IFERROR(__xludf.DUMMYFUNCTION("""COMPUTED_VALUE"""),4)</f>
        <v>4</v>
      </c>
      <c r="H6" s="56">
        <f ca="1">IFERROR(__xludf.DUMMYFUNCTION("""COMPUTED_VALUE"""),2)</f>
        <v>2</v>
      </c>
      <c r="I6" s="60">
        <v>59</v>
      </c>
      <c r="J6" s="60">
        <v>4</v>
      </c>
      <c r="K6" s="60">
        <v>3</v>
      </c>
      <c r="L6" s="47">
        <v>4</v>
      </c>
      <c r="M6" s="47">
        <v>4</v>
      </c>
      <c r="N6" s="59">
        <f>K6/J6*100</f>
        <v>75</v>
      </c>
      <c r="O6" s="59">
        <f>L6/K6*100</f>
        <v>133.33333333333331</v>
      </c>
    </row>
    <row r="7" spans="1:28" ht="15.75" customHeight="1">
      <c r="A7" s="52">
        <v>2</v>
      </c>
      <c r="B7" s="61" t="str">
        <f ca="1">IFERROR(__xludf.DUMMYFUNCTION("""COMPUTED_VALUE"""),"M")</f>
        <v>M</v>
      </c>
      <c r="C7" s="62">
        <f ca="1">IFERROR(__xludf.DUMMYFUNCTION("""COMPUTED_VALUE"""),22)</f>
        <v>22</v>
      </c>
      <c r="D7" s="63">
        <f ca="1">IFERROR(__xludf.DUMMYFUNCTION("""COMPUTED_VALUE"""),168)</f>
        <v>168</v>
      </c>
      <c r="E7" s="64">
        <f ca="1">IFERROR(__xludf.DUMMYFUNCTION("""COMPUTED_VALUE"""),60)</f>
        <v>60</v>
      </c>
      <c r="F7" s="65">
        <f t="shared" ref="F7:F19" ca="1" si="2">E7/D7/D7*10000</f>
        <v>21.258503401360546</v>
      </c>
      <c r="G7" s="62">
        <f ca="1">IFERROR(__xludf.DUMMYFUNCTION("""COMPUTED_VALUE"""),8)</f>
        <v>8</v>
      </c>
      <c r="H7" s="62">
        <f ca="1">IFERROR(__xludf.DUMMYFUNCTION("""COMPUTED_VALUE"""),6)</f>
        <v>6</v>
      </c>
      <c r="I7" s="66">
        <v>47</v>
      </c>
      <c r="J7" s="66">
        <v>4</v>
      </c>
      <c r="K7" s="66">
        <v>3</v>
      </c>
      <c r="L7" s="52">
        <v>5</v>
      </c>
      <c r="M7" s="52">
        <v>3</v>
      </c>
      <c r="N7" s="65">
        <f t="shared" ref="N7:O19" si="3">K7/J7*100</f>
        <v>75</v>
      </c>
      <c r="O7" s="65">
        <f t="shared" si="3"/>
        <v>166.66666666666669</v>
      </c>
    </row>
    <row r="8" spans="1:28" ht="15.75" customHeight="1">
      <c r="A8" s="47">
        <v>3</v>
      </c>
      <c r="B8" s="55" t="str">
        <f ca="1">IFERROR(__xludf.DUMMYFUNCTION("""COMPUTED_VALUE"""),"M")</f>
        <v>M</v>
      </c>
      <c r="C8" s="56">
        <f ca="1">IFERROR(__xludf.DUMMYFUNCTION("""COMPUTED_VALUE"""),21)</f>
        <v>21</v>
      </c>
      <c r="D8" s="57">
        <f ca="1">IFERROR(__xludf.DUMMYFUNCTION("""COMPUTED_VALUE"""),174)</f>
        <v>174</v>
      </c>
      <c r="E8" s="58">
        <f ca="1">IFERROR(__xludf.DUMMYFUNCTION("""COMPUTED_VALUE"""),71)</f>
        <v>71</v>
      </c>
      <c r="F8" s="59">
        <f t="shared" ca="1" si="2"/>
        <v>23.450918219051395</v>
      </c>
      <c r="G8" s="56">
        <f ca="1">IFERROR(__xludf.DUMMYFUNCTION("""COMPUTED_VALUE"""),5)</f>
        <v>5</v>
      </c>
      <c r="H8" s="56">
        <f ca="1">IFERROR(__xludf.DUMMYFUNCTION("""COMPUTED_VALUE"""),9)</f>
        <v>9</v>
      </c>
      <c r="I8" s="60">
        <v>30</v>
      </c>
      <c r="J8" s="60">
        <v>7</v>
      </c>
      <c r="K8" s="60">
        <v>6</v>
      </c>
      <c r="L8" s="47">
        <v>5</v>
      </c>
      <c r="M8" s="47">
        <v>9</v>
      </c>
      <c r="N8" s="59">
        <f t="shared" si="3"/>
        <v>85.714285714285708</v>
      </c>
      <c r="O8" s="59">
        <f t="shared" si="3"/>
        <v>83.333333333333343</v>
      </c>
    </row>
    <row r="9" spans="1:28" ht="15.75" customHeight="1">
      <c r="A9" s="52">
        <v>4</v>
      </c>
      <c r="B9" s="61" t="str">
        <f ca="1">IFERROR(__xludf.DUMMYFUNCTION("""COMPUTED_VALUE"""),"F")</f>
        <v>F</v>
      </c>
      <c r="C9" s="62">
        <f ca="1">IFERROR(__xludf.DUMMYFUNCTION("""COMPUTED_VALUE"""),22)</f>
        <v>22</v>
      </c>
      <c r="D9" s="63">
        <f ca="1">IFERROR(__xludf.DUMMYFUNCTION("""COMPUTED_VALUE"""),149)</f>
        <v>149</v>
      </c>
      <c r="E9" s="64">
        <f ca="1">IFERROR(__xludf.DUMMYFUNCTION("""COMPUTED_VALUE"""),49)</f>
        <v>49</v>
      </c>
      <c r="F9" s="65">
        <f t="shared" ca="1" si="2"/>
        <v>22.071077879374801</v>
      </c>
      <c r="G9" s="62">
        <f ca="1">IFERROR(__xludf.DUMMYFUNCTION("""COMPUTED_VALUE"""),3)</f>
        <v>3</v>
      </c>
      <c r="H9" s="62">
        <f ca="1">IFERROR(__xludf.DUMMYFUNCTION("""COMPUTED_VALUE"""),10)</f>
        <v>10</v>
      </c>
      <c r="I9" s="66">
        <v>41</v>
      </c>
      <c r="J9" s="66">
        <v>6</v>
      </c>
      <c r="K9" s="66">
        <v>5</v>
      </c>
      <c r="L9" s="52">
        <v>3</v>
      </c>
      <c r="M9" s="52">
        <v>6</v>
      </c>
      <c r="N9" s="65">
        <f t="shared" si="3"/>
        <v>83.333333333333343</v>
      </c>
      <c r="O9" s="65">
        <f t="shared" si="3"/>
        <v>60</v>
      </c>
    </row>
    <row r="10" spans="1:28" ht="15.75" customHeight="1">
      <c r="A10" s="47">
        <v>5</v>
      </c>
      <c r="B10" s="55" t="str">
        <f ca="1">IFERROR(__xludf.DUMMYFUNCTION("""COMPUTED_VALUE"""),"M")</f>
        <v>M</v>
      </c>
      <c r="C10" s="56">
        <f ca="1">IFERROR(__xludf.DUMMYFUNCTION("""COMPUTED_VALUE"""),23)</f>
        <v>23</v>
      </c>
      <c r="D10" s="57">
        <f ca="1">IFERROR(__xludf.DUMMYFUNCTION("""COMPUTED_VALUE"""),169)</f>
        <v>169</v>
      </c>
      <c r="E10" s="58">
        <f ca="1">IFERROR(__xludf.DUMMYFUNCTION("""COMPUTED_VALUE"""),68)</f>
        <v>68</v>
      </c>
      <c r="F10" s="59">
        <f t="shared" ca="1" si="2"/>
        <v>23.808690171912748</v>
      </c>
      <c r="G10" s="56">
        <f ca="1">IFERROR(__xludf.DUMMYFUNCTION("""COMPUTED_VALUE"""),5)</f>
        <v>5</v>
      </c>
      <c r="H10" s="56">
        <f ca="1">IFERROR(__xludf.DUMMYFUNCTION("""COMPUTED_VALUE"""),8)</f>
        <v>8</v>
      </c>
      <c r="I10" s="60">
        <v>35</v>
      </c>
      <c r="J10" s="60">
        <v>4</v>
      </c>
      <c r="K10" s="60">
        <v>3</v>
      </c>
      <c r="L10" s="47">
        <v>6</v>
      </c>
      <c r="M10" s="47">
        <v>2</v>
      </c>
      <c r="N10" s="59">
        <f t="shared" si="3"/>
        <v>75</v>
      </c>
      <c r="O10" s="59">
        <f t="shared" si="3"/>
        <v>200</v>
      </c>
    </row>
    <row r="11" spans="1:28" ht="15.75" customHeight="1">
      <c r="A11" s="52">
        <v>6</v>
      </c>
      <c r="B11" s="61" t="str">
        <f ca="1">IFERROR(__xludf.DUMMYFUNCTION("""COMPUTED_VALUE"""),"F")</f>
        <v>F</v>
      </c>
      <c r="C11" s="62">
        <f ca="1">IFERROR(__xludf.DUMMYFUNCTION("""COMPUTED_VALUE"""),23)</f>
        <v>23</v>
      </c>
      <c r="D11" s="63">
        <f ca="1">IFERROR(__xludf.DUMMYFUNCTION("""COMPUTED_VALUE"""),156)</f>
        <v>156</v>
      </c>
      <c r="E11" s="64">
        <f ca="1">IFERROR(__xludf.DUMMYFUNCTION("""COMPUTED_VALUE"""),47)</f>
        <v>47</v>
      </c>
      <c r="F11" s="65">
        <f t="shared" ca="1" si="2"/>
        <v>19.312952005259696</v>
      </c>
      <c r="G11" s="62">
        <f ca="1">IFERROR(__xludf.DUMMYFUNCTION("""COMPUTED_VALUE"""),8)</f>
        <v>8</v>
      </c>
      <c r="H11" s="62">
        <f ca="1">IFERROR(__xludf.DUMMYFUNCTION("""COMPUTED_VALUE"""),9)</f>
        <v>9</v>
      </c>
      <c r="I11" s="66">
        <v>44</v>
      </c>
      <c r="J11" s="66">
        <v>6</v>
      </c>
      <c r="K11" s="66">
        <v>2</v>
      </c>
      <c r="L11" s="52">
        <v>5</v>
      </c>
      <c r="M11" s="52">
        <v>2</v>
      </c>
      <c r="N11" s="65">
        <f t="shared" si="3"/>
        <v>33.333333333333329</v>
      </c>
      <c r="O11" s="65">
        <f t="shared" si="3"/>
        <v>250</v>
      </c>
    </row>
    <row r="12" spans="1:28" ht="15.75" customHeight="1">
      <c r="A12" s="47">
        <v>7</v>
      </c>
      <c r="B12" s="55" t="str">
        <f ca="1">IFERROR(__xludf.DUMMYFUNCTION("""COMPUTED_VALUE"""),"M")</f>
        <v>M</v>
      </c>
      <c r="C12" s="56">
        <f ca="1">IFERROR(__xludf.DUMMYFUNCTION("""COMPUTED_VALUE"""),23)</f>
        <v>23</v>
      </c>
      <c r="D12" s="57">
        <f ca="1">IFERROR(__xludf.DUMMYFUNCTION("""COMPUTED_VALUE"""),181)</f>
        <v>181</v>
      </c>
      <c r="E12" s="58">
        <f ca="1">IFERROR(__xludf.DUMMYFUNCTION("""COMPUTED_VALUE"""),84)</f>
        <v>84</v>
      </c>
      <c r="F12" s="59">
        <f t="shared" ca="1" si="2"/>
        <v>25.640242971826254</v>
      </c>
      <c r="G12" s="56">
        <f ca="1">IFERROR(__xludf.DUMMYFUNCTION("""COMPUTED_VALUE"""),4)</f>
        <v>4</v>
      </c>
      <c r="H12" s="56">
        <f ca="1">IFERROR(__xludf.DUMMYFUNCTION("""COMPUTED_VALUE"""),7)</f>
        <v>7</v>
      </c>
      <c r="I12" s="60">
        <v>30</v>
      </c>
      <c r="J12" s="60">
        <v>2</v>
      </c>
      <c r="K12" s="60">
        <v>4</v>
      </c>
      <c r="L12" s="47">
        <v>3</v>
      </c>
      <c r="M12" s="47">
        <v>6</v>
      </c>
      <c r="N12" s="59">
        <f t="shared" si="3"/>
        <v>200</v>
      </c>
      <c r="O12" s="59">
        <f t="shared" si="3"/>
        <v>75</v>
      </c>
    </row>
    <row r="13" spans="1:28" ht="15.75" customHeight="1">
      <c r="A13" s="52">
        <v>8</v>
      </c>
      <c r="B13" s="61" t="str">
        <f ca="1">IFERROR(__xludf.DUMMYFUNCTION("""COMPUTED_VALUE"""),"M")</f>
        <v>M</v>
      </c>
      <c r="C13" s="62">
        <f ca="1">IFERROR(__xludf.DUMMYFUNCTION("""COMPUTED_VALUE"""),24)</f>
        <v>24</v>
      </c>
      <c r="D13" s="63">
        <f ca="1">IFERROR(__xludf.DUMMYFUNCTION("""COMPUTED_VALUE"""),169)</f>
        <v>169</v>
      </c>
      <c r="E13" s="64">
        <f ca="1">IFERROR(__xludf.DUMMYFUNCTION("""COMPUTED_VALUE"""),62)</f>
        <v>62</v>
      </c>
      <c r="F13" s="65">
        <f t="shared" ca="1" si="2"/>
        <v>21.707923392038094</v>
      </c>
      <c r="G13" s="62">
        <f ca="1">IFERROR(__xludf.DUMMYFUNCTION("""COMPUTED_VALUE"""),4)</f>
        <v>4</v>
      </c>
      <c r="H13" s="62">
        <f ca="1">IFERROR(__xludf.DUMMYFUNCTION("""COMPUTED_VALUE"""),2)</f>
        <v>2</v>
      </c>
      <c r="I13" s="66">
        <v>41</v>
      </c>
      <c r="J13" s="66">
        <v>5</v>
      </c>
      <c r="K13" s="66">
        <v>4</v>
      </c>
      <c r="L13" s="52">
        <v>3</v>
      </c>
      <c r="M13" s="52">
        <v>6</v>
      </c>
      <c r="N13" s="65">
        <f t="shared" si="3"/>
        <v>80</v>
      </c>
      <c r="O13" s="65">
        <f t="shared" si="3"/>
        <v>75</v>
      </c>
    </row>
    <row r="14" spans="1:28" ht="15.75" customHeight="1">
      <c r="A14" s="47">
        <v>9</v>
      </c>
      <c r="B14" s="55" t="str">
        <f ca="1">IFERROR(__xludf.DUMMYFUNCTION("""COMPUTED_VALUE"""),"M")</f>
        <v>M</v>
      </c>
      <c r="C14" s="56">
        <f ca="1">IFERROR(__xludf.DUMMYFUNCTION("""COMPUTED_VALUE"""),25)</f>
        <v>25</v>
      </c>
      <c r="D14" s="57">
        <f ca="1">IFERROR(__xludf.DUMMYFUNCTION("""COMPUTED_VALUE"""),164)</f>
        <v>164</v>
      </c>
      <c r="E14" s="58">
        <f ca="1">IFERROR(__xludf.DUMMYFUNCTION("""COMPUTED_VALUE"""),54.5)</f>
        <v>54.5</v>
      </c>
      <c r="F14" s="59">
        <f t="shared" ca="1" si="2"/>
        <v>20.263236168947056</v>
      </c>
      <c r="G14" s="56">
        <f ca="1">IFERROR(__xludf.DUMMYFUNCTION("""COMPUTED_VALUE"""),6)</f>
        <v>6</v>
      </c>
      <c r="H14" s="56">
        <f ca="1">IFERROR(__xludf.DUMMYFUNCTION("""COMPUTED_VALUE"""),4)</f>
        <v>4</v>
      </c>
      <c r="I14" s="60">
        <v>37</v>
      </c>
      <c r="J14" s="60">
        <v>6</v>
      </c>
      <c r="K14" s="60">
        <v>3</v>
      </c>
      <c r="L14" s="47">
        <v>7</v>
      </c>
      <c r="M14" s="47">
        <v>6</v>
      </c>
      <c r="N14" s="59">
        <f t="shared" si="3"/>
        <v>50</v>
      </c>
      <c r="O14" s="59">
        <f t="shared" si="3"/>
        <v>233.33333333333334</v>
      </c>
    </row>
    <row r="15" spans="1:28" ht="15.75" customHeight="1">
      <c r="A15" s="52">
        <v>10</v>
      </c>
      <c r="B15" s="61" t="str">
        <f ca="1">IFERROR(__xludf.DUMMYFUNCTION("""COMPUTED_VALUE"""),"M")</f>
        <v>M</v>
      </c>
      <c r="C15" s="62">
        <f ca="1">IFERROR(__xludf.DUMMYFUNCTION("""COMPUTED_VALUE"""),22)</f>
        <v>22</v>
      </c>
      <c r="D15" s="63">
        <f ca="1">IFERROR(__xludf.DUMMYFUNCTION("""COMPUTED_VALUE"""),171)</f>
        <v>171</v>
      </c>
      <c r="E15" s="64">
        <f ca="1">IFERROR(__xludf.DUMMYFUNCTION("""COMPUTED_VALUE"""),71)</f>
        <v>71</v>
      </c>
      <c r="F15" s="65">
        <f t="shared" ca="1" si="2"/>
        <v>24.280975342840531</v>
      </c>
      <c r="G15" s="62">
        <f ca="1">IFERROR(__xludf.DUMMYFUNCTION("""COMPUTED_VALUE"""),4)</f>
        <v>4</v>
      </c>
      <c r="H15" s="62">
        <f ca="1">IFERROR(__xludf.DUMMYFUNCTION("""COMPUTED_VALUE"""),6)</f>
        <v>6</v>
      </c>
      <c r="I15" s="66">
        <v>54</v>
      </c>
      <c r="J15" s="66">
        <v>3</v>
      </c>
      <c r="K15" s="66">
        <v>6</v>
      </c>
      <c r="L15" s="52">
        <v>3</v>
      </c>
      <c r="M15" s="52">
        <v>7</v>
      </c>
      <c r="N15" s="65">
        <f t="shared" si="3"/>
        <v>200</v>
      </c>
      <c r="O15" s="65">
        <f t="shared" si="3"/>
        <v>50</v>
      </c>
    </row>
    <row r="16" spans="1:28" ht="15.75" customHeight="1">
      <c r="A16" s="52">
        <v>11</v>
      </c>
      <c r="B16" s="61" t="str">
        <f ca="1">IFERROR(__xludf.DUMMYFUNCTION("""COMPUTED_VALUE"""),"M")</f>
        <v>M</v>
      </c>
      <c r="C16" s="62">
        <f ca="1">IFERROR(__xludf.DUMMYFUNCTION("""COMPUTED_VALUE"""),23)</f>
        <v>23</v>
      </c>
      <c r="D16" s="63">
        <f ca="1">IFERROR(__xludf.DUMMYFUNCTION("""COMPUTED_VALUE"""),172)</f>
        <v>172</v>
      </c>
      <c r="E16" s="64">
        <f ca="1">IFERROR(__xludf.DUMMYFUNCTION("""COMPUTED_VALUE"""),65)</f>
        <v>65</v>
      </c>
      <c r="F16" s="65">
        <f t="shared" ca="1" si="2"/>
        <v>21.971335857220122</v>
      </c>
      <c r="G16" s="62">
        <f ca="1">IFERROR(__xludf.DUMMYFUNCTION("""COMPUTED_VALUE"""),2)</f>
        <v>2</v>
      </c>
      <c r="H16" s="62">
        <f ca="1">IFERROR(__xludf.DUMMYFUNCTION("""COMPUTED_VALUE"""),6)</f>
        <v>6</v>
      </c>
      <c r="I16" s="66">
        <v>43</v>
      </c>
      <c r="J16" s="66">
        <v>3</v>
      </c>
      <c r="K16" s="66">
        <v>3</v>
      </c>
      <c r="L16" s="52">
        <v>3</v>
      </c>
      <c r="M16" s="52">
        <v>2</v>
      </c>
      <c r="N16" s="65">
        <f t="shared" si="3"/>
        <v>100</v>
      </c>
      <c r="O16" s="65">
        <f t="shared" si="3"/>
        <v>100</v>
      </c>
    </row>
    <row r="17" spans="1:28" ht="15.75" customHeight="1">
      <c r="A17" s="52">
        <v>12</v>
      </c>
      <c r="B17" s="47" t="str">
        <f ca="1">IFERROR(__xludf.DUMMYFUNCTION("""COMPUTED_VALUE"""),"M")</f>
        <v>M</v>
      </c>
      <c r="C17" s="47">
        <f ca="1">IFERROR(__xludf.DUMMYFUNCTION("""COMPUTED_VALUE"""),20)</f>
        <v>20</v>
      </c>
      <c r="D17" s="57">
        <f ca="1">IFERROR(__xludf.DUMMYFUNCTION("""COMPUTED_VALUE"""),177)</f>
        <v>177</v>
      </c>
      <c r="E17" s="58">
        <f ca="1">IFERROR(__xludf.DUMMYFUNCTION("""COMPUTED_VALUE"""),75)</f>
        <v>75</v>
      </c>
      <c r="F17" s="59">
        <f t="shared" ca="1" si="2"/>
        <v>23.93948099205209</v>
      </c>
      <c r="G17" s="47">
        <f ca="1">IFERROR(__xludf.DUMMYFUNCTION("""COMPUTED_VALUE"""),7)</f>
        <v>7</v>
      </c>
      <c r="H17" s="47">
        <f ca="1">IFERROR(__xludf.DUMMYFUNCTION("""COMPUTED_VALUE"""),10)</f>
        <v>10</v>
      </c>
      <c r="I17" s="47">
        <v>48</v>
      </c>
      <c r="J17" s="47">
        <v>4</v>
      </c>
      <c r="K17" s="47">
        <v>6</v>
      </c>
      <c r="L17" s="47">
        <v>6</v>
      </c>
      <c r="M17" s="47">
        <v>4</v>
      </c>
      <c r="N17" s="59">
        <f t="shared" si="3"/>
        <v>150</v>
      </c>
      <c r="O17" s="59">
        <f t="shared" si="3"/>
        <v>100</v>
      </c>
    </row>
    <row r="18" spans="1:28" ht="15.75" customHeight="1">
      <c r="A18" s="52">
        <v>13</v>
      </c>
      <c r="B18" s="52" t="str">
        <f ca="1">IFERROR(__xludf.DUMMYFUNCTION("""COMPUTED_VALUE"""),"M")</f>
        <v>M</v>
      </c>
      <c r="C18" s="52">
        <f ca="1">IFERROR(__xludf.DUMMYFUNCTION("""COMPUTED_VALUE"""),21)</f>
        <v>21</v>
      </c>
      <c r="D18" s="63">
        <f ca="1">IFERROR(__xludf.DUMMYFUNCTION("""COMPUTED_VALUE"""),177.5)</f>
        <v>177.5</v>
      </c>
      <c r="E18" s="64">
        <f ca="1">IFERROR(__xludf.DUMMYFUNCTION("""COMPUTED_VALUE"""),69)</f>
        <v>69</v>
      </c>
      <c r="F18" s="65">
        <f t="shared" ca="1" si="2"/>
        <v>21.900416584011108</v>
      </c>
      <c r="G18" s="52">
        <f ca="1">IFERROR(__xludf.DUMMYFUNCTION("""COMPUTED_VALUE"""),4)</f>
        <v>4</v>
      </c>
      <c r="H18" s="52">
        <f ca="1">IFERROR(__xludf.DUMMYFUNCTION("""COMPUTED_VALUE"""),4)</f>
        <v>4</v>
      </c>
      <c r="I18" s="52">
        <v>60</v>
      </c>
      <c r="J18" s="52">
        <v>3</v>
      </c>
      <c r="K18" s="52">
        <v>3</v>
      </c>
      <c r="L18" s="52">
        <v>4</v>
      </c>
      <c r="M18" s="52">
        <v>2</v>
      </c>
      <c r="N18" s="65">
        <f t="shared" si="3"/>
        <v>100</v>
      </c>
      <c r="O18" s="65">
        <f t="shared" si="3"/>
        <v>133.33333333333331</v>
      </c>
    </row>
    <row r="19" spans="1:28" ht="15.75" customHeight="1">
      <c r="A19" s="52">
        <v>14</v>
      </c>
      <c r="B19" s="44" t="str">
        <f ca="1">IFERROR(__xludf.DUMMYFUNCTION("""COMPUTED_VALUE"""),"M")</f>
        <v>M</v>
      </c>
      <c r="C19" s="44">
        <f ca="1">IFERROR(__xludf.DUMMYFUNCTION("""COMPUTED_VALUE"""),21)</f>
        <v>21</v>
      </c>
      <c r="D19" s="67">
        <f ca="1">IFERROR(__xludf.DUMMYFUNCTION("""COMPUTED_VALUE"""),177)</f>
        <v>177</v>
      </c>
      <c r="E19" s="68">
        <f ca="1">IFERROR(__xludf.DUMMYFUNCTION("""COMPUTED_VALUE"""),70)</f>
        <v>70</v>
      </c>
      <c r="F19" s="69">
        <f t="shared" ca="1" si="2"/>
        <v>22.343515592581952</v>
      </c>
      <c r="G19" s="44">
        <f ca="1">IFERROR(__xludf.DUMMYFUNCTION("""COMPUTED_VALUE"""),4)</f>
        <v>4</v>
      </c>
      <c r="H19" s="44">
        <f ca="1">IFERROR(__xludf.DUMMYFUNCTION("""COMPUTED_VALUE"""),2)</f>
        <v>2</v>
      </c>
      <c r="I19" s="44">
        <v>51</v>
      </c>
      <c r="J19" s="44">
        <v>2</v>
      </c>
      <c r="K19" s="44">
        <v>6</v>
      </c>
      <c r="L19" s="44">
        <v>3</v>
      </c>
      <c r="M19" s="44">
        <v>4</v>
      </c>
      <c r="N19" s="69">
        <f t="shared" si="3"/>
        <v>300</v>
      </c>
      <c r="O19" s="69">
        <f t="shared" si="3"/>
        <v>50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ht="15.75" customHeight="1">
      <c r="A20" s="44"/>
      <c r="B20" s="44"/>
      <c r="G20" s="44"/>
    </row>
    <row r="21" spans="1:28" ht="15.75" customHeight="1">
      <c r="A21" s="44" t="s">
        <v>13</v>
      </c>
      <c r="B21" s="44"/>
      <c r="G21" s="44"/>
      <c r="J21" s="70">
        <v>0.7233735241096666</v>
      </c>
      <c r="K21" s="70"/>
      <c r="L21" s="70">
        <v>0.9254875021733282</v>
      </c>
      <c r="M21" s="70"/>
      <c r="N21" s="70">
        <v>0.77481709020962031</v>
      </c>
      <c r="O21" s="70"/>
    </row>
    <row r="22" spans="1:28" ht="15.75" customHeight="1">
      <c r="A22" s="44" t="s">
        <v>14</v>
      </c>
      <c r="B22" s="44"/>
      <c r="G22" s="44"/>
      <c r="J22" s="70">
        <f>(J4-K4)/J5</f>
        <v>9.0550020500004796E-2</v>
      </c>
      <c r="K22" s="70"/>
      <c r="L22" s="70">
        <f>(L4-M4)/L5</f>
        <v>-0.15496702334730186</v>
      </c>
      <c r="M22" s="70"/>
      <c r="N22" s="70">
        <f>(N4-O4)/N5</f>
        <v>-0.10051717458065611</v>
      </c>
      <c r="O22" s="70"/>
    </row>
    <row r="23" spans="1:28" ht="15.75" customHeight="1">
      <c r="A23" s="44"/>
      <c r="B23" s="44"/>
      <c r="G23" s="44"/>
      <c r="K23" s="70">
        <f>TTEST(J4:J19,L4:L19,2,1)</f>
        <v>0.88086664276267079</v>
      </c>
      <c r="L23" s="70"/>
      <c r="M23" s="70">
        <f>TTEST(K4:K19,M4:M19,2,1)</f>
        <v>0.27307294434664231</v>
      </c>
    </row>
    <row r="24" spans="1:28" ht="15.75" customHeight="1">
      <c r="A24" s="44"/>
      <c r="B24" s="44"/>
      <c r="G24" s="44"/>
      <c r="K24" s="70">
        <f>(J4-L4)/J5</f>
        <v>-4.5275010250002114E-2</v>
      </c>
      <c r="L24" s="70"/>
      <c r="M24" s="70">
        <f>(K4-M4)/K5</f>
        <v>-0.29777500019127934</v>
      </c>
    </row>
    <row r="25" spans="1:28" ht="15.75" customHeight="1">
      <c r="A25" s="44"/>
      <c r="B25" s="44"/>
      <c r="G25" s="44"/>
    </row>
    <row r="26" spans="1:28" ht="15.75" customHeight="1">
      <c r="A26" s="44"/>
      <c r="B26" s="44"/>
      <c r="G26" s="44"/>
    </row>
    <row r="27" spans="1:28" ht="15.75" customHeight="1">
      <c r="A27" s="44"/>
      <c r="B27" s="44"/>
      <c r="G27" s="44"/>
    </row>
    <row r="28" spans="1:28" ht="15.75" customHeight="1">
      <c r="A28" s="44"/>
      <c r="B28" s="44"/>
      <c r="G28" s="44"/>
    </row>
    <row r="29" spans="1:28" ht="15.75" customHeight="1">
      <c r="A29" s="44"/>
      <c r="B29" s="44"/>
      <c r="G29" s="44"/>
    </row>
    <row r="30" spans="1:28" ht="15.75" customHeight="1">
      <c r="A30" s="44"/>
      <c r="B30" s="44"/>
      <c r="G30" s="44"/>
    </row>
    <row r="31" spans="1:28" ht="15.75" customHeight="1">
      <c r="A31" s="44"/>
      <c r="B31" s="44"/>
      <c r="G31" s="44"/>
    </row>
    <row r="32" spans="1:28" ht="15.75" customHeight="1">
      <c r="A32" s="44"/>
      <c r="B32" s="44"/>
      <c r="G32" s="44"/>
    </row>
    <row r="33" spans="1:7" ht="15.75" customHeight="1">
      <c r="A33" s="44"/>
      <c r="B33" s="44"/>
      <c r="G33" s="44"/>
    </row>
    <row r="34" spans="1:7" ht="15.75" customHeight="1">
      <c r="A34" s="44"/>
      <c r="B34" s="44"/>
      <c r="G34" s="44"/>
    </row>
    <row r="35" spans="1:7" ht="15.75" customHeight="1">
      <c r="A35" s="44"/>
      <c r="B35" s="44"/>
      <c r="G35" s="44"/>
    </row>
    <row r="36" spans="1:7" ht="15.75" customHeight="1">
      <c r="A36" s="44"/>
      <c r="B36" s="44"/>
      <c r="G36" s="44"/>
    </row>
    <row r="37" spans="1:7" ht="15.75" customHeight="1">
      <c r="A37" s="44"/>
      <c r="B37" s="44"/>
      <c r="G37" s="44"/>
    </row>
    <row r="38" spans="1:7" ht="15.75" customHeight="1">
      <c r="A38" s="44"/>
      <c r="B38" s="44"/>
      <c r="G38" s="44"/>
    </row>
    <row r="39" spans="1:7" ht="15.75" customHeight="1">
      <c r="A39" s="44"/>
      <c r="B39" s="44"/>
      <c r="G39" s="44"/>
    </row>
    <row r="40" spans="1:7" ht="15.75" customHeight="1">
      <c r="A40" s="44"/>
      <c r="B40" s="44"/>
      <c r="G40" s="44"/>
    </row>
    <row r="41" spans="1:7" ht="15.75" customHeight="1">
      <c r="A41" s="44"/>
      <c r="B41" s="44"/>
      <c r="G41" s="44"/>
    </row>
    <row r="42" spans="1:7" ht="15.75" customHeight="1">
      <c r="A42" s="44"/>
      <c r="B42" s="44"/>
      <c r="G42" s="44"/>
    </row>
    <row r="43" spans="1:7" ht="15.75" customHeight="1">
      <c r="A43" s="44"/>
      <c r="B43" s="44"/>
      <c r="G43" s="44"/>
    </row>
    <row r="44" spans="1:7" ht="15.75" customHeight="1">
      <c r="A44" s="44"/>
      <c r="B44" s="44"/>
      <c r="G44" s="44"/>
    </row>
    <row r="45" spans="1:7" ht="15.75" customHeight="1">
      <c r="A45" s="44"/>
      <c r="B45" s="44"/>
      <c r="G45" s="44"/>
    </row>
    <row r="46" spans="1:7" ht="15.75" customHeight="1">
      <c r="A46" s="44"/>
      <c r="B46" s="44"/>
      <c r="G46" s="44"/>
    </row>
    <row r="47" spans="1:7" ht="15.75" customHeight="1">
      <c r="A47" s="44"/>
      <c r="B47" s="44"/>
      <c r="G47" s="44"/>
    </row>
    <row r="48" spans="1:7" ht="15.75" customHeight="1">
      <c r="A48" s="44"/>
      <c r="B48" s="44"/>
      <c r="G48" s="44"/>
    </row>
    <row r="49" spans="1:7" ht="15.75" customHeight="1">
      <c r="A49" s="44"/>
      <c r="B49" s="44"/>
      <c r="G49" s="44"/>
    </row>
    <row r="50" spans="1:7" ht="13">
      <c r="A50" s="44"/>
      <c r="B50" s="44"/>
      <c r="G50" s="44"/>
    </row>
    <row r="51" spans="1:7" ht="13">
      <c r="A51" s="44"/>
      <c r="B51" s="44"/>
      <c r="G51" s="44"/>
    </row>
    <row r="52" spans="1:7" ht="13">
      <c r="A52" s="44"/>
      <c r="B52" s="44"/>
      <c r="G52" s="44"/>
    </row>
    <row r="53" spans="1:7" ht="13">
      <c r="A53" s="44"/>
      <c r="B53" s="44"/>
      <c r="G53" s="44"/>
    </row>
    <row r="54" spans="1:7" ht="13">
      <c r="A54" s="44"/>
      <c r="B54" s="44"/>
      <c r="G54" s="44"/>
    </row>
    <row r="55" spans="1:7" ht="13">
      <c r="A55" s="44"/>
      <c r="B55" s="44"/>
      <c r="G55" s="44"/>
    </row>
    <row r="56" spans="1:7" ht="13">
      <c r="A56" s="44"/>
      <c r="B56" s="44"/>
      <c r="G56" s="44"/>
    </row>
    <row r="57" spans="1:7" ht="13">
      <c r="A57" s="44"/>
      <c r="B57" s="44"/>
      <c r="G57" s="44"/>
    </row>
    <row r="58" spans="1:7" ht="13">
      <c r="A58" s="44"/>
      <c r="B58" s="44"/>
      <c r="G58" s="44"/>
    </row>
    <row r="59" spans="1:7" ht="13">
      <c r="A59" s="44"/>
      <c r="B59" s="44"/>
      <c r="G59" s="44"/>
    </row>
    <row r="60" spans="1:7" ht="13">
      <c r="A60" s="44"/>
      <c r="B60" s="44"/>
      <c r="G60" s="44"/>
    </row>
    <row r="61" spans="1:7" ht="13">
      <c r="A61" s="44"/>
      <c r="B61" s="44"/>
      <c r="G61" s="44"/>
    </row>
    <row r="62" spans="1:7" ht="13">
      <c r="A62" s="44"/>
      <c r="B62" s="44"/>
      <c r="G62" s="44"/>
    </row>
    <row r="63" spans="1:7" ht="13">
      <c r="A63" s="44"/>
      <c r="B63" s="44"/>
      <c r="G63" s="44"/>
    </row>
    <row r="64" spans="1:7" ht="13">
      <c r="A64" s="44"/>
      <c r="B64" s="44"/>
      <c r="G64" s="44"/>
    </row>
    <row r="65" spans="1:7" ht="13">
      <c r="A65" s="44"/>
      <c r="B65" s="44"/>
      <c r="G65" s="44"/>
    </row>
    <row r="66" spans="1:7" ht="13">
      <c r="A66" s="44"/>
      <c r="B66" s="44"/>
      <c r="G66" s="44"/>
    </row>
    <row r="67" spans="1:7" ht="13">
      <c r="A67" s="44"/>
      <c r="B67" s="44"/>
      <c r="G67" s="44"/>
    </row>
    <row r="68" spans="1:7" ht="13">
      <c r="A68" s="44"/>
      <c r="B68" s="44"/>
      <c r="G68" s="44"/>
    </row>
    <row r="69" spans="1:7" ht="13">
      <c r="A69" s="44"/>
      <c r="B69" s="44"/>
      <c r="G69" s="44"/>
    </row>
    <row r="70" spans="1:7" ht="13">
      <c r="A70" s="44"/>
      <c r="B70" s="44"/>
      <c r="G70" s="44"/>
    </row>
    <row r="71" spans="1:7" ht="13">
      <c r="A71" s="44"/>
      <c r="B71" s="44"/>
      <c r="G71" s="44"/>
    </row>
    <row r="72" spans="1:7" ht="13">
      <c r="A72" s="44"/>
      <c r="B72" s="44"/>
      <c r="G72" s="44"/>
    </row>
    <row r="73" spans="1:7" ht="13">
      <c r="A73" s="44"/>
      <c r="B73" s="44"/>
      <c r="G73" s="44"/>
    </row>
    <row r="74" spans="1:7" ht="13">
      <c r="A74" s="44"/>
      <c r="B74" s="44"/>
      <c r="G74" s="44"/>
    </row>
    <row r="75" spans="1:7" ht="13">
      <c r="A75" s="44"/>
      <c r="B75" s="44"/>
      <c r="G75" s="44"/>
    </row>
    <row r="76" spans="1:7" ht="13">
      <c r="A76" s="44"/>
      <c r="B76" s="44"/>
      <c r="G76" s="44"/>
    </row>
    <row r="77" spans="1:7" ht="13">
      <c r="A77" s="44"/>
      <c r="B77" s="44"/>
      <c r="G77" s="44"/>
    </row>
    <row r="78" spans="1:7" ht="13">
      <c r="A78" s="44"/>
      <c r="B78" s="44"/>
      <c r="G78" s="44"/>
    </row>
    <row r="79" spans="1:7" ht="13">
      <c r="A79" s="44"/>
      <c r="B79" s="44"/>
      <c r="G79" s="44"/>
    </row>
    <row r="80" spans="1:7" ht="13">
      <c r="A80" s="44"/>
      <c r="B80" s="44"/>
      <c r="G80" s="44"/>
    </row>
    <row r="81" spans="1:7" ht="13">
      <c r="A81" s="44"/>
      <c r="B81" s="44"/>
      <c r="G81" s="44"/>
    </row>
    <row r="82" spans="1:7" ht="13">
      <c r="A82" s="44"/>
      <c r="B82" s="44"/>
      <c r="G82" s="44"/>
    </row>
    <row r="83" spans="1:7" ht="13">
      <c r="A83" s="44"/>
      <c r="B83" s="44"/>
      <c r="G83" s="44"/>
    </row>
    <row r="84" spans="1:7" ht="13">
      <c r="A84" s="44"/>
      <c r="B84" s="44"/>
      <c r="G84" s="44"/>
    </row>
    <row r="85" spans="1:7" ht="13">
      <c r="A85" s="44"/>
      <c r="B85" s="44"/>
      <c r="G85" s="44"/>
    </row>
    <row r="86" spans="1:7" ht="13">
      <c r="A86" s="44"/>
      <c r="B86" s="44"/>
      <c r="G86" s="44"/>
    </row>
    <row r="87" spans="1:7" ht="13">
      <c r="A87" s="44"/>
      <c r="B87" s="44"/>
      <c r="G87" s="44"/>
    </row>
    <row r="88" spans="1:7" ht="13">
      <c r="A88" s="44"/>
      <c r="B88" s="44"/>
      <c r="G88" s="44"/>
    </row>
    <row r="89" spans="1:7" ht="13">
      <c r="A89" s="44"/>
      <c r="B89" s="44"/>
      <c r="G89" s="44"/>
    </row>
    <row r="90" spans="1:7" ht="13">
      <c r="A90" s="44"/>
      <c r="B90" s="44"/>
      <c r="G90" s="44"/>
    </row>
    <row r="91" spans="1:7" ht="13">
      <c r="A91" s="44"/>
      <c r="B91" s="44"/>
      <c r="G91" s="44"/>
    </row>
    <row r="92" spans="1:7" ht="13">
      <c r="A92" s="44"/>
      <c r="B92" s="44"/>
      <c r="G92" s="44"/>
    </row>
    <row r="93" spans="1:7" ht="13">
      <c r="A93" s="44"/>
      <c r="B93" s="44"/>
      <c r="G93" s="44"/>
    </row>
    <row r="94" spans="1:7" ht="13">
      <c r="A94" s="44"/>
      <c r="B94" s="44"/>
      <c r="G94" s="44"/>
    </row>
    <row r="95" spans="1:7" ht="13">
      <c r="A95" s="44"/>
      <c r="B95" s="44"/>
      <c r="G95" s="44"/>
    </row>
    <row r="96" spans="1:7" ht="13">
      <c r="A96" s="44"/>
      <c r="B96" s="44"/>
      <c r="G96" s="44"/>
    </row>
    <row r="97" spans="1:7" ht="13">
      <c r="A97" s="44"/>
      <c r="B97" s="44"/>
      <c r="G97" s="44"/>
    </row>
    <row r="98" spans="1:7" ht="13">
      <c r="A98" s="44"/>
      <c r="B98" s="44"/>
      <c r="G98" s="44"/>
    </row>
    <row r="99" spans="1:7" ht="13">
      <c r="A99" s="44"/>
      <c r="B99" s="44"/>
      <c r="G99" s="44"/>
    </row>
    <row r="100" spans="1:7" ht="13">
      <c r="A100" s="44"/>
      <c r="B100" s="44"/>
      <c r="G100" s="44"/>
    </row>
    <row r="101" spans="1:7" ht="13">
      <c r="A101" s="44"/>
      <c r="B101" s="44"/>
      <c r="G101" s="44"/>
    </row>
    <row r="102" spans="1:7" ht="13">
      <c r="A102" s="44"/>
      <c r="B102" s="44"/>
      <c r="G102" s="44"/>
    </row>
    <row r="103" spans="1:7" ht="13">
      <c r="A103" s="44"/>
      <c r="B103" s="44"/>
      <c r="G103" s="44"/>
    </row>
    <row r="104" spans="1:7" ht="13">
      <c r="A104" s="44"/>
      <c r="B104" s="44"/>
      <c r="G104" s="44"/>
    </row>
    <row r="105" spans="1:7" ht="13">
      <c r="A105" s="44"/>
      <c r="B105" s="44"/>
      <c r="G105" s="44"/>
    </row>
    <row r="106" spans="1:7" ht="13">
      <c r="A106" s="44"/>
      <c r="B106" s="44"/>
      <c r="G106" s="44"/>
    </row>
    <row r="107" spans="1:7" ht="13">
      <c r="A107" s="44"/>
      <c r="B107" s="44"/>
      <c r="G107" s="44"/>
    </row>
    <row r="108" spans="1:7" ht="13">
      <c r="A108" s="44"/>
      <c r="B108" s="44"/>
      <c r="G108" s="44"/>
    </row>
    <row r="109" spans="1:7" ht="13">
      <c r="A109" s="44"/>
      <c r="B109" s="44"/>
      <c r="G109" s="44"/>
    </row>
    <row r="110" spans="1:7" ht="13">
      <c r="A110" s="44"/>
      <c r="B110" s="44"/>
      <c r="G110" s="44"/>
    </row>
    <row r="111" spans="1:7" ht="13">
      <c r="A111" s="44"/>
      <c r="B111" s="44"/>
      <c r="G111" s="44"/>
    </row>
    <row r="112" spans="1:7" ht="13">
      <c r="A112" s="44"/>
      <c r="B112" s="44"/>
      <c r="G112" s="44"/>
    </row>
    <row r="113" spans="1:7" ht="13">
      <c r="A113" s="44"/>
      <c r="B113" s="44"/>
      <c r="G113" s="44"/>
    </row>
    <row r="114" spans="1:7" ht="13">
      <c r="A114" s="44"/>
      <c r="B114" s="44"/>
      <c r="G114" s="44"/>
    </row>
    <row r="115" spans="1:7" ht="13">
      <c r="A115" s="44"/>
      <c r="B115" s="44"/>
      <c r="G115" s="44"/>
    </row>
    <row r="116" spans="1:7" ht="13">
      <c r="A116" s="44"/>
      <c r="B116" s="44"/>
      <c r="G116" s="44"/>
    </row>
    <row r="117" spans="1:7" ht="13">
      <c r="A117" s="44"/>
      <c r="B117" s="44"/>
      <c r="G117" s="44"/>
    </row>
    <row r="118" spans="1:7" ht="13">
      <c r="A118" s="44"/>
      <c r="B118" s="44"/>
      <c r="G118" s="44"/>
    </row>
    <row r="119" spans="1:7" ht="13">
      <c r="A119" s="44"/>
      <c r="B119" s="44"/>
      <c r="G119" s="44"/>
    </row>
    <row r="120" spans="1:7" ht="13">
      <c r="A120" s="44"/>
      <c r="B120" s="44"/>
      <c r="G120" s="44"/>
    </row>
    <row r="121" spans="1:7" ht="13">
      <c r="A121" s="44"/>
      <c r="B121" s="44"/>
      <c r="G121" s="44"/>
    </row>
    <row r="122" spans="1:7" ht="13">
      <c r="A122" s="44"/>
      <c r="B122" s="44"/>
      <c r="G122" s="44"/>
    </row>
    <row r="123" spans="1:7" ht="13">
      <c r="A123" s="44"/>
      <c r="B123" s="44"/>
      <c r="G123" s="44"/>
    </row>
    <row r="124" spans="1:7" ht="13">
      <c r="A124" s="44"/>
      <c r="B124" s="44"/>
      <c r="G124" s="44"/>
    </row>
    <row r="125" spans="1:7" ht="13">
      <c r="A125" s="44"/>
      <c r="B125" s="44"/>
      <c r="G125" s="44"/>
    </row>
    <row r="126" spans="1:7" ht="13">
      <c r="A126" s="44"/>
      <c r="B126" s="44"/>
      <c r="G126" s="44"/>
    </row>
    <row r="127" spans="1:7" ht="13">
      <c r="A127" s="44"/>
      <c r="B127" s="44"/>
      <c r="G127" s="44"/>
    </row>
    <row r="128" spans="1:7" ht="13">
      <c r="A128" s="44"/>
      <c r="B128" s="44"/>
      <c r="G128" s="44"/>
    </row>
    <row r="129" spans="1:7" ht="13">
      <c r="A129" s="44"/>
      <c r="B129" s="44"/>
      <c r="G129" s="44"/>
    </row>
    <row r="130" spans="1:7" ht="13">
      <c r="A130" s="44"/>
      <c r="B130" s="44"/>
      <c r="G130" s="44"/>
    </row>
    <row r="131" spans="1:7" ht="13">
      <c r="A131" s="44"/>
      <c r="B131" s="44"/>
      <c r="G131" s="44"/>
    </row>
    <row r="132" spans="1:7" ht="13">
      <c r="A132" s="44"/>
      <c r="B132" s="44"/>
      <c r="G132" s="44"/>
    </row>
    <row r="133" spans="1:7" ht="13">
      <c r="A133" s="44"/>
      <c r="B133" s="44"/>
      <c r="G133" s="44"/>
    </row>
    <row r="134" spans="1:7" ht="13">
      <c r="A134" s="44"/>
      <c r="B134" s="44"/>
      <c r="G134" s="44"/>
    </row>
    <row r="135" spans="1:7" ht="13">
      <c r="A135" s="44"/>
      <c r="B135" s="44"/>
      <c r="G135" s="44"/>
    </row>
    <row r="136" spans="1:7" ht="13">
      <c r="A136" s="44"/>
      <c r="B136" s="44"/>
      <c r="G136" s="44"/>
    </row>
    <row r="137" spans="1:7" ht="13">
      <c r="A137" s="44"/>
      <c r="B137" s="44"/>
      <c r="G137" s="44"/>
    </row>
    <row r="138" spans="1:7" ht="13">
      <c r="A138" s="44"/>
      <c r="B138" s="44"/>
      <c r="G138" s="44"/>
    </row>
    <row r="139" spans="1:7" ht="13">
      <c r="A139" s="44"/>
      <c r="B139" s="44"/>
      <c r="G139" s="44"/>
    </row>
    <row r="140" spans="1:7" ht="13">
      <c r="A140" s="44"/>
      <c r="B140" s="44"/>
      <c r="G140" s="44"/>
    </row>
    <row r="141" spans="1:7" ht="13">
      <c r="A141" s="44"/>
      <c r="B141" s="44"/>
      <c r="G141" s="44"/>
    </row>
    <row r="142" spans="1:7" ht="13">
      <c r="A142" s="44"/>
      <c r="B142" s="44"/>
      <c r="G142" s="44"/>
    </row>
    <row r="143" spans="1:7" ht="13">
      <c r="A143" s="44"/>
      <c r="B143" s="44"/>
      <c r="G143" s="44"/>
    </row>
    <row r="144" spans="1:7" ht="13">
      <c r="A144" s="44"/>
      <c r="B144" s="44"/>
      <c r="G144" s="44"/>
    </row>
    <row r="145" spans="1:7" ht="13">
      <c r="A145" s="44"/>
      <c r="B145" s="44"/>
      <c r="G145" s="44"/>
    </row>
    <row r="146" spans="1:7" ht="13">
      <c r="A146" s="44"/>
      <c r="B146" s="44"/>
      <c r="G146" s="44"/>
    </row>
    <row r="147" spans="1:7" ht="13">
      <c r="A147" s="44"/>
      <c r="B147" s="44"/>
      <c r="G147" s="44"/>
    </row>
    <row r="148" spans="1:7" ht="13">
      <c r="A148" s="44"/>
      <c r="B148" s="44"/>
      <c r="G148" s="44"/>
    </row>
    <row r="149" spans="1:7" ht="13">
      <c r="A149" s="44"/>
      <c r="B149" s="44"/>
      <c r="G149" s="44"/>
    </row>
    <row r="150" spans="1:7" ht="13">
      <c r="A150" s="44"/>
      <c r="B150" s="44"/>
      <c r="G150" s="44"/>
    </row>
    <row r="151" spans="1:7" ht="13">
      <c r="A151" s="44"/>
      <c r="B151" s="44"/>
      <c r="G151" s="44"/>
    </row>
    <row r="152" spans="1:7" ht="13">
      <c r="A152" s="44"/>
      <c r="B152" s="44"/>
      <c r="G152" s="44"/>
    </row>
    <row r="153" spans="1:7" ht="13">
      <c r="A153" s="44"/>
      <c r="B153" s="44"/>
      <c r="G153" s="44"/>
    </row>
    <row r="154" spans="1:7" ht="13">
      <c r="A154" s="44"/>
      <c r="B154" s="44"/>
      <c r="G154" s="44"/>
    </row>
    <row r="155" spans="1:7" ht="13">
      <c r="A155" s="44"/>
      <c r="B155" s="44"/>
      <c r="G155" s="44"/>
    </row>
    <row r="156" spans="1:7" ht="13">
      <c r="A156" s="44"/>
      <c r="B156" s="44"/>
      <c r="G156" s="44"/>
    </row>
    <row r="157" spans="1:7" ht="13">
      <c r="A157" s="44"/>
      <c r="B157" s="44"/>
      <c r="G157" s="44"/>
    </row>
    <row r="158" spans="1:7" ht="13">
      <c r="A158" s="44"/>
      <c r="B158" s="44"/>
      <c r="G158" s="44"/>
    </row>
    <row r="159" spans="1:7" ht="13">
      <c r="A159" s="44"/>
      <c r="B159" s="44"/>
      <c r="G159" s="44"/>
    </row>
    <row r="160" spans="1:7" ht="13">
      <c r="A160" s="44"/>
      <c r="B160" s="44"/>
      <c r="G160" s="44"/>
    </row>
    <row r="161" spans="1:7" ht="13">
      <c r="A161" s="44"/>
      <c r="B161" s="44"/>
      <c r="G161" s="44"/>
    </row>
    <row r="162" spans="1:7" ht="13">
      <c r="A162" s="44"/>
      <c r="B162" s="44"/>
      <c r="G162" s="44"/>
    </row>
    <row r="163" spans="1:7" ht="13">
      <c r="A163" s="44"/>
      <c r="B163" s="44"/>
      <c r="G163" s="44"/>
    </row>
    <row r="164" spans="1:7" ht="13">
      <c r="A164" s="44"/>
      <c r="B164" s="44"/>
      <c r="G164" s="44"/>
    </row>
    <row r="165" spans="1:7" ht="13">
      <c r="A165" s="44"/>
      <c r="B165" s="44"/>
      <c r="G165" s="44"/>
    </row>
    <row r="166" spans="1:7" ht="13">
      <c r="A166" s="44"/>
      <c r="B166" s="44"/>
      <c r="G166" s="44"/>
    </row>
    <row r="167" spans="1:7" ht="13">
      <c r="A167" s="44"/>
      <c r="B167" s="44"/>
      <c r="G167" s="44"/>
    </row>
    <row r="168" spans="1:7" ht="13">
      <c r="A168" s="44"/>
      <c r="B168" s="44"/>
      <c r="G168" s="44"/>
    </row>
    <row r="169" spans="1:7" ht="13">
      <c r="A169" s="44"/>
      <c r="B169" s="44"/>
      <c r="G169" s="44"/>
    </row>
    <row r="170" spans="1:7" ht="13">
      <c r="A170" s="44"/>
      <c r="B170" s="44"/>
      <c r="G170" s="44"/>
    </row>
    <row r="171" spans="1:7" ht="13">
      <c r="A171" s="44"/>
      <c r="B171" s="44"/>
      <c r="G171" s="44"/>
    </row>
    <row r="172" spans="1:7" ht="13">
      <c r="A172" s="44"/>
      <c r="B172" s="44"/>
      <c r="G172" s="44"/>
    </row>
    <row r="173" spans="1:7" ht="13">
      <c r="A173" s="44"/>
      <c r="B173" s="44"/>
      <c r="G173" s="44"/>
    </row>
    <row r="174" spans="1:7" ht="13">
      <c r="A174" s="44"/>
      <c r="B174" s="44"/>
      <c r="G174" s="44"/>
    </row>
    <row r="175" spans="1:7" ht="13">
      <c r="A175" s="44"/>
      <c r="B175" s="44"/>
      <c r="G175" s="44"/>
    </row>
    <row r="176" spans="1:7" ht="13">
      <c r="A176" s="44"/>
      <c r="B176" s="44"/>
      <c r="G176" s="44"/>
    </row>
    <row r="177" spans="1:7" ht="13">
      <c r="A177" s="44"/>
      <c r="B177" s="44"/>
      <c r="G177" s="44"/>
    </row>
    <row r="178" spans="1:7" ht="13">
      <c r="A178" s="44"/>
      <c r="B178" s="44"/>
      <c r="G178" s="44"/>
    </row>
    <row r="179" spans="1:7" ht="13">
      <c r="A179" s="44"/>
      <c r="B179" s="44"/>
      <c r="G179" s="44"/>
    </row>
    <row r="180" spans="1:7" ht="13">
      <c r="A180" s="44"/>
      <c r="B180" s="44"/>
      <c r="G180" s="44"/>
    </row>
    <row r="181" spans="1:7" ht="13">
      <c r="A181" s="44"/>
      <c r="B181" s="44"/>
      <c r="G181" s="44"/>
    </row>
    <row r="182" spans="1:7" ht="13">
      <c r="A182" s="44"/>
      <c r="B182" s="44"/>
      <c r="G182" s="44"/>
    </row>
    <row r="183" spans="1:7" ht="13">
      <c r="A183" s="44"/>
      <c r="B183" s="44"/>
      <c r="G183" s="44"/>
    </row>
    <row r="184" spans="1:7" ht="13">
      <c r="A184" s="44"/>
      <c r="B184" s="44"/>
      <c r="G184" s="44"/>
    </row>
    <row r="185" spans="1:7" ht="13">
      <c r="A185" s="44"/>
      <c r="B185" s="44"/>
      <c r="G185" s="44"/>
    </row>
    <row r="186" spans="1:7" ht="13">
      <c r="A186" s="44"/>
      <c r="B186" s="44"/>
      <c r="G186" s="44"/>
    </row>
    <row r="187" spans="1:7" ht="13">
      <c r="A187" s="44"/>
      <c r="B187" s="44"/>
      <c r="G187" s="44"/>
    </row>
    <row r="188" spans="1:7" ht="13">
      <c r="A188" s="44"/>
      <c r="B188" s="44"/>
      <c r="G188" s="44"/>
    </row>
    <row r="189" spans="1:7" ht="13">
      <c r="A189" s="44"/>
      <c r="B189" s="44"/>
      <c r="G189" s="44"/>
    </row>
    <row r="190" spans="1:7" ht="13">
      <c r="A190" s="44"/>
      <c r="B190" s="44"/>
      <c r="G190" s="44"/>
    </row>
    <row r="191" spans="1:7" ht="13">
      <c r="A191" s="44"/>
      <c r="B191" s="44"/>
      <c r="G191" s="44"/>
    </row>
    <row r="192" spans="1:7" ht="13">
      <c r="A192" s="44"/>
      <c r="B192" s="44"/>
      <c r="G192" s="44"/>
    </row>
    <row r="193" spans="1:7" ht="13">
      <c r="A193" s="44"/>
      <c r="B193" s="44"/>
      <c r="G193" s="44"/>
    </row>
    <row r="194" spans="1:7" ht="13">
      <c r="A194" s="44"/>
      <c r="B194" s="44"/>
      <c r="G194" s="44"/>
    </row>
    <row r="195" spans="1:7" ht="13">
      <c r="A195" s="44"/>
      <c r="B195" s="44"/>
      <c r="G195" s="44"/>
    </row>
    <row r="196" spans="1:7" ht="13">
      <c r="A196" s="44"/>
      <c r="B196" s="44"/>
      <c r="G196" s="44"/>
    </row>
    <row r="197" spans="1:7" ht="13">
      <c r="A197" s="44"/>
      <c r="B197" s="44"/>
      <c r="G197" s="44"/>
    </row>
    <row r="198" spans="1:7" ht="13">
      <c r="A198" s="44"/>
      <c r="B198" s="44"/>
      <c r="G198" s="44"/>
    </row>
    <row r="199" spans="1:7" ht="13">
      <c r="A199" s="44"/>
      <c r="B199" s="44"/>
      <c r="G199" s="44"/>
    </row>
    <row r="200" spans="1:7" ht="13">
      <c r="A200" s="44"/>
      <c r="B200" s="44"/>
      <c r="G200" s="44"/>
    </row>
    <row r="201" spans="1:7" ht="13">
      <c r="A201" s="44"/>
      <c r="B201" s="44"/>
      <c r="G201" s="44"/>
    </row>
    <row r="202" spans="1:7" ht="13">
      <c r="A202" s="44"/>
      <c r="B202" s="44"/>
      <c r="G202" s="44"/>
    </row>
    <row r="203" spans="1:7" ht="13">
      <c r="A203" s="44"/>
      <c r="B203" s="44"/>
      <c r="G203" s="44"/>
    </row>
    <row r="204" spans="1:7" ht="13">
      <c r="A204" s="44"/>
      <c r="B204" s="44"/>
      <c r="G204" s="44"/>
    </row>
    <row r="205" spans="1:7" ht="13">
      <c r="A205" s="44"/>
      <c r="B205" s="44"/>
      <c r="G205" s="44"/>
    </row>
    <row r="206" spans="1:7" ht="13">
      <c r="A206" s="44"/>
      <c r="B206" s="44"/>
      <c r="G206" s="44"/>
    </row>
    <row r="207" spans="1:7" ht="13">
      <c r="A207" s="44"/>
      <c r="B207" s="44"/>
      <c r="G207" s="44"/>
    </row>
    <row r="208" spans="1:7" ht="13">
      <c r="A208" s="44"/>
      <c r="B208" s="44"/>
      <c r="G208" s="44"/>
    </row>
    <row r="209" spans="1:7" ht="13">
      <c r="A209" s="44"/>
      <c r="B209" s="44"/>
      <c r="G209" s="44"/>
    </row>
    <row r="210" spans="1:7" ht="13">
      <c r="A210" s="44"/>
      <c r="B210" s="44"/>
      <c r="G210" s="44"/>
    </row>
    <row r="211" spans="1:7" ht="13">
      <c r="A211" s="44"/>
      <c r="B211" s="44"/>
      <c r="G211" s="44"/>
    </row>
    <row r="212" spans="1:7" ht="13">
      <c r="A212" s="44"/>
      <c r="B212" s="44"/>
      <c r="G212" s="44"/>
    </row>
    <row r="213" spans="1:7" ht="13">
      <c r="A213" s="44"/>
      <c r="B213" s="44"/>
      <c r="G213" s="44"/>
    </row>
    <row r="214" spans="1:7" ht="13">
      <c r="A214" s="44"/>
      <c r="B214" s="44"/>
      <c r="G214" s="44"/>
    </row>
    <row r="215" spans="1:7" ht="13">
      <c r="A215" s="44"/>
      <c r="B215" s="44"/>
      <c r="G215" s="44"/>
    </row>
    <row r="216" spans="1:7" ht="13">
      <c r="A216" s="44"/>
      <c r="B216" s="44"/>
      <c r="G216" s="44"/>
    </row>
    <row r="217" spans="1:7" ht="13">
      <c r="A217" s="44"/>
      <c r="B217" s="44"/>
      <c r="G217" s="44"/>
    </row>
    <row r="218" spans="1:7" ht="13">
      <c r="A218" s="44"/>
      <c r="B218" s="44"/>
      <c r="G218" s="44"/>
    </row>
    <row r="219" spans="1:7" ht="13">
      <c r="A219" s="44"/>
      <c r="B219" s="44"/>
      <c r="G219" s="44"/>
    </row>
    <row r="220" spans="1:7" ht="13">
      <c r="A220" s="44"/>
      <c r="B220" s="44"/>
      <c r="G220" s="44"/>
    </row>
    <row r="221" spans="1:7" ht="13">
      <c r="A221" s="44"/>
      <c r="B221" s="44"/>
      <c r="G221" s="44"/>
    </row>
    <row r="222" spans="1:7" ht="13">
      <c r="A222" s="44"/>
      <c r="B222" s="44"/>
      <c r="G222" s="44"/>
    </row>
    <row r="223" spans="1:7" ht="13">
      <c r="A223" s="44"/>
      <c r="B223" s="44"/>
      <c r="G223" s="44"/>
    </row>
    <row r="224" spans="1:7" ht="13">
      <c r="A224" s="44"/>
      <c r="B224" s="44"/>
      <c r="G224" s="44"/>
    </row>
    <row r="225" spans="1:7" ht="13">
      <c r="A225" s="44"/>
      <c r="B225" s="44"/>
      <c r="G225" s="44"/>
    </row>
    <row r="226" spans="1:7" ht="13">
      <c r="A226" s="44"/>
      <c r="B226" s="44"/>
      <c r="G226" s="44"/>
    </row>
    <row r="227" spans="1:7" ht="13">
      <c r="A227" s="44"/>
      <c r="B227" s="44"/>
      <c r="G227" s="44"/>
    </row>
    <row r="228" spans="1:7" ht="13">
      <c r="A228" s="44"/>
      <c r="B228" s="44"/>
      <c r="G228" s="44"/>
    </row>
    <row r="229" spans="1:7" ht="13">
      <c r="A229" s="44"/>
      <c r="B229" s="44"/>
      <c r="G229" s="44"/>
    </row>
    <row r="230" spans="1:7" ht="13">
      <c r="A230" s="44"/>
      <c r="B230" s="44"/>
      <c r="G230" s="44"/>
    </row>
    <row r="231" spans="1:7" ht="13">
      <c r="A231" s="44"/>
      <c r="B231" s="44"/>
      <c r="G231" s="44"/>
    </row>
    <row r="232" spans="1:7" ht="13">
      <c r="A232" s="44"/>
      <c r="B232" s="44"/>
      <c r="G232" s="44"/>
    </row>
    <row r="233" spans="1:7" ht="13">
      <c r="A233" s="44"/>
      <c r="B233" s="44"/>
      <c r="G233" s="44"/>
    </row>
    <row r="234" spans="1:7" ht="13">
      <c r="A234" s="44"/>
      <c r="B234" s="44"/>
      <c r="G234" s="44"/>
    </row>
    <row r="235" spans="1:7" ht="13">
      <c r="A235" s="44"/>
      <c r="B235" s="44"/>
      <c r="G235" s="44"/>
    </row>
    <row r="236" spans="1:7" ht="13">
      <c r="A236" s="44"/>
      <c r="B236" s="44"/>
      <c r="G236" s="44"/>
    </row>
    <row r="237" spans="1:7" ht="13">
      <c r="A237" s="44"/>
      <c r="B237" s="44"/>
      <c r="G237" s="44"/>
    </row>
    <row r="238" spans="1:7" ht="13">
      <c r="A238" s="44"/>
      <c r="B238" s="44"/>
      <c r="G238" s="44"/>
    </row>
    <row r="239" spans="1:7" ht="13">
      <c r="A239" s="44"/>
      <c r="B239" s="44"/>
      <c r="G239" s="44"/>
    </row>
    <row r="240" spans="1:7" ht="13">
      <c r="A240" s="44"/>
      <c r="B240" s="44"/>
      <c r="G240" s="44"/>
    </row>
    <row r="241" spans="1:7" ht="13">
      <c r="A241" s="44"/>
      <c r="B241" s="44"/>
      <c r="G241" s="44"/>
    </row>
    <row r="242" spans="1:7" ht="13">
      <c r="A242" s="44"/>
      <c r="B242" s="44"/>
      <c r="G242" s="44"/>
    </row>
    <row r="243" spans="1:7" ht="13">
      <c r="A243" s="44"/>
      <c r="B243" s="44"/>
      <c r="G243" s="44"/>
    </row>
    <row r="244" spans="1:7" ht="13">
      <c r="A244" s="44"/>
      <c r="B244" s="44"/>
      <c r="G244" s="44"/>
    </row>
    <row r="245" spans="1:7" ht="13">
      <c r="A245" s="44"/>
      <c r="B245" s="44"/>
      <c r="G245" s="44"/>
    </row>
    <row r="246" spans="1:7" ht="13">
      <c r="A246" s="44"/>
      <c r="B246" s="44"/>
      <c r="G246" s="44"/>
    </row>
    <row r="247" spans="1:7" ht="13">
      <c r="A247" s="44"/>
      <c r="B247" s="44"/>
      <c r="G247" s="44"/>
    </row>
    <row r="248" spans="1:7" ht="13">
      <c r="A248" s="44"/>
      <c r="B248" s="44"/>
      <c r="G248" s="44"/>
    </row>
    <row r="249" spans="1:7" ht="13">
      <c r="A249" s="44"/>
      <c r="B249" s="44"/>
      <c r="G249" s="44"/>
    </row>
    <row r="250" spans="1:7" ht="13">
      <c r="A250" s="44"/>
      <c r="B250" s="44"/>
      <c r="G250" s="44"/>
    </row>
    <row r="251" spans="1:7" ht="13">
      <c r="A251" s="44"/>
      <c r="B251" s="44"/>
      <c r="G251" s="44"/>
    </row>
    <row r="252" spans="1:7" ht="13">
      <c r="A252" s="44"/>
      <c r="B252" s="44"/>
      <c r="G252" s="44"/>
    </row>
    <row r="253" spans="1:7" ht="13">
      <c r="A253" s="44"/>
      <c r="B253" s="44"/>
      <c r="G253" s="44"/>
    </row>
    <row r="254" spans="1:7" ht="13">
      <c r="A254" s="44"/>
      <c r="B254" s="44"/>
      <c r="G254" s="44"/>
    </row>
    <row r="255" spans="1:7" ht="13">
      <c r="A255" s="44"/>
      <c r="B255" s="44"/>
      <c r="G255" s="44"/>
    </row>
    <row r="256" spans="1:7" ht="13">
      <c r="A256" s="44"/>
      <c r="B256" s="44"/>
      <c r="G256" s="44"/>
    </row>
    <row r="257" spans="1:7" ht="13">
      <c r="A257" s="44"/>
      <c r="B257" s="44"/>
      <c r="G257" s="44"/>
    </row>
    <row r="258" spans="1:7" ht="13">
      <c r="A258" s="44"/>
      <c r="B258" s="44"/>
      <c r="G258" s="44"/>
    </row>
    <row r="259" spans="1:7" ht="13">
      <c r="A259" s="44"/>
      <c r="B259" s="44"/>
      <c r="G259" s="44"/>
    </row>
    <row r="260" spans="1:7" ht="13">
      <c r="A260" s="44"/>
      <c r="B260" s="44"/>
      <c r="G260" s="44"/>
    </row>
    <row r="261" spans="1:7" ht="13">
      <c r="A261" s="44"/>
      <c r="B261" s="44"/>
      <c r="G261" s="44"/>
    </row>
    <row r="262" spans="1:7" ht="13">
      <c r="A262" s="44"/>
      <c r="B262" s="44"/>
      <c r="G262" s="44"/>
    </row>
    <row r="263" spans="1:7" ht="13">
      <c r="A263" s="44"/>
      <c r="B263" s="44"/>
      <c r="G263" s="44"/>
    </row>
    <row r="264" spans="1:7" ht="13">
      <c r="A264" s="44"/>
      <c r="B264" s="44"/>
      <c r="G264" s="44"/>
    </row>
    <row r="265" spans="1:7" ht="13">
      <c r="A265" s="44"/>
      <c r="B265" s="44"/>
      <c r="G265" s="44"/>
    </row>
    <row r="266" spans="1:7" ht="13">
      <c r="A266" s="44"/>
      <c r="B266" s="44"/>
      <c r="G266" s="44"/>
    </row>
    <row r="267" spans="1:7" ht="13">
      <c r="A267" s="44"/>
      <c r="B267" s="44"/>
      <c r="G267" s="44"/>
    </row>
    <row r="268" spans="1:7" ht="13">
      <c r="A268" s="44"/>
      <c r="B268" s="44"/>
      <c r="G268" s="44"/>
    </row>
    <row r="269" spans="1:7" ht="13">
      <c r="A269" s="44"/>
      <c r="B269" s="44"/>
      <c r="G269" s="44"/>
    </row>
    <row r="270" spans="1:7" ht="13">
      <c r="A270" s="44"/>
      <c r="B270" s="44"/>
      <c r="G270" s="44"/>
    </row>
    <row r="271" spans="1:7" ht="13">
      <c r="A271" s="44"/>
      <c r="B271" s="44"/>
      <c r="G271" s="44"/>
    </row>
    <row r="272" spans="1:7" ht="13">
      <c r="A272" s="44"/>
      <c r="B272" s="44"/>
      <c r="G272" s="44"/>
    </row>
    <row r="273" spans="1:7" ht="13">
      <c r="A273" s="44"/>
      <c r="B273" s="44"/>
      <c r="G273" s="44"/>
    </row>
    <row r="274" spans="1:7" ht="13">
      <c r="A274" s="44"/>
      <c r="B274" s="44"/>
      <c r="G274" s="44"/>
    </row>
    <row r="275" spans="1:7" ht="13">
      <c r="A275" s="44"/>
      <c r="B275" s="44"/>
      <c r="G275" s="44"/>
    </row>
    <row r="276" spans="1:7" ht="13">
      <c r="A276" s="44"/>
      <c r="B276" s="44"/>
      <c r="G276" s="44"/>
    </row>
    <row r="277" spans="1:7" ht="13">
      <c r="A277" s="44"/>
      <c r="B277" s="44"/>
      <c r="G277" s="44"/>
    </row>
    <row r="278" spans="1:7" ht="13">
      <c r="A278" s="44"/>
      <c r="B278" s="44"/>
      <c r="G278" s="44"/>
    </row>
    <row r="279" spans="1:7" ht="13">
      <c r="A279" s="44"/>
      <c r="B279" s="44"/>
      <c r="G279" s="44"/>
    </row>
    <row r="280" spans="1:7" ht="13">
      <c r="A280" s="44"/>
      <c r="B280" s="44"/>
      <c r="G280" s="44"/>
    </row>
    <row r="281" spans="1:7" ht="13">
      <c r="A281" s="44"/>
      <c r="B281" s="44"/>
      <c r="G281" s="44"/>
    </row>
    <row r="282" spans="1:7" ht="13">
      <c r="A282" s="44"/>
      <c r="B282" s="44"/>
      <c r="G282" s="44"/>
    </row>
    <row r="283" spans="1:7" ht="13">
      <c r="A283" s="44"/>
      <c r="B283" s="44"/>
      <c r="G283" s="44"/>
    </row>
    <row r="284" spans="1:7" ht="13">
      <c r="A284" s="44"/>
      <c r="B284" s="44"/>
      <c r="G284" s="44"/>
    </row>
    <row r="285" spans="1:7" ht="13">
      <c r="A285" s="44"/>
      <c r="B285" s="44"/>
      <c r="G285" s="44"/>
    </row>
    <row r="286" spans="1:7" ht="13">
      <c r="A286" s="44"/>
      <c r="B286" s="44"/>
      <c r="G286" s="44"/>
    </row>
    <row r="287" spans="1:7" ht="13">
      <c r="A287" s="44"/>
      <c r="B287" s="44"/>
      <c r="G287" s="44"/>
    </row>
    <row r="288" spans="1:7" ht="13">
      <c r="A288" s="44"/>
      <c r="B288" s="44"/>
      <c r="G288" s="44"/>
    </row>
    <row r="289" spans="1:7" ht="13">
      <c r="A289" s="44"/>
      <c r="B289" s="44"/>
      <c r="G289" s="44"/>
    </row>
    <row r="290" spans="1:7" ht="13">
      <c r="A290" s="44"/>
      <c r="B290" s="44"/>
      <c r="G290" s="44"/>
    </row>
    <row r="291" spans="1:7" ht="13">
      <c r="A291" s="44"/>
      <c r="B291" s="44"/>
      <c r="G291" s="44"/>
    </row>
    <row r="292" spans="1:7" ht="13">
      <c r="A292" s="44"/>
      <c r="B292" s="44"/>
      <c r="G292" s="44"/>
    </row>
    <row r="293" spans="1:7" ht="13">
      <c r="A293" s="44"/>
      <c r="B293" s="44"/>
      <c r="G293" s="44"/>
    </row>
    <row r="294" spans="1:7" ht="13">
      <c r="A294" s="44"/>
      <c r="B294" s="44"/>
      <c r="G294" s="44"/>
    </row>
    <row r="295" spans="1:7" ht="13">
      <c r="A295" s="44"/>
      <c r="B295" s="44"/>
      <c r="G295" s="44"/>
    </row>
    <row r="296" spans="1:7" ht="13">
      <c r="A296" s="44"/>
      <c r="B296" s="44"/>
      <c r="G296" s="44"/>
    </row>
    <row r="297" spans="1:7" ht="13">
      <c r="A297" s="44"/>
      <c r="B297" s="44"/>
      <c r="G297" s="44"/>
    </row>
    <row r="298" spans="1:7" ht="13">
      <c r="A298" s="44"/>
      <c r="B298" s="44"/>
      <c r="G298" s="44"/>
    </row>
    <row r="299" spans="1:7" ht="13">
      <c r="A299" s="44"/>
      <c r="B299" s="44"/>
      <c r="G299" s="44"/>
    </row>
    <row r="300" spans="1:7" ht="13">
      <c r="A300" s="44"/>
      <c r="B300" s="44"/>
      <c r="G300" s="44"/>
    </row>
    <row r="301" spans="1:7" ht="13">
      <c r="A301" s="44"/>
      <c r="B301" s="44"/>
      <c r="G301" s="44"/>
    </row>
    <row r="302" spans="1:7" ht="13">
      <c r="A302" s="44"/>
      <c r="B302" s="44"/>
      <c r="G302" s="44"/>
    </row>
    <row r="303" spans="1:7" ht="13">
      <c r="A303" s="44"/>
      <c r="B303" s="44"/>
      <c r="G303" s="44"/>
    </row>
    <row r="304" spans="1:7" ht="13">
      <c r="A304" s="44"/>
      <c r="B304" s="44"/>
      <c r="G304" s="44"/>
    </row>
    <row r="305" spans="1:7" ht="13">
      <c r="A305" s="44"/>
      <c r="B305" s="44"/>
      <c r="G305" s="44"/>
    </row>
    <row r="306" spans="1:7" ht="13">
      <c r="A306" s="44"/>
      <c r="B306" s="44"/>
      <c r="G306" s="44"/>
    </row>
    <row r="307" spans="1:7" ht="13">
      <c r="A307" s="44"/>
      <c r="B307" s="44"/>
      <c r="G307" s="44"/>
    </row>
    <row r="308" spans="1:7" ht="13">
      <c r="A308" s="44"/>
      <c r="B308" s="44"/>
      <c r="G308" s="44"/>
    </row>
    <row r="309" spans="1:7" ht="13">
      <c r="A309" s="44"/>
      <c r="B309" s="44"/>
      <c r="G309" s="44"/>
    </row>
    <row r="310" spans="1:7" ht="13">
      <c r="A310" s="44"/>
      <c r="B310" s="44"/>
      <c r="G310" s="44"/>
    </row>
    <row r="311" spans="1:7" ht="13">
      <c r="A311" s="44"/>
      <c r="B311" s="44"/>
      <c r="G311" s="44"/>
    </row>
    <row r="312" spans="1:7" ht="13">
      <c r="A312" s="44"/>
      <c r="B312" s="44"/>
      <c r="G312" s="44"/>
    </row>
    <row r="313" spans="1:7" ht="13">
      <c r="A313" s="44"/>
      <c r="B313" s="44"/>
      <c r="G313" s="44"/>
    </row>
    <row r="314" spans="1:7" ht="13">
      <c r="A314" s="44"/>
      <c r="B314" s="44"/>
      <c r="G314" s="44"/>
    </row>
    <row r="315" spans="1:7" ht="13">
      <c r="A315" s="44"/>
      <c r="B315" s="44"/>
      <c r="G315" s="44"/>
    </row>
    <row r="316" spans="1:7" ht="13">
      <c r="A316" s="44"/>
      <c r="B316" s="44"/>
      <c r="G316" s="44"/>
    </row>
    <row r="317" spans="1:7" ht="13">
      <c r="A317" s="44"/>
      <c r="B317" s="44"/>
      <c r="G317" s="44"/>
    </row>
    <row r="318" spans="1:7" ht="13">
      <c r="A318" s="44"/>
      <c r="B318" s="44"/>
      <c r="G318" s="44"/>
    </row>
    <row r="319" spans="1:7" ht="13">
      <c r="A319" s="44"/>
      <c r="B319" s="44"/>
      <c r="G319" s="44"/>
    </row>
    <row r="320" spans="1:7" ht="13">
      <c r="A320" s="44"/>
      <c r="B320" s="44"/>
      <c r="G320" s="44"/>
    </row>
    <row r="321" spans="1:7" ht="13">
      <c r="A321" s="44"/>
      <c r="B321" s="44"/>
      <c r="G321" s="44"/>
    </row>
    <row r="322" spans="1:7" ht="13">
      <c r="A322" s="44"/>
      <c r="B322" s="44"/>
      <c r="G322" s="44"/>
    </row>
    <row r="323" spans="1:7" ht="13">
      <c r="A323" s="44"/>
      <c r="B323" s="44"/>
      <c r="G323" s="44"/>
    </row>
    <row r="324" spans="1:7" ht="13">
      <c r="A324" s="44"/>
      <c r="B324" s="44"/>
      <c r="G324" s="44"/>
    </row>
    <row r="325" spans="1:7" ht="13">
      <c r="A325" s="44"/>
      <c r="B325" s="44"/>
      <c r="G325" s="44"/>
    </row>
    <row r="326" spans="1:7" ht="13">
      <c r="A326" s="44"/>
      <c r="B326" s="44"/>
      <c r="G326" s="44"/>
    </row>
    <row r="327" spans="1:7" ht="13">
      <c r="A327" s="44"/>
      <c r="B327" s="44"/>
      <c r="G327" s="44"/>
    </row>
    <row r="328" spans="1:7" ht="13">
      <c r="A328" s="44"/>
      <c r="B328" s="44"/>
      <c r="G328" s="44"/>
    </row>
    <row r="329" spans="1:7" ht="13">
      <c r="A329" s="44"/>
      <c r="B329" s="44"/>
      <c r="G329" s="44"/>
    </row>
    <row r="330" spans="1:7" ht="13">
      <c r="A330" s="44"/>
      <c r="B330" s="44"/>
      <c r="G330" s="44"/>
    </row>
    <row r="331" spans="1:7" ht="13">
      <c r="A331" s="44"/>
      <c r="B331" s="44"/>
      <c r="G331" s="44"/>
    </row>
    <row r="332" spans="1:7" ht="13">
      <c r="A332" s="44"/>
      <c r="B332" s="44"/>
      <c r="G332" s="44"/>
    </row>
    <row r="333" spans="1:7" ht="13">
      <c r="A333" s="44"/>
      <c r="B333" s="44"/>
      <c r="G333" s="44"/>
    </row>
    <row r="334" spans="1:7" ht="13">
      <c r="A334" s="44"/>
      <c r="B334" s="44"/>
      <c r="G334" s="44"/>
    </row>
    <row r="335" spans="1:7" ht="13">
      <c r="A335" s="44"/>
      <c r="B335" s="44"/>
      <c r="G335" s="44"/>
    </row>
    <row r="336" spans="1:7" ht="13">
      <c r="A336" s="44"/>
      <c r="B336" s="44"/>
      <c r="G336" s="44"/>
    </row>
    <row r="337" spans="1:7" ht="13">
      <c r="A337" s="44"/>
      <c r="B337" s="44"/>
      <c r="G337" s="44"/>
    </row>
    <row r="338" spans="1:7" ht="13">
      <c r="A338" s="44"/>
      <c r="B338" s="44"/>
      <c r="G338" s="44"/>
    </row>
    <row r="339" spans="1:7" ht="13">
      <c r="A339" s="44"/>
      <c r="B339" s="44"/>
      <c r="G339" s="44"/>
    </row>
    <row r="340" spans="1:7" ht="13">
      <c r="A340" s="44"/>
      <c r="B340" s="44"/>
      <c r="G340" s="44"/>
    </row>
    <row r="341" spans="1:7" ht="13">
      <c r="A341" s="44"/>
      <c r="B341" s="44"/>
      <c r="G341" s="44"/>
    </row>
    <row r="342" spans="1:7" ht="13">
      <c r="A342" s="44"/>
      <c r="B342" s="44"/>
      <c r="G342" s="44"/>
    </row>
    <row r="343" spans="1:7" ht="13">
      <c r="A343" s="44"/>
      <c r="B343" s="44"/>
      <c r="G343" s="44"/>
    </row>
    <row r="344" spans="1:7" ht="13">
      <c r="A344" s="44"/>
      <c r="B344" s="44"/>
      <c r="G344" s="44"/>
    </row>
    <row r="345" spans="1:7" ht="13">
      <c r="A345" s="44"/>
      <c r="B345" s="44"/>
      <c r="G345" s="44"/>
    </row>
    <row r="346" spans="1:7" ht="13">
      <c r="A346" s="44"/>
      <c r="B346" s="44"/>
      <c r="G346" s="44"/>
    </row>
    <row r="347" spans="1:7" ht="13">
      <c r="A347" s="44"/>
      <c r="B347" s="44"/>
      <c r="G347" s="44"/>
    </row>
    <row r="348" spans="1:7" ht="13">
      <c r="A348" s="44"/>
      <c r="B348" s="44"/>
      <c r="G348" s="44"/>
    </row>
    <row r="349" spans="1:7" ht="13">
      <c r="A349" s="44"/>
      <c r="B349" s="44"/>
      <c r="G349" s="44"/>
    </row>
    <row r="350" spans="1:7" ht="13">
      <c r="A350" s="44"/>
      <c r="B350" s="44"/>
      <c r="G350" s="44"/>
    </row>
    <row r="351" spans="1:7" ht="13">
      <c r="A351" s="44"/>
      <c r="B351" s="44"/>
      <c r="G351" s="44"/>
    </row>
    <row r="352" spans="1:7" ht="13">
      <c r="A352" s="44"/>
      <c r="B352" s="44"/>
      <c r="G352" s="44"/>
    </row>
    <row r="353" spans="1:7" ht="13">
      <c r="A353" s="44"/>
      <c r="B353" s="44"/>
      <c r="G353" s="44"/>
    </row>
    <row r="354" spans="1:7" ht="13">
      <c r="A354" s="44"/>
      <c r="B354" s="44"/>
      <c r="G354" s="44"/>
    </row>
    <row r="355" spans="1:7" ht="13">
      <c r="A355" s="44"/>
      <c r="B355" s="44"/>
      <c r="G355" s="44"/>
    </row>
    <row r="356" spans="1:7" ht="13">
      <c r="A356" s="44"/>
      <c r="B356" s="44"/>
      <c r="G356" s="44"/>
    </row>
    <row r="357" spans="1:7" ht="13">
      <c r="A357" s="44"/>
      <c r="B357" s="44"/>
      <c r="G357" s="44"/>
    </row>
    <row r="358" spans="1:7" ht="13">
      <c r="A358" s="44"/>
      <c r="B358" s="44"/>
      <c r="G358" s="44"/>
    </row>
    <row r="359" spans="1:7" ht="13">
      <c r="A359" s="44"/>
      <c r="B359" s="44"/>
      <c r="G359" s="44"/>
    </row>
    <row r="360" spans="1:7" ht="13">
      <c r="A360" s="44"/>
      <c r="B360" s="44"/>
      <c r="G360" s="44"/>
    </row>
    <row r="361" spans="1:7" ht="13">
      <c r="A361" s="44"/>
      <c r="B361" s="44"/>
      <c r="G361" s="44"/>
    </row>
    <row r="362" spans="1:7" ht="13">
      <c r="A362" s="44"/>
      <c r="B362" s="44"/>
      <c r="G362" s="44"/>
    </row>
    <row r="363" spans="1:7" ht="13">
      <c r="A363" s="44"/>
      <c r="B363" s="44"/>
      <c r="G363" s="44"/>
    </row>
    <row r="364" spans="1:7" ht="13">
      <c r="A364" s="44"/>
      <c r="B364" s="44"/>
      <c r="G364" s="44"/>
    </row>
    <row r="365" spans="1:7" ht="13">
      <c r="A365" s="44"/>
      <c r="B365" s="44"/>
      <c r="G365" s="44"/>
    </row>
    <row r="366" spans="1:7" ht="13">
      <c r="A366" s="44"/>
      <c r="B366" s="44"/>
      <c r="G366" s="44"/>
    </row>
    <row r="367" spans="1:7" ht="13">
      <c r="A367" s="44"/>
      <c r="B367" s="44"/>
      <c r="G367" s="44"/>
    </row>
    <row r="368" spans="1:7" ht="13">
      <c r="A368" s="44"/>
      <c r="B368" s="44"/>
      <c r="G368" s="44"/>
    </row>
    <row r="369" spans="1:7" ht="13">
      <c r="A369" s="44"/>
      <c r="B369" s="44"/>
      <c r="G369" s="44"/>
    </row>
    <row r="370" spans="1:7" ht="13">
      <c r="A370" s="44"/>
      <c r="B370" s="44"/>
      <c r="G370" s="44"/>
    </row>
    <row r="371" spans="1:7" ht="13">
      <c r="A371" s="44"/>
      <c r="B371" s="44"/>
      <c r="G371" s="44"/>
    </row>
    <row r="372" spans="1:7" ht="13">
      <c r="A372" s="44"/>
      <c r="B372" s="44"/>
      <c r="G372" s="44"/>
    </row>
    <row r="373" spans="1:7" ht="13">
      <c r="A373" s="44"/>
      <c r="B373" s="44"/>
      <c r="G373" s="44"/>
    </row>
    <row r="374" spans="1:7" ht="13">
      <c r="A374" s="44"/>
      <c r="B374" s="44"/>
      <c r="G374" s="44"/>
    </row>
    <row r="375" spans="1:7" ht="13">
      <c r="A375" s="44"/>
      <c r="B375" s="44"/>
      <c r="G375" s="44"/>
    </row>
    <row r="376" spans="1:7" ht="13">
      <c r="A376" s="44"/>
      <c r="B376" s="44"/>
      <c r="G376" s="44"/>
    </row>
    <row r="377" spans="1:7" ht="13">
      <c r="A377" s="44"/>
      <c r="B377" s="44"/>
      <c r="G377" s="44"/>
    </row>
    <row r="378" spans="1:7" ht="13">
      <c r="A378" s="44"/>
      <c r="B378" s="44"/>
      <c r="G378" s="44"/>
    </row>
    <row r="379" spans="1:7" ht="13">
      <c r="A379" s="44"/>
      <c r="B379" s="44"/>
      <c r="G379" s="44"/>
    </row>
    <row r="380" spans="1:7" ht="13">
      <c r="A380" s="44"/>
      <c r="B380" s="44"/>
      <c r="G380" s="44"/>
    </row>
    <row r="381" spans="1:7" ht="13">
      <c r="A381" s="44"/>
      <c r="B381" s="44"/>
      <c r="G381" s="44"/>
    </row>
    <row r="382" spans="1:7" ht="13">
      <c r="A382" s="44"/>
      <c r="B382" s="44"/>
      <c r="G382" s="44"/>
    </row>
    <row r="383" spans="1:7" ht="13">
      <c r="A383" s="44"/>
      <c r="B383" s="44"/>
      <c r="G383" s="44"/>
    </row>
    <row r="384" spans="1:7" ht="13">
      <c r="A384" s="44"/>
      <c r="B384" s="44"/>
      <c r="G384" s="44"/>
    </row>
    <row r="385" spans="1:7" ht="13">
      <c r="A385" s="44"/>
      <c r="B385" s="44"/>
      <c r="G385" s="44"/>
    </row>
    <row r="386" spans="1:7" ht="13">
      <c r="A386" s="44"/>
      <c r="B386" s="44"/>
      <c r="G386" s="44"/>
    </row>
    <row r="387" spans="1:7" ht="13">
      <c r="A387" s="44"/>
      <c r="B387" s="44"/>
      <c r="G387" s="44"/>
    </row>
    <row r="388" spans="1:7" ht="13">
      <c r="A388" s="44"/>
      <c r="B388" s="44"/>
      <c r="G388" s="44"/>
    </row>
    <row r="389" spans="1:7" ht="13">
      <c r="A389" s="44"/>
      <c r="B389" s="44"/>
      <c r="G389" s="44"/>
    </row>
    <row r="390" spans="1:7" ht="13">
      <c r="A390" s="44"/>
      <c r="B390" s="44"/>
      <c r="G390" s="44"/>
    </row>
    <row r="391" spans="1:7" ht="13">
      <c r="A391" s="44"/>
      <c r="B391" s="44"/>
      <c r="G391" s="44"/>
    </row>
    <row r="392" spans="1:7" ht="13">
      <c r="A392" s="44"/>
      <c r="B392" s="44"/>
      <c r="G392" s="44"/>
    </row>
    <row r="393" spans="1:7" ht="13">
      <c r="A393" s="44"/>
      <c r="B393" s="44"/>
      <c r="G393" s="44"/>
    </row>
    <row r="394" spans="1:7" ht="13">
      <c r="A394" s="44"/>
      <c r="B394" s="44"/>
      <c r="G394" s="44"/>
    </row>
    <row r="395" spans="1:7" ht="13">
      <c r="A395" s="44"/>
      <c r="B395" s="44"/>
      <c r="G395" s="44"/>
    </row>
    <row r="396" spans="1:7" ht="13">
      <c r="A396" s="44"/>
      <c r="B396" s="44"/>
      <c r="G396" s="44"/>
    </row>
    <row r="397" spans="1:7" ht="13">
      <c r="A397" s="44"/>
      <c r="B397" s="44"/>
      <c r="G397" s="44"/>
    </row>
    <row r="398" spans="1:7" ht="13">
      <c r="A398" s="44"/>
      <c r="B398" s="44"/>
      <c r="G398" s="44"/>
    </row>
    <row r="399" spans="1:7" ht="13">
      <c r="A399" s="44"/>
      <c r="B399" s="44"/>
      <c r="G399" s="44"/>
    </row>
    <row r="400" spans="1:7" ht="13">
      <c r="A400" s="44"/>
      <c r="B400" s="44"/>
      <c r="G400" s="44"/>
    </row>
    <row r="401" spans="1:7" ht="13">
      <c r="A401" s="44"/>
      <c r="B401" s="44"/>
      <c r="G401" s="44"/>
    </row>
    <row r="402" spans="1:7" ht="13">
      <c r="A402" s="44"/>
      <c r="B402" s="44"/>
      <c r="G402" s="44"/>
    </row>
    <row r="403" spans="1:7" ht="13">
      <c r="A403" s="44"/>
      <c r="B403" s="44"/>
      <c r="G403" s="44"/>
    </row>
    <row r="404" spans="1:7" ht="13">
      <c r="A404" s="44"/>
      <c r="B404" s="44"/>
      <c r="G404" s="44"/>
    </row>
    <row r="405" spans="1:7" ht="13">
      <c r="A405" s="44"/>
      <c r="B405" s="44"/>
      <c r="G405" s="44"/>
    </row>
    <row r="406" spans="1:7" ht="13">
      <c r="A406" s="44"/>
      <c r="B406" s="44"/>
      <c r="G406" s="44"/>
    </row>
    <row r="407" spans="1:7" ht="13">
      <c r="A407" s="44"/>
      <c r="B407" s="44"/>
      <c r="G407" s="44"/>
    </row>
    <row r="408" spans="1:7" ht="13">
      <c r="A408" s="44"/>
      <c r="B408" s="44"/>
      <c r="G408" s="44"/>
    </row>
    <row r="409" spans="1:7" ht="13">
      <c r="A409" s="44"/>
      <c r="B409" s="44"/>
      <c r="G409" s="44"/>
    </row>
    <row r="410" spans="1:7" ht="13">
      <c r="A410" s="44"/>
      <c r="B410" s="44"/>
      <c r="G410" s="44"/>
    </row>
    <row r="411" spans="1:7" ht="13">
      <c r="A411" s="44"/>
      <c r="B411" s="44"/>
      <c r="G411" s="44"/>
    </row>
    <row r="412" spans="1:7" ht="13">
      <c r="A412" s="44"/>
      <c r="B412" s="44"/>
      <c r="G412" s="44"/>
    </row>
    <row r="413" spans="1:7" ht="13">
      <c r="A413" s="44"/>
      <c r="B413" s="44"/>
      <c r="G413" s="44"/>
    </row>
    <row r="414" spans="1:7" ht="13">
      <c r="A414" s="44"/>
      <c r="B414" s="44"/>
      <c r="G414" s="44"/>
    </row>
    <row r="415" spans="1:7" ht="13">
      <c r="A415" s="44"/>
      <c r="B415" s="44"/>
      <c r="G415" s="44"/>
    </row>
    <row r="416" spans="1:7" ht="13">
      <c r="A416" s="44"/>
      <c r="B416" s="44"/>
      <c r="G416" s="44"/>
    </row>
    <row r="417" spans="1:7" ht="13">
      <c r="A417" s="44"/>
      <c r="B417" s="44"/>
      <c r="G417" s="44"/>
    </row>
    <row r="418" spans="1:7" ht="13">
      <c r="A418" s="44"/>
      <c r="B418" s="44"/>
      <c r="G418" s="44"/>
    </row>
    <row r="419" spans="1:7" ht="13">
      <c r="A419" s="44"/>
      <c r="B419" s="44"/>
      <c r="G419" s="44"/>
    </row>
    <row r="420" spans="1:7" ht="13">
      <c r="A420" s="44"/>
      <c r="B420" s="44"/>
      <c r="G420" s="44"/>
    </row>
    <row r="421" spans="1:7" ht="13">
      <c r="A421" s="44"/>
      <c r="B421" s="44"/>
      <c r="G421" s="44"/>
    </row>
    <row r="422" spans="1:7" ht="13">
      <c r="A422" s="44"/>
      <c r="B422" s="44"/>
      <c r="G422" s="44"/>
    </row>
    <row r="423" spans="1:7" ht="13">
      <c r="A423" s="44"/>
      <c r="B423" s="44"/>
      <c r="G423" s="44"/>
    </row>
    <row r="424" spans="1:7" ht="13">
      <c r="A424" s="44"/>
      <c r="B424" s="44"/>
      <c r="G424" s="44"/>
    </row>
    <row r="425" spans="1:7" ht="13">
      <c r="A425" s="44"/>
      <c r="B425" s="44"/>
      <c r="G425" s="44"/>
    </row>
    <row r="426" spans="1:7" ht="13">
      <c r="A426" s="44"/>
      <c r="B426" s="44"/>
      <c r="G426" s="44"/>
    </row>
    <row r="427" spans="1:7" ht="13">
      <c r="A427" s="44"/>
      <c r="B427" s="44"/>
      <c r="G427" s="44"/>
    </row>
    <row r="428" spans="1:7" ht="13">
      <c r="A428" s="44"/>
      <c r="B428" s="44"/>
      <c r="G428" s="44"/>
    </row>
    <row r="429" spans="1:7" ht="13">
      <c r="A429" s="44"/>
      <c r="B429" s="44"/>
      <c r="G429" s="44"/>
    </row>
    <row r="430" spans="1:7" ht="13">
      <c r="A430" s="44"/>
      <c r="B430" s="44"/>
      <c r="G430" s="44"/>
    </row>
    <row r="431" spans="1:7" ht="13">
      <c r="A431" s="44"/>
      <c r="B431" s="44"/>
      <c r="G431" s="44"/>
    </row>
    <row r="432" spans="1:7" ht="13">
      <c r="A432" s="44"/>
      <c r="B432" s="44"/>
      <c r="G432" s="44"/>
    </row>
    <row r="433" spans="1:7" ht="13">
      <c r="A433" s="44"/>
      <c r="B433" s="44"/>
      <c r="G433" s="44"/>
    </row>
    <row r="434" spans="1:7" ht="13">
      <c r="A434" s="44"/>
      <c r="B434" s="44"/>
      <c r="G434" s="44"/>
    </row>
    <row r="435" spans="1:7" ht="13">
      <c r="A435" s="44"/>
      <c r="B435" s="44"/>
      <c r="G435" s="44"/>
    </row>
    <row r="436" spans="1:7" ht="13">
      <c r="A436" s="44"/>
      <c r="B436" s="44"/>
      <c r="G436" s="44"/>
    </row>
    <row r="437" spans="1:7" ht="13">
      <c r="A437" s="44"/>
      <c r="B437" s="44"/>
      <c r="G437" s="44"/>
    </row>
    <row r="438" spans="1:7" ht="13">
      <c r="A438" s="44"/>
      <c r="B438" s="44"/>
      <c r="G438" s="44"/>
    </row>
    <row r="439" spans="1:7" ht="13">
      <c r="A439" s="44"/>
      <c r="B439" s="44"/>
      <c r="G439" s="44"/>
    </row>
    <row r="440" spans="1:7" ht="13">
      <c r="A440" s="44"/>
      <c r="B440" s="44"/>
      <c r="G440" s="44"/>
    </row>
    <row r="441" spans="1:7" ht="13">
      <c r="A441" s="44"/>
      <c r="B441" s="44"/>
      <c r="G441" s="44"/>
    </row>
    <row r="442" spans="1:7" ht="13">
      <c r="A442" s="44"/>
      <c r="B442" s="44"/>
      <c r="G442" s="44"/>
    </row>
    <row r="443" spans="1:7" ht="13">
      <c r="A443" s="44"/>
      <c r="B443" s="44"/>
      <c r="G443" s="44"/>
    </row>
    <row r="444" spans="1:7" ht="13">
      <c r="A444" s="44"/>
      <c r="B444" s="44"/>
      <c r="G444" s="44"/>
    </row>
    <row r="445" spans="1:7" ht="13">
      <c r="A445" s="44"/>
      <c r="B445" s="44"/>
      <c r="G445" s="44"/>
    </row>
    <row r="446" spans="1:7" ht="13">
      <c r="A446" s="44"/>
      <c r="B446" s="44"/>
      <c r="G446" s="44"/>
    </row>
    <row r="447" spans="1:7" ht="13">
      <c r="A447" s="44"/>
      <c r="B447" s="44"/>
      <c r="G447" s="44"/>
    </row>
    <row r="448" spans="1:7" ht="13">
      <c r="A448" s="44"/>
      <c r="B448" s="44"/>
      <c r="G448" s="44"/>
    </row>
    <row r="449" spans="1:7" ht="13">
      <c r="A449" s="44"/>
      <c r="B449" s="44"/>
      <c r="G449" s="44"/>
    </row>
    <row r="450" spans="1:7" ht="13">
      <c r="A450" s="44"/>
      <c r="B450" s="44"/>
      <c r="G450" s="44"/>
    </row>
    <row r="451" spans="1:7" ht="13">
      <c r="A451" s="44"/>
      <c r="B451" s="44"/>
      <c r="G451" s="44"/>
    </row>
    <row r="452" spans="1:7" ht="13">
      <c r="A452" s="44"/>
      <c r="B452" s="44"/>
      <c r="G452" s="44"/>
    </row>
    <row r="453" spans="1:7" ht="13">
      <c r="A453" s="44"/>
      <c r="B453" s="44"/>
      <c r="G453" s="44"/>
    </row>
    <row r="454" spans="1:7" ht="13">
      <c r="A454" s="44"/>
      <c r="B454" s="44"/>
      <c r="G454" s="44"/>
    </row>
    <row r="455" spans="1:7" ht="13">
      <c r="A455" s="44"/>
      <c r="B455" s="44"/>
      <c r="G455" s="44"/>
    </row>
    <row r="456" spans="1:7" ht="13">
      <c r="A456" s="44"/>
      <c r="B456" s="44"/>
      <c r="G456" s="44"/>
    </row>
    <row r="457" spans="1:7" ht="13">
      <c r="A457" s="44"/>
      <c r="B457" s="44"/>
      <c r="G457" s="44"/>
    </row>
    <row r="458" spans="1:7" ht="13">
      <c r="A458" s="44"/>
      <c r="B458" s="44"/>
      <c r="G458" s="44"/>
    </row>
    <row r="459" spans="1:7" ht="13">
      <c r="A459" s="44"/>
      <c r="B459" s="44"/>
      <c r="G459" s="44"/>
    </row>
    <row r="460" spans="1:7" ht="13">
      <c r="A460" s="44"/>
      <c r="B460" s="44"/>
      <c r="G460" s="44"/>
    </row>
    <row r="461" spans="1:7" ht="13">
      <c r="A461" s="44"/>
      <c r="B461" s="44"/>
      <c r="G461" s="44"/>
    </row>
    <row r="462" spans="1:7" ht="13">
      <c r="A462" s="44"/>
      <c r="B462" s="44"/>
      <c r="G462" s="44"/>
    </row>
    <row r="463" spans="1:7" ht="13">
      <c r="A463" s="44"/>
      <c r="B463" s="44"/>
      <c r="G463" s="44"/>
    </row>
    <row r="464" spans="1:7" ht="13">
      <c r="A464" s="44"/>
      <c r="B464" s="44"/>
      <c r="G464" s="44"/>
    </row>
    <row r="465" spans="1:7" ht="13">
      <c r="A465" s="44"/>
      <c r="B465" s="44"/>
      <c r="G465" s="44"/>
    </row>
    <row r="466" spans="1:7" ht="13">
      <c r="A466" s="44"/>
      <c r="B466" s="44"/>
      <c r="G466" s="44"/>
    </row>
    <row r="467" spans="1:7" ht="13">
      <c r="A467" s="44"/>
      <c r="B467" s="44"/>
      <c r="G467" s="44"/>
    </row>
    <row r="468" spans="1:7" ht="13">
      <c r="A468" s="44"/>
      <c r="B468" s="44"/>
      <c r="G468" s="44"/>
    </row>
    <row r="469" spans="1:7" ht="13">
      <c r="A469" s="44"/>
      <c r="B469" s="44"/>
      <c r="G469" s="44"/>
    </row>
    <row r="470" spans="1:7" ht="13">
      <c r="A470" s="44"/>
      <c r="B470" s="44"/>
      <c r="G470" s="44"/>
    </row>
    <row r="471" spans="1:7" ht="13">
      <c r="A471" s="44"/>
      <c r="B471" s="44"/>
      <c r="G471" s="44"/>
    </row>
    <row r="472" spans="1:7" ht="13">
      <c r="A472" s="44"/>
      <c r="B472" s="44"/>
      <c r="G472" s="44"/>
    </row>
    <row r="473" spans="1:7" ht="13">
      <c r="A473" s="44"/>
      <c r="B473" s="44"/>
      <c r="G473" s="44"/>
    </row>
    <row r="474" spans="1:7" ht="13">
      <c r="A474" s="44"/>
      <c r="B474" s="44"/>
      <c r="G474" s="44"/>
    </row>
    <row r="475" spans="1:7" ht="13">
      <c r="A475" s="44"/>
      <c r="B475" s="44"/>
      <c r="G475" s="44"/>
    </row>
    <row r="476" spans="1:7" ht="13">
      <c r="A476" s="44"/>
      <c r="B476" s="44"/>
      <c r="G476" s="44"/>
    </row>
    <row r="477" spans="1:7" ht="13">
      <c r="A477" s="44"/>
      <c r="B477" s="44"/>
      <c r="G477" s="44"/>
    </row>
    <row r="478" spans="1:7" ht="13">
      <c r="A478" s="44"/>
      <c r="B478" s="44"/>
      <c r="G478" s="44"/>
    </row>
    <row r="479" spans="1:7" ht="13">
      <c r="A479" s="44"/>
      <c r="B479" s="44"/>
      <c r="G479" s="44"/>
    </row>
    <row r="480" spans="1:7" ht="13">
      <c r="A480" s="44"/>
      <c r="B480" s="44"/>
      <c r="G480" s="44"/>
    </row>
    <row r="481" spans="1:7" ht="13">
      <c r="A481" s="44"/>
      <c r="B481" s="44"/>
      <c r="G481" s="44"/>
    </row>
    <row r="482" spans="1:7" ht="13">
      <c r="A482" s="44"/>
      <c r="B482" s="44"/>
      <c r="G482" s="44"/>
    </row>
    <row r="483" spans="1:7" ht="13">
      <c r="A483" s="44"/>
      <c r="B483" s="44"/>
      <c r="G483" s="44"/>
    </row>
    <row r="484" spans="1:7" ht="13">
      <c r="A484" s="44"/>
      <c r="B484" s="44"/>
      <c r="G484" s="44"/>
    </row>
    <row r="485" spans="1:7" ht="13">
      <c r="A485" s="44"/>
      <c r="B485" s="44"/>
      <c r="G485" s="44"/>
    </row>
    <row r="486" spans="1:7" ht="13">
      <c r="A486" s="44"/>
      <c r="B486" s="44"/>
      <c r="G486" s="44"/>
    </row>
    <row r="487" spans="1:7" ht="13">
      <c r="A487" s="44"/>
      <c r="B487" s="44"/>
      <c r="G487" s="44"/>
    </row>
    <row r="488" spans="1:7" ht="13">
      <c r="A488" s="44"/>
      <c r="B488" s="44"/>
      <c r="G488" s="44"/>
    </row>
    <row r="489" spans="1:7" ht="13">
      <c r="A489" s="44"/>
      <c r="B489" s="44"/>
      <c r="G489" s="44"/>
    </row>
    <row r="490" spans="1:7" ht="13">
      <c r="A490" s="44"/>
      <c r="B490" s="44"/>
      <c r="G490" s="44"/>
    </row>
    <row r="491" spans="1:7" ht="13">
      <c r="A491" s="44"/>
      <c r="B491" s="44"/>
      <c r="G491" s="44"/>
    </row>
    <row r="492" spans="1:7" ht="13">
      <c r="A492" s="44"/>
      <c r="B492" s="44"/>
      <c r="G492" s="44"/>
    </row>
    <row r="493" spans="1:7" ht="13">
      <c r="A493" s="44"/>
      <c r="B493" s="44"/>
      <c r="G493" s="44"/>
    </row>
    <row r="494" spans="1:7" ht="13">
      <c r="A494" s="44"/>
      <c r="B494" s="44"/>
      <c r="G494" s="44"/>
    </row>
    <row r="495" spans="1:7" ht="13">
      <c r="A495" s="44"/>
      <c r="B495" s="44"/>
      <c r="G495" s="44"/>
    </row>
    <row r="496" spans="1:7" ht="13">
      <c r="A496" s="44"/>
      <c r="B496" s="44"/>
      <c r="G496" s="44"/>
    </row>
    <row r="497" spans="1:7" ht="13">
      <c r="A497" s="44"/>
      <c r="B497" s="44"/>
      <c r="G497" s="44"/>
    </row>
    <row r="498" spans="1:7" ht="13">
      <c r="A498" s="44"/>
      <c r="B498" s="44"/>
      <c r="G498" s="44"/>
    </row>
    <row r="499" spans="1:7" ht="13">
      <c r="A499" s="44"/>
      <c r="B499" s="44"/>
      <c r="G499" s="44"/>
    </row>
    <row r="500" spans="1:7" ht="13">
      <c r="A500" s="44"/>
      <c r="B500" s="44"/>
      <c r="G500" s="44"/>
    </row>
    <row r="501" spans="1:7" ht="13">
      <c r="A501" s="44"/>
      <c r="B501" s="44"/>
      <c r="G501" s="44"/>
    </row>
    <row r="502" spans="1:7" ht="13">
      <c r="A502" s="44"/>
      <c r="B502" s="44"/>
      <c r="G502" s="44"/>
    </row>
    <row r="503" spans="1:7" ht="13">
      <c r="A503" s="44"/>
      <c r="B503" s="44"/>
      <c r="G503" s="44"/>
    </row>
    <row r="504" spans="1:7" ht="13">
      <c r="A504" s="44"/>
      <c r="B504" s="44"/>
      <c r="G504" s="44"/>
    </row>
    <row r="505" spans="1:7" ht="13">
      <c r="A505" s="44"/>
      <c r="B505" s="44"/>
      <c r="G505" s="44"/>
    </row>
    <row r="506" spans="1:7" ht="13">
      <c r="A506" s="44"/>
      <c r="B506" s="44"/>
      <c r="G506" s="44"/>
    </row>
    <row r="507" spans="1:7" ht="13">
      <c r="A507" s="44"/>
      <c r="B507" s="44"/>
      <c r="G507" s="44"/>
    </row>
    <row r="508" spans="1:7" ht="13">
      <c r="A508" s="44"/>
      <c r="B508" s="44"/>
      <c r="G508" s="44"/>
    </row>
    <row r="509" spans="1:7" ht="13">
      <c r="A509" s="44"/>
      <c r="B509" s="44"/>
      <c r="G509" s="44"/>
    </row>
    <row r="510" spans="1:7" ht="13">
      <c r="A510" s="44"/>
      <c r="B510" s="44"/>
      <c r="G510" s="44"/>
    </row>
    <row r="511" spans="1:7" ht="13">
      <c r="A511" s="44"/>
      <c r="B511" s="44"/>
      <c r="G511" s="44"/>
    </row>
    <row r="512" spans="1:7" ht="13">
      <c r="A512" s="44"/>
      <c r="B512" s="44"/>
      <c r="G512" s="44"/>
    </row>
    <row r="513" spans="1:7" ht="13">
      <c r="A513" s="44"/>
      <c r="B513" s="44"/>
      <c r="G513" s="44"/>
    </row>
    <row r="514" spans="1:7" ht="13">
      <c r="A514" s="44"/>
      <c r="B514" s="44"/>
      <c r="G514" s="44"/>
    </row>
    <row r="515" spans="1:7" ht="13">
      <c r="A515" s="44"/>
      <c r="B515" s="44"/>
      <c r="G515" s="44"/>
    </row>
    <row r="516" spans="1:7" ht="13">
      <c r="A516" s="44"/>
      <c r="B516" s="44"/>
      <c r="G516" s="44"/>
    </row>
    <row r="517" spans="1:7" ht="13">
      <c r="A517" s="44"/>
      <c r="B517" s="44"/>
      <c r="G517" s="44"/>
    </row>
    <row r="518" spans="1:7" ht="13">
      <c r="A518" s="44"/>
      <c r="B518" s="44"/>
      <c r="G518" s="44"/>
    </row>
    <row r="519" spans="1:7" ht="13">
      <c r="A519" s="44"/>
      <c r="B519" s="44"/>
      <c r="G519" s="44"/>
    </row>
    <row r="520" spans="1:7" ht="13">
      <c r="A520" s="44"/>
      <c r="B520" s="44"/>
      <c r="G520" s="44"/>
    </row>
    <row r="521" spans="1:7" ht="13">
      <c r="A521" s="44"/>
      <c r="B521" s="44"/>
      <c r="G521" s="44"/>
    </row>
    <row r="522" spans="1:7" ht="13">
      <c r="A522" s="44"/>
      <c r="B522" s="44"/>
      <c r="G522" s="44"/>
    </row>
    <row r="523" spans="1:7" ht="13">
      <c r="A523" s="44"/>
      <c r="B523" s="44"/>
      <c r="G523" s="44"/>
    </row>
    <row r="524" spans="1:7" ht="13">
      <c r="A524" s="44"/>
      <c r="B524" s="44"/>
      <c r="G524" s="44"/>
    </row>
    <row r="525" spans="1:7" ht="13">
      <c r="A525" s="44"/>
      <c r="B525" s="44"/>
      <c r="G525" s="44"/>
    </row>
    <row r="526" spans="1:7" ht="13">
      <c r="A526" s="44"/>
      <c r="B526" s="44"/>
      <c r="G526" s="44"/>
    </row>
    <row r="527" spans="1:7" ht="13">
      <c r="A527" s="44"/>
      <c r="B527" s="44"/>
      <c r="G527" s="44"/>
    </row>
    <row r="528" spans="1:7" ht="13">
      <c r="A528" s="44"/>
      <c r="B528" s="44"/>
      <c r="G528" s="44"/>
    </row>
    <row r="529" spans="1:7" ht="13">
      <c r="A529" s="44"/>
      <c r="B529" s="44"/>
      <c r="G529" s="44"/>
    </row>
    <row r="530" spans="1:7" ht="13">
      <c r="A530" s="44"/>
      <c r="B530" s="44"/>
      <c r="G530" s="44"/>
    </row>
    <row r="531" spans="1:7" ht="13">
      <c r="A531" s="44"/>
      <c r="B531" s="44"/>
      <c r="G531" s="44"/>
    </row>
    <row r="532" spans="1:7" ht="13">
      <c r="A532" s="44"/>
      <c r="B532" s="44"/>
      <c r="G532" s="44"/>
    </row>
    <row r="533" spans="1:7" ht="13">
      <c r="A533" s="44"/>
      <c r="B533" s="44"/>
      <c r="G533" s="44"/>
    </row>
    <row r="534" spans="1:7" ht="13">
      <c r="A534" s="44"/>
      <c r="B534" s="44"/>
      <c r="G534" s="44"/>
    </row>
    <row r="535" spans="1:7" ht="13">
      <c r="A535" s="44"/>
      <c r="B535" s="44"/>
      <c r="G535" s="44"/>
    </row>
    <row r="536" spans="1:7" ht="13">
      <c r="A536" s="44"/>
      <c r="B536" s="44"/>
      <c r="G536" s="44"/>
    </row>
    <row r="537" spans="1:7" ht="13">
      <c r="A537" s="44"/>
      <c r="B537" s="44"/>
      <c r="G537" s="44"/>
    </row>
    <row r="538" spans="1:7" ht="13">
      <c r="A538" s="44"/>
      <c r="B538" s="44"/>
      <c r="G538" s="44"/>
    </row>
    <row r="539" spans="1:7" ht="13">
      <c r="A539" s="44"/>
      <c r="B539" s="44"/>
      <c r="G539" s="44"/>
    </row>
    <row r="540" spans="1:7" ht="13">
      <c r="A540" s="44"/>
      <c r="B540" s="44"/>
      <c r="G540" s="44"/>
    </row>
    <row r="541" spans="1:7" ht="13">
      <c r="A541" s="44"/>
      <c r="B541" s="44"/>
      <c r="G541" s="44"/>
    </row>
    <row r="542" spans="1:7" ht="13">
      <c r="A542" s="44"/>
      <c r="B542" s="44"/>
      <c r="G542" s="44"/>
    </row>
    <row r="543" spans="1:7" ht="13">
      <c r="A543" s="44"/>
      <c r="B543" s="44"/>
      <c r="G543" s="44"/>
    </row>
    <row r="544" spans="1:7" ht="13">
      <c r="A544" s="44"/>
      <c r="B544" s="44"/>
      <c r="G544" s="44"/>
    </row>
    <row r="545" spans="1:7" ht="13">
      <c r="A545" s="44"/>
      <c r="B545" s="44"/>
      <c r="G545" s="44"/>
    </row>
    <row r="546" spans="1:7" ht="13">
      <c r="A546" s="44"/>
      <c r="B546" s="44"/>
      <c r="G546" s="44"/>
    </row>
    <row r="547" spans="1:7" ht="13">
      <c r="A547" s="44"/>
      <c r="B547" s="44"/>
      <c r="G547" s="44"/>
    </row>
    <row r="548" spans="1:7" ht="13">
      <c r="A548" s="44"/>
      <c r="B548" s="44"/>
      <c r="G548" s="44"/>
    </row>
    <row r="549" spans="1:7" ht="13">
      <c r="A549" s="44"/>
      <c r="B549" s="44"/>
      <c r="G549" s="44"/>
    </row>
    <row r="550" spans="1:7" ht="13">
      <c r="A550" s="44"/>
      <c r="B550" s="44"/>
      <c r="G550" s="44"/>
    </row>
    <row r="551" spans="1:7" ht="13">
      <c r="A551" s="44"/>
      <c r="B551" s="44"/>
      <c r="G551" s="44"/>
    </row>
    <row r="552" spans="1:7" ht="13">
      <c r="A552" s="44"/>
      <c r="B552" s="44"/>
      <c r="G552" s="44"/>
    </row>
    <row r="553" spans="1:7" ht="13">
      <c r="A553" s="44"/>
      <c r="B553" s="44"/>
      <c r="G553" s="44"/>
    </row>
    <row r="554" spans="1:7" ht="13">
      <c r="A554" s="44"/>
      <c r="B554" s="44"/>
      <c r="G554" s="44"/>
    </row>
    <row r="555" spans="1:7" ht="13">
      <c r="A555" s="44"/>
      <c r="B555" s="44"/>
      <c r="G555" s="44"/>
    </row>
    <row r="556" spans="1:7" ht="13">
      <c r="A556" s="44"/>
      <c r="B556" s="44"/>
      <c r="G556" s="44"/>
    </row>
    <row r="557" spans="1:7" ht="13">
      <c r="A557" s="44"/>
      <c r="B557" s="44"/>
      <c r="G557" s="44"/>
    </row>
    <row r="558" spans="1:7" ht="13">
      <c r="A558" s="44"/>
      <c r="B558" s="44"/>
      <c r="G558" s="44"/>
    </row>
    <row r="559" spans="1:7" ht="13">
      <c r="A559" s="44"/>
      <c r="B559" s="44"/>
      <c r="G559" s="44"/>
    </row>
    <row r="560" spans="1:7" ht="13">
      <c r="A560" s="44"/>
      <c r="B560" s="44"/>
      <c r="G560" s="44"/>
    </row>
    <row r="561" spans="1:7" ht="13">
      <c r="A561" s="44"/>
      <c r="B561" s="44"/>
      <c r="G561" s="44"/>
    </row>
    <row r="562" spans="1:7" ht="13">
      <c r="A562" s="44"/>
      <c r="B562" s="44"/>
      <c r="G562" s="44"/>
    </row>
    <row r="563" spans="1:7" ht="13">
      <c r="A563" s="44"/>
      <c r="B563" s="44"/>
      <c r="G563" s="44"/>
    </row>
    <row r="564" spans="1:7" ht="13">
      <c r="A564" s="44"/>
      <c r="B564" s="44"/>
      <c r="G564" s="44"/>
    </row>
    <row r="565" spans="1:7" ht="13">
      <c r="A565" s="44"/>
      <c r="B565" s="44"/>
      <c r="G565" s="44"/>
    </row>
    <row r="566" spans="1:7" ht="13">
      <c r="A566" s="44"/>
      <c r="B566" s="44"/>
      <c r="G566" s="44"/>
    </row>
    <row r="567" spans="1:7" ht="13">
      <c r="A567" s="44"/>
      <c r="B567" s="44"/>
      <c r="G567" s="44"/>
    </row>
    <row r="568" spans="1:7" ht="13">
      <c r="A568" s="44"/>
      <c r="B568" s="44"/>
      <c r="G568" s="44"/>
    </row>
    <row r="569" spans="1:7" ht="13">
      <c r="A569" s="44"/>
      <c r="B569" s="44"/>
      <c r="G569" s="44"/>
    </row>
    <row r="570" spans="1:7" ht="13">
      <c r="A570" s="44"/>
      <c r="B570" s="44"/>
      <c r="G570" s="44"/>
    </row>
    <row r="571" spans="1:7" ht="13">
      <c r="A571" s="44"/>
      <c r="B571" s="44"/>
      <c r="G571" s="44"/>
    </row>
    <row r="572" spans="1:7" ht="13">
      <c r="A572" s="44"/>
      <c r="B572" s="44"/>
      <c r="G572" s="44"/>
    </row>
    <row r="573" spans="1:7" ht="13">
      <c r="A573" s="44"/>
      <c r="B573" s="44"/>
      <c r="G573" s="44"/>
    </row>
    <row r="574" spans="1:7" ht="13">
      <c r="A574" s="44"/>
      <c r="B574" s="44"/>
      <c r="G574" s="44"/>
    </row>
    <row r="575" spans="1:7" ht="13">
      <c r="A575" s="44"/>
      <c r="B575" s="44"/>
      <c r="G575" s="44"/>
    </row>
    <row r="576" spans="1:7" ht="13">
      <c r="A576" s="44"/>
      <c r="B576" s="44"/>
      <c r="G576" s="44"/>
    </row>
    <row r="577" spans="1:7" ht="13">
      <c r="A577" s="44"/>
      <c r="B577" s="44"/>
      <c r="G577" s="44"/>
    </row>
    <row r="578" spans="1:7" ht="13">
      <c r="A578" s="44"/>
      <c r="B578" s="44"/>
      <c r="G578" s="44"/>
    </row>
    <row r="579" spans="1:7" ht="13">
      <c r="A579" s="44"/>
      <c r="B579" s="44"/>
      <c r="G579" s="44"/>
    </row>
    <row r="580" spans="1:7" ht="13">
      <c r="A580" s="44"/>
      <c r="B580" s="44"/>
      <c r="G580" s="44"/>
    </row>
    <row r="581" spans="1:7" ht="13">
      <c r="A581" s="44"/>
      <c r="B581" s="44"/>
      <c r="G581" s="44"/>
    </row>
    <row r="582" spans="1:7" ht="13">
      <c r="A582" s="44"/>
      <c r="B582" s="44"/>
      <c r="G582" s="44"/>
    </row>
    <row r="583" spans="1:7" ht="13">
      <c r="A583" s="44"/>
      <c r="B583" s="44"/>
      <c r="G583" s="44"/>
    </row>
    <row r="584" spans="1:7" ht="13">
      <c r="A584" s="44"/>
      <c r="B584" s="44"/>
      <c r="G584" s="44"/>
    </row>
    <row r="585" spans="1:7" ht="13">
      <c r="A585" s="44"/>
      <c r="B585" s="44"/>
      <c r="G585" s="44"/>
    </row>
    <row r="586" spans="1:7" ht="13">
      <c r="A586" s="44"/>
      <c r="B586" s="44"/>
      <c r="G586" s="44"/>
    </row>
    <row r="587" spans="1:7" ht="13">
      <c r="A587" s="44"/>
      <c r="B587" s="44"/>
      <c r="G587" s="44"/>
    </row>
    <row r="588" spans="1:7" ht="13">
      <c r="A588" s="44"/>
      <c r="B588" s="44"/>
      <c r="G588" s="44"/>
    </row>
    <row r="589" spans="1:7" ht="13">
      <c r="A589" s="44"/>
      <c r="B589" s="44"/>
      <c r="G589" s="44"/>
    </row>
    <row r="590" spans="1:7" ht="13">
      <c r="A590" s="44"/>
      <c r="B590" s="44"/>
      <c r="G590" s="44"/>
    </row>
    <row r="591" spans="1:7" ht="13">
      <c r="A591" s="44"/>
      <c r="B591" s="44"/>
      <c r="G591" s="44"/>
    </row>
    <row r="592" spans="1:7" ht="13">
      <c r="A592" s="44"/>
      <c r="B592" s="44"/>
      <c r="G592" s="44"/>
    </row>
    <row r="593" spans="1:7" ht="13">
      <c r="A593" s="44"/>
      <c r="B593" s="44"/>
      <c r="G593" s="44"/>
    </row>
    <row r="594" spans="1:7" ht="13">
      <c r="A594" s="44"/>
      <c r="B594" s="44"/>
      <c r="G594" s="44"/>
    </row>
    <row r="595" spans="1:7" ht="13">
      <c r="A595" s="44"/>
      <c r="B595" s="44"/>
      <c r="G595" s="44"/>
    </row>
    <row r="596" spans="1:7" ht="13">
      <c r="A596" s="44"/>
      <c r="B596" s="44"/>
      <c r="G596" s="44"/>
    </row>
    <row r="597" spans="1:7" ht="13">
      <c r="A597" s="44"/>
      <c r="B597" s="44"/>
      <c r="G597" s="44"/>
    </row>
    <row r="598" spans="1:7" ht="13">
      <c r="A598" s="44"/>
      <c r="B598" s="44"/>
      <c r="G598" s="44"/>
    </row>
    <row r="599" spans="1:7" ht="13">
      <c r="A599" s="44"/>
      <c r="B599" s="44"/>
      <c r="G599" s="44"/>
    </row>
    <row r="600" spans="1:7" ht="13">
      <c r="A600" s="44"/>
      <c r="B600" s="44"/>
      <c r="G600" s="44"/>
    </row>
    <row r="601" spans="1:7" ht="13">
      <c r="A601" s="44"/>
      <c r="B601" s="44"/>
      <c r="G601" s="44"/>
    </row>
    <row r="602" spans="1:7" ht="13">
      <c r="A602" s="44"/>
      <c r="B602" s="44"/>
      <c r="G602" s="44"/>
    </row>
    <row r="603" spans="1:7" ht="13">
      <c r="A603" s="44"/>
      <c r="B603" s="44"/>
      <c r="G603" s="44"/>
    </row>
    <row r="604" spans="1:7" ht="13">
      <c r="A604" s="44"/>
      <c r="B604" s="44"/>
      <c r="G604" s="44"/>
    </row>
    <row r="605" spans="1:7" ht="13">
      <c r="A605" s="44"/>
      <c r="B605" s="44"/>
      <c r="G605" s="44"/>
    </row>
    <row r="606" spans="1:7" ht="13">
      <c r="A606" s="44"/>
      <c r="B606" s="44"/>
      <c r="G606" s="44"/>
    </row>
    <row r="607" spans="1:7" ht="13">
      <c r="A607" s="44"/>
      <c r="B607" s="44"/>
      <c r="G607" s="44"/>
    </row>
    <row r="608" spans="1:7" ht="13">
      <c r="A608" s="44"/>
      <c r="B608" s="44"/>
      <c r="G608" s="44"/>
    </row>
    <row r="609" spans="1:7" ht="13">
      <c r="A609" s="44"/>
      <c r="B609" s="44"/>
      <c r="G609" s="44"/>
    </row>
    <row r="610" spans="1:7" ht="13">
      <c r="A610" s="44"/>
      <c r="B610" s="44"/>
      <c r="G610" s="44"/>
    </row>
    <row r="611" spans="1:7" ht="13">
      <c r="A611" s="44"/>
      <c r="B611" s="44"/>
      <c r="G611" s="44"/>
    </row>
    <row r="612" spans="1:7" ht="13">
      <c r="A612" s="44"/>
      <c r="B612" s="44"/>
      <c r="G612" s="44"/>
    </row>
    <row r="613" spans="1:7" ht="13">
      <c r="A613" s="44"/>
      <c r="B613" s="44"/>
      <c r="G613" s="44"/>
    </row>
    <row r="614" spans="1:7" ht="13">
      <c r="A614" s="44"/>
      <c r="B614" s="44"/>
      <c r="G614" s="44"/>
    </row>
    <row r="615" spans="1:7" ht="13">
      <c r="A615" s="44"/>
      <c r="B615" s="44"/>
      <c r="G615" s="44"/>
    </row>
    <row r="616" spans="1:7" ht="13">
      <c r="A616" s="44"/>
      <c r="B616" s="44"/>
      <c r="G616" s="44"/>
    </row>
    <row r="617" spans="1:7" ht="13">
      <c r="A617" s="44"/>
      <c r="B617" s="44"/>
      <c r="G617" s="44"/>
    </row>
    <row r="618" spans="1:7" ht="13">
      <c r="A618" s="44"/>
      <c r="B618" s="44"/>
      <c r="G618" s="44"/>
    </row>
    <row r="619" spans="1:7" ht="13">
      <c r="A619" s="44"/>
      <c r="B619" s="44"/>
      <c r="G619" s="44"/>
    </row>
    <row r="620" spans="1:7" ht="13">
      <c r="A620" s="44"/>
      <c r="B620" s="44"/>
      <c r="G620" s="44"/>
    </row>
    <row r="621" spans="1:7" ht="13">
      <c r="A621" s="44"/>
      <c r="B621" s="44"/>
      <c r="G621" s="44"/>
    </row>
    <row r="622" spans="1:7" ht="13">
      <c r="A622" s="44"/>
      <c r="B622" s="44"/>
      <c r="G622" s="44"/>
    </row>
    <row r="623" spans="1:7" ht="13">
      <c r="A623" s="44"/>
      <c r="B623" s="44"/>
      <c r="G623" s="44"/>
    </row>
    <row r="624" spans="1:7" ht="13">
      <c r="A624" s="44"/>
      <c r="B624" s="44"/>
      <c r="G624" s="44"/>
    </row>
    <row r="625" spans="1:7" ht="13">
      <c r="A625" s="44"/>
      <c r="B625" s="44"/>
      <c r="G625" s="44"/>
    </row>
    <row r="626" spans="1:7" ht="13">
      <c r="A626" s="44"/>
      <c r="B626" s="44"/>
      <c r="G626" s="44"/>
    </row>
    <row r="627" spans="1:7" ht="13">
      <c r="A627" s="44"/>
      <c r="B627" s="44"/>
      <c r="G627" s="44"/>
    </row>
    <row r="628" spans="1:7" ht="13">
      <c r="A628" s="44"/>
      <c r="B628" s="44"/>
      <c r="G628" s="44"/>
    </row>
    <row r="629" spans="1:7" ht="13">
      <c r="A629" s="44"/>
      <c r="B629" s="44"/>
      <c r="G629" s="44"/>
    </row>
    <row r="630" spans="1:7" ht="13">
      <c r="A630" s="44"/>
      <c r="B630" s="44"/>
      <c r="G630" s="44"/>
    </row>
    <row r="631" spans="1:7" ht="13">
      <c r="A631" s="44"/>
      <c r="B631" s="44"/>
      <c r="G631" s="44"/>
    </row>
    <row r="632" spans="1:7" ht="13">
      <c r="A632" s="44"/>
      <c r="B632" s="44"/>
      <c r="G632" s="44"/>
    </row>
    <row r="633" spans="1:7" ht="13">
      <c r="A633" s="44"/>
      <c r="B633" s="44"/>
      <c r="G633" s="44"/>
    </row>
    <row r="634" spans="1:7" ht="13">
      <c r="A634" s="44"/>
      <c r="B634" s="44"/>
      <c r="G634" s="44"/>
    </row>
    <row r="635" spans="1:7" ht="13">
      <c r="A635" s="44"/>
      <c r="B635" s="44"/>
      <c r="G635" s="44"/>
    </row>
    <row r="636" spans="1:7" ht="13">
      <c r="A636" s="44"/>
      <c r="B636" s="44"/>
      <c r="G636" s="44"/>
    </row>
    <row r="637" spans="1:7" ht="13">
      <c r="A637" s="44"/>
      <c r="B637" s="44"/>
      <c r="G637" s="44"/>
    </row>
    <row r="638" spans="1:7" ht="13">
      <c r="A638" s="44"/>
      <c r="B638" s="44"/>
      <c r="G638" s="44"/>
    </row>
    <row r="639" spans="1:7" ht="13">
      <c r="A639" s="44"/>
      <c r="B639" s="44"/>
      <c r="G639" s="44"/>
    </row>
    <row r="640" spans="1:7" ht="13">
      <c r="A640" s="44"/>
      <c r="B640" s="44"/>
      <c r="G640" s="44"/>
    </row>
    <row r="641" spans="1:7" ht="13">
      <c r="A641" s="44"/>
      <c r="B641" s="44"/>
      <c r="G641" s="44"/>
    </row>
    <row r="642" spans="1:7" ht="13">
      <c r="A642" s="44"/>
      <c r="B642" s="44"/>
      <c r="G642" s="44"/>
    </row>
    <row r="643" spans="1:7" ht="13">
      <c r="A643" s="44"/>
      <c r="B643" s="44"/>
      <c r="G643" s="44"/>
    </row>
    <row r="644" spans="1:7" ht="13">
      <c r="A644" s="44"/>
      <c r="B644" s="44"/>
      <c r="G644" s="44"/>
    </row>
    <row r="645" spans="1:7" ht="13">
      <c r="A645" s="44"/>
      <c r="B645" s="44"/>
      <c r="G645" s="44"/>
    </row>
    <row r="646" spans="1:7" ht="13">
      <c r="A646" s="44"/>
      <c r="B646" s="44"/>
      <c r="G646" s="44"/>
    </row>
    <row r="647" spans="1:7" ht="13">
      <c r="A647" s="44"/>
      <c r="B647" s="44"/>
      <c r="G647" s="44"/>
    </row>
    <row r="648" spans="1:7" ht="13">
      <c r="A648" s="44"/>
      <c r="B648" s="44"/>
      <c r="G648" s="44"/>
    </row>
    <row r="649" spans="1:7" ht="13">
      <c r="A649" s="44"/>
      <c r="B649" s="44"/>
      <c r="G649" s="44"/>
    </row>
    <row r="650" spans="1:7" ht="13">
      <c r="A650" s="44"/>
      <c r="B650" s="44"/>
      <c r="G650" s="44"/>
    </row>
    <row r="651" spans="1:7" ht="13">
      <c r="A651" s="44"/>
      <c r="B651" s="44"/>
      <c r="G651" s="44"/>
    </row>
    <row r="652" spans="1:7" ht="13">
      <c r="A652" s="44"/>
      <c r="B652" s="44"/>
      <c r="G652" s="44"/>
    </row>
    <row r="653" spans="1:7" ht="13">
      <c r="A653" s="44"/>
      <c r="B653" s="44"/>
      <c r="G653" s="44"/>
    </row>
    <row r="654" spans="1:7" ht="13">
      <c r="A654" s="44"/>
      <c r="B654" s="44"/>
      <c r="G654" s="44"/>
    </row>
    <row r="655" spans="1:7" ht="13">
      <c r="A655" s="44"/>
      <c r="B655" s="44"/>
      <c r="G655" s="44"/>
    </row>
    <row r="656" spans="1:7" ht="13">
      <c r="A656" s="44"/>
      <c r="B656" s="44"/>
      <c r="G656" s="44"/>
    </row>
    <row r="657" spans="1:7" ht="13">
      <c r="A657" s="44"/>
      <c r="B657" s="44"/>
      <c r="G657" s="44"/>
    </row>
    <row r="658" spans="1:7" ht="13">
      <c r="A658" s="44"/>
      <c r="B658" s="44"/>
      <c r="G658" s="44"/>
    </row>
    <row r="659" spans="1:7" ht="13">
      <c r="A659" s="44"/>
      <c r="B659" s="44"/>
      <c r="G659" s="44"/>
    </row>
    <row r="660" spans="1:7" ht="13">
      <c r="A660" s="44"/>
      <c r="B660" s="44"/>
      <c r="G660" s="44"/>
    </row>
    <row r="661" spans="1:7" ht="13">
      <c r="A661" s="44"/>
      <c r="B661" s="44"/>
      <c r="G661" s="44"/>
    </row>
    <row r="662" spans="1:7" ht="13">
      <c r="A662" s="44"/>
      <c r="B662" s="44"/>
      <c r="G662" s="44"/>
    </row>
    <row r="663" spans="1:7" ht="13">
      <c r="A663" s="44"/>
      <c r="B663" s="44"/>
      <c r="G663" s="44"/>
    </row>
    <row r="664" spans="1:7" ht="13">
      <c r="A664" s="44"/>
      <c r="B664" s="44"/>
      <c r="G664" s="44"/>
    </row>
    <row r="665" spans="1:7" ht="13">
      <c r="A665" s="44"/>
      <c r="B665" s="44"/>
      <c r="G665" s="44"/>
    </row>
    <row r="666" spans="1:7" ht="13">
      <c r="A666" s="44"/>
      <c r="B666" s="44"/>
      <c r="G666" s="44"/>
    </row>
    <row r="667" spans="1:7" ht="13">
      <c r="A667" s="44"/>
      <c r="B667" s="44"/>
      <c r="G667" s="44"/>
    </row>
    <row r="668" spans="1:7" ht="13">
      <c r="A668" s="44"/>
      <c r="B668" s="44"/>
      <c r="G668" s="44"/>
    </row>
    <row r="669" spans="1:7" ht="13">
      <c r="A669" s="44"/>
      <c r="B669" s="44"/>
      <c r="G669" s="44"/>
    </row>
    <row r="670" spans="1:7" ht="13">
      <c r="A670" s="44"/>
      <c r="B670" s="44"/>
      <c r="G670" s="44"/>
    </row>
    <row r="671" spans="1:7" ht="13">
      <c r="A671" s="44"/>
      <c r="B671" s="44"/>
      <c r="G671" s="44"/>
    </row>
    <row r="672" spans="1:7" ht="13">
      <c r="A672" s="44"/>
      <c r="B672" s="44"/>
      <c r="G672" s="44"/>
    </row>
    <row r="673" spans="1:7" ht="13">
      <c r="A673" s="44"/>
      <c r="B673" s="44"/>
      <c r="G673" s="44"/>
    </row>
    <row r="674" spans="1:7" ht="13">
      <c r="A674" s="44"/>
      <c r="B674" s="44"/>
      <c r="G674" s="44"/>
    </row>
    <row r="675" spans="1:7" ht="13">
      <c r="A675" s="44"/>
      <c r="B675" s="44"/>
      <c r="G675" s="44"/>
    </row>
    <row r="676" spans="1:7" ht="13">
      <c r="A676" s="44"/>
      <c r="B676" s="44"/>
      <c r="G676" s="44"/>
    </row>
    <row r="677" spans="1:7" ht="13">
      <c r="A677" s="44"/>
      <c r="B677" s="44"/>
      <c r="G677" s="44"/>
    </row>
    <row r="678" spans="1:7" ht="13">
      <c r="A678" s="44"/>
      <c r="B678" s="44"/>
      <c r="G678" s="44"/>
    </row>
    <row r="679" spans="1:7" ht="13">
      <c r="A679" s="44"/>
      <c r="B679" s="44"/>
      <c r="G679" s="44"/>
    </row>
    <row r="680" spans="1:7" ht="13">
      <c r="A680" s="44"/>
      <c r="B680" s="44"/>
      <c r="G680" s="44"/>
    </row>
    <row r="681" spans="1:7" ht="13">
      <c r="A681" s="44"/>
      <c r="B681" s="44"/>
      <c r="G681" s="44"/>
    </row>
    <row r="682" spans="1:7" ht="13">
      <c r="A682" s="44"/>
      <c r="B682" s="44"/>
      <c r="G682" s="44"/>
    </row>
    <row r="683" spans="1:7" ht="13">
      <c r="A683" s="44"/>
      <c r="B683" s="44"/>
      <c r="G683" s="44"/>
    </row>
    <row r="684" spans="1:7" ht="13">
      <c r="A684" s="44"/>
      <c r="B684" s="44"/>
      <c r="G684" s="44"/>
    </row>
    <row r="685" spans="1:7" ht="13">
      <c r="A685" s="44"/>
      <c r="B685" s="44"/>
      <c r="G685" s="44"/>
    </row>
    <row r="686" spans="1:7" ht="13">
      <c r="A686" s="44"/>
      <c r="B686" s="44"/>
      <c r="G686" s="44"/>
    </row>
    <row r="687" spans="1:7" ht="13">
      <c r="A687" s="44"/>
      <c r="B687" s="44"/>
      <c r="G687" s="44"/>
    </row>
    <row r="688" spans="1:7" ht="13">
      <c r="A688" s="44"/>
      <c r="B688" s="44"/>
      <c r="G688" s="44"/>
    </row>
    <row r="689" spans="1:7" ht="13">
      <c r="A689" s="44"/>
      <c r="B689" s="44"/>
      <c r="G689" s="44"/>
    </row>
    <row r="690" spans="1:7" ht="13">
      <c r="A690" s="44"/>
      <c r="B690" s="44"/>
      <c r="G690" s="44"/>
    </row>
    <row r="691" spans="1:7" ht="13">
      <c r="A691" s="44"/>
      <c r="B691" s="44"/>
      <c r="G691" s="44"/>
    </row>
    <row r="692" spans="1:7" ht="13">
      <c r="A692" s="44"/>
      <c r="B692" s="44"/>
      <c r="G692" s="44"/>
    </row>
    <row r="693" spans="1:7" ht="13">
      <c r="A693" s="44"/>
      <c r="B693" s="44"/>
      <c r="G693" s="44"/>
    </row>
    <row r="694" spans="1:7" ht="13">
      <c r="A694" s="44"/>
      <c r="B694" s="44"/>
      <c r="G694" s="44"/>
    </row>
    <row r="695" spans="1:7" ht="13">
      <c r="A695" s="44"/>
      <c r="B695" s="44"/>
      <c r="G695" s="44"/>
    </row>
    <row r="696" spans="1:7" ht="13">
      <c r="A696" s="44"/>
      <c r="B696" s="44"/>
      <c r="G696" s="44"/>
    </row>
    <row r="697" spans="1:7" ht="13">
      <c r="A697" s="44"/>
      <c r="B697" s="44"/>
      <c r="G697" s="44"/>
    </row>
    <row r="698" spans="1:7" ht="13">
      <c r="A698" s="44"/>
      <c r="B698" s="44"/>
      <c r="G698" s="44"/>
    </row>
    <row r="699" spans="1:7" ht="13">
      <c r="A699" s="44"/>
      <c r="B699" s="44"/>
      <c r="G699" s="44"/>
    </row>
    <row r="700" spans="1:7" ht="13">
      <c r="A700" s="44"/>
      <c r="B700" s="44"/>
      <c r="G700" s="44"/>
    </row>
    <row r="701" spans="1:7" ht="13">
      <c r="A701" s="44"/>
      <c r="B701" s="44"/>
      <c r="G701" s="44"/>
    </row>
    <row r="702" spans="1:7" ht="13">
      <c r="A702" s="44"/>
      <c r="B702" s="44"/>
      <c r="G702" s="44"/>
    </row>
    <row r="703" spans="1:7" ht="13">
      <c r="A703" s="44"/>
      <c r="B703" s="44"/>
      <c r="G703" s="44"/>
    </row>
    <row r="704" spans="1:7" ht="13">
      <c r="A704" s="44"/>
      <c r="B704" s="44"/>
      <c r="G704" s="44"/>
    </row>
    <row r="705" spans="1:7" ht="13">
      <c r="A705" s="44"/>
      <c r="B705" s="44"/>
      <c r="G705" s="44"/>
    </row>
    <row r="706" spans="1:7" ht="13">
      <c r="A706" s="44"/>
      <c r="B706" s="44"/>
      <c r="G706" s="44"/>
    </row>
    <row r="707" spans="1:7" ht="13">
      <c r="A707" s="44"/>
      <c r="B707" s="44"/>
      <c r="G707" s="44"/>
    </row>
    <row r="708" spans="1:7" ht="13">
      <c r="A708" s="44"/>
      <c r="B708" s="44"/>
      <c r="G708" s="44"/>
    </row>
    <row r="709" spans="1:7" ht="13">
      <c r="A709" s="44"/>
      <c r="B709" s="44"/>
      <c r="G709" s="44"/>
    </row>
    <row r="710" spans="1:7" ht="13">
      <c r="A710" s="44"/>
      <c r="B710" s="44"/>
      <c r="G710" s="44"/>
    </row>
    <row r="711" spans="1:7" ht="13">
      <c r="A711" s="44"/>
      <c r="B711" s="44"/>
      <c r="G711" s="44"/>
    </row>
    <row r="712" spans="1:7" ht="13">
      <c r="A712" s="44"/>
      <c r="B712" s="44"/>
      <c r="G712" s="44"/>
    </row>
    <row r="713" spans="1:7" ht="13">
      <c r="A713" s="44"/>
      <c r="B713" s="44"/>
      <c r="G713" s="44"/>
    </row>
    <row r="714" spans="1:7" ht="13">
      <c r="A714" s="44"/>
      <c r="B714" s="44"/>
      <c r="G714" s="44"/>
    </row>
    <row r="715" spans="1:7" ht="13">
      <c r="A715" s="44"/>
      <c r="B715" s="44"/>
      <c r="G715" s="44"/>
    </row>
    <row r="716" spans="1:7" ht="13">
      <c r="A716" s="44"/>
      <c r="B716" s="44"/>
      <c r="G716" s="44"/>
    </row>
    <row r="717" spans="1:7" ht="13">
      <c r="A717" s="44"/>
      <c r="B717" s="44"/>
      <c r="G717" s="44"/>
    </row>
    <row r="718" spans="1:7" ht="13">
      <c r="A718" s="44"/>
      <c r="B718" s="44"/>
      <c r="G718" s="44"/>
    </row>
    <row r="719" spans="1:7" ht="13">
      <c r="A719" s="44"/>
      <c r="B719" s="44"/>
      <c r="G719" s="44"/>
    </row>
    <row r="720" spans="1:7" ht="13">
      <c r="A720" s="44"/>
      <c r="B720" s="44"/>
      <c r="G720" s="44"/>
    </row>
    <row r="721" spans="1:7" ht="13">
      <c r="A721" s="44"/>
      <c r="B721" s="44"/>
      <c r="G721" s="44"/>
    </row>
    <row r="722" spans="1:7" ht="13">
      <c r="A722" s="44"/>
      <c r="B722" s="44"/>
      <c r="G722" s="44"/>
    </row>
    <row r="723" spans="1:7" ht="13">
      <c r="A723" s="44"/>
      <c r="B723" s="44"/>
      <c r="G723" s="44"/>
    </row>
    <row r="724" spans="1:7" ht="13">
      <c r="A724" s="44"/>
      <c r="B724" s="44"/>
      <c r="G724" s="44"/>
    </row>
    <row r="725" spans="1:7" ht="13">
      <c r="A725" s="44"/>
      <c r="B725" s="44"/>
      <c r="G725" s="44"/>
    </row>
    <row r="726" spans="1:7" ht="13">
      <c r="A726" s="44"/>
      <c r="B726" s="44"/>
      <c r="G726" s="44"/>
    </row>
    <row r="727" spans="1:7" ht="13">
      <c r="A727" s="44"/>
      <c r="B727" s="44"/>
      <c r="G727" s="44"/>
    </row>
    <row r="728" spans="1:7" ht="13">
      <c r="A728" s="44"/>
      <c r="B728" s="44"/>
      <c r="G728" s="44"/>
    </row>
    <row r="729" spans="1:7" ht="13">
      <c r="A729" s="44"/>
      <c r="B729" s="44"/>
      <c r="G729" s="44"/>
    </row>
    <row r="730" spans="1:7" ht="13">
      <c r="A730" s="44"/>
      <c r="B730" s="44"/>
      <c r="G730" s="44"/>
    </row>
    <row r="731" spans="1:7" ht="13">
      <c r="A731" s="44"/>
      <c r="B731" s="44"/>
      <c r="G731" s="44"/>
    </row>
    <row r="732" spans="1:7" ht="13">
      <c r="A732" s="44"/>
      <c r="B732" s="44"/>
      <c r="G732" s="44"/>
    </row>
    <row r="733" spans="1:7" ht="13">
      <c r="A733" s="44"/>
      <c r="B733" s="44"/>
      <c r="G733" s="44"/>
    </row>
    <row r="734" spans="1:7" ht="13">
      <c r="A734" s="44"/>
      <c r="B734" s="44"/>
      <c r="G734" s="44"/>
    </row>
    <row r="735" spans="1:7" ht="13">
      <c r="A735" s="44"/>
      <c r="B735" s="44"/>
      <c r="G735" s="44"/>
    </row>
    <row r="736" spans="1:7" ht="13">
      <c r="A736" s="44"/>
      <c r="B736" s="44"/>
      <c r="G736" s="44"/>
    </row>
    <row r="737" spans="1:7" ht="13">
      <c r="A737" s="44"/>
      <c r="B737" s="44"/>
      <c r="G737" s="44"/>
    </row>
    <row r="738" spans="1:7" ht="13">
      <c r="A738" s="44"/>
      <c r="B738" s="44"/>
      <c r="G738" s="44"/>
    </row>
    <row r="739" spans="1:7" ht="13">
      <c r="A739" s="44"/>
      <c r="B739" s="44"/>
      <c r="G739" s="44"/>
    </row>
    <row r="740" spans="1:7" ht="13">
      <c r="A740" s="44"/>
      <c r="B740" s="44"/>
      <c r="G740" s="44"/>
    </row>
    <row r="741" spans="1:7" ht="13">
      <c r="A741" s="44"/>
      <c r="B741" s="44"/>
      <c r="G741" s="44"/>
    </row>
    <row r="742" spans="1:7" ht="13">
      <c r="A742" s="44"/>
      <c r="B742" s="44"/>
      <c r="G742" s="44"/>
    </row>
    <row r="743" spans="1:7" ht="13">
      <c r="A743" s="44"/>
      <c r="B743" s="44"/>
      <c r="G743" s="44"/>
    </row>
    <row r="744" spans="1:7" ht="13">
      <c r="A744" s="44"/>
      <c r="B744" s="44"/>
      <c r="G744" s="44"/>
    </row>
    <row r="745" spans="1:7" ht="13">
      <c r="A745" s="44"/>
      <c r="B745" s="44"/>
      <c r="G745" s="44"/>
    </row>
    <row r="746" spans="1:7" ht="13">
      <c r="A746" s="44"/>
      <c r="B746" s="44"/>
      <c r="G746" s="44"/>
    </row>
    <row r="747" spans="1:7" ht="13">
      <c r="A747" s="44"/>
      <c r="B747" s="44"/>
      <c r="G747" s="44"/>
    </row>
    <row r="748" spans="1:7" ht="13">
      <c r="A748" s="44"/>
      <c r="B748" s="44"/>
      <c r="G748" s="44"/>
    </row>
    <row r="749" spans="1:7" ht="13">
      <c r="A749" s="44"/>
      <c r="B749" s="44"/>
      <c r="G749" s="44"/>
    </row>
    <row r="750" spans="1:7" ht="13">
      <c r="A750" s="44"/>
      <c r="B750" s="44"/>
      <c r="G750" s="44"/>
    </row>
    <row r="751" spans="1:7" ht="13">
      <c r="A751" s="44"/>
      <c r="B751" s="44"/>
      <c r="G751" s="44"/>
    </row>
    <row r="752" spans="1:7" ht="13">
      <c r="A752" s="44"/>
      <c r="B752" s="44"/>
      <c r="G752" s="44"/>
    </row>
    <row r="753" spans="1:7" ht="13">
      <c r="A753" s="44"/>
      <c r="B753" s="44"/>
      <c r="G753" s="44"/>
    </row>
    <row r="754" spans="1:7" ht="13">
      <c r="A754" s="44"/>
      <c r="B754" s="44"/>
      <c r="G754" s="44"/>
    </row>
    <row r="755" spans="1:7" ht="13">
      <c r="A755" s="44"/>
      <c r="B755" s="44"/>
      <c r="G755" s="44"/>
    </row>
    <row r="756" spans="1:7" ht="13">
      <c r="A756" s="44"/>
      <c r="B756" s="44"/>
      <c r="G756" s="44"/>
    </row>
    <row r="757" spans="1:7" ht="13">
      <c r="A757" s="44"/>
      <c r="B757" s="44"/>
      <c r="G757" s="44"/>
    </row>
    <row r="758" spans="1:7" ht="13">
      <c r="A758" s="44"/>
      <c r="B758" s="44"/>
      <c r="G758" s="44"/>
    </row>
    <row r="759" spans="1:7" ht="13">
      <c r="A759" s="44"/>
      <c r="B759" s="44"/>
      <c r="G759" s="44"/>
    </row>
    <row r="760" spans="1:7" ht="13">
      <c r="A760" s="44"/>
      <c r="B760" s="44"/>
      <c r="G760" s="44"/>
    </row>
    <row r="761" spans="1:7" ht="13">
      <c r="A761" s="44"/>
      <c r="B761" s="44"/>
      <c r="G761" s="44"/>
    </row>
    <row r="762" spans="1:7" ht="13">
      <c r="A762" s="44"/>
      <c r="B762" s="44"/>
      <c r="G762" s="44"/>
    </row>
    <row r="763" spans="1:7" ht="13">
      <c r="A763" s="44"/>
      <c r="B763" s="44"/>
      <c r="G763" s="44"/>
    </row>
    <row r="764" spans="1:7" ht="13">
      <c r="A764" s="44"/>
      <c r="B764" s="44"/>
      <c r="G764" s="44"/>
    </row>
    <row r="765" spans="1:7" ht="13">
      <c r="A765" s="44"/>
      <c r="B765" s="44"/>
      <c r="G765" s="44"/>
    </row>
    <row r="766" spans="1:7" ht="13">
      <c r="A766" s="44"/>
      <c r="B766" s="44"/>
      <c r="G766" s="44"/>
    </row>
    <row r="767" spans="1:7" ht="13">
      <c r="A767" s="44"/>
      <c r="B767" s="44"/>
      <c r="G767" s="44"/>
    </row>
    <row r="768" spans="1:7" ht="13">
      <c r="A768" s="44"/>
      <c r="B768" s="44"/>
      <c r="G768" s="44"/>
    </row>
    <row r="769" spans="1:7" ht="13">
      <c r="A769" s="44"/>
      <c r="B769" s="44"/>
      <c r="G769" s="44"/>
    </row>
    <row r="770" spans="1:7" ht="13">
      <c r="A770" s="44"/>
      <c r="B770" s="44"/>
      <c r="G770" s="44"/>
    </row>
    <row r="771" spans="1:7" ht="13">
      <c r="A771" s="44"/>
      <c r="B771" s="44"/>
      <c r="G771" s="44"/>
    </row>
    <row r="772" spans="1:7" ht="13">
      <c r="A772" s="44"/>
      <c r="B772" s="44"/>
      <c r="G772" s="44"/>
    </row>
    <row r="773" spans="1:7" ht="13">
      <c r="A773" s="44"/>
      <c r="B773" s="44"/>
      <c r="G773" s="44"/>
    </row>
    <row r="774" spans="1:7" ht="13">
      <c r="A774" s="44"/>
      <c r="B774" s="44"/>
      <c r="G774" s="44"/>
    </row>
    <row r="775" spans="1:7" ht="13">
      <c r="A775" s="44"/>
      <c r="B775" s="44"/>
      <c r="G775" s="44"/>
    </row>
    <row r="776" spans="1:7" ht="13">
      <c r="A776" s="44"/>
      <c r="B776" s="44"/>
      <c r="G776" s="44"/>
    </row>
    <row r="777" spans="1:7" ht="13">
      <c r="A777" s="44"/>
      <c r="B777" s="44"/>
      <c r="G777" s="44"/>
    </row>
    <row r="778" spans="1:7" ht="13">
      <c r="A778" s="44"/>
      <c r="B778" s="44"/>
      <c r="G778" s="44"/>
    </row>
    <row r="779" spans="1:7" ht="13">
      <c r="A779" s="44"/>
      <c r="B779" s="44"/>
      <c r="G779" s="44"/>
    </row>
    <row r="780" spans="1:7" ht="13">
      <c r="A780" s="44"/>
      <c r="B780" s="44"/>
      <c r="G780" s="44"/>
    </row>
    <row r="781" spans="1:7" ht="13">
      <c r="A781" s="44"/>
      <c r="B781" s="44"/>
      <c r="G781" s="44"/>
    </row>
    <row r="782" spans="1:7" ht="13">
      <c r="A782" s="44"/>
      <c r="B782" s="44"/>
      <c r="G782" s="44"/>
    </row>
    <row r="783" spans="1:7" ht="13">
      <c r="A783" s="44"/>
      <c r="B783" s="44"/>
      <c r="G783" s="44"/>
    </row>
    <row r="784" spans="1:7" ht="13">
      <c r="A784" s="44"/>
      <c r="B784" s="44"/>
      <c r="G784" s="44"/>
    </row>
    <row r="785" spans="1:7" ht="13">
      <c r="A785" s="44"/>
      <c r="B785" s="44"/>
      <c r="G785" s="44"/>
    </row>
    <row r="786" spans="1:7" ht="13">
      <c r="A786" s="44"/>
      <c r="B786" s="44"/>
      <c r="G786" s="44"/>
    </row>
    <row r="787" spans="1:7" ht="13">
      <c r="A787" s="44"/>
      <c r="B787" s="44"/>
      <c r="G787" s="44"/>
    </row>
    <row r="788" spans="1:7" ht="13">
      <c r="A788" s="44"/>
      <c r="B788" s="44"/>
      <c r="G788" s="44"/>
    </row>
    <row r="789" spans="1:7" ht="13">
      <c r="A789" s="44"/>
      <c r="B789" s="44"/>
      <c r="G789" s="44"/>
    </row>
    <row r="790" spans="1:7" ht="13">
      <c r="A790" s="44"/>
      <c r="B790" s="44"/>
      <c r="G790" s="44"/>
    </row>
    <row r="791" spans="1:7" ht="13">
      <c r="A791" s="44"/>
      <c r="B791" s="44"/>
      <c r="G791" s="44"/>
    </row>
    <row r="792" spans="1:7" ht="13">
      <c r="A792" s="44"/>
      <c r="B792" s="44"/>
      <c r="G792" s="44"/>
    </row>
    <row r="793" spans="1:7" ht="13">
      <c r="A793" s="44"/>
      <c r="B793" s="44"/>
      <c r="G793" s="44"/>
    </row>
    <row r="794" spans="1:7" ht="13">
      <c r="A794" s="44"/>
      <c r="B794" s="44"/>
      <c r="G794" s="44"/>
    </row>
    <row r="795" spans="1:7" ht="13">
      <c r="A795" s="44"/>
      <c r="B795" s="44"/>
      <c r="G795" s="44"/>
    </row>
    <row r="796" spans="1:7" ht="13">
      <c r="A796" s="44"/>
      <c r="B796" s="44"/>
      <c r="G796" s="44"/>
    </row>
    <row r="797" spans="1:7" ht="13">
      <c r="A797" s="44"/>
      <c r="B797" s="44"/>
      <c r="G797" s="44"/>
    </row>
    <row r="798" spans="1:7" ht="13">
      <c r="A798" s="44"/>
      <c r="B798" s="44"/>
      <c r="G798" s="44"/>
    </row>
    <row r="799" spans="1:7" ht="13">
      <c r="A799" s="44"/>
      <c r="B799" s="44"/>
      <c r="G799" s="44"/>
    </row>
    <row r="800" spans="1:7" ht="13">
      <c r="A800" s="44"/>
      <c r="B800" s="44"/>
      <c r="G800" s="44"/>
    </row>
    <row r="801" spans="1:7" ht="13">
      <c r="A801" s="44"/>
      <c r="B801" s="44"/>
      <c r="G801" s="44"/>
    </row>
    <row r="802" spans="1:7" ht="13">
      <c r="A802" s="44"/>
      <c r="B802" s="44"/>
      <c r="G802" s="44"/>
    </row>
    <row r="803" spans="1:7" ht="13">
      <c r="A803" s="44"/>
      <c r="B803" s="44"/>
      <c r="G803" s="44"/>
    </row>
    <row r="804" spans="1:7" ht="13">
      <c r="A804" s="44"/>
      <c r="B804" s="44"/>
      <c r="G804" s="44"/>
    </row>
    <row r="805" spans="1:7" ht="13">
      <c r="A805" s="44"/>
      <c r="B805" s="44"/>
      <c r="G805" s="44"/>
    </row>
    <row r="806" spans="1:7" ht="13">
      <c r="A806" s="44"/>
      <c r="B806" s="44"/>
      <c r="G806" s="44"/>
    </row>
    <row r="807" spans="1:7" ht="13">
      <c r="A807" s="44"/>
      <c r="B807" s="44"/>
      <c r="G807" s="44"/>
    </row>
    <row r="808" spans="1:7" ht="13">
      <c r="A808" s="44"/>
      <c r="B808" s="44"/>
      <c r="G808" s="44"/>
    </row>
    <row r="809" spans="1:7" ht="13">
      <c r="A809" s="44"/>
      <c r="B809" s="44"/>
      <c r="G809" s="44"/>
    </row>
    <row r="810" spans="1:7" ht="13">
      <c r="A810" s="44"/>
      <c r="B810" s="44"/>
      <c r="G810" s="44"/>
    </row>
    <row r="811" spans="1:7" ht="13">
      <c r="A811" s="44"/>
      <c r="B811" s="44"/>
      <c r="G811" s="44"/>
    </row>
    <row r="812" spans="1:7" ht="13">
      <c r="A812" s="44"/>
      <c r="B812" s="44"/>
      <c r="G812" s="44"/>
    </row>
    <row r="813" spans="1:7" ht="13">
      <c r="A813" s="44"/>
      <c r="B813" s="44"/>
      <c r="G813" s="44"/>
    </row>
    <row r="814" spans="1:7" ht="13">
      <c r="A814" s="44"/>
      <c r="B814" s="44"/>
      <c r="G814" s="44"/>
    </row>
    <row r="815" spans="1:7" ht="13">
      <c r="A815" s="44"/>
      <c r="B815" s="44"/>
      <c r="G815" s="44"/>
    </row>
    <row r="816" spans="1:7" ht="13">
      <c r="A816" s="44"/>
      <c r="B816" s="44"/>
      <c r="G816" s="44"/>
    </row>
    <row r="817" spans="1:7" ht="13">
      <c r="A817" s="44"/>
      <c r="B817" s="44"/>
      <c r="G817" s="44"/>
    </row>
    <row r="818" spans="1:7" ht="13">
      <c r="A818" s="44"/>
      <c r="B818" s="44"/>
      <c r="G818" s="44"/>
    </row>
    <row r="819" spans="1:7" ht="13">
      <c r="A819" s="44"/>
      <c r="B819" s="44"/>
      <c r="G819" s="44"/>
    </row>
    <row r="820" spans="1:7" ht="13">
      <c r="A820" s="44"/>
      <c r="B820" s="44"/>
      <c r="G820" s="44"/>
    </row>
    <row r="821" spans="1:7" ht="13">
      <c r="A821" s="44"/>
      <c r="B821" s="44"/>
      <c r="G821" s="44"/>
    </row>
    <row r="822" spans="1:7" ht="13">
      <c r="A822" s="44"/>
      <c r="B822" s="44"/>
      <c r="G822" s="44"/>
    </row>
    <row r="823" spans="1:7" ht="13">
      <c r="A823" s="44"/>
      <c r="B823" s="44"/>
      <c r="G823" s="44"/>
    </row>
    <row r="824" spans="1:7" ht="13">
      <c r="A824" s="44"/>
      <c r="B824" s="44"/>
      <c r="G824" s="44"/>
    </row>
    <row r="825" spans="1:7" ht="13">
      <c r="A825" s="44"/>
      <c r="B825" s="44"/>
      <c r="G825" s="44"/>
    </row>
    <row r="826" spans="1:7" ht="13">
      <c r="A826" s="44"/>
      <c r="B826" s="44"/>
      <c r="G826" s="44"/>
    </row>
    <row r="827" spans="1:7" ht="13">
      <c r="A827" s="44"/>
      <c r="B827" s="44"/>
      <c r="G827" s="44"/>
    </row>
    <row r="828" spans="1:7" ht="13">
      <c r="A828" s="44"/>
      <c r="B828" s="44"/>
      <c r="G828" s="44"/>
    </row>
    <row r="829" spans="1:7" ht="13">
      <c r="A829" s="44"/>
      <c r="B829" s="44"/>
      <c r="G829" s="44"/>
    </row>
    <row r="830" spans="1:7" ht="13">
      <c r="A830" s="44"/>
      <c r="B830" s="44"/>
      <c r="G830" s="44"/>
    </row>
    <row r="831" spans="1:7" ht="13">
      <c r="A831" s="44"/>
      <c r="B831" s="44"/>
      <c r="G831" s="44"/>
    </row>
    <row r="832" spans="1:7" ht="13">
      <c r="A832" s="44"/>
      <c r="B832" s="44"/>
      <c r="G832" s="44"/>
    </row>
    <row r="833" spans="1:7" ht="13">
      <c r="A833" s="44"/>
      <c r="B833" s="44"/>
      <c r="G833" s="44"/>
    </row>
    <row r="834" spans="1:7" ht="13">
      <c r="A834" s="44"/>
      <c r="B834" s="44"/>
      <c r="G834" s="44"/>
    </row>
    <row r="835" spans="1:7" ht="13">
      <c r="A835" s="44"/>
      <c r="B835" s="44"/>
      <c r="G835" s="44"/>
    </row>
    <row r="836" spans="1:7" ht="13">
      <c r="A836" s="44"/>
      <c r="B836" s="44"/>
      <c r="G836" s="44"/>
    </row>
    <row r="837" spans="1:7" ht="13">
      <c r="A837" s="44"/>
      <c r="B837" s="44"/>
      <c r="G837" s="44"/>
    </row>
    <row r="838" spans="1:7" ht="13">
      <c r="A838" s="44"/>
      <c r="B838" s="44"/>
      <c r="G838" s="44"/>
    </row>
    <row r="839" spans="1:7" ht="13">
      <c r="A839" s="44"/>
      <c r="B839" s="44"/>
      <c r="G839" s="44"/>
    </row>
    <row r="840" spans="1:7" ht="13">
      <c r="A840" s="44"/>
      <c r="B840" s="44"/>
      <c r="G840" s="44"/>
    </row>
    <row r="841" spans="1:7" ht="13">
      <c r="A841" s="44"/>
      <c r="B841" s="44"/>
      <c r="G841" s="44"/>
    </row>
    <row r="842" spans="1:7" ht="13">
      <c r="A842" s="44"/>
      <c r="B842" s="44"/>
      <c r="G842" s="44"/>
    </row>
    <row r="843" spans="1:7" ht="13">
      <c r="A843" s="44"/>
      <c r="B843" s="44"/>
      <c r="G843" s="44"/>
    </row>
    <row r="844" spans="1:7" ht="13">
      <c r="A844" s="44"/>
      <c r="B844" s="44"/>
      <c r="G844" s="44"/>
    </row>
    <row r="845" spans="1:7" ht="13">
      <c r="A845" s="44"/>
      <c r="B845" s="44"/>
      <c r="G845" s="44"/>
    </row>
    <row r="846" spans="1:7" ht="13">
      <c r="A846" s="44"/>
      <c r="B846" s="44"/>
      <c r="G846" s="44"/>
    </row>
    <row r="847" spans="1:7" ht="13">
      <c r="A847" s="44"/>
      <c r="B847" s="44"/>
      <c r="G847" s="44"/>
    </row>
    <row r="848" spans="1:7" ht="13">
      <c r="A848" s="44"/>
      <c r="B848" s="44"/>
      <c r="G848" s="44"/>
    </row>
    <row r="849" spans="1:7" ht="13">
      <c r="A849" s="44"/>
      <c r="B849" s="44"/>
      <c r="G849" s="44"/>
    </row>
    <row r="850" spans="1:7" ht="13">
      <c r="A850" s="44"/>
      <c r="B850" s="44"/>
      <c r="G850" s="44"/>
    </row>
    <row r="851" spans="1:7" ht="13">
      <c r="A851" s="44"/>
      <c r="B851" s="44"/>
      <c r="G851" s="44"/>
    </row>
    <row r="852" spans="1:7" ht="13">
      <c r="A852" s="44"/>
      <c r="B852" s="44"/>
      <c r="G852" s="44"/>
    </row>
    <row r="853" spans="1:7" ht="13">
      <c r="A853" s="44"/>
      <c r="B853" s="44"/>
      <c r="G853" s="44"/>
    </row>
    <row r="854" spans="1:7" ht="13">
      <c r="A854" s="44"/>
      <c r="B854" s="44"/>
      <c r="G854" s="44"/>
    </row>
    <row r="855" spans="1:7" ht="13">
      <c r="A855" s="44"/>
      <c r="B855" s="44"/>
      <c r="G855" s="44"/>
    </row>
    <row r="856" spans="1:7" ht="13">
      <c r="A856" s="44"/>
      <c r="B856" s="44"/>
      <c r="G856" s="44"/>
    </row>
    <row r="857" spans="1:7" ht="13">
      <c r="A857" s="44"/>
      <c r="B857" s="44"/>
      <c r="G857" s="44"/>
    </row>
    <row r="858" spans="1:7" ht="13">
      <c r="A858" s="44"/>
      <c r="B858" s="44"/>
      <c r="G858" s="44"/>
    </row>
    <row r="859" spans="1:7" ht="13">
      <c r="A859" s="44"/>
      <c r="B859" s="44"/>
      <c r="G859" s="44"/>
    </row>
    <row r="860" spans="1:7" ht="13">
      <c r="A860" s="44"/>
      <c r="B860" s="44"/>
      <c r="G860" s="44"/>
    </row>
    <row r="861" spans="1:7" ht="13">
      <c r="A861" s="44"/>
      <c r="B861" s="44"/>
      <c r="G861" s="44"/>
    </row>
    <row r="862" spans="1:7" ht="13">
      <c r="A862" s="44"/>
      <c r="B862" s="44"/>
      <c r="G862" s="44"/>
    </row>
    <row r="863" spans="1:7" ht="13">
      <c r="A863" s="44"/>
      <c r="B863" s="44"/>
      <c r="G863" s="44"/>
    </row>
    <row r="864" spans="1:7" ht="13">
      <c r="A864" s="44"/>
      <c r="B864" s="44"/>
      <c r="G864" s="44"/>
    </row>
    <row r="865" spans="1:7" ht="13">
      <c r="A865" s="44"/>
      <c r="B865" s="44"/>
      <c r="G865" s="44"/>
    </row>
    <row r="866" spans="1:7" ht="13">
      <c r="A866" s="44"/>
      <c r="B866" s="44"/>
      <c r="G866" s="44"/>
    </row>
    <row r="867" spans="1:7" ht="13">
      <c r="A867" s="44"/>
      <c r="B867" s="44"/>
      <c r="G867" s="44"/>
    </row>
    <row r="868" spans="1:7" ht="13">
      <c r="A868" s="44"/>
      <c r="B868" s="44"/>
      <c r="G868" s="44"/>
    </row>
    <row r="869" spans="1:7" ht="13">
      <c r="A869" s="44"/>
      <c r="B869" s="44"/>
      <c r="G869" s="44"/>
    </row>
    <row r="870" spans="1:7" ht="13">
      <c r="A870" s="44"/>
      <c r="B870" s="44"/>
      <c r="G870" s="44"/>
    </row>
    <row r="871" spans="1:7" ht="13">
      <c r="A871" s="44"/>
      <c r="B871" s="44"/>
      <c r="G871" s="44"/>
    </row>
    <row r="872" spans="1:7" ht="13">
      <c r="A872" s="44"/>
      <c r="B872" s="44"/>
      <c r="G872" s="44"/>
    </row>
    <row r="873" spans="1:7" ht="13">
      <c r="A873" s="44"/>
      <c r="B873" s="44"/>
      <c r="G873" s="44"/>
    </row>
    <row r="874" spans="1:7" ht="13">
      <c r="A874" s="44"/>
      <c r="B874" s="44"/>
      <c r="G874" s="44"/>
    </row>
    <row r="875" spans="1:7" ht="13">
      <c r="A875" s="44"/>
      <c r="B875" s="44"/>
      <c r="G875" s="44"/>
    </row>
    <row r="876" spans="1:7" ht="13">
      <c r="A876" s="44"/>
      <c r="B876" s="44"/>
      <c r="G876" s="44"/>
    </row>
    <row r="877" spans="1:7" ht="13">
      <c r="A877" s="44"/>
      <c r="B877" s="44"/>
      <c r="G877" s="44"/>
    </row>
    <row r="878" spans="1:7" ht="13">
      <c r="A878" s="44"/>
      <c r="B878" s="44"/>
      <c r="G878" s="44"/>
    </row>
    <row r="879" spans="1:7" ht="13">
      <c r="A879" s="44"/>
      <c r="B879" s="44"/>
      <c r="G879" s="44"/>
    </row>
    <row r="880" spans="1:7" ht="13">
      <c r="A880" s="44"/>
      <c r="B880" s="44"/>
      <c r="G880" s="44"/>
    </row>
    <row r="881" spans="1:7" ht="13">
      <c r="A881" s="44"/>
      <c r="B881" s="44"/>
      <c r="G881" s="44"/>
    </row>
    <row r="882" spans="1:7" ht="13">
      <c r="A882" s="44"/>
      <c r="B882" s="44"/>
      <c r="G882" s="44"/>
    </row>
    <row r="883" spans="1:7" ht="13">
      <c r="A883" s="44"/>
      <c r="B883" s="44"/>
      <c r="G883" s="44"/>
    </row>
    <row r="884" spans="1:7" ht="13">
      <c r="A884" s="44"/>
      <c r="B884" s="44"/>
      <c r="G884" s="44"/>
    </row>
    <row r="885" spans="1:7" ht="13">
      <c r="A885" s="44"/>
      <c r="B885" s="44"/>
      <c r="G885" s="44"/>
    </row>
    <row r="886" spans="1:7" ht="13">
      <c r="A886" s="44"/>
      <c r="B886" s="44"/>
      <c r="G886" s="44"/>
    </row>
    <row r="887" spans="1:7" ht="13">
      <c r="A887" s="44"/>
      <c r="B887" s="44"/>
      <c r="G887" s="44"/>
    </row>
    <row r="888" spans="1:7" ht="13">
      <c r="A888" s="44"/>
      <c r="B888" s="44"/>
      <c r="G888" s="44"/>
    </row>
    <row r="889" spans="1:7" ht="13">
      <c r="A889" s="44"/>
      <c r="B889" s="44"/>
      <c r="G889" s="44"/>
    </row>
    <row r="890" spans="1:7" ht="13">
      <c r="A890" s="44"/>
      <c r="B890" s="44"/>
      <c r="G890" s="44"/>
    </row>
    <row r="891" spans="1:7" ht="13">
      <c r="A891" s="44"/>
      <c r="B891" s="44"/>
      <c r="G891" s="44"/>
    </row>
    <row r="892" spans="1:7" ht="13">
      <c r="A892" s="44"/>
      <c r="B892" s="44"/>
      <c r="G892" s="44"/>
    </row>
    <row r="893" spans="1:7" ht="13">
      <c r="A893" s="44"/>
      <c r="B893" s="44"/>
      <c r="G893" s="44"/>
    </row>
    <row r="894" spans="1:7" ht="13">
      <c r="A894" s="44"/>
      <c r="B894" s="44"/>
      <c r="G894" s="44"/>
    </row>
    <row r="895" spans="1:7" ht="13">
      <c r="A895" s="44"/>
      <c r="B895" s="44"/>
      <c r="G895" s="44"/>
    </row>
    <row r="896" spans="1:7" ht="13">
      <c r="A896" s="44"/>
      <c r="B896" s="44"/>
      <c r="G896" s="44"/>
    </row>
    <row r="897" spans="1:7" ht="13">
      <c r="A897" s="44"/>
      <c r="B897" s="44"/>
      <c r="G897" s="44"/>
    </row>
    <row r="898" spans="1:7" ht="13">
      <c r="A898" s="44"/>
      <c r="B898" s="44"/>
      <c r="G898" s="44"/>
    </row>
    <row r="899" spans="1:7" ht="13">
      <c r="A899" s="44"/>
      <c r="B899" s="44"/>
      <c r="G899" s="44"/>
    </row>
    <row r="900" spans="1:7" ht="13">
      <c r="A900" s="44"/>
      <c r="B900" s="44"/>
      <c r="G900" s="44"/>
    </row>
    <row r="901" spans="1:7" ht="13">
      <c r="A901" s="44"/>
      <c r="B901" s="44"/>
      <c r="G901" s="44"/>
    </row>
    <row r="902" spans="1:7" ht="13">
      <c r="A902" s="44"/>
      <c r="B902" s="44"/>
      <c r="G902" s="44"/>
    </row>
    <row r="903" spans="1:7" ht="13">
      <c r="A903" s="44"/>
      <c r="B903" s="44"/>
      <c r="G903" s="44"/>
    </row>
    <row r="904" spans="1:7" ht="13">
      <c r="A904" s="44"/>
      <c r="B904" s="44"/>
      <c r="G904" s="44"/>
    </row>
    <row r="905" spans="1:7" ht="13">
      <c r="A905" s="44"/>
      <c r="B905" s="44"/>
      <c r="G905" s="44"/>
    </row>
    <row r="906" spans="1:7" ht="13">
      <c r="A906" s="44"/>
      <c r="B906" s="44"/>
      <c r="G906" s="44"/>
    </row>
    <row r="907" spans="1:7" ht="13">
      <c r="A907" s="44"/>
      <c r="B907" s="44"/>
      <c r="G907" s="44"/>
    </row>
    <row r="908" spans="1:7" ht="13">
      <c r="A908" s="44"/>
      <c r="B908" s="44"/>
      <c r="G908" s="44"/>
    </row>
    <row r="909" spans="1:7" ht="13">
      <c r="A909" s="44"/>
      <c r="B909" s="44"/>
      <c r="G909" s="44"/>
    </row>
    <row r="910" spans="1:7" ht="13">
      <c r="A910" s="44"/>
      <c r="B910" s="44"/>
      <c r="G910" s="44"/>
    </row>
    <row r="911" spans="1:7" ht="13">
      <c r="A911" s="44"/>
      <c r="B911" s="44"/>
      <c r="G911" s="44"/>
    </row>
    <row r="912" spans="1:7" ht="13">
      <c r="A912" s="44"/>
      <c r="B912" s="44"/>
      <c r="G912" s="44"/>
    </row>
    <row r="913" spans="1:7" ht="13">
      <c r="A913" s="44"/>
      <c r="B913" s="44"/>
      <c r="G913" s="44"/>
    </row>
    <row r="914" spans="1:7" ht="13">
      <c r="A914" s="44"/>
      <c r="B914" s="44"/>
      <c r="G914" s="44"/>
    </row>
    <row r="915" spans="1:7" ht="13">
      <c r="A915" s="44"/>
      <c r="B915" s="44"/>
      <c r="G915" s="44"/>
    </row>
    <row r="916" spans="1:7" ht="13">
      <c r="A916" s="44"/>
      <c r="B916" s="44"/>
      <c r="G916" s="44"/>
    </row>
    <row r="917" spans="1:7" ht="13">
      <c r="A917" s="44"/>
      <c r="B917" s="44"/>
      <c r="G917" s="44"/>
    </row>
    <row r="918" spans="1:7" ht="13">
      <c r="A918" s="44"/>
      <c r="B918" s="44"/>
      <c r="G918" s="44"/>
    </row>
    <row r="919" spans="1:7" ht="13">
      <c r="A919" s="44"/>
      <c r="B919" s="44"/>
      <c r="G919" s="44"/>
    </row>
    <row r="920" spans="1:7" ht="13">
      <c r="A920" s="44"/>
      <c r="B920" s="44"/>
      <c r="G920" s="44"/>
    </row>
    <row r="921" spans="1:7" ht="13">
      <c r="A921" s="44"/>
      <c r="B921" s="44"/>
      <c r="G921" s="44"/>
    </row>
    <row r="922" spans="1:7" ht="13">
      <c r="A922" s="44"/>
      <c r="B922" s="44"/>
      <c r="G922" s="44"/>
    </row>
    <row r="923" spans="1:7" ht="13">
      <c r="A923" s="44"/>
      <c r="B923" s="44"/>
      <c r="G923" s="44"/>
    </row>
    <row r="924" spans="1:7" ht="13">
      <c r="A924" s="44"/>
      <c r="B924" s="44"/>
      <c r="G924" s="44"/>
    </row>
    <row r="925" spans="1:7" ht="13">
      <c r="A925" s="44"/>
      <c r="B925" s="44"/>
      <c r="G925" s="44"/>
    </row>
    <row r="926" spans="1:7" ht="13">
      <c r="A926" s="44"/>
      <c r="B926" s="44"/>
      <c r="G926" s="44"/>
    </row>
    <row r="927" spans="1:7" ht="13">
      <c r="A927" s="44"/>
      <c r="B927" s="44"/>
      <c r="G927" s="44"/>
    </row>
    <row r="928" spans="1:7" ht="13">
      <c r="A928" s="44"/>
      <c r="B928" s="44"/>
      <c r="G928" s="44"/>
    </row>
    <row r="929" spans="1:7" ht="13">
      <c r="A929" s="44"/>
      <c r="B929" s="44"/>
      <c r="G929" s="44"/>
    </row>
    <row r="930" spans="1:7" ht="13">
      <c r="A930" s="44"/>
      <c r="B930" s="44"/>
      <c r="G930" s="44"/>
    </row>
    <row r="931" spans="1:7" ht="13">
      <c r="A931" s="44"/>
      <c r="B931" s="44"/>
      <c r="G931" s="44"/>
    </row>
    <row r="932" spans="1:7" ht="13">
      <c r="A932" s="44"/>
      <c r="B932" s="44"/>
      <c r="G932" s="44"/>
    </row>
    <row r="933" spans="1:7" ht="13">
      <c r="A933" s="44"/>
      <c r="B933" s="44"/>
      <c r="G933" s="44"/>
    </row>
    <row r="934" spans="1:7" ht="13">
      <c r="A934" s="44"/>
      <c r="B934" s="44"/>
      <c r="G934" s="44"/>
    </row>
    <row r="935" spans="1:7" ht="13">
      <c r="A935" s="44"/>
      <c r="B935" s="44"/>
      <c r="G935" s="44"/>
    </row>
    <row r="936" spans="1:7" ht="13">
      <c r="A936" s="44"/>
      <c r="B936" s="44"/>
      <c r="G936" s="44"/>
    </row>
    <row r="937" spans="1:7" ht="13">
      <c r="A937" s="44"/>
      <c r="B937" s="44"/>
      <c r="G937" s="44"/>
    </row>
    <row r="938" spans="1:7" ht="13">
      <c r="A938" s="44"/>
      <c r="B938" s="44"/>
      <c r="G938" s="44"/>
    </row>
    <row r="939" spans="1:7" ht="13">
      <c r="A939" s="44"/>
      <c r="B939" s="44"/>
      <c r="G939" s="44"/>
    </row>
    <row r="940" spans="1:7" ht="13">
      <c r="A940" s="44"/>
      <c r="B940" s="44"/>
      <c r="G940" s="44"/>
    </row>
    <row r="941" spans="1:7" ht="13">
      <c r="A941" s="44"/>
      <c r="B941" s="44"/>
      <c r="G941" s="44"/>
    </row>
    <row r="942" spans="1:7" ht="13">
      <c r="A942" s="44"/>
      <c r="B942" s="44"/>
      <c r="G942" s="44"/>
    </row>
    <row r="943" spans="1:7" ht="13">
      <c r="A943" s="44"/>
      <c r="B943" s="44"/>
      <c r="G943" s="44"/>
    </row>
    <row r="944" spans="1:7" ht="13">
      <c r="A944" s="44"/>
      <c r="B944" s="44"/>
      <c r="G944" s="44"/>
    </row>
    <row r="945" spans="1:7" ht="13">
      <c r="A945" s="44"/>
      <c r="B945" s="44"/>
      <c r="G945" s="44"/>
    </row>
    <row r="946" spans="1:7" ht="13">
      <c r="A946" s="44"/>
      <c r="B946" s="44"/>
      <c r="G946" s="44"/>
    </row>
    <row r="947" spans="1:7" ht="13">
      <c r="A947" s="44"/>
      <c r="B947" s="44"/>
      <c r="G947" s="44"/>
    </row>
    <row r="948" spans="1:7" ht="13">
      <c r="A948" s="44"/>
      <c r="B948" s="44"/>
      <c r="G948" s="44"/>
    </row>
    <row r="949" spans="1:7" ht="13">
      <c r="A949" s="44"/>
      <c r="B949" s="44"/>
      <c r="G949" s="44"/>
    </row>
    <row r="950" spans="1:7" ht="13">
      <c r="A950" s="44"/>
      <c r="B950" s="44"/>
      <c r="G950" s="44"/>
    </row>
    <row r="951" spans="1:7" ht="13">
      <c r="A951" s="44"/>
      <c r="B951" s="44"/>
      <c r="G951" s="44"/>
    </row>
    <row r="952" spans="1:7" ht="13">
      <c r="A952" s="44"/>
      <c r="B952" s="44"/>
      <c r="G952" s="44"/>
    </row>
    <row r="953" spans="1:7" ht="13">
      <c r="A953" s="44"/>
      <c r="B953" s="44"/>
      <c r="G953" s="44"/>
    </row>
    <row r="954" spans="1:7" ht="13">
      <c r="A954" s="44"/>
      <c r="B954" s="44"/>
      <c r="G954" s="44"/>
    </row>
    <row r="955" spans="1:7" ht="13">
      <c r="A955" s="44"/>
      <c r="B955" s="44"/>
      <c r="G955" s="44"/>
    </row>
    <row r="956" spans="1:7" ht="13">
      <c r="A956" s="44"/>
      <c r="B956" s="44"/>
      <c r="G956" s="44"/>
    </row>
    <row r="957" spans="1:7" ht="13">
      <c r="A957" s="44"/>
      <c r="B957" s="44"/>
      <c r="G957" s="44"/>
    </row>
    <row r="958" spans="1:7" ht="13">
      <c r="A958" s="44"/>
      <c r="B958" s="44"/>
      <c r="G958" s="44"/>
    </row>
    <row r="959" spans="1:7" ht="13">
      <c r="A959" s="44"/>
      <c r="B959" s="44"/>
      <c r="G959" s="44"/>
    </row>
    <row r="960" spans="1:7" ht="13">
      <c r="A960" s="44"/>
      <c r="B960" s="44"/>
      <c r="G960" s="44"/>
    </row>
    <row r="961" spans="1:7" ht="13">
      <c r="A961" s="44"/>
      <c r="B961" s="44"/>
      <c r="G961" s="44"/>
    </row>
    <row r="962" spans="1:7" ht="13">
      <c r="A962" s="44"/>
      <c r="B962" s="44"/>
      <c r="G962" s="44"/>
    </row>
    <row r="963" spans="1:7" ht="13">
      <c r="A963" s="44"/>
      <c r="B963" s="44"/>
      <c r="G963" s="44"/>
    </row>
    <row r="964" spans="1:7" ht="13">
      <c r="A964" s="44"/>
      <c r="B964" s="44"/>
      <c r="G964" s="44"/>
    </row>
    <row r="965" spans="1:7" ht="13">
      <c r="A965" s="44"/>
      <c r="B965" s="44"/>
      <c r="G965" s="44"/>
    </row>
    <row r="966" spans="1:7" ht="13">
      <c r="A966" s="44"/>
      <c r="B966" s="44"/>
      <c r="G966" s="44"/>
    </row>
    <row r="967" spans="1:7" ht="13">
      <c r="A967" s="44"/>
      <c r="B967" s="44"/>
      <c r="G967" s="44"/>
    </row>
    <row r="968" spans="1:7" ht="13">
      <c r="A968" s="44"/>
      <c r="B968" s="44"/>
      <c r="G968" s="44"/>
    </row>
    <row r="969" spans="1:7" ht="13">
      <c r="A969" s="44"/>
      <c r="B969" s="44"/>
      <c r="G969" s="44"/>
    </row>
    <row r="970" spans="1:7" ht="13">
      <c r="A970" s="44"/>
      <c r="B970" s="44"/>
      <c r="G970" s="44"/>
    </row>
    <row r="971" spans="1:7" ht="13">
      <c r="A971" s="44"/>
      <c r="B971" s="44"/>
      <c r="G971" s="44"/>
    </row>
    <row r="972" spans="1:7" ht="13">
      <c r="A972" s="44"/>
      <c r="B972" s="44"/>
      <c r="G972" s="44"/>
    </row>
    <row r="973" spans="1:7" ht="13">
      <c r="A973" s="44"/>
      <c r="B973" s="44"/>
      <c r="G973" s="44"/>
    </row>
    <row r="974" spans="1:7" ht="13">
      <c r="A974" s="44"/>
      <c r="B974" s="44"/>
      <c r="G974" s="44"/>
    </row>
    <row r="975" spans="1:7" ht="13">
      <c r="A975" s="44"/>
      <c r="B975" s="44"/>
      <c r="G975" s="44"/>
    </row>
    <row r="976" spans="1:7" ht="13">
      <c r="A976" s="44"/>
      <c r="B976" s="44"/>
      <c r="G976" s="44"/>
    </row>
    <row r="977" spans="1:7" ht="13">
      <c r="A977" s="44"/>
      <c r="B977" s="44"/>
      <c r="G977" s="44"/>
    </row>
    <row r="978" spans="1:7" ht="13">
      <c r="A978" s="44"/>
      <c r="B978" s="44"/>
      <c r="G978" s="44"/>
    </row>
    <row r="979" spans="1:7" ht="13">
      <c r="A979" s="44"/>
      <c r="B979" s="44"/>
      <c r="G979" s="44"/>
    </row>
    <row r="980" spans="1:7" ht="13">
      <c r="A980" s="44"/>
      <c r="B980" s="44"/>
      <c r="G980" s="44"/>
    </row>
    <row r="981" spans="1:7" ht="13">
      <c r="A981" s="44"/>
      <c r="B981" s="44"/>
      <c r="G981" s="44"/>
    </row>
    <row r="982" spans="1:7" ht="13">
      <c r="A982" s="44"/>
      <c r="B982" s="44"/>
      <c r="G982" s="44"/>
    </row>
    <row r="983" spans="1:7" ht="13">
      <c r="A983" s="44"/>
      <c r="B983" s="44"/>
      <c r="G983" s="44"/>
    </row>
    <row r="984" spans="1:7" ht="13">
      <c r="A984" s="44"/>
      <c r="B984" s="44"/>
      <c r="G984" s="44"/>
    </row>
    <row r="985" spans="1:7" ht="13">
      <c r="A985" s="44"/>
      <c r="B985" s="44"/>
      <c r="G985" s="44"/>
    </row>
    <row r="986" spans="1:7" ht="13">
      <c r="A986" s="44"/>
      <c r="B986" s="44"/>
      <c r="G986" s="44"/>
    </row>
    <row r="987" spans="1:7" ht="13">
      <c r="A987" s="44"/>
      <c r="B987" s="44"/>
      <c r="G987" s="44"/>
    </row>
    <row r="988" spans="1:7" ht="13">
      <c r="A988" s="44"/>
      <c r="B988" s="44"/>
      <c r="G988" s="44"/>
    </row>
    <row r="989" spans="1:7" ht="13">
      <c r="A989" s="44"/>
      <c r="B989" s="44"/>
      <c r="G989" s="44"/>
    </row>
    <row r="990" spans="1:7" ht="13">
      <c r="A990" s="44"/>
      <c r="B990" s="44"/>
      <c r="G990" s="44"/>
    </row>
    <row r="991" spans="1:7" ht="13">
      <c r="A991" s="44"/>
      <c r="B991" s="44"/>
      <c r="G991" s="44"/>
    </row>
    <row r="992" spans="1:7" ht="13">
      <c r="A992" s="44"/>
      <c r="B992" s="44"/>
      <c r="G992" s="44"/>
    </row>
    <row r="993" spans="1:7" ht="13">
      <c r="A993" s="44"/>
      <c r="B993" s="44"/>
      <c r="G993" s="44"/>
    </row>
    <row r="994" spans="1:7" ht="13">
      <c r="A994" s="44"/>
      <c r="B994" s="44"/>
      <c r="G994" s="44"/>
    </row>
    <row r="995" spans="1:7" ht="13">
      <c r="A995" s="44"/>
      <c r="B995" s="44"/>
      <c r="G995" s="44"/>
    </row>
    <row r="996" spans="1:7" ht="13">
      <c r="A996" s="44"/>
      <c r="B996" s="44"/>
      <c r="G996" s="44"/>
    </row>
    <row r="997" spans="1:7" ht="13">
      <c r="A997" s="44"/>
      <c r="B997" s="44"/>
      <c r="G997" s="44"/>
    </row>
    <row r="998" spans="1:7" ht="13">
      <c r="A998" s="44"/>
      <c r="B998" s="44"/>
      <c r="G998" s="44"/>
    </row>
    <row r="999" spans="1:7" ht="13">
      <c r="A999" s="44"/>
      <c r="B999" s="44"/>
      <c r="G999" s="44"/>
    </row>
    <row r="1000" spans="1:7" ht="13">
      <c r="A1000" s="44"/>
      <c r="B1000" s="44"/>
      <c r="G1000" s="44"/>
    </row>
    <row r="1001" spans="1:7" ht="13">
      <c r="A1001" s="44"/>
      <c r="B1001" s="44"/>
      <c r="G1001" s="44"/>
    </row>
    <row r="1002" spans="1:7" ht="13">
      <c r="A1002" s="44"/>
      <c r="B1002" s="44"/>
      <c r="G1002" s="44"/>
    </row>
  </sheetData>
  <mergeCells count="13">
    <mergeCell ref="G1:G3"/>
    <mergeCell ref="H1:H3"/>
    <mergeCell ref="I1:I3"/>
    <mergeCell ref="J1:O1"/>
    <mergeCell ref="J2:K2"/>
    <mergeCell ref="L2:M2"/>
    <mergeCell ref="N2:O2"/>
    <mergeCell ref="F1:F3"/>
    <mergeCell ref="A1:A3"/>
    <mergeCell ref="B1:B3"/>
    <mergeCell ref="C1:C3"/>
    <mergeCell ref="D1:D3"/>
    <mergeCell ref="E1:E3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M24"/>
  <sheetViews>
    <sheetView topLeftCell="E2" zoomScale="93" zoomScaleNormal="93" workbookViewId="0">
      <selection activeCell="E30" sqref="E30"/>
    </sheetView>
  </sheetViews>
  <sheetFormatPr baseColWidth="10" defaultColWidth="12.6640625" defaultRowHeight="15" customHeight="1"/>
  <cols>
    <col min="1" max="13" width="12.6640625" style="1" customWidth="1"/>
    <col min="14" max="16384" width="12.6640625" style="1"/>
  </cols>
  <sheetData>
    <row r="1" spans="1:13" ht="14" hidden="1">
      <c r="A1" s="2"/>
      <c r="B1" s="2">
        <v>5</v>
      </c>
      <c r="C1" s="2">
        <v>5</v>
      </c>
      <c r="D1" s="2">
        <v>6</v>
      </c>
      <c r="E1" s="2">
        <v>6</v>
      </c>
      <c r="F1" s="2">
        <v>7</v>
      </c>
      <c r="G1" s="2">
        <v>7</v>
      </c>
      <c r="H1" s="2">
        <v>9</v>
      </c>
      <c r="I1" s="2">
        <v>9</v>
      </c>
      <c r="J1" s="2">
        <v>17</v>
      </c>
      <c r="K1" s="2">
        <v>17</v>
      </c>
      <c r="L1" s="2">
        <v>18</v>
      </c>
      <c r="M1" s="2">
        <v>18</v>
      </c>
    </row>
    <row r="2" spans="1:13" ht="14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4">
      <c r="A3" s="82" t="s">
        <v>2</v>
      </c>
      <c r="B3" s="84" t="s">
        <v>12</v>
      </c>
      <c r="C3" s="81"/>
      <c r="D3" s="85" t="s">
        <v>7</v>
      </c>
      <c r="E3" s="81"/>
      <c r="F3" s="84" t="s">
        <v>8</v>
      </c>
      <c r="G3" s="81"/>
      <c r="H3" s="84" t="s">
        <v>9</v>
      </c>
      <c r="I3" s="81"/>
      <c r="J3" s="84" t="s">
        <v>10</v>
      </c>
      <c r="K3" s="81"/>
      <c r="L3" s="84" t="s">
        <v>11</v>
      </c>
      <c r="M3" s="81"/>
    </row>
    <row r="4" spans="1:13" thickBot="1">
      <c r="A4" s="83"/>
      <c r="B4" s="3" t="s">
        <v>26</v>
      </c>
      <c r="C4" s="3" t="s">
        <v>27</v>
      </c>
      <c r="D4" s="3" t="s">
        <v>26</v>
      </c>
      <c r="E4" s="3" t="s">
        <v>27</v>
      </c>
      <c r="F4" s="3" t="s">
        <v>26</v>
      </c>
      <c r="G4" s="3" t="s">
        <v>27</v>
      </c>
      <c r="H4" s="3" t="s">
        <v>26</v>
      </c>
      <c r="I4" s="3" t="s">
        <v>27</v>
      </c>
      <c r="J4" s="3" t="s">
        <v>26</v>
      </c>
      <c r="K4" s="3" t="s">
        <v>27</v>
      </c>
      <c r="L4" s="3" t="s">
        <v>26</v>
      </c>
      <c r="M4" s="3" t="s">
        <v>27</v>
      </c>
    </row>
    <row r="5" spans="1:13" ht="14">
      <c r="A5" s="33">
        <v>1</v>
      </c>
      <c r="B5" s="4">
        <v>0.14305555555555555</v>
      </c>
      <c r="C5" s="11">
        <v>0.1986111111111111</v>
      </c>
      <c r="D5" s="11">
        <v>0.12361111111111112</v>
      </c>
      <c r="E5" s="4">
        <v>0.1986111111111111</v>
      </c>
      <c r="F5" s="4">
        <v>8.3333333333333332E-3</v>
      </c>
      <c r="G5" s="4">
        <v>6.9444444444444441E-3</v>
      </c>
      <c r="H5" s="4">
        <v>8.3333333333333332E-3</v>
      </c>
      <c r="I5" s="4">
        <v>0</v>
      </c>
      <c r="J5" s="38">
        <v>86.41</v>
      </c>
      <c r="K5" s="38">
        <v>100</v>
      </c>
      <c r="L5" s="4">
        <v>0.13194444444444445</v>
      </c>
      <c r="M5" s="4">
        <v>0.1986111111111111</v>
      </c>
    </row>
    <row r="6" spans="1:13" ht="14">
      <c r="A6" s="34">
        <v>2</v>
      </c>
      <c r="B6" s="5">
        <v>0.14444444444444443</v>
      </c>
      <c r="C6" s="21">
        <v>0.1388888888888889</v>
      </c>
      <c r="D6" s="21">
        <v>0.13750000000000001</v>
      </c>
      <c r="E6" s="5">
        <v>0.13194444444444445</v>
      </c>
      <c r="F6" s="5">
        <v>4.1666666666666666E-3</v>
      </c>
      <c r="G6" s="5">
        <v>4.1666666666666666E-3</v>
      </c>
      <c r="H6" s="5">
        <v>0</v>
      </c>
      <c r="I6" s="5">
        <v>0</v>
      </c>
      <c r="J6" s="39">
        <v>95.19</v>
      </c>
      <c r="K6" s="39">
        <v>95</v>
      </c>
      <c r="L6" s="5">
        <v>0.13750000000000001</v>
      </c>
      <c r="M6" s="5">
        <v>0.13194444444444445</v>
      </c>
    </row>
    <row r="7" spans="1:13" ht="14">
      <c r="A7" s="35">
        <v>3</v>
      </c>
      <c r="B7" s="4">
        <v>0.22361111111111112</v>
      </c>
      <c r="C7" s="11">
        <v>0.15277777777777779</v>
      </c>
      <c r="D7" s="11">
        <v>0.12638888888888888</v>
      </c>
      <c r="E7" s="4">
        <v>9.7222222222222224E-2</v>
      </c>
      <c r="F7" s="4">
        <v>1.9444444444444445E-2</v>
      </c>
      <c r="G7" s="4">
        <v>1.6666666666666666E-2</v>
      </c>
      <c r="H7" s="4">
        <v>6.9444444444444448E-2</v>
      </c>
      <c r="I7" s="4">
        <v>3.4722222222222224E-2</v>
      </c>
      <c r="J7" s="38">
        <v>56.52</v>
      </c>
      <c r="K7" s="38">
        <v>63.64</v>
      </c>
      <c r="L7" s="4">
        <v>0.19583333333333333</v>
      </c>
      <c r="M7" s="4">
        <v>0.13194444444444445</v>
      </c>
    </row>
    <row r="8" spans="1:13" ht="14">
      <c r="A8" s="34">
        <v>4</v>
      </c>
      <c r="B8" s="5">
        <v>0.2722222222222222</v>
      </c>
      <c r="C8" s="21">
        <v>0.28611111111111109</v>
      </c>
      <c r="D8" s="21">
        <v>0.21111111111111111</v>
      </c>
      <c r="E8" s="5">
        <v>0.22916666666666666</v>
      </c>
      <c r="F8" s="5">
        <v>1.3888888888888889E-3</v>
      </c>
      <c r="G8" s="5">
        <v>6.9444444444444441E-3</v>
      </c>
      <c r="H8" s="5">
        <v>4.4444444444444446E-2</v>
      </c>
      <c r="I8" s="5">
        <v>4.7222222222222221E-2</v>
      </c>
      <c r="J8" s="39">
        <v>77.55</v>
      </c>
      <c r="K8" s="39">
        <v>80.099999999999994</v>
      </c>
      <c r="L8" s="5">
        <v>0.25555555555555554</v>
      </c>
      <c r="M8" s="5">
        <v>0.27638888888888891</v>
      </c>
    </row>
    <row r="9" spans="1:13" ht="14">
      <c r="A9" s="35">
        <v>5</v>
      </c>
      <c r="B9" s="4">
        <v>0.14444444444444443</v>
      </c>
      <c r="C9" s="11">
        <v>0.1388888888888889</v>
      </c>
      <c r="D9" s="11">
        <v>0.13750000000000001</v>
      </c>
      <c r="E9" s="4">
        <v>0.13194444444444445</v>
      </c>
      <c r="F9" s="4">
        <v>4.1666666666666666E-3</v>
      </c>
      <c r="G9" s="4">
        <v>4.1666666666666666E-3</v>
      </c>
      <c r="H9" s="4">
        <v>0</v>
      </c>
      <c r="I9" s="4">
        <v>0</v>
      </c>
      <c r="J9" s="38">
        <v>95.19</v>
      </c>
      <c r="K9" s="38">
        <v>95</v>
      </c>
      <c r="L9" s="4">
        <v>0.13750000000000001</v>
      </c>
      <c r="M9" s="4">
        <v>0.13194444444444445</v>
      </c>
    </row>
    <row r="10" spans="1:13" ht="14">
      <c r="A10" s="34">
        <v>6</v>
      </c>
      <c r="B10" s="5">
        <v>0.22361111111111112</v>
      </c>
      <c r="C10" s="21">
        <v>0.15277777777777779</v>
      </c>
      <c r="D10" s="21">
        <v>0.12638888888888888</v>
      </c>
      <c r="E10" s="5">
        <v>9.7222222222222224E-2</v>
      </c>
      <c r="F10" s="5">
        <v>1.9444444444444445E-2</v>
      </c>
      <c r="G10" s="5">
        <v>1.6666666666666666E-2</v>
      </c>
      <c r="H10" s="5">
        <v>6.9444444444444448E-2</v>
      </c>
      <c r="I10" s="5">
        <v>3.4722222222222224E-2</v>
      </c>
      <c r="J10" s="39">
        <v>56.52</v>
      </c>
      <c r="K10" s="39">
        <v>63.64</v>
      </c>
      <c r="L10" s="5">
        <v>0.19583333333333333</v>
      </c>
      <c r="M10" s="5">
        <v>0.13194444444444445</v>
      </c>
    </row>
    <row r="11" spans="1:13" ht="14">
      <c r="A11" s="35">
        <v>7</v>
      </c>
      <c r="B11" s="4">
        <v>0.37916666666666665</v>
      </c>
      <c r="C11" s="11">
        <v>0.19722222222222222</v>
      </c>
      <c r="D11" s="11">
        <v>0.34305555555555556</v>
      </c>
      <c r="E11" s="4">
        <v>0.16111111111111112</v>
      </c>
      <c r="F11" s="4">
        <v>9.7222222222222224E-3</v>
      </c>
      <c r="G11" s="4">
        <v>4.1666666666666666E-3</v>
      </c>
      <c r="H11" s="4">
        <v>2.2222222222222223E-2</v>
      </c>
      <c r="I11" s="4">
        <v>2.9166666666666667E-2</v>
      </c>
      <c r="J11" s="38">
        <v>90.48</v>
      </c>
      <c r="K11" s="38">
        <v>81.69</v>
      </c>
      <c r="L11" s="4">
        <v>0.36527777777777776</v>
      </c>
      <c r="M11" s="4">
        <v>0.19027777777777777</v>
      </c>
    </row>
    <row r="12" spans="1:13" ht="14">
      <c r="A12" s="34">
        <v>8</v>
      </c>
      <c r="B12" s="5">
        <v>0.32361111111111113</v>
      </c>
      <c r="C12" s="21">
        <v>0.36388888888888887</v>
      </c>
      <c r="D12" s="21">
        <v>0.19722222222222222</v>
      </c>
      <c r="E12" s="5">
        <v>0.31944444444444442</v>
      </c>
      <c r="F12" s="5">
        <v>1.0416666666666666E-2</v>
      </c>
      <c r="G12" s="5">
        <v>2.7777777777777776E-2</v>
      </c>
      <c r="H12" s="5">
        <v>9.583333333333334E-2</v>
      </c>
      <c r="I12" s="5">
        <v>3.7499999999999999E-2</v>
      </c>
      <c r="J12" s="39">
        <v>60.94</v>
      </c>
      <c r="K12" s="39">
        <v>87.79</v>
      </c>
      <c r="L12" s="5">
        <v>0.29305555555555557</v>
      </c>
      <c r="M12" s="5">
        <v>0.35694444444444445</v>
      </c>
    </row>
    <row r="13" spans="1:13" ht="14">
      <c r="A13" s="35">
        <v>9</v>
      </c>
      <c r="B13" s="4">
        <v>0.37916666666666665</v>
      </c>
      <c r="C13" s="11">
        <v>0.19722222222222222</v>
      </c>
      <c r="D13" s="11">
        <v>0.34305555555555556</v>
      </c>
      <c r="E13" s="4">
        <v>0.16111111111111112</v>
      </c>
      <c r="F13" s="4">
        <v>9.7222222222222224E-3</v>
      </c>
      <c r="G13" s="4">
        <v>4.1666666666666666E-3</v>
      </c>
      <c r="H13" s="4">
        <v>2.2222222222222223E-2</v>
      </c>
      <c r="I13" s="4">
        <v>2.9166666666666667E-2</v>
      </c>
      <c r="J13" s="38">
        <v>90.48</v>
      </c>
      <c r="K13" s="38">
        <v>81.69</v>
      </c>
      <c r="L13" s="4">
        <v>0.36527777777777776</v>
      </c>
      <c r="M13" s="4">
        <v>0.19027777777777777</v>
      </c>
    </row>
    <row r="14" spans="1:13" ht="14">
      <c r="A14" s="34">
        <v>10</v>
      </c>
      <c r="B14" s="5">
        <v>0.24861111111111112</v>
      </c>
      <c r="C14" s="21">
        <v>0.2388888888888889</v>
      </c>
      <c r="D14" s="21">
        <v>0.21805555555555556</v>
      </c>
      <c r="E14" s="5">
        <v>0.20833333333333334</v>
      </c>
      <c r="F14" s="5">
        <v>1.6666666666666666E-2</v>
      </c>
      <c r="G14" s="5">
        <v>9.7222222222222224E-3</v>
      </c>
      <c r="H14" s="5">
        <v>5.5555555555555558E-3</v>
      </c>
      <c r="I14" s="5">
        <v>2.0833333333333332E-2</v>
      </c>
      <c r="J14" s="39">
        <v>87.71</v>
      </c>
      <c r="K14" s="39">
        <v>87.21</v>
      </c>
      <c r="L14" s="5">
        <v>0.22361111111111112</v>
      </c>
      <c r="M14" s="5">
        <v>0.22916666666666666</v>
      </c>
    </row>
    <row r="15" spans="1:13" ht="14">
      <c r="A15" s="36" t="s">
        <v>4</v>
      </c>
      <c r="B15" s="6">
        <f>AVERAGE(B5:B14)</f>
        <v>0.24819444444444444</v>
      </c>
      <c r="C15" s="6">
        <f>AVERAGE(C5:C14)</f>
        <v>0.20652777777777778</v>
      </c>
      <c r="D15" s="6">
        <f t="shared" ref="D15:M15" si="0">AVERAGE(D5:D14)</f>
        <v>0.19638888888888889</v>
      </c>
      <c r="E15" s="6">
        <f t="shared" si="0"/>
        <v>0.1736111111111111</v>
      </c>
      <c r="F15" s="6">
        <f t="shared" si="0"/>
        <v>1.0347222222222221E-2</v>
      </c>
      <c r="G15" s="6">
        <f t="shared" si="0"/>
        <v>1.0138888888888888E-2</v>
      </c>
      <c r="H15" s="6">
        <f t="shared" si="0"/>
        <v>3.3749999999999995E-2</v>
      </c>
      <c r="I15" s="6">
        <f t="shared" si="0"/>
        <v>2.3333333333333338E-2</v>
      </c>
      <c r="J15" s="40">
        <f t="shared" si="0"/>
        <v>79.698999999999998</v>
      </c>
      <c r="K15" s="40">
        <f t="shared" si="0"/>
        <v>83.575999999999993</v>
      </c>
      <c r="L15" s="6">
        <f t="shared" si="0"/>
        <v>0.23013888888888889</v>
      </c>
      <c r="M15" s="6">
        <f t="shared" si="0"/>
        <v>0.19694444444444445</v>
      </c>
    </row>
    <row r="16" spans="1:13" ht="14">
      <c r="A16" s="37" t="s">
        <v>5</v>
      </c>
      <c r="B16" s="7">
        <f>STDEV(B5:B14)</f>
        <v>9.0898978619833537E-2</v>
      </c>
      <c r="C16" s="7">
        <f>STDEV(C5:C14)</f>
        <v>7.2500798207611045E-2</v>
      </c>
      <c r="D16" s="7">
        <f t="shared" ref="D16:M16" si="1">STDEV(D5:D14)</f>
        <v>8.5467025704965394E-2</v>
      </c>
      <c r="E16" s="7">
        <f t="shared" si="1"/>
        <v>6.8019327722042167E-2</v>
      </c>
      <c r="F16" s="7">
        <f t="shared" si="1"/>
        <v>6.3852814560500532E-3</v>
      </c>
      <c r="G16" s="7">
        <f t="shared" si="1"/>
        <v>7.8853343583127032E-3</v>
      </c>
      <c r="H16" s="7">
        <f t="shared" si="1"/>
        <v>3.4159326221417707E-2</v>
      </c>
      <c r="I16" s="7">
        <f t="shared" si="1"/>
        <v>1.7443323861153947E-2</v>
      </c>
      <c r="J16" s="41">
        <f t="shared" si="1"/>
        <v>15.820753212860016</v>
      </c>
      <c r="K16" s="41">
        <f t="shared" si="1"/>
        <v>12.36397922281577</v>
      </c>
      <c r="L16" s="7">
        <f t="shared" si="1"/>
        <v>8.8400592648020526E-2</v>
      </c>
      <c r="M16" s="7">
        <f t="shared" si="1"/>
        <v>7.4491877278809765E-2</v>
      </c>
    </row>
    <row r="17" spans="1:13" ht="15" customHeight="1">
      <c r="A17" s="37" t="s">
        <v>6</v>
      </c>
      <c r="B17" s="7">
        <f>B16/SQRT(8)</f>
        <v>3.2137642092507648E-2</v>
      </c>
      <c r="C17" s="7">
        <f>C16/SQRT(8)</f>
        <v>2.5632903027019628E-2</v>
      </c>
      <c r="D17" s="7">
        <f>D16/SQRT(8)</f>
        <v>3.0217156721912997E-2</v>
      </c>
      <c r="E17" s="7">
        <f t="shared" ref="E17:M17" si="2">E16/SQRT(8)</f>
        <v>2.4048463942003065E-2</v>
      </c>
      <c r="F17" s="7">
        <f t="shared" si="2"/>
        <v>2.2575379086788522E-3</v>
      </c>
      <c r="G17" s="7">
        <f t="shared" si="2"/>
        <v>2.7878866983430928E-3</v>
      </c>
      <c r="H17" s="7">
        <f t="shared" si="2"/>
        <v>1.2077145605963952E-2</v>
      </c>
      <c r="I17" s="7">
        <f t="shared" si="2"/>
        <v>6.1671462943275329E-3</v>
      </c>
      <c r="J17" s="7">
        <f t="shared" si="2"/>
        <v>5.5934809401460877</v>
      </c>
      <c r="K17" s="7">
        <f t="shared" si="2"/>
        <v>4.3713267754513048</v>
      </c>
      <c r="L17" s="7">
        <f t="shared" si="2"/>
        <v>3.1254329261162485E-2</v>
      </c>
      <c r="M17" s="7">
        <f t="shared" si="2"/>
        <v>2.6336855783581241E-2</v>
      </c>
    </row>
    <row r="18" spans="1:13" ht="15" customHeight="1">
      <c r="A18" s="1" t="s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ht="15" customHeight="1">
      <c r="A19" s="9" t="s">
        <v>4</v>
      </c>
      <c r="B19" s="10">
        <v>0.2478174603174603</v>
      </c>
      <c r="C19" s="10">
        <v>0.2251984126984127</v>
      </c>
      <c r="D19" s="10">
        <v>0.19384920634920633</v>
      </c>
      <c r="E19" s="10">
        <v>0.19226190476190474</v>
      </c>
      <c r="F19" s="22">
        <v>14</v>
      </c>
      <c r="G19" s="22">
        <v>15</v>
      </c>
      <c r="H19" s="10">
        <v>3.5119047619047619E-2</v>
      </c>
      <c r="I19" s="10">
        <v>2.4206349206349207E-2</v>
      </c>
      <c r="J19" s="42">
        <v>79.257142857142867</v>
      </c>
      <c r="K19" s="42">
        <v>85.061428571428578</v>
      </c>
      <c r="L19" s="10">
        <v>0.22896825396825399</v>
      </c>
      <c r="M19" s="10">
        <v>0.216468253968254</v>
      </c>
    </row>
    <row r="20" spans="1:13" ht="15" customHeight="1">
      <c r="A20" s="12" t="s">
        <v>5</v>
      </c>
      <c r="B20" s="13">
        <v>8.7407568547515413E-2</v>
      </c>
      <c r="C20" s="13">
        <v>7.8863244770053506E-2</v>
      </c>
      <c r="D20" s="13">
        <v>7.726291703029714E-2</v>
      </c>
      <c r="E20" s="13">
        <v>7.2430509582640315E-2</v>
      </c>
      <c r="F20" s="23">
        <v>1</v>
      </c>
      <c r="G20" s="23">
        <v>1</v>
      </c>
      <c r="H20" s="13">
        <v>3.6383536905989999E-2</v>
      </c>
      <c r="I20" s="13">
        <v>1.8370773058395792E-2</v>
      </c>
      <c r="J20" s="7">
        <v>15.043450085541791</v>
      </c>
      <c r="K20" s="7">
        <v>11.753421386375642</v>
      </c>
      <c r="L20" s="13">
        <v>8.3965306481509322E-2</v>
      </c>
      <c r="M20" s="13">
        <v>8.0393469481868665E-2</v>
      </c>
    </row>
    <row r="23" spans="1:13" ht="15" customHeight="1">
      <c r="A23" s="1" t="s">
        <v>13</v>
      </c>
      <c r="B23" s="14">
        <f>TTEST(B5:B14,C5:C14,2,1)</f>
        <v>0.1524321230694079</v>
      </c>
      <c r="C23" s="14"/>
      <c r="D23" s="14">
        <f>TTEST(D5:D14,E5:E14,2,1)</f>
        <v>0.47434561418635124</v>
      </c>
      <c r="E23" s="14"/>
      <c r="F23" s="14">
        <f>TTEST(F5:F14,G5:G14,2,1)</f>
        <v>0.92853088086492996</v>
      </c>
      <c r="G23" s="14"/>
      <c r="H23" s="14">
        <f t="shared" ref="H23:L23" si="3">TTEST(H5:H14,I5:I14,2,1)</f>
        <v>0.20122105508899504</v>
      </c>
      <c r="I23" s="14"/>
      <c r="J23" s="14">
        <f t="shared" si="3"/>
        <v>0.27871072408070219</v>
      </c>
      <c r="K23" s="14"/>
      <c r="L23" s="14">
        <f t="shared" si="3"/>
        <v>0.25616596939458364</v>
      </c>
      <c r="M23" s="14"/>
    </row>
    <row r="24" spans="1:13" ht="15" customHeight="1">
      <c r="A24" s="1" t="s">
        <v>14</v>
      </c>
      <c r="B24" s="14">
        <f>(B19-C19)/C20</f>
        <v>0.28681355535141073</v>
      </c>
      <c r="D24" s="14">
        <f>(D19-E19)/E20</f>
        <v>2.1914820100644661E-2</v>
      </c>
      <c r="E24" s="14"/>
      <c r="F24" s="14">
        <f>(F19-G19)/7</f>
        <v>-0.14285714285714285</v>
      </c>
      <c r="G24" s="14"/>
      <c r="H24" s="14">
        <f t="shared" ref="H24:L24" si="4">(H19-I19)/I20</f>
        <v>0.59402499709782774</v>
      </c>
      <c r="I24" s="14"/>
      <c r="J24" s="14">
        <f t="shared" si="4"/>
        <v>-0.49383796628051957</v>
      </c>
      <c r="K24" s="14"/>
      <c r="L24" s="14">
        <f t="shared" si="4"/>
        <v>0.1554852661610672</v>
      </c>
      <c r="M24" s="14"/>
    </row>
  </sheetData>
  <mergeCells count="8">
    <mergeCell ref="A2:M2"/>
    <mergeCell ref="A3:A4"/>
    <mergeCell ref="F3:G3"/>
    <mergeCell ref="H3:I3"/>
    <mergeCell ref="J3:K3"/>
    <mergeCell ref="D3:E3"/>
    <mergeCell ref="L3:M3"/>
    <mergeCell ref="B3:C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Y24"/>
  <sheetViews>
    <sheetView tabSelected="1" zoomScale="121" zoomScaleNormal="121" workbookViewId="0">
      <selection activeCell="U10" sqref="U10"/>
    </sheetView>
  </sheetViews>
  <sheetFormatPr baseColWidth="10" defaultColWidth="12.6640625" defaultRowHeight="15" customHeight="1"/>
  <cols>
    <col min="1" max="3" width="12.6640625" style="1"/>
    <col min="4" max="19" width="12.6640625" style="1" hidden="1"/>
    <col min="20" max="16384" width="12.6640625" style="1"/>
  </cols>
  <sheetData>
    <row r="1" spans="1:25" ht="15" customHeight="1">
      <c r="A1" s="86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</row>
    <row r="2" spans="1:25" ht="15" customHeight="1">
      <c r="A2" s="87" t="s">
        <v>2</v>
      </c>
      <c r="B2" s="87" t="s">
        <v>3</v>
      </c>
      <c r="C2" s="89"/>
      <c r="D2" s="90">
        <v>1</v>
      </c>
      <c r="E2" s="81"/>
      <c r="F2" s="90">
        <v>2</v>
      </c>
      <c r="G2" s="81"/>
      <c r="H2" s="90">
        <v>3</v>
      </c>
      <c r="I2" s="81"/>
      <c r="J2" s="90">
        <v>4</v>
      </c>
      <c r="K2" s="81"/>
      <c r="L2" s="90">
        <v>5</v>
      </c>
      <c r="M2" s="81"/>
      <c r="N2" s="90">
        <v>6</v>
      </c>
      <c r="O2" s="81"/>
      <c r="P2" s="90">
        <v>7</v>
      </c>
      <c r="Q2" s="81"/>
      <c r="R2" s="90">
        <v>8</v>
      </c>
      <c r="S2" s="81"/>
      <c r="T2" s="81"/>
      <c r="U2" s="81"/>
      <c r="V2" s="81"/>
      <c r="W2" s="81"/>
      <c r="X2" s="81"/>
      <c r="Y2" s="81"/>
    </row>
    <row r="3" spans="1:25" ht="15" customHeight="1" thickBot="1">
      <c r="A3" s="88"/>
      <c r="B3" s="29" t="s">
        <v>26</v>
      </c>
      <c r="C3" s="29" t="s">
        <v>27</v>
      </c>
      <c r="D3" s="15" t="s">
        <v>0</v>
      </c>
      <c r="E3" s="15" t="s">
        <v>1</v>
      </c>
      <c r="F3" s="15" t="s">
        <v>0</v>
      </c>
      <c r="G3" s="15" t="s">
        <v>1</v>
      </c>
      <c r="H3" s="15" t="s">
        <v>0</v>
      </c>
      <c r="I3" s="15" t="s">
        <v>1</v>
      </c>
      <c r="J3" s="15" t="s">
        <v>0</v>
      </c>
      <c r="K3" s="15" t="s">
        <v>1</v>
      </c>
      <c r="L3" s="15" t="s">
        <v>0</v>
      </c>
      <c r="M3" s="15" t="s">
        <v>1</v>
      </c>
      <c r="N3" s="15" t="s">
        <v>0</v>
      </c>
      <c r="O3" s="15" t="s">
        <v>1</v>
      </c>
      <c r="P3" s="15" t="s">
        <v>0</v>
      </c>
      <c r="Q3" s="15" t="s">
        <v>1</v>
      </c>
      <c r="R3" s="15" t="s">
        <v>0</v>
      </c>
      <c r="S3" s="15" t="s">
        <v>1</v>
      </c>
    </row>
    <row r="4" spans="1:25" ht="15" customHeight="1">
      <c r="A4" s="27">
        <v>1</v>
      </c>
      <c r="B4" s="24">
        <v>35.042500000000004</v>
      </c>
      <c r="C4" s="24">
        <v>33.330000000000005</v>
      </c>
      <c r="D4" s="16">
        <v>35.159999999999997</v>
      </c>
      <c r="E4" s="16">
        <v>34.35</v>
      </c>
      <c r="F4" s="16">
        <v>34.81</v>
      </c>
      <c r="G4" s="16">
        <v>32.409999999999997</v>
      </c>
      <c r="H4" s="16">
        <v>37.159999999999997</v>
      </c>
      <c r="I4" s="16">
        <v>32.28</v>
      </c>
      <c r="J4" s="16">
        <v>34.42</v>
      </c>
      <c r="K4" s="16">
        <v>32.020000000000003</v>
      </c>
      <c r="L4" s="16">
        <v>34.93</v>
      </c>
      <c r="M4" s="16">
        <v>34.159999999999997</v>
      </c>
      <c r="N4" s="16">
        <v>34.97</v>
      </c>
      <c r="O4" s="16">
        <v>34.200000000000003</v>
      </c>
      <c r="P4" s="16">
        <v>34.93</v>
      </c>
      <c r="Q4" s="16">
        <v>34.42</v>
      </c>
      <c r="R4" s="16">
        <v>33.96</v>
      </c>
      <c r="S4" s="16">
        <v>32.799999999999997</v>
      </c>
    </row>
    <row r="5" spans="1:25" ht="15" customHeight="1">
      <c r="A5" s="30">
        <v>2</v>
      </c>
      <c r="B5" s="28">
        <v>37.011250000000004</v>
      </c>
      <c r="C5" s="28">
        <v>38.451250000000002</v>
      </c>
      <c r="D5" s="17">
        <v>37.9</v>
      </c>
      <c r="E5" s="17">
        <v>38</v>
      </c>
      <c r="F5" s="17">
        <v>37.479999999999997</v>
      </c>
      <c r="G5" s="17">
        <v>40.700000000000003</v>
      </c>
      <c r="H5" s="17">
        <v>37.86</v>
      </c>
      <c r="I5" s="17">
        <v>39.67</v>
      </c>
      <c r="J5" s="17">
        <v>36.6</v>
      </c>
      <c r="K5" s="17">
        <v>40.36</v>
      </c>
      <c r="L5" s="17">
        <v>36.270000000000003</v>
      </c>
      <c r="M5" s="17">
        <v>37.83</v>
      </c>
      <c r="N5" s="17">
        <v>36.85</v>
      </c>
      <c r="O5" s="17">
        <v>37.869999999999997</v>
      </c>
      <c r="P5" s="17">
        <v>36.770000000000003</v>
      </c>
      <c r="Q5" s="17">
        <v>35.4</v>
      </c>
      <c r="R5" s="17">
        <v>36.36</v>
      </c>
      <c r="S5" s="17">
        <v>37.78</v>
      </c>
    </row>
    <row r="6" spans="1:25" ht="15" customHeight="1">
      <c r="A6" s="27">
        <v>3</v>
      </c>
      <c r="B6" s="24">
        <v>39.068750000000001</v>
      </c>
      <c r="C6" s="24">
        <v>37.361249999999998</v>
      </c>
      <c r="D6" s="16">
        <v>40.89</v>
      </c>
      <c r="E6" s="16">
        <v>37.31</v>
      </c>
      <c r="F6" s="16">
        <v>40.44</v>
      </c>
      <c r="G6" s="16">
        <v>36.35</v>
      </c>
      <c r="H6" s="16">
        <v>40.159999999999997</v>
      </c>
      <c r="I6" s="16">
        <v>36.64</v>
      </c>
      <c r="J6" s="16">
        <v>40.619999999999997</v>
      </c>
      <c r="K6" s="16">
        <v>37.590000000000003</v>
      </c>
      <c r="L6" s="16">
        <v>35.71</v>
      </c>
      <c r="M6" s="16">
        <v>39.35</v>
      </c>
      <c r="N6" s="16">
        <v>36.99</v>
      </c>
      <c r="O6" s="16">
        <v>37.04</v>
      </c>
      <c r="P6" s="16">
        <v>37.92</v>
      </c>
      <c r="Q6" s="16">
        <v>35.72</v>
      </c>
      <c r="R6" s="16">
        <v>39.82</v>
      </c>
      <c r="S6" s="16">
        <v>38.89</v>
      </c>
    </row>
    <row r="7" spans="1:25" ht="15" customHeight="1">
      <c r="A7" s="30">
        <v>4</v>
      </c>
      <c r="B7" s="28">
        <v>34.902500000000003</v>
      </c>
      <c r="C7" s="28">
        <v>34.717500000000001</v>
      </c>
      <c r="D7" s="17">
        <v>35.340000000000003</v>
      </c>
      <c r="E7" s="17">
        <v>33.659999999999997</v>
      </c>
      <c r="F7" s="17">
        <v>34.93</v>
      </c>
      <c r="G7" s="17">
        <v>37.270000000000003</v>
      </c>
      <c r="H7" s="17">
        <v>34.619999999999997</v>
      </c>
      <c r="I7" s="17">
        <v>34.979999999999997</v>
      </c>
      <c r="J7" s="17">
        <v>37.44</v>
      </c>
      <c r="K7" s="17">
        <v>34.93</v>
      </c>
      <c r="L7" s="17">
        <v>34.369999999999997</v>
      </c>
      <c r="M7" s="17">
        <v>34.89</v>
      </c>
      <c r="N7" s="17">
        <v>34.92</v>
      </c>
      <c r="O7" s="17">
        <v>35.01</v>
      </c>
      <c r="P7" s="17">
        <v>34.880000000000003</v>
      </c>
      <c r="Q7" s="17">
        <v>33.299999999999997</v>
      </c>
      <c r="R7" s="17">
        <v>32.72</v>
      </c>
      <c r="S7" s="17">
        <v>33.700000000000003</v>
      </c>
    </row>
    <row r="8" spans="1:25" ht="15" customHeight="1">
      <c r="A8" s="27">
        <v>5</v>
      </c>
      <c r="B8" s="24">
        <v>38.166249999999998</v>
      </c>
      <c r="C8" s="24">
        <v>37.066250000000004</v>
      </c>
      <c r="D8" s="16">
        <v>39.200000000000003</v>
      </c>
      <c r="E8" s="16">
        <v>37.06</v>
      </c>
      <c r="F8" s="16">
        <v>37.74</v>
      </c>
      <c r="G8" s="16">
        <v>37.82</v>
      </c>
      <c r="H8" s="16">
        <v>36.5</v>
      </c>
      <c r="I8" s="16">
        <v>37.03</v>
      </c>
      <c r="J8" s="16">
        <v>37.909999999999997</v>
      </c>
      <c r="K8" s="16">
        <v>37.44</v>
      </c>
      <c r="L8" s="16">
        <v>38.89</v>
      </c>
      <c r="M8" s="16">
        <v>37.200000000000003</v>
      </c>
      <c r="N8" s="16">
        <v>37.32</v>
      </c>
      <c r="O8" s="16">
        <v>37.06</v>
      </c>
      <c r="P8" s="16">
        <v>40.65</v>
      </c>
      <c r="Q8" s="16">
        <v>37.799999999999997</v>
      </c>
      <c r="R8" s="16">
        <v>37.119999999999997</v>
      </c>
      <c r="S8" s="16">
        <v>35.119999999999997</v>
      </c>
    </row>
    <row r="9" spans="1:25" ht="15" customHeight="1">
      <c r="A9" s="30">
        <v>6</v>
      </c>
      <c r="B9" s="28">
        <v>32.123750000000001</v>
      </c>
      <c r="C9" s="28">
        <v>33.28875</v>
      </c>
      <c r="D9" s="17">
        <v>33.53</v>
      </c>
      <c r="E9" s="17">
        <v>34.590000000000003</v>
      </c>
      <c r="F9" s="17">
        <v>30.74</v>
      </c>
      <c r="G9" s="17">
        <v>34.799999999999997</v>
      </c>
      <c r="H9" s="17">
        <v>32.380000000000003</v>
      </c>
      <c r="I9" s="17">
        <v>32.479999999999997</v>
      </c>
      <c r="J9" s="17">
        <v>32.08</v>
      </c>
      <c r="K9" s="17">
        <v>32.85</v>
      </c>
      <c r="L9" s="17">
        <v>32.6</v>
      </c>
      <c r="M9" s="17">
        <v>32.5</v>
      </c>
      <c r="N9" s="17">
        <v>31.95</v>
      </c>
      <c r="O9" s="17">
        <v>31.61</v>
      </c>
      <c r="P9" s="17">
        <v>32.39</v>
      </c>
      <c r="Q9" s="17">
        <v>32.61</v>
      </c>
      <c r="R9" s="17">
        <v>31.32</v>
      </c>
      <c r="S9" s="17">
        <v>34.869999999999997</v>
      </c>
    </row>
    <row r="10" spans="1:25" ht="15" customHeight="1">
      <c r="A10" s="27">
        <v>7</v>
      </c>
      <c r="B10" s="24">
        <v>39.057500000000005</v>
      </c>
      <c r="C10" s="24">
        <v>39.215000000000003</v>
      </c>
      <c r="D10" s="16">
        <v>41.04</v>
      </c>
      <c r="E10" s="16">
        <v>40.54</v>
      </c>
      <c r="F10" s="16">
        <v>41.15</v>
      </c>
      <c r="G10" s="16">
        <v>39.83</v>
      </c>
      <c r="H10" s="16">
        <v>41</v>
      </c>
      <c r="I10" s="16">
        <v>35.06</v>
      </c>
      <c r="J10" s="16">
        <v>37.71</v>
      </c>
      <c r="K10" s="16">
        <v>37.47</v>
      </c>
      <c r="L10" s="16">
        <v>37.78</v>
      </c>
      <c r="M10" s="16">
        <v>40.659999999999997</v>
      </c>
      <c r="N10" s="16">
        <v>38.020000000000003</v>
      </c>
      <c r="O10" s="16">
        <v>39.44</v>
      </c>
      <c r="P10" s="16">
        <v>37.89</v>
      </c>
      <c r="Q10" s="16">
        <v>40.229999999999997</v>
      </c>
      <c r="R10" s="16">
        <v>37.869999999999997</v>
      </c>
      <c r="S10" s="16">
        <v>40.49</v>
      </c>
    </row>
    <row r="11" spans="1:25" ht="15" customHeight="1">
      <c r="A11" s="30">
        <v>8</v>
      </c>
      <c r="B11" s="28">
        <v>35.85</v>
      </c>
      <c r="C11" s="28">
        <v>36.133749999999999</v>
      </c>
      <c r="D11" s="17">
        <v>37.159999999999997</v>
      </c>
      <c r="E11" s="17">
        <v>37.46</v>
      </c>
      <c r="F11" s="17">
        <v>37.979999999999997</v>
      </c>
      <c r="G11" s="17">
        <v>37.729999999999997</v>
      </c>
      <c r="H11" s="17">
        <v>34.950000000000003</v>
      </c>
      <c r="I11" s="17">
        <v>37.049999999999997</v>
      </c>
      <c r="J11" s="17">
        <v>36.89</v>
      </c>
      <c r="K11" s="17">
        <v>37.11</v>
      </c>
      <c r="L11" s="17">
        <v>34.89</v>
      </c>
      <c r="M11" s="17">
        <v>35.29</v>
      </c>
      <c r="N11" s="17">
        <v>35.200000000000003</v>
      </c>
      <c r="O11" s="17">
        <v>35.340000000000003</v>
      </c>
      <c r="P11" s="17">
        <v>34.67</v>
      </c>
      <c r="Q11" s="17">
        <v>34.729999999999997</v>
      </c>
      <c r="R11" s="17">
        <v>35.06</v>
      </c>
      <c r="S11" s="17">
        <v>34.36</v>
      </c>
    </row>
    <row r="12" spans="1:25" ht="15" customHeight="1">
      <c r="A12" s="27">
        <v>9</v>
      </c>
      <c r="B12" s="24">
        <v>34.590000000000003</v>
      </c>
      <c r="C12" s="24">
        <v>36.473750000000003</v>
      </c>
      <c r="D12" s="16">
        <v>34.94</v>
      </c>
      <c r="E12" s="16">
        <v>37.65</v>
      </c>
      <c r="F12" s="16">
        <v>37.44</v>
      </c>
      <c r="G12" s="16">
        <v>36.35</v>
      </c>
      <c r="H12" s="16">
        <v>34.25</v>
      </c>
      <c r="I12" s="16">
        <v>35.33</v>
      </c>
      <c r="J12" s="16">
        <v>34.96</v>
      </c>
      <c r="K12" s="16">
        <v>36.340000000000003</v>
      </c>
      <c r="L12" s="16">
        <v>34.479999999999997</v>
      </c>
      <c r="M12" s="16">
        <v>37.409999999999997</v>
      </c>
      <c r="N12" s="16">
        <v>32.57</v>
      </c>
      <c r="O12" s="16">
        <v>37.56</v>
      </c>
      <c r="P12" s="16">
        <v>34.92</v>
      </c>
      <c r="Q12" s="16">
        <v>34.33</v>
      </c>
      <c r="R12" s="16">
        <v>33.159999999999997</v>
      </c>
      <c r="S12" s="16">
        <v>36.82</v>
      </c>
    </row>
    <row r="13" spans="1:25" ht="15" customHeight="1">
      <c r="A13" s="30">
        <v>10</v>
      </c>
      <c r="B13" s="28">
        <v>39.068750000000001</v>
      </c>
      <c r="C13" s="28">
        <v>37.361249999999998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5" ht="15" customHeight="1">
      <c r="A14" s="27">
        <v>11</v>
      </c>
      <c r="B14" s="24">
        <v>34.902500000000003</v>
      </c>
      <c r="C14" s="24">
        <v>34.717500000000001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5" ht="15" customHeight="1">
      <c r="A15" s="30">
        <v>12</v>
      </c>
      <c r="B15" s="28">
        <v>38.166249999999998</v>
      </c>
      <c r="C15" s="28">
        <v>37.066250000000004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5" ht="15" customHeight="1">
      <c r="A16" s="27">
        <v>13</v>
      </c>
      <c r="B16" s="24">
        <v>32.123750000000001</v>
      </c>
      <c r="C16" s="24">
        <v>33.28875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 spans="1:19" ht="15" customHeight="1">
      <c r="A17" s="31">
        <v>14</v>
      </c>
      <c r="B17" s="32">
        <v>35.85</v>
      </c>
      <c r="C17" s="32">
        <v>36.133749999999999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5" customHeight="1">
      <c r="A18" s="18" t="s">
        <v>4</v>
      </c>
      <c r="B18" s="19">
        <f>AVERAGE(B4:B17)</f>
        <v>36.137410714285714</v>
      </c>
      <c r="C18" s="19">
        <f>AVERAGE(C4:C17)</f>
        <v>36.043214285714292</v>
      </c>
    </row>
    <row r="19" spans="1:19" ht="15" customHeight="1">
      <c r="A19" s="18" t="s">
        <v>5</v>
      </c>
      <c r="B19" s="20">
        <f>STDEV(B4:B17)</f>
        <v>2.3815939568005038</v>
      </c>
      <c r="C19" s="20">
        <f>STDEV(C4:C17)</f>
        <v>1.9151013426115415</v>
      </c>
    </row>
    <row r="20" spans="1:19" ht="15" customHeight="1">
      <c r="A20" s="18" t="s">
        <v>6</v>
      </c>
      <c r="B20" s="20">
        <f>B19/SQRT(10)</f>
        <v>0.75312613651822491</v>
      </c>
      <c r="C20" s="20">
        <f>C19/SQRT(10)</f>
        <v>0.60560821926989472</v>
      </c>
    </row>
    <row r="21" spans="1:19" ht="15" customHeight="1">
      <c r="A21" s="25"/>
      <c r="B21" s="26"/>
      <c r="C21" s="26"/>
    </row>
    <row r="22" spans="1:19" ht="15" customHeight="1">
      <c r="A22" s="1" t="s">
        <v>16</v>
      </c>
      <c r="B22" s="1">
        <v>-5.6000000000000001E-2</v>
      </c>
    </row>
    <row r="23" spans="1:19" ht="15" customHeight="1">
      <c r="A23" s="1" t="s">
        <v>13</v>
      </c>
      <c r="B23" s="14">
        <f>TTEST(B4:B17,C4:C17,2,1)</f>
        <v>0.77888179113378331</v>
      </c>
    </row>
    <row r="24" spans="1:19" ht="15" customHeight="1">
      <c r="A24" s="1" t="s">
        <v>14</v>
      </c>
      <c r="B24" s="14">
        <f>(C18-B18)/C19</f>
        <v>-4.9186132595453382E-2</v>
      </c>
    </row>
  </sheetData>
  <mergeCells count="14">
    <mergeCell ref="V2:W2"/>
    <mergeCell ref="X2:Y2"/>
    <mergeCell ref="A1:S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Demographic</vt:lpstr>
      <vt:lpstr>Actigraph</vt:lpstr>
      <vt:lpstr>Flicker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NISHIDA Masaki</cp:lastModifiedBy>
  <dcterms:created xsi:type="dcterms:W3CDTF">2021-02-08T07:37:23Z</dcterms:created>
  <dcterms:modified xsi:type="dcterms:W3CDTF">2021-12-23T14:02:09Z</dcterms:modified>
</cp:coreProperties>
</file>