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ki_nishida/Dropbox/論文/Yogibo/repository data/"/>
    </mc:Choice>
  </mc:AlternateContent>
  <xr:revisionPtr revIDLastSave="0" documentId="13_ncr:1_{B8F3468F-4FD2-B645-BF31-D1BA6CD72CCB}" xr6:coauthVersionLast="47" xr6:coauthVersionMax="47" xr10:uidLastSave="{00000000-0000-0000-0000-000000000000}"/>
  <bookViews>
    <workbookView xWindow="4200" yWindow="500" windowWidth="24600" windowHeight="13860" activeTab="2" xr2:uid="{D250DD10-AB91-FF4D-A5CD-69CF9E016F80}"/>
  </bookViews>
  <sheets>
    <sheet name="EEG sleep variables" sheetId="1" r:id="rId1"/>
    <sheet name="qEEG power value" sheetId="2" r:id="rId2"/>
    <sheet name="EMG " sheetId="3" r:id="rId3"/>
    <sheet name="HRV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C4" i="4"/>
  <c r="C5" i="4" s="1"/>
  <c r="D4" i="4"/>
  <c r="E4" i="4"/>
  <c r="F4" i="4"/>
  <c r="F5" i="4" s="1"/>
  <c r="G4" i="4"/>
  <c r="G5" i="4" s="1"/>
  <c r="H4" i="4"/>
  <c r="H5" i="4" s="1"/>
  <c r="I4" i="4"/>
  <c r="I5" i="4" s="1"/>
  <c r="J4" i="4"/>
  <c r="J5" i="4" s="1"/>
  <c r="K4" i="4"/>
  <c r="K5" i="4" s="1"/>
  <c r="L4" i="4"/>
  <c r="M4" i="4"/>
  <c r="N4" i="4"/>
  <c r="N5" i="4" s="1"/>
  <c r="O4" i="4"/>
  <c r="O5" i="4" s="1"/>
  <c r="P4" i="4"/>
  <c r="P5" i="4" s="1"/>
  <c r="Q4" i="4"/>
  <c r="Q5" i="4" s="1"/>
  <c r="D5" i="4"/>
  <c r="E5" i="4"/>
  <c r="L5" i="4"/>
  <c r="M5" i="4"/>
  <c r="B9" i="4"/>
  <c r="B3" i="4" s="1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5" i="4"/>
  <c r="B61" i="4" s="1"/>
  <c r="B62" i="4" s="1"/>
  <c r="C25" i="4"/>
  <c r="C61" i="4" s="1"/>
  <c r="C62" i="4" s="1"/>
  <c r="D25" i="4"/>
  <c r="D61" i="4" s="1"/>
  <c r="D62" i="4" s="1"/>
  <c r="E25" i="4"/>
  <c r="E61" i="4" s="1"/>
  <c r="F25" i="4"/>
  <c r="F61" i="4" s="1"/>
  <c r="G25" i="4"/>
  <c r="H25" i="4"/>
  <c r="I25" i="4"/>
  <c r="I26" i="4" s="1"/>
  <c r="J25" i="4"/>
  <c r="J26" i="4" s="1"/>
  <c r="K25" i="4"/>
  <c r="K26" i="4" s="1"/>
  <c r="L25" i="4"/>
  <c r="L61" i="4" s="1"/>
  <c r="L62" i="4" s="1"/>
  <c r="M25" i="4"/>
  <c r="M61" i="4" s="1"/>
  <c r="N25" i="4"/>
  <c r="N61" i="4" s="1"/>
  <c r="O25" i="4"/>
  <c r="F26" i="4"/>
  <c r="G26" i="4"/>
  <c r="H26" i="4"/>
  <c r="N26" i="4"/>
  <c r="O26" i="4"/>
  <c r="Q27" i="4"/>
  <c r="P28" i="4"/>
  <c r="Q28" i="4"/>
  <c r="P29" i="4"/>
  <c r="Q29" i="4"/>
  <c r="P30" i="4"/>
  <c r="Q30" i="4"/>
  <c r="P31" i="4"/>
  <c r="Q31" i="4"/>
  <c r="P32" i="4"/>
  <c r="Q32" i="4"/>
  <c r="P33" i="4"/>
  <c r="Q33" i="4"/>
  <c r="P34" i="4"/>
  <c r="Q34" i="4"/>
  <c r="P35" i="4"/>
  <c r="Q35" i="4"/>
  <c r="P36" i="4"/>
  <c r="Q36" i="4"/>
  <c r="P37" i="4"/>
  <c r="Q37" i="4"/>
  <c r="P38" i="4"/>
  <c r="Q38" i="4"/>
  <c r="P39" i="4"/>
  <c r="Q39" i="4"/>
  <c r="Q40" i="4"/>
  <c r="B41" i="4"/>
  <c r="H41" i="4"/>
  <c r="J41" i="4"/>
  <c r="L41" i="4"/>
  <c r="N41" i="4"/>
  <c r="P47" i="4"/>
  <c r="P48" i="4"/>
  <c r="P49" i="4"/>
  <c r="Q49" i="4"/>
  <c r="P50" i="4"/>
  <c r="Q50" i="4"/>
  <c r="P51" i="4"/>
  <c r="Q51" i="4"/>
  <c r="P52" i="4"/>
  <c r="P53" i="4"/>
  <c r="Q53" i="4"/>
  <c r="Q54" i="4"/>
  <c r="Q55" i="4"/>
  <c r="B60" i="4"/>
  <c r="C60" i="4"/>
  <c r="D60" i="4"/>
  <c r="E60" i="4"/>
  <c r="F60" i="4"/>
  <c r="G60" i="4"/>
  <c r="G45" i="4" s="1"/>
  <c r="H60" i="4"/>
  <c r="I60" i="4"/>
  <c r="J60" i="4"/>
  <c r="K60" i="4"/>
  <c r="L60" i="4"/>
  <c r="M60" i="4"/>
  <c r="N60" i="4"/>
  <c r="O60" i="4"/>
  <c r="O45" i="4" s="1"/>
  <c r="G61" i="4"/>
  <c r="H61" i="4"/>
  <c r="H62" i="4" s="1"/>
  <c r="I61" i="4"/>
  <c r="J61" i="4"/>
  <c r="K61" i="4"/>
  <c r="K62" i="4" s="1"/>
  <c r="O61" i="4"/>
  <c r="O62" i="4" s="1"/>
  <c r="G62" i="4"/>
  <c r="I62" i="4"/>
  <c r="J62" i="4"/>
  <c r="B14" i="3"/>
  <c r="C14" i="3"/>
  <c r="C17" i="3" s="1"/>
  <c r="B20" i="3" s="1"/>
  <c r="D14" i="3"/>
  <c r="E14" i="3"/>
  <c r="E17" i="3" s="1"/>
  <c r="D20" i="3" s="1"/>
  <c r="F14" i="3"/>
  <c r="F17" i="3" s="1"/>
  <c r="F20" i="3" s="1"/>
  <c r="G14" i="3"/>
  <c r="H14" i="3"/>
  <c r="H17" i="3" s="1"/>
  <c r="H20" i="3" s="1"/>
  <c r="I14" i="3"/>
  <c r="J14" i="3"/>
  <c r="K14" i="3"/>
  <c r="K17" i="3" s="1"/>
  <c r="J20" i="3" s="1"/>
  <c r="L14" i="3"/>
  <c r="M14" i="3"/>
  <c r="M17" i="3" s="1"/>
  <c r="L20" i="3" s="1"/>
  <c r="N14" i="3"/>
  <c r="N17" i="3" s="1"/>
  <c r="N20" i="3" s="1"/>
  <c r="O14" i="3"/>
  <c r="P14" i="3"/>
  <c r="P17" i="3" s="1"/>
  <c r="P20" i="3" s="1"/>
  <c r="Q14" i="3"/>
  <c r="R14" i="3"/>
  <c r="S14" i="3"/>
  <c r="S17" i="3" s="1"/>
  <c r="R20" i="3" s="1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B17" i="3"/>
  <c r="D17" i="3"/>
  <c r="G17" i="3"/>
  <c r="I17" i="3"/>
  <c r="J17" i="3"/>
  <c r="L17" i="3"/>
  <c r="O17" i="3"/>
  <c r="Q17" i="3"/>
  <c r="R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9" i="3"/>
  <c r="D19" i="3"/>
  <c r="F19" i="3"/>
  <c r="H19" i="3"/>
  <c r="J19" i="3"/>
  <c r="L19" i="3"/>
  <c r="N19" i="3"/>
  <c r="P19" i="3"/>
  <c r="R19" i="3"/>
  <c r="D26" i="4" l="1"/>
  <c r="L26" i="4"/>
  <c r="C26" i="4"/>
  <c r="P24" i="4"/>
  <c r="Q24" i="4"/>
  <c r="B26" i="4"/>
  <c r="P41" i="4"/>
  <c r="L45" i="4"/>
  <c r="D45" i="4"/>
  <c r="K45" i="4"/>
  <c r="C45" i="4"/>
  <c r="J45" i="4"/>
  <c r="B45" i="4"/>
  <c r="I45" i="4"/>
  <c r="Q60" i="4"/>
  <c r="P60" i="4"/>
  <c r="M62" i="4"/>
  <c r="M45" i="4"/>
  <c r="E62" i="4"/>
  <c r="E45" i="4"/>
  <c r="H45" i="4"/>
  <c r="N62" i="4"/>
  <c r="N45" i="4" s="1"/>
  <c r="F62" i="4"/>
  <c r="F45" i="4"/>
  <c r="Q25" i="4"/>
  <c r="P25" i="4"/>
  <c r="M26" i="4"/>
  <c r="E26" i="4"/>
  <c r="B4" i="4"/>
  <c r="B5" i="4" s="1"/>
  <c r="AD22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B23" i="1"/>
  <c r="B22" i="1"/>
  <c r="D22" i="1"/>
  <c r="F22" i="1"/>
  <c r="H22" i="1"/>
  <c r="J22" i="1"/>
  <c r="L22" i="1"/>
  <c r="N22" i="1"/>
  <c r="P22" i="1"/>
  <c r="R22" i="1"/>
  <c r="T22" i="1"/>
  <c r="V22" i="1"/>
  <c r="X22" i="1"/>
  <c r="Z22" i="1"/>
  <c r="R17" i="2"/>
  <c r="T17" i="2"/>
  <c r="V17" i="2"/>
  <c r="X17" i="2"/>
  <c r="E20" i="2"/>
  <c r="G20" i="2"/>
  <c r="I20" i="2"/>
  <c r="K20" i="2"/>
  <c r="M20" i="2"/>
  <c r="O20" i="2"/>
  <c r="Q20" i="2"/>
  <c r="S20" i="2"/>
  <c r="U20" i="2"/>
  <c r="W20" i="2"/>
  <c r="Y20" i="2"/>
  <c r="D20" i="2"/>
  <c r="C20" i="2"/>
  <c r="B20" i="2"/>
  <c r="H24" i="2"/>
  <c r="P24" i="2"/>
  <c r="Z24" i="2"/>
  <c r="AB24" i="2"/>
  <c r="AD24" i="2"/>
  <c r="AF24" i="2"/>
  <c r="AH24" i="2"/>
  <c r="AJ24" i="2"/>
  <c r="AL24" i="2"/>
  <c r="AN24" i="2"/>
  <c r="AH19" i="2"/>
  <c r="AH20" i="2" s="1"/>
  <c r="AI19" i="2"/>
  <c r="AI20" i="2" s="1"/>
  <c r="AK19" i="2"/>
  <c r="AK20" i="2" s="1"/>
  <c r="AH5" i="2"/>
  <c r="AI5" i="2"/>
  <c r="AJ5" i="2"/>
  <c r="AK5" i="2"/>
  <c r="AL5" i="2"/>
  <c r="AM5" i="2"/>
  <c r="AN5" i="2"/>
  <c r="AO5" i="2"/>
  <c r="AH6" i="2"/>
  <c r="AI6" i="2"/>
  <c r="AJ6" i="2"/>
  <c r="AK6" i="2"/>
  <c r="AL6" i="2"/>
  <c r="AM6" i="2"/>
  <c r="AN6" i="2"/>
  <c r="AO6" i="2"/>
  <c r="AH7" i="2"/>
  <c r="AI7" i="2"/>
  <c r="AJ7" i="2"/>
  <c r="AK7" i="2"/>
  <c r="AL7" i="2"/>
  <c r="AM7" i="2"/>
  <c r="AN7" i="2"/>
  <c r="AO7" i="2"/>
  <c r="AH8" i="2"/>
  <c r="AI8" i="2"/>
  <c r="AJ8" i="2"/>
  <c r="AK8" i="2"/>
  <c r="AL8" i="2"/>
  <c r="AM8" i="2"/>
  <c r="AN8" i="2"/>
  <c r="AO8" i="2"/>
  <c r="AH9" i="2"/>
  <c r="AI9" i="2"/>
  <c r="AJ9" i="2"/>
  <c r="AK9" i="2"/>
  <c r="AL9" i="2"/>
  <c r="AM9" i="2"/>
  <c r="AN9" i="2"/>
  <c r="AO9" i="2"/>
  <c r="AH10" i="2"/>
  <c r="AI10" i="2"/>
  <c r="AJ10" i="2"/>
  <c r="AK10" i="2"/>
  <c r="AL10" i="2"/>
  <c r="AM10" i="2"/>
  <c r="AN10" i="2"/>
  <c r="AO10" i="2"/>
  <c r="AH11" i="2"/>
  <c r="AI11" i="2"/>
  <c r="AJ11" i="2"/>
  <c r="AK11" i="2"/>
  <c r="AL11" i="2"/>
  <c r="AM11" i="2"/>
  <c r="AN11" i="2"/>
  <c r="AO11" i="2"/>
  <c r="AH12" i="2"/>
  <c r="AI12" i="2"/>
  <c r="AJ12" i="2"/>
  <c r="AK12" i="2"/>
  <c r="AK18" i="2" s="1"/>
  <c r="AL12" i="2"/>
  <c r="AM12" i="2"/>
  <c r="AN12" i="2"/>
  <c r="AO12" i="2"/>
  <c r="AH13" i="2"/>
  <c r="AI13" i="2"/>
  <c r="AJ13" i="2"/>
  <c r="AK13" i="2"/>
  <c r="AL13" i="2"/>
  <c r="AM13" i="2"/>
  <c r="AN13" i="2"/>
  <c r="AO13" i="2"/>
  <c r="AH14" i="2"/>
  <c r="AI14" i="2"/>
  <c r="AJ14" i="2"/>
  <c r="AK14" i="2"/>
  <c r="AL14" i="2"/>
  <c r="AM14" i="2"/>
  <c r="AN14" i="2"/>
  <c r="AO14" i="2"/>
  <c r="AH15" i="2"/>
  <c r="AI15" i="2"/>
  <c r="AJ15" i="2"/>
  <c r="AK15" i="2"/>
  <c r="AL15" i="2"/>
  <c r="AM15" i="2"/>
  <c r="AN15" i="2"/>
  <c r="AO15" i="2"/>
  <c r="AH16" i="2"/>
  <c r="AI16" i="2"/>
  <c r="AJ16" i="2"/>
  <c r="AK16" i="2"/>
  <c r="AL16" i="2"/>
  <c r="AM16" i="2"/>
  <c r="AN16" i="2"/>
  <c r="AO16" i="2"/>
  <c r="AI17" i="2"/>
  <c r="AK17" i="2"/>
  <c r="AM17" i="2"/>
  <c r="AO17" i="2"/>
  <c r="AI4" i="2"/>
  <c r="AH23" i="2" s="1"/>
  <c r="AJ4" i="2"/>
  <c r="AJ18" i="2" s="1"/>
  <c r="AK4" i="2"/>
  <c r="AL4" i="2"/>
  <c r="AL18" i="2" s="1"/>
  <c r="AM4" i="2"/>
  <c r="AN4" i="2"/>
  <c r="AO4" i="2"/>
  <c r="AH4" i="2"/>
  <c r="AH18" i="2" s="1"/>
  <c r="AF23" i="2"/>
  <c r="AD23" i="2"/>
  <c r="AB23" i="2"/>
  <c r="Z23" i="2"/>
  <c r="T4" i="2"/>
  <c r="U4" i="2"/>
  <c r="V4" i="2"/>
  <c r="W4" i="2"/>
  <c r="X4" i="2"/>
  <c r="Y4" i="2"/>
  <c r="T5" i="2"/>
  <c r="U5" i="2"/>
  <c r="V5" i="2"/>
  <c r="W5" i="2"/>
  <c r="X5" i="2"/>
  <c r="Y5" i="2"/>
  <c r="T6" i="2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T16" i="2"/>
  <c r="U16" i="2"/>
  <c r="V16" i="2"/>
  <c r="W16" i="2"/>
  <c r="X16" i="2"/>
  <c r="Y16" i="2"/>
  <c r="U17" i="2"/>
  <c r="W17" i="2"/>
  <c r="Y17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4" i="2"/>
  <c r="AG19" i="2"/>
  <c r="AG20" i="2" s="1"/>
  <c r="AF19" i="2"/>
  <c r="AF20" i="2" s="1"/>
  <c r="AE19" i="2"/>
  <c r="AE20" i="2" s="1"/>
  <c r="AD19" i="2"/>
  <c r="AD20" i="2" s="1"/>
  <c r="AC19" i="2"/>
  <c r="AC20" i="2" s="1"/>
  <c r="AB19" i="2"/>
  <c r="AB20" i="2" s="1"/>
  <c r="AA19" i="2"/>
  <c r="AA20" i="2" s="1"/>
  <c r="Z19" i="2"/>
  <c r="Z20" i="2" s="1"/>
  <c r="AG18" i="2"/>
  <c r="AF18" i="2"/>
  <c r="AE18" i="2"/>
  <c r="AD18" i="2"/>
  <c r="AC18" i="2"/>
  <c r="AB18" i="2"/>
  <c r="AA18" i="2"/>
  <c r="Z18" i="2"/>
  <c r="P23" i="2"/>
  <c r="N23" i="2"/>
  <c r="L23" i="2"/>
  <c r="J23" i="2"/>
  <c r="H23" i="2"/>
  <c r="F23" i="2"/>
  <c r="D23" i="2"/>
  <c r="B23" i="2"/>
  <c r="AJ22" i="1"/>
  <c r="AH22" i="1"/>
  <c r="AF22" i="1"/>
  <c r="AB22" i="1"/>
  <c r="B18" i="2"/>
  <c r="B24" i="2" s="1"/>
  <c r="C18" i="2"/>
  <c r="D18" i="2"/>
  <c r="D24" i="2" s="1"/>
  <c r="E18" i="2"/>
  <c r="F18" i="2"/>
  <c r="F24" i="2" s="1"/>
  <c r="G18" i="2"/>
  <c r="H18" i="2"/>
  <c r="I18" i="2"/>
  <c r="J18" i="2"/>
  <c r="J24" i="2" s="1"/>
  <c r="K18" i="2"/>
  <c r="L18" i="2"/>
  <c r="L24" i="2" s="1"/>
  <c r="M18" i="2"/>
  <c r="N18" i="2"/>
  <c r="N24" i="2" s="1"/>
  <c r="O18" i="2"/>
  <c r="P18" i="2"/>
  <c r="Q18" i="2"/>
  <c r="B19" i="2"/>
  <c r="C19" i="2"/>
  <c r="D19" i="2"/>
  <c r="E19" i="2"/>
  <c r="F19" i="2"/>
  <c r="F20" i="2" s="1"/>
  <c r="G19" i="2"/>
  <c r="H19" i="2"/>
  <c r="H20" i="2" s="1"/>
  <c r="I19" i="2"/>
  <c r="J19" i="2"/>
  <c r="J20" i="2" s="1"/>
  <c r="K19" i="2"/>
  <c r="L19" i="2"/>
  <c r="L20" i="2" s="1"/>
  <c r="M19" i="2"/>
  <c r="N19" i="2"/>
  <c r="N20" i="2" s="1"/>
  <c r="O19" i="2"/>
  <c r="P19" i="2"/>
  <c r="P20" i="2" s="1"/>
  <c r="Q19" i="2"/>
  <c r="T19" i="2"/>
  <c r="T20" i="2" s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B20" i="1"/>
  <c r="P61" i="4" l="1"/>
  <c r="P26" i="4"/>
  <c r="Q61" i="4"/>
  <c r="Q26" i="4"/>
  <c r="S19" i="2"/>
  <c r="X18" i="2"/>
  <c r="X24" i="2" s="1"/>
  <c r="V19" i="2"/>
  <c r="V20" i="2" s="1"/>
  <c r="T23" i="2"/>
  <c r="AJ23" i="2"/>
  <c r="AN18" i="2"/>
  <c r="AJ19" i="2"/>
  <c r="AJ20" i="2" s="1"/>
  <c r="X23" i="2"/>
  <c r="AN23" i="2"/>
  <c r="X19" i="2"/>
  <c r="X20" i="2" s="1"/>
  <c r="AI18" i="2"/>
  <c r="R19" i="2"/>
  <c r="R20" i="2" s="1"/>
  <c r="AL23" i="2"/>
  <c r="S18" i="2"/>
  <c r="Y19" i="2"/>
  <c r="W18" i="2"/>
  <c r="T18" i="2"/>
  <c r="T24" i="2" s="1"/>
  <c r="AO19" i="2"/>
  <c r="AO20" i="2" s="1"/>
  <c r="AO18" i="2"/>
  <c r="V18" i="2"/>
  <c r="V24" i="2" s="1"/>
  <c r="AN19" i="2"/>
  <c r="AN20" i="2" s="1"/>
  <c r="R18" i="2"/>
  <c r="R24" i="2" s="1"/>
  <c r="AM19" i="2"/>
  <c r="AM20" i="2" s="1"/>
  <c r="AM18" i="2"/>
  <c r="U19" i="2"/>
  <c r="AL19" i="2"/>
  <c r="AL20" i="2" s="1"/>
  <c r="W19" i="2"/>
  <c r="Y18" i="2"/>
  <c r="U18" i="2"/>
  <c r="V23" i="2"/>
  <c r="R23" i="2"/>
  <c r="Q62" i="4" l="1"/>
  <c r="Q45" i="4"/>
  <c r="P62" i="4"/>
  <c r="P45" i="4"/>
</calcChain>
</file>

<file path=xl/sharedStrings.xml><?xml version="1.0" encoding="utf-8"?>
<sst xmlns="http://schemas.openxmlformats.org/spreadsheetml/2006/main" count="304" uniqueCount="69">
  <si>
    <t>Yogibo</t>
  </si>
  <si>
    <t>Control</t>
  </si>
  <si>
    <t>AVE</t>
    <phoneticPr fontId="1"/>
  </si>
  <si>
    <t>SD</t>
    <phoneticPr fontId="1"/>
  </si>
  <si>
    <t>SEM</t>
    <phoneticPr fontId="1"/>
  </si>
  <si>
    <t>N2</t>
  </si>
  <si>
    <t>N3</t>
  </si>
  <si>
    <t>Delta_Power</t>
  </si>
  <si>
    <t>Theta_Power</t>
  </si>
  <si>
    <t>Alpha_Power</t>
  </si>
  <si>
    <t>Sigma_Power</t>
  </si>
  <si>
    <t>N1+N2</t>
    <phoneticPr fontId="1"/>
  </si>
  <si>
    <t>N2+N3</t>
    <phoneticPr fontId="1"/>
  </si>
  <si>
    <t>Pariticpants</t>
    <phoneticPr fontId="1"/>
  </si>
  <si>
    <t>p</t>
    <phoneticPr fontId="1"/>
  </si>
  <si>
    <t>d</t>
    <phoneticPr fontId="1"/>
  </si>
  <si>
    <t>SE</t>
    <phoneticPr fontId="1"/>
  </si>
  <si>
    <t>participants</t>
    <phoneticPr fontId="1"/>
  </si>
  <si>
    <t>percentage WASO(%)</t>
    <phoneticPr fontId="1"/>
  </si>
  <si>
    <t>TIB</t>
    <phoneticPr fontId="1"/>
  </si>
  <si>
    <t>SPT</t>
    <phoneticPr fontId="1"/>
  </si>
  <si>
    <t>TST</t>
    <phoneticPr fontId="1"/>
  </si>
  <si>
    <t>WASO</t>
    <phoneticPr fontId="1"/>
  </si>
  <si>
    <t>SL</t>
    <phoneticPr fontId="1"/>
  </si>
  <si>
    <t>within SPT</t>
    <phoneticPr fontId="1"/>
  </si>
  <si>
    <t>REM Latency</t>
    <rPh sb="0" eb="2">
      <t>REM</t>
    </rPh>
    <phoneticPr fontId="1"/>
  </si>
  <si>
    <t>Percentage</t>
    <phoneticPr fontId="1"/>
  </si>
  <si>
    <t>Wake</t>
    <phoneticPr fontId="1"/>
  </si>
  <si>
    <t>REM</t>
    <phoneticPr fontId="1"/>
  </si>
  <si>
    <t>total NREM</t>
    <phoneticPr fontId="1"/>
  </si>
  <si>
    <t>light sleep</t>
    <phoneticPr fontId="1"/>
  </si>
  <si>
    <t>deep sleep</t>
    <phoneticPr fontId="1"/>
  </si>
  <si>
    <t>N1</t>
    <phoneticPr fontId="1"/>
  </si>
  <si>
    <t>N2</t>
    <phoneticPr fontId="1"/>
  </si>
  <si>
    <t>N3</t>
    <phoneticPr fontId="1"/>
  </si>
  <si>
    <t>d</t>
    <phoneticPr fontId="9"/>
  </si>
  <si>
    <t>p-value</t>
  </si>
  <si>
    <t>SD</t>
    <phoneticPr fontId="9"/>
  </si>
  <si>
    <t>Average</t>
    <phoneticPr fontId="9"/>
  </si>
  <si>
    <t>UR</t>
    <phoneticPr fontId="9"/>
  </si>
  <si>
    <t>BC</t>
    <phoneticPr fontId="9"/>
  </si>
  <si>
    <t>Participant</t>
  </si>
  <si>
    <t>Gran average</t>
  </si>
  <si>
    <t>right side</t>
  </si>
  <si>
    <t>left side</t>
  </si>
  <si>
    <t>Total. Abdominal</t>
    <phoneticPr fontId="9"/>
  </si>
  <si>
    <t>Total Trapezius</t>
  </si>
  <si>
    <t>rt. Abdominal</t>
  </si>
  <si>
    <t>lt. Abdominal</t>
  </si>
  <si>
    <t>rt. Trapezius</t>
  </si>
  <si>
    <t>lt. Trapezius</t>
  </si>
  <si>
    <t>SEM</t>
    <phoneticPr fontId="12"/>
  </si>
  <si>
    <t>SD</t>
    <phoneticPr fontId="12"/>
  </si>
  <si>
    <t>Average</t>
    <phoneticPr fontId="12"/>
  </si>
  <si>
    <t>BC</t>
    <phoneticPr fontId="12"/>
  </si>
  <si>
    <t>Hfnu</t>
    <phoneticPr fontId="1"/>
  </si>
  <si>
    <t>LF/HF</t>
  </si>
  <si>
    <t>LF(ms2)</t>
  </si>
  <si>
    <t>HF (ms2)</t>
  </si>
  <si>
    <t>TP</t>
  </si>
  <si>
    <t>RMSSD</t>
  </si>
  <si>
    <t/>
  </si>
  <si>
    <t>Hfnu</t>
    <phoneticPr fontId="12"/>
  </si>
  <si>
    <t>N2</t>
    <phoneticPr fontId="12"/>
  </si>
  <si>
    <t>UR</t>
    <phoneticPr fontId="12"/>
  </si>
  <si>
    <t>wake</t>
    <phoneticPr fontId="12"/>
  </si>
  <si>
    <t>BC</t>
    <phoneticPr fontId="1"/>
  </si>
  <si>
    <t>UR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</si>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</sst>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0_ "/>
    <numFmt numFmtId="178" formatCode="0_ "/>
    <numFmt numFmtId="179" formatCode="0.00_);[Red]\(0.00\)"/>
    <numFmt numFmtId="180" formatCode="0.0_);[Red]\(0.0\)"/>
  </numFmts>
  <fonts count="1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游ゴシック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Arial"/>
      <family val="2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1"/>
      <color theme="1"/>
      <name val="游ゴシック"/>
      <family val="2"/>
      <charset val="128"/>
      <scheme val="minor"/>
    </font>
    <font>
      <sz val="6"/>
      <name val="Tsukushi A Round Gothic Bold"/>
      <family val="3"/>
      <charset val="128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/>
    <xf numFmtId="0" fontId="10" fillId="0" borderId="0"/>
    <xf numFmtId="0" fontId="11" fillId="0" borderId="0">
      <alignment vertical="center"/>
    </xf>
    <xf numFmtId="0" fontId="8" fillId="0" borderId="0"/>
  </cellStyleXfs>
  <cellXfs count="95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3" fillId="2" borderId="2" xfId="0" applyNumberFormat="1" applyFont="1" applyFill="1" applyBorder="1">
      <alignment vertical="center"/>
    </xf>
    <xf numFmtId="176" fontId="3" fillId="2" borderId="0" xfId="0" applyNumberFormat="1" applyFont="1" applyFill="1">
      <alignment vertical="center"/>
    </xf>
    <xf numFmtId="176" fontId="3" fillId="4" borderId="2" xfId="0" applyNumberFormat="1" applyFont="1" applyFill="1" applyBorder="1">
      <alignment vertical="center"/>
    </xf>
    <xf numFmtId="176" fontId="3" fillId="4" borderId="0" xfId="0" applyNumberFormat="1" applyFont="1" applyFill="1">
      <alignment vertical="center"/>
    </xf>
    <xf numFmtId="176" fontId="4" fillId="5" borderId="2" xfId="0" applyNumberFormat="1" applyFont="1" applyFill="1" applyBorder="1">
      <alignment vertical="center"/>
    </xf>
    <xf numFmtId="176" fontId="4" fillId="5" borderId="0" xfId="0" applyNumberFormat="1" applyFont="1" applyFill="1">
      <alignment vertical="center"/>
    </xf>
    <xf numFmtId="176" fontId="4" fillId="3" borderId="2" xfId="0" applyNumberFormat="1" applyFont="1" applyFill="1" applyBorder="1">
      <alignment vertical="center"/>
    </xf>
    <xf numFmtId="176" fontId="4" fillId="3" borderId="0" xfId="0" applyNumberFormat="1" applyFont="1" applyFill="1">
      <alignment vertical="center"/>
    </xf>
    <xf numFmtId="176" fontId="2" fillId="0" borderId="1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0" xfId="0" applyNumberFormat="1" applyFont="1" applyBorder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 applyFill="1">
      <alignment vertical="center"/>
    </xf>
    <xf numFmtId="0" fontId="2" fillId="0" borderId="0" xfId="0" applyFont="1" applyFill="1" applyBorder="1">
      <alignment vertical="center"/>
    </xf>
    <xf numFmtId="177" fontId="2" fillId="0" borderId="0" xfId="0" applyNumberFormat="1" applyFont="1">
      <alignment vertical="center"/>
    </xf>
    <xf numFmtId="0" fontId="2" fillId="0" borderId="2" xfId="0" applyFont="1" applyBorder="1">
      <alignment vertical="center"/>
    </xf>
    <xf numFmtId="0" fontId="3" fillId="0" borderId="0" xfId="0" applyFont="1">
      <alignment vertical="center"/>
    </xf>
    <xf numFmtId="0" fontId="3" fillId="2" borderId="2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10" fontId="2" fillId="0" borderId="2" xfId="0" applyNumberFormat="1" applyFont="1" applyBorder="1">
      <alignment vertical="center"/>
    </xf>
    <xf numFmtId="10" fontId="2" fillId="0" borderId="0" xfId="0" applyNumberFormat="1" applyFont="1">
      <alignment vertical="center"/>
    </xf>
    <xf numFmtId="0" fontId="2" fillId="0" borderId="7" xfId="0" applyFont="1" applyBorder="1">
      <alignment vertical="center"/>
    </xf>
    <xf numFmtId="10" fontId="2" fillId="0" borderId="3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0" fontId="5" fillId="0" borderId="4" xfId="0" applyFont="1" applyBorder="1">
      <alignment vertical="center"/>
    </xf>
    <xf numFmtId="10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6" fillId="2" borderId="0" xfId="0" applyFont="1" applyFill="1">
      <alignment vertical="center"/>
    </xf>
    <xf numFmtId="0" fontId="2" fillId="0" borderId="4" xfId="0" applyFont="1" applyFill="1" applyBorder="1">
      <alignment vertical="center"/>
    </xf>
    <xf numFmtId="0" fontId="2" fillId="0" borderId="4" xfId="0" applyFont="1" applyBorder="1">
      <alignment vertical="center"/>
    </xf>
    <xf numFmtId="0" fontId="8" fillId="0" borderId="0" xfId="1" applyFont="1"/>
    <xf numFmtId="177" fontId="8" fillId="0" borderId="0" xfId="1" applyNumberFormat="1" applyFont="1"/>
    <xf numFmtId="0" fontId="8" fillId="0" borderId="4" xfId="1" applyFont="1" applyBorder="1"/>
    <xf numFmtId="176" fontId="8" fillId="0" borderId="0" xfId="1" applyNumberFormat="1" applyFont="1"/>
    <xf numFmtId="0" fontId="8" fillId="6" borderId="1" xfId="1" applyFont="1" applyFill="1" applyBorder="1"/>
    <xf numFmtId="0" fontId="8" fillId="0" borderId="7" xfId="1" applyFont="1" applyBorder="1"/>
    <xf numFmtId="0" fontId="8" fillId="6" borderId="0" xfId="1" applyFont="1" applyFill="1"/>
    <xf numFmtId="0" fontId="13" fillId="0" borderId="1" xfId="2" applyFont="1" applyBorder="1" applyAlignment="1">
      <alignment horizontal="center"/>
    </xf>
    <xf numFmtId="0" fontId="13" fillId="0" borderId="1" xfId="3" applyFont="1" applyBorder="1" applyAlignment="1">
      <alignment horizontal="center" wrapText="1"/>
    </xf>
    <xf numFmtId="0" fontId="14" fillId="0" borderId="0" xfId="3" applyFont="1" applyAlignment="1">
      <alignment horizontal="left" vertical="center"/>
    </xf>
    <xf numFmtId="179" fontId="14" fillId="0" borderId="0" xfId="3" applyNumberFormat="1" applyFont="1">
      <alignment vertical="center"/>
    </xf>
    <xf numFmtId="179" fontId="14" fillId="0" borderId="0" xfId="3" applyNumberFormat="1" applyFont="1" applyAlignment="1">
      <alignment horizontal="center" vertical="center"/>
    </xf>
    <xf numFmtId="0" fontId="14" fillId="0" borderId="4" xfId="3" applyFont="1" applyBorder="1" applyAlignment="1">
      <alignment horizontal="left" vertical="center"/>
    </xf>
    <xf numFmtId="179" fontId="14" fillId="0" borderId="1" xfId="3" applyNumberFormat="1" applyFont="1" applyBorder="1" applyAlignment="1">
      <alignment horizontal="center" wrapText="1"/>
    </xf>
    <xf numFmtId="179" fontId="14" fillId="0" borderId="0" xfId="3" applyNumberFormat="1" applyFont="1" applyAlignment="1">
      <alignment horizontal="center" wrapText="1"/>
    </xf>
    <xf numFmtId="179" fontId="14" fillId="0" borderId="0" xfId="2" applyNumberFormat="1" applyFont="1" applyAlignment="1">
      <alignment horizontal="center"/>
    </xf>
    <xf numFmtId="179" fontId="14" fillId="0" borderId="1" xfId="3" applyNumberFormat="1" applyFont="1" applyBorder="1" applyAlignment="1">
      <alignment horizontal="center" vertical="center" wrapText="1"/>
    </xf>
    <xf numFmtId="179" fontId="14" fillId="0" borderId="0" xfId="3" applyNumberFormat="1" applyFont="1" applyAlignment="1">
      <alignment horizontal="center" vertical="center" wrapText="1"/>
    </xf>
    <xf numFmtId="0" fontId="14" fillId="8" borderId="0" xfId="3" applyFont="1" applyFill="1" applyAlignment="1">
      <alignment horizontal="center" vertical="center"/>
    </xf>
    <xf numFmtId="0" fontId="13" fillId="8" borderId="0" xfId="3" applyFont="1" applyFill="1" applyAlignment="1">
      <alignment horizontal="center" wrapText="1"/>
    </xf>
    <xf numFmtId="179" fontId="14" fillId="0" borderId="0" xfId="4" applyNumberFormat="1" applyFont="1" applyAlignment="1">
      <alignment horizontal="center" vertical="center"/>
    </xf>
    <xf numFmtId="0" fontId="15" fillId="9" borderId="0" xfId="3" applyFont="1" applyFill="1" applyAlignment="1">
      <alignment horizontal="centerContinuous" vertical="center"/>
    </xf>
    <xf numFmtId="0" fontId="16" fillId="9" borderId="0" xfId="3" applyFont="1" applyFill="1" applyAlignment="1">
      <alignment horizontal="centerContinuous" wrapText="1"/>
    </xf>
    <xf numFmtId="0" fontId="15" fillId="9" borderId="0" xfId="3" applyFont="1" applyFill="1" applyAlignment="1">
      <alignment horizontal="center" vertical="center"/>
    </xf>
    <xf numFmtId="180" fontId="5" fillId="0" borderId="5" xfId="0" applyNumberFormat="1" applyFont="1" applyBorder="1">
      <alignment vertical="center"/>
    </xf>
    <xf numFmtId="180" fontId="2" fillId="0" borderId="6" xfId="0" applyNumberFormat="1" applyFont="1" applyBorder="1">
      <alignment vertical="center"/>
    </xf>
    <xf numFmtId="180" fontId="2" fillId="0" borderId="5" xfId="0" applyNumberFormat="1" applyFont="1" applyBorder="1">
      <alignment vertical="center"/>
    </xf>
    <xf numFmtId="180" fontId="2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180" fontId="2" fillId="0" borderId="2" xfId="0" applyNumberFormat="1" applyFont="1" applyBorder="1">
      <alignment vertical="center"/>
    </xf>
    <xf numFmtId="180" fontId="2" fillId="0" borderId="0" xfId="0" applyNumberFormat="1" applyFont="1" applyBorder="1">
      <alignment vertical="center"/>
    </xf>
    <xf numFmtId="0" fontId="13" fillId="2" borderId="0" xfId="3" applyFont="1" applyFill="1" applyAlignment="1">
      <alignment horizontal="center" vertical="center"/>
    </xf>
    <xf numFmtId="0" fontId="13" fillId="7" borderId="0" xfId="3" applyFont="1" applyFill="1" applyAlignment="1">
      <alignment horizontal="center" vertical="center"/>
    </xf>
    <xf numFmtId="0" fontId="10" fillId="0" borderId="0" xfId="2" applyFont="1"/>
    <xf numFmtId="0" fontId="14" fillId="0" borderId="4" xfId="3" applyFont="1" applyBorder="1" applyAlignment="1">
      <alignment horizontal="center" wrapText="1"/>
    </xf>
    <xf numFmtId="0" fontId="14" fillId="0" borderId="7" xfId="3" applyFont="1" applyBorder="1" applyAlignment="1">
      <alignment horizontal="center" wrapText="1"/>
    </xf>
    <xf numFmtId="176" fontId="10" fillId="0" borderId="0" xfId="2" applyNumberFormat="1" applyFont="1"/>
    <xf numFmtId="179" fontId="10" fillId="0" borderId="0" xfId="2" applyNumberFormat="1" applyFont="1"/>
    <xf numFmtId="0" fontId="13" fillId="8" borderId="4" xfId="3" applyFont="1" applyFill="1" applyBorder="1" applyAlignment="1">
      <alignment horizontal="center" wrapText="1"/>
    </xf>
    <xf numFmtId="0" fontId="14" fillId="8" borderId="4" xfId="3" applyFont="1" applyFill="1" applyBorder="1" applyAlignment="1">
      <alignment horizontal="center" vertical="center"/>
    </xf>
    <xf numFmtId="0" fontId="13" fillId="8" borderId="0" xfId="2" applyFont="1" applyFill="1" applyAlignment="1">
      <alignment horizontal="center" vertical="center"/>
    </xf>
    <xf numFmtId="0" fontId="10" fillId="8" borderId="0" xfId="2" applyFont="1" applyFill="1"/>
    <xf numFmtId="0" fontId="13" fillId="8" borderId="0" xfId="3" applyFont="1" applyFill="1" applyAlignment="1">
      <alignment horizontal="center" vertical="center"/>
    </xf>
    <xf numFmtId="0" fontId="16" fillId="9" borderId="4" xfId="3" applyFont="1" applyFill="1" applyBorder="1" applyAlignment="1">
      <alignment horizontal="center" wrapText="1"/>
    </xf>
    <xf numFmtId="0" fontId="15" fillId="9" borderId="4" xfId="3" applyFont="1" applyFill="1" applyBorder="1" applyAlignment="1">
      <alignment horizontal="center" vertical="center"/>
    </xf>
    <xf numFmtId="0" fontId="16" fillId="9" borderId="0" xfId="2" applyFont="1" applyFill="1" applyAlignment="1">
      <alignment horizontal="center" vertical="center"/>
    </xf>
    <xf numFmtId="0" fontId="15" fillId="9" borderId="0" xfId="2" applyFont="1" applyFill="1"/>
    <xf numFmtId="0" fontId="16" fillId="9" borderId="0" xfId="3" applyFont="1" applyFill="1" applyAlignment="1">
      <alignment horizontal="center" vertical="center"/>
    </xf>
    <xf numFmtId="0" fontId="13" fillId="2" borderId="0" xfId="3" applyFont="1" applyFill="1" applyAlignment="1">
      <alignment horizontal="center" vertical="center"/>
    </xf>
    <xf numFmtId="0" fontId="13" fillId="2" borderId="4" xfId="3" applyFont="1" applyFill="1" applyBorder="1" applyAlignment="1">
      <alignment horizontal="center" wrapText="1"/>
    </xf>
    <xf numFmtId="0" fontId="14" fillId="2" borderId="4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horizontal="center" wrapText="1"/>
    </xf>
    <xf numFmtId="0" fontId="13" fillId="2" borderId="0" xfId="3" applyFont="1" applyFill="1" applyAlignment="1">
      <alignment horizontal="center" wrapText="1"/>
    </xf>
    <xf numFmtId="0" fontId="13" fillId="7" borderId="0" xfId="3" applyFont="1" applyFill="1" applyAlignment="1">
      <alignment horizontal="center" vertical="center"/>
    </xf>
    <xf numFmtId="0" fontId="13" fillId="7" borderId="4" xfId="3" applyFont="1" applyFill="1" applyBorder="1" applyAlignment="1">
      <alignment horizontal="center" wrapText="1"/>
    </xf>
    <xf numFmtId="0" fontId="14" fillId="7" borderId="4" xfId="3" applyFont="1" applyFill="1" applyBorder="1" applyAlignment="1">
      <alignment horizontal="center" vertical="center"/>
    </xf>
    <xf numFmtId="0" fontId="13" fillId="7" borderId="2" xfId="3" applyFont="1" applyFill="1" applyBorder="1" applyAlignment="1">
      <alignment horizontal="center" wrapText="1"/>
    </xf>
    <xf numFmtId="0" fontId="13" fillId="7" borderId="0" xfId="3" applyFont="1" applyFill="1" applyAlignment="1">
      <alignment horizontal="center" wrapText="1"/>
    </xf>
  </cellXfs>
  <cellStyles count="5">
    <cellStyle name="標準" xfId="0" builtinId="0"/>
    <cellStyle name="標準 2" xfId="1" xr:uid="{393A715A-0B6E-9249-B4D0-0E634B283A83}"/>
    <cellStyle name="標準 2 2" xfId="3" xr:uid="{5A2E6982-C8FE-424B-95DE-CAC6B4AC57B2}"/>
    <cellStyle name="標準 3" xfId="2" xr:uid="{F9734796-BE8F-D94A-8BB6-A740A5A9859B}"/>
    <cellStyle name="標準 3 2" xfId="4" xr:uid="{CF89130A-E553-2943-8F1E-CBEA67963E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ki_nishida/Desktop/RMSSD&#12392;TP_&#20837;&#30496;&#24460;20_35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SSDとTP"/>
      <sheetName val="IBI Data_介入群"/>
      <sheetName val="IBI Data_Control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D57A-E7C6-764B-ACD2-BE1C77C9064E}">
  <dimension ref="A1:AK23"/>
  <sheetViews>
    <sheetView workbookViewId="0">
      <selection activeCell="E26" sqref="E26"/>
    </sheetView>
  </sheetViews>
  <sheetFormatPr baseColWidth="10" defaultRowHeight="16"/>
  <cols>
    <col min="1" max="16384" width="10.7109375" style="15"/>
  </cols>
  <sheetData>
    <row r="1" spans="1:37">
      <c r="B1" s="19"/>
      <c r="R1" s="19" t="s">
        <v>24</v>
      </c>
      <c r="AB1" s="19" t="s">
        <v>26</v>
      </c>
    </row>
    <row r="2" spans="1:37" s="20" customFormat="1" ht="20">
      <c r="B2" s="21" t="s">
        <v>16</v>
      </c>
      <c r="C2" s="22"/>
      <c r="D2" s="22" t="s">
        <v>18</v>
      </c>
      <c r="E2" s="22"/>
      <c r="F2" s="22" t="s">
        <v>19</v>
      </c>
      <c r="G2" s="22"/>
      <c r="H2" s="22" t="s">
        <v>20</v>
      </c>
      <c r="I2" s="22"/>
      <c r="J2" s="22" t="s">
        <v>21</v>
      </c>
      <c r="K2" s="22"/>
      <c r="L2" s="22" t="s">
        <v>22</v>
      </c>
      <c r="M2" s="22"/>
      <c r="N2" s="22" t="s">
        <v>23</v>
      </c>
      <c r="O2" s="22"/>
      <c r="P2" s="22" t="s">
        <v>25</v>
      </c>
      <c r="Q2" s="22"/>
      <c r="R2" s="21" t="s">
        <v>27</v>
      </c>
      <c r="S2" s="22"/>
      <c r="T2" s="22" t="s">
        <v>28</v>
      </c>
      <c r="U2" s="22"/>
      <c r="V2" s="22" t="s">
        <v>29</v>
      </c>
      <c r="W2" s="22"/>
      <c r="X2" s="34" t="s">
        <v>30</v>
      </c>
      <c r="Y2" s="22"/>
      <c r="Z2" s="34" t="s">
        <v>31</v>
      </c>
      <c r="AA2" s="22"/>
      <c r="AB2" s="21" t="s">
        <v>27</v>
      </c>
      <c r="AC2" s="22"/>
      <c r="AD2" s="22" t="s">
        <v>28</v>
      </c>
      <c r="AE2" s="22"/>
      <c r="AF2" s="22" t="s">
        <v>32</v>
      </c>
      <c r="AG2" s="22"/>
      <c r="AH2" s="22" t="s">
        <v>33</v>
      </c>
      <c r="AI2" s="22"/>
      <c r="AJ2" s="22" t="s">
        <v>34</v>
      </c>
      <c r="AK2" s="22"/>
    </row>
    <row r="3" spans="1:37">
      <c r="A3" s="23" t="s">
        <v>17</v>
      </c>
      <c r="B3" s="24" t="s">
        <v>0</v>
      </c>
      <c r="C3" s="23" t="s">
        <v>1</v>
      </c>
      <c r="D3" s="23" t="s">
        <v>0</v>
      </c>
      <c r="E3" s="23" t="s">
        <v>1</v>
      </c>
      <c r="F3" s="23" t="s">
        <v>0</v>
      </c>
      <c r="G3" s="23" t="s">
        <v>1</v>
      </c>
      <c r="H3" s="23" t="s">
        <v>0</v>
      </c>
      <c r="I3" s="23" t="s">
        <v>1</v>
      </c>
      <c r="J3" s="23" t="s">
        <v>0</v>
      </c>
      <c r="K3" s="23" t="s">
        <v>1</v>
      </c>
      <c r="L3" s="23" t="s">
        <v>0</v>
      </c>
      <c r="M3" s="23" t="s">
        <v>1</v>
      </c>
      <c r="N3" s="23" t="s">
        <v>0</v>
      </c>
      <c r="O3" s="23" t="s">
        <v>1</v>
      </c>
      <c r="P3" s="23" t="s">
        <v>0</v>
      </c>
      <c r="Q3" s="23" t="s">
        <v>1</v>
      </c>
      <c r="R3" s="24" t="s">
        <v>0</v>
      </c>
      <c r="S3" s="23" t="s">
        <v>1</v>
      </c>
      <c r="T3" s="23" t="s">
        <v>0</v>
      </c>
      <c r="U3" s="23" t="s">
        <v>1</v>
      </c>
      <c r="V3" s="23" t="s">
        <v>0</v>
      </c>
      <c r="W3" s="23" t="s">
        <v>1</v>
      </c>
      <c r="X3" s="23" t="s">
        <v>0</v>
      </c>
      <c r="Y3" s="23" t="s">
        <v>1</v>
      </c>
      <c r="Z3" s="23" t="s">
        <v>0</v>
      </c>
      <c r="AA3" s="23" t="s">
        <v>1</v>
      </c>
      <c r="AB3" s="24" t="s">
        <v>0</v>
      </c>
      <c r="AC3" s="23" t="s">
        <v>1</v>
      </c>
      <c r="AD3" s="23" t="s">
        <v>0</v>
      </c>
      <c r="AE3" s="23" t="s">
        <v>1</v>
      </c>
      <c r="AF3" s="23" t="s">
        <v>0</v>
      </c>
      <c r="AG3" s="23" t="s">
        <v>1</v>
      </c>
      <c r="AH3" s="23" t="s">
        <v>0</v>
      </c>
      <c r="AI3" s="23" t="s">
        <v>1</v>
      </c>
      <c r="AJ3" s="23" t="s">
        <v>0</v>
      </c>
      <c r="AK3" s="23" t="s">
        <v>1</v>
      </c>
    </row>
    <row r="4" spans="1:37">
      <c r="A4" s="15">
        <v>1</v>
      </c>
      <c r="B4" s="13">
        <v>90.3</v>
      </c>
      <c r="C4" s="1">
        <v>98.8</v>
      </c>
      <c r="D4" s="1">
        <v>9.7402597402597397</v>
      </c>
      <c r="E4" s="1">
        <v>1.2048192771084301</v>
      </c>
      <c r="F4" s="1">
        <v>71.6666666666667</v>
      </c>
      <c r="G4" s="1">
        <v>63.6666666666667</v>
      </c>
      <c r="H4" s="1">
        <v>51.3333333333333</v>
      </c>
      <c r="I4" s="1">
        <v>55.3333333333333</v>
      </c>
      <c r="J4" s="1">
        <v>46.3333333333333</v>
      </c>
      <c r="K4" s="1">
        <v>54.6666666666667</v>
      </c>
      <c r="L4" s="1">
        <v>5</v>
      </c>
      <c r="M4" s="1">
        <v>0.66666666666666696</v>
      </c>
      <c r="N4" s="1">
        <v>17</v>
      </c>
      <c r="O4" s="1">
        <v>7</v>
      </c>
      <c r="P4" s="1">
        <v>0</v>
      </c>
      <c r="Q4" s="1">
        <v>0</v>
      </c>
      <c r="R4" s="13">
        <v>5</v>
      </c>
      <c r="S4" s="1">
        <v>0.66666666666666696</v>
      </c>
      <c r="T4" s="1">
        <v>0</v>
      </c>
      <c r="U4" s="1">
        <v>0</v>
      </c>
      <c r="V4" s="1">
        <v>46.3333333333333</v>
      </c>
      <c r="W4" s="1">
        <v>54.6666666666667</v>
      </c>
      <c r="X4" s="1">
        <v>34</v>
      </c>
      <c r="Y4" s="1">
        <v>19.6666666666667</v>
      </c>
      <c r="Z4" s="1">
        <v>12.3333333333333</v>
      </c>
      <c r="AA4" s="1">
        <v>35</v>
      </c>
      <c r="AB4" s="25">
        <v>9.7402597402597463E-2</v>
      </c>
      <c r="AC4" s="26">
        <v>1.2048192771084335E-2</v>
      </c>
      <c r="AD4" s="26">
        <v>0</v>
      </c>
      <c r="AE4" s="26">
        <v>0</v>
      </c>
      <c r="AF4" s="26">
        <v>9.7402597402597463E-2</v>
      </c>
      <c r="AG4" s="26">
        <v>7.2289156626505979E-2</v>
      </c>
      <c r="AH4" s="26">
        <v>0.56493506493506529</v>
      </c>
      <c r="AI4" s="26">
        <v>0.28313253012048234</v>
      </c>
      <c r="AJ4" s="26">
        <v>0.24025974025973976</v>
      </c>
      <c r="AK4" s="26">
        <v>0.63253012048192725</v>
      </c>
    </row>
    <row r="5" spans="1:37">
      <c r="A5" s="15">
        <v>2</v>
      </c>
      <c r="B5" s="13">
        <v>98.8</v>
      </c>
      <c r="C5" s="1">
        <v>95.1</v>
      </c>
      <c r="D5" s="1">
        <v>1.16279069767442</v>
      </c>
      <c r="E5" s="1">
        <v>4.8780487804878003</v>
      </c>
      <c r="F5" s="1">
        <v>67.6666666666667</v>
      </c>
      <c r="G5" s="1">
        <v>82</v>
      </c>
      <c r="H5" s="1">
        <v>57.3333333333333</v>
      </c>
      <c r="I5" s="1">
        <v>54.6666666666667</v>
      </c>
      <c r="J5" s="1">
        <v>56.6666666666667</v>
      </c>
      <c r="K5" s="1">
        <v>52</v>
      </c>
      <c r="L5" s="1">
        <v>0.66666666666666696</v>
      </c>
      <c r="M5" s="1">
        <v>2.6666666666666701</v>
      </c>
      <c r="N5" s="1">
        <v>7</v>
      </c>
      <c r="O5" s="1">
        <v>23.6666666666667</v>
      </c>
      <c r="P5" s="1">
        <v>0</v>
      </c>
      <c r="Q5" s="1">
        <v>0</v>
      </c>
      <c r="R5" s="13">
        <v>0.66666666666666696</v>
      </c>
      <c r="S5" s="1">
        <v>2.6666666666666701</v>
      </c>
      <c r="T5" s="1">
        <v>0</v>
      </c>
      <c r="U5" s="1">
        <v>0</v>
      </c>
      <c r="V5" s="1">
        <v>56.6666666666667</v>
      </c>
      <c r="W5" s="1">
        <v>52</v>
      </c>
      <c r="X5" s="1">
        <v>23.6666666666667</v>
      </c>
      <c r="Y5" s="1">
        <v>52</v>
      </c>
      <c r="Z5" s="1">
        <v>33</v>
      </c>
      <c r="AA5" s="1">
        <v>0</v>
      </c>
      <c r="AB5" s="25">
        <v>1.1627906976744184E-2</v>
      </c>
      <c r="AC5" s="26">
        <v>4.8780487804878106E-2</v>
      </c>
      <c r="AD5" s="26">
        <v>0</v>
      </c>
      <c r="AE5" s="26">
        <v>0</v>
      </c>
      <c r="AF5" s="26">
        <v>0.22674418604651148</v>
      </c>
      <c r="AG5" s="26">
        <v>0.28658536585365912</v>
      </c>
      <c r="AH5" s="26">
        <v>0.18604651162790742</v>
      </c>
      <c r="AI5" s="26">
        <v>0.66463414634146278</v>
      </c>
      <c r="AJ5" s="26">
        <v>0.57558139534883679</v>
      </c>
      <c r="AK5" s="26">
        <v>0</v>
      </c>
    </row>
    <row r="6" spans="1:37">
      <c r="A6" s="15">
        <v>3</v>
      </c>
      <c r="B6" s="13">
        <v>99.4</v>
      </c>
      <c r="C6" s="1">
        <v>100</v>
      </c>
      <c r="D6" s="1">
        <v>0.56818181818181801</v>
      </c>
      <c r="E6" s="1">
        <v>0</v>
      </c>
      <c r="F6" s="1">
        <v>73.6666666666667</v>
      </c>
      <c r="G6" s="1">
        <v>80.6666666666667</v>
      </c>
      <c r="H6" s="1">
        <v>58.6666666666667</v>
      </c>
      <c r="I6" s="1">
        <v>58.6666666666667</v>
      </c>
      <c r="J6" s="1">
        <v>58.3333333333333</v>
      </c>
      <c r="K6" s="1">
        <v>58.6666666666667</v>
      </c>
      <c r="L6" s="1">
        <v>0.33333333333333298</v>
      </c>
      <c r="M6" s="1">
        <v>0</v>
      </c>
      <c r="N6" s="1">
        <v>15</v>
      </c>
      <c r="O6" s="1">
        <v>20</v>
      </c>
      <c r="P6" s="1">
        <v>45.3333333333333</v>
      </c>
      <c r="Q6" s="1">
        <v>54.3333333333333</v>
      </c>
      <c r="R6" s="13">
        <v>0.33333333333333298</v>
      </c>
      <c r="S6" s="1">
        <v>0</v>
      </c>
      <c r="T6" s="1">
        <v>13.3333333333333</v>
      </c>
      <c r="U6" s="1">
        <v>4.3333333333333304</v>
      </c>
      <c r="V6" s="1">
        <v>45</v>
      </c>
      <c r="W6" s="1">
        <v>54.3333333333333</v>
      </c>
      <c r="X6" s="1">
        <v>31.6666666666667</v>
      </c>
      <c r="Y6" s="1">
        <v>21</v>
      </c>
      <c r="Z6" s="1">
        <v>13.3333333333333</v>
      </c>
      <c r="AA6" s="1">
        <v>33.3333333333333</v>
      </c>
      <c r="AB6" s="25">
        <v>5.6818181818181889E-3</v>
      </c>
      <c r="AC6" s="26">
        <v>0</v>
      </c>
      <c r="AD6" s="26">
        <v>0.22727272727272724</v>
      </c>
      <c r="AE6" s="26">
        <v>7.3863636363636395E-2</v>
      </c>
      <c r="AF6" s="26">
        <v>0.17613636363636348</v>
      </c>
      <c r="AG6" s="26">
        <v>6.2500000000000125E-2</v>
      </c>
      <c r="AH6" s="26">
        <v>0.36363636363636392</v>
      </c>
      <c r="AI6" s="26">
        <v>0.29545454545454525</v>
      </c>
      <c r="AJ6" s="26">
        <v>0.22727272727272724</v>
      </c>
      <c r="AK6" s="26">
        <v>0.56818181818181823</v>
      </c>
    </row>
    <row r="7" spans="1:37">
      <c r="A7" s="15">
        <v>4</v>
      </c>
      <c r="B7" s="13">
        <v>94.6</v>
      </c>
      <c r="C7" s="1">
        <v>95.8</v>
      </c>
      <c r="D7" s="1">
        <v>5.4216867469879499</v>
      </c>
      <c r="E7" s="1">
        <v>4.19161676646707</v>
      </c>
      <c r="F7" s="1">
        <v>85</v>
      </c>
      <c r="G7" s="1">
        <v>83</v>
      </c>
      <c r="H7" s="1">
        <v>55.3333333333333</v>
      </c>
      <c r="I7" s="1">
        <v>55.6666666666667</v>
      </c>
      <c r="J7" s="1">
        <v>52.3333333333333</v>
      </c>
      <c r="K7" s="1">
        <v>53.3333333333333</v>
      </c>
      <c r="L7" s="1">
        <v>3</v>
      </c>
      <c r="M7" s="1">
        <v>2.3333333333333299</v>
      </c>
      <c r="N7" s="1">
        <v>29.6666666666667</v>
      </c>
      <c r="O7" s="1">
        <v>26.6666666666667</v>
      </c>
      <c r="P7" s="1">
        <v>7</v>
      </c>
      <c r="Q7" s="1">
        <v>29.3333333333333</v>
      </c>
      <c r="R7" s="13">
        <v>3</v>
      </c>
      <c r="S7" s="1">
        <v>2.3333333333333299</v>
      </c>
      <c r="T7" s="1">
        <v>13.3333333333333</v>
      </c>
      <c r="U7" s="1">
        <v>21.6666666666667</v>
      </c>
      <c r="V7" s="1">
        <v>39</v>
      </c>
      <c r="W7" s="1">
        <v>31.6666666666667</v>
      </c>
      <c r="X7" s="1">
        <v>39</v>
      </c>
      <c r="Y7" s="1">
        <v>31.6666666666667</v>
      </c>
      <c r="Z7" s="1">
        <v>0</v>
      </c>
      <c r="AA7" s="1">
        <v>0</v>
      </c>
      <c r="AB7" s="25">
        <v>5.4216867469879582E-2</v>
      </c>
      <c r="AC7" s="26">
        <v>4.1916167664670552E-2</v>
      </c>
      <c r="AD7" s="26">
        <v>0.24096385542168641</v>
      </c>
      <c r="AE7" s="26">
        <v>0.38922155688622773</v>
      </c>
      <c r="AF7" s="26">
        <v>0.12048192771084357</v>
      </c>
      <c r="AG7" s="26">
        <v>0.21556886227544886</v>
      </c>
      <c r="AH7" s="26">
        <v>0.58433734939759041</v>
      </c>
      <c r="AI7" s="26">
        <v>0.35329341317365293</v>
      </c>
      <c r="AJ7" s="26">
        <v>0</v>
      </c>
      <c r="AK7" s="26">
        <v>0</v>
      </c>
    </row>
    <row r="8" spans="1:37">
      <c r="A8" s="15">
        <v>5</v>
      </c>
      <c r="B8" s="13">
        <v>89.4</v>
      </c>
      <c r="C8" s="1">
        <v>100</v>
      </c>
      <c r="D8" s="1">
        <v>10.559006211180099</v>
      </c>
      <c r="E8" s="1">
        <v>0</v>
      </c>
      <c r="F8" s="1">
        <v>70</v>
      </c>
      <c r="G8" s="1">
        <v>65</v>
      </c>
      <c r="H8" s="1">
        <v>53.6666666666667</v>
      </c>
      <c r="I8" s="1">
        <v>43</v>
      </c>
      <c r="J8" s="1">
        <v>48</v>
      </c>
      <c r="K8" s="1">
        <v>43</v>
      </c>
      <c r="L8" s="1">
        <v>5.6666666666666696</v>
      </c>
      <c r="M8" s="1">
        <v>0</v>
      </c>
      <c r="N8" s="1">
        <v>13</v>
      </c>
      <c r="O8" s="1">
        <v>18.66667</v>
      </c>
      <c r="P8" s="1">
        <v>0</v>
      </c>
      <c r="Q8" s="1">
        <v>0</v>
      </c>
      <c r="R8" s="13">
        <v>5.6666666666666696</v>
      </c>
      <c r="S8" s="1">
        <v>0</v>
      </c>
      <c r="T8" s="1">
        <v>0</v>
      </c>
      <c r="U8" s="1">
        <v>0</v>
      </c>
      <c r="V8" s="1">
        <v>48</v>
      </c>
      <c r="W8" s="1">
        <v>43</v>
      </c>
      <c r="X8" s="1">
        <v>48</v>
      </c>
      <c r="Y8" s="1">
        <v>43</v>
      </c>
      <c r="Z8" s="1">
        <v>0</v>
      </c>
      <c r="AA8" s="1">
        <v>0</v>
      </c>
      <c r="AB8" s="25">
        <v>0.10559006211180129</v>
      </c>
      <c r="AC8" s="26">
        <v>0</v>
      </c>
      <c r="AD8" s="26">
        <v>0</v>
      </c>
      <c r="AE8" s="26">
        <v>0</v>
      </c>
      <c r="AF8" s="26">
        <v>0.44720496894409933</v>
      </c>
      <c r="AG8" s="26">
        <v>0.13953488372093023</v>
      </c>
      <c r="AH8" s="26">
        <v>0.44720496894409933</v>
      </c>
      <c r="AI8" s="26">
        <v>0.86046511627906974</v>
      </c>
      <c r="AJ8" s="26">
        <v>0</v>
      </c>
      <c r="AK8" s="26">
        <v>0</v>
      </c>
    </row>
    <row r="9" spans="1:37">
      <c r="A9" s="15">
        <v>6</v>
      </c>
      <c r="B9" s="13">
        <v>80</v>
      </c>
      <c r="C9" s="1">
        <v>91.7</v>
      </c>
      <c r="D9" s="1">
        <v>20</v>
      </c>
      <c r="E9" s="1">
        <v>8.3333333333333304</v>
      </c>
      <c r="F9" s="1">
        <v>79.6666666666667</v>
      </c>
      <c r="G9" s="1">
        <v>79</v>
      </c>
      <c r="H9" s="1">
        <v>46.6666666666667</v>
      </c>
      <c r="I9" s="1">
        <v>48</v>
      </c>
      <c r="J9" s="1">
        <v>37.3333333333333</v>
      </c>
      <c r="K9" s="1">
        <v>44</v>
      </c>
      <c r="L9" s="1">
        <v>9.3333333333333304</v>
      </c>
      <c r="M9" s="1">
        <v>4</v>
      </c>
      <c r="N9" s="1">
        <v>31</v>
      </c>
      <c r="O9" s="1">
        <v>27</v>
      </c>
      <c r="P9" s="1">
        <v>0</v>
      </c>
      <c r="Q9" s="1">
        <v>0</v>
      </c>
      <c r="R9" s="13">
        <v>9.3333333333333304</v>
      </c>
      <c r="S9" s="1">
        <v>4</v>
      </c>
      <c r="T9" s="1">
        <v>0</v>
      </c>
      <c r="U9" s="1">
        <v>0</v>
      </c>
      <c r="V9" s="1">
        <v>37.3333333333333</v>
      </c>
      <c r="W9" s="1">
        <v>44</v>
      </c>
      <c r="X9" s="1">
        <v>33</v>
      </c>
      <c r="Y9" s="1">
        <v>42.3333333333333</v>
      </c>
      <c r="Z9" s="1">
        <v>4.3333333333333304</v>
      </c>
      <c r="AA9" s="1">
        <v>1.6666666666666701</v>
      </c>
      <c r="AB9" s="25">
        <v>0.19999999999999998</v>
      </c>
      <c r="AC9" s="26">
        <v>8.3333333333333204E-2</v>
      </c>
      <c r="AD9" s="26">
        <v>0</v>
      </c>
      <c r="AE9" s="26">
        <v>0</v>
      </c>
      <c r="AF9" s="26">
        <v>0.3285714285714279</v>
      </c>
      <c r="AG9" s="26">
        <v>0.3055555555555558</v>
      </c>
      <c r="AH9" s="26">
        <v>0.37857142857142934</v>
      </c>
      <c r="AI9" s="26">
        <v>0.57638888888888873</v>
      </c>
      <c r="AJ9" s="26">
        <v>9.2857142857142819E-2</v>
      </c>
      <c r="AK9" s="26">
        <v>3.4722222222222245E-2</v>
      </c>
    </row>
    <row r="10" spans="1:37">
      <c r="A10" s="15">
        <v>7</v>
      </c>
      <c r="B10" s="13">
        <v>94.8</v>
      </c>
      <c r="C10" s="1">
        <v>70.5</v>
      </c>
      <c r="D10" s="1">
        <v>5.1948051948051903</v>
      </c>
      <c r="E10" s="1">
        <v>29.530201342281899</v>
      </c>
      <c r="F10" s="1">
        <v>64.3333333333333</v>
      </c>
      <c r="G10" s="1">
        <v>63.6666666666667</v>
      </c>
      <c r="H10" s="1">
        <v>51.3333333333333</v>
      </c>
      <c r="I10" s="1">
        <v>49.6666666666667</v>
      </c>
      <c r="J10" s="1">
        <v>48.6666666666667</v>
      </c>
      <c r="K10" s="1">
        <v>35</v>
      </c>
      <c r="L10" s="1">
        <v>2.6666666666666701</v>
      </c>
      <c r="M10" s="1">
        <v>14.6666666666667</v>
      </c>
      <c r="N10" s="1">
        <v>12</v>
      </c>
      <c r="O10" s="1">
        <v>12.6666666666667</v>
      </c>
      <c r="P10" s="1">
        <v>6.6666666666666696</v>
      </c>
      <c r="Q10" s="1">
        <v>0</v>
      </c>
      <c r="R10" s="13">
        <v>2.6666666666666701</v>
      </c>
      <c r="S10" s="1">
        <v>14.6666666666667</v>
      </c>
      <c r="T10" s="1">
        <v>19.3333333333333</v>
      </c>
      <c r="U10" s="1">
        <v>0</v>
      </c>
      <c r="V10" s="1">
        <v>29.3333333333333</v>
      </c>
      <c r="W10" s="1">
        <v>35</v>
      </c>
      <c r="X10" s="1">
        <v>29.3333333333333</v>
      </c>
      <c r="Y10" s="1">
        <v>35</v>
      </c>
      <c r="Z10" s="1">
        <v>0</v>
      </c>
      <c r="AA10" s="1">
        <v>0</v>
      </c>
      <c r="AB10" s="25">
        <v>5.1948051948052076E-2</v>
      </c>
      <c r="AC10" s="26">
        <v>0.29530201342281925</v>
      </c>
      <c r="AD10" s="26">
        <v>0.37662337662337642</v>
      </c>
      <c r="AE10" s="26">
        <v>0</v>
      </c>
      <c r="AF10" s="26">
        <v>0.13636363636363652</v>
      </c>
      <c r="AG10" s="26">
        <v>0.41610738255033597</v>
      </c>
      <c r="AH10" s="26">
        <v>0.43506493506493493</v>
      </c>
      <c r="AI10" s="26">
        <v>0.28859060402684478</v>
      </c>
      <c r="AJ10" s="26">
        <v>0</v>
      </c>
      <c r="AK10" s="26">
        <v>0</v>
      </c>
    </row>
    <row r="11" spans="1:37">
      <c r="A11" s="15">
        <v>8</v>
      </c>
      <c r="B11" s="13">
        <v>97.7</v>
      </c>
      <c r="C11" s="1">
        <v>93</v>
      </c>
      <c r="D11" s="1">
        <v>2.2556390977443601</v>
      </c>
      <c r="E11" s="1">
        <v>7.0063694267515899</v>
      </c>
      <c r="F11" s="1">
        <v>65</v>
      </c>
      <c r="G11" s="1">
        <v>72.3333333333333</v>
      </c>
      <c r="H11" s="1">
        <v>44.3333333333333</v>
      </c>
      <c r="I11" s="1">
        <v>52.3333333333333</v>
      </c>
      <c r="J11" s="1">
        <v>43.3333333333333</v>
      </c>
      <c r="K11" s="1">
        <v>48.6666666666667</v>
      </c>
      <c r="L11" s="1">
        <v>1</v>
      </c>
      <c r="M11" s="1">
        <v>3.6666666666666701</v>
      </c>
      <c r="N11" s="1">
        <v>16.6666666666667</v>
      </c>
      <c r="O11" s="1">
        <v>19</v>
      </c>
      <c r="P11" s="1">
        <v>0</v>
      </c>
      <c r="Q11" s="1">
        <v>0</v>
      </c>
      <c r="R11" s="13">
        <v>1</v>
      </c>
      <c r="S11" s="1">
        <v>3.6666666666666701</v>
      </c>
      <c r="T11" s="1">
        <v>0</v>
      </c>
      <c r="U11" s="1">
        <v>0</v>
      </c>
      <c r="V11" s="1">
        <v>43.3333333333333</v>
      </c>
      <c r="W11" s="1">
        <v>48.6666666666667</v>
      </c>
      <c r="X11" s="1">
        <v>32</v>
      </c>
      <c r="Y11" s="1">
        <v>46</v>
      </c>
      <c r="Z11" s="1">
        <v>11.3333333333333</v>
      </c>
      <c r="AA11" s="1">
        <v>2.6666666666666701</v>
      </c>
      <c r="AB11" s="25">
        <v>2.2556390977443639E-2</v>
      </c>
      <c r="AC11" s="26">
        <v>7.0063694267515977E-2</v>
      </c>
      <c r="AD11" s="26">
        <v>0</v>
      </c>
      <c r="AE11" s="26">
        <v>0</v>
      </c>
      <c r="AF11" s="26">
        <v>0.21804511278195526</v>
      </c>
      <c r="AG11" s="26">
        <v>0.5031847133757954</v>
      </c>
      <c r="AH11" s="26">
        <v>0.50375939849624052</v>
      </c>
      <c r="AI11" s="26">
        <v>0.37579617834394963</v>
      </c>
      <c r="AJ11" s="26">
        <v>0.2556390977443605</v>
      </c>
      <c r="AK11" s="26">
        <v>5.0955414012738912E-2</v>
      </c>
    </row>
    <row r="12" spans="1:37">
      <c r="A12" s="15">
        <v>9</v>
      </c>
      <c r="B12" s="13">
        <v>98.3</v>
      </c>
      <c r="C12" s="1">
        <v>98.8</v>
      </c>
      <c r="D12" s="1">
        <v>1.6666666666666701</v>
      </c>
      <c r="E12" s="1">
        <v>1.242236025</v>
      </c>
      <c r="F12" s="1">
        <v>66.6666666666667</v>
      </c>
      <c r="G12" s="1">
        <v>70</v>
      </c>
      <c r="H12" s="1">
        <v>40</v>
      </c>
      <c r="I12" s="1">
        <v>53.666666669999998</v>
      </c>
      <c r="J12" s="1">
        <v>39.3333333333333</v>
      </c>
      <c r="K12" s="1">
        <v>53</v>
      </c>
      <c r="L12" s="1">
        <v>0.66666666666666696</v>
      </c>
      <c r="M12" s="1">
        <v>0.66666700000000001</v>
      </c>
      <c r="N12" s="1">
        <v>17</v>
      </c>
      <c r="O12" s="1">
        <v>16</v>
      </c>
      <c r="P12" s="1">
        <v>0</v>
      </c>
      <c r="Q12" s="1">
        <v>0</v>
      </c>
      <c r="R12" s="13">
        <v>0.66666666666666696</v>
      </c>
      <c r="S12" s="1">
        <v>0.66666666699999999</v>
      </c>
      <c r="T12" s="1">
        <v>0</v>
      </c>
      <c r="U12" s="1">
        <v>0</v>
      </c>
      <c r="V12" s="1">
        <v>39.3333333333333</v>
      </c>
      <c r="W12" s="1">
        <v>53</v>
      </c>
      <c r="X12" s="1">
        <v>39.3333333333333</v>
      </c>
      <c r="Y12" s="1">
        <v>25.33333</v>
      </c>
      <c r="Z12" s="1">
        <v>0</v>
      </c>
      <c r="AA12" s="1">
        <v>27.66667</v>
      </c>
      <c r="AB12" s="25">
        <v>1.6666666666666659E-2</v>
      </c>
      <c r="AC12" s="26">
        <v>1.2422364762161337E-2</v>
      </c>
      <c r="AD12" s="26">
        <v>0</v>
      </c>
      <c r="AE12" s="26">
        <v>0</v>
      </c>
      <c r="AF12" s="26">
        <v>0.24166666666666653</v>
      </c>
      <c r="AG12" s="26">
        <v>0.1055900538945268</v>
      </c>
      <c r="AH12" s="26">
        <v>0.74166666666666681</v>
      </c>
      <c r="AI12" s="26">
        <v>0.36645963936576353</v>
      </c>
      <c r="AJ12" s="26">
        <v>0</v>
      </c>
      <c r="AK12" s="26">
        <v>0.51552794197754825</v>
      </c>
    </row>
    <row r="13" spans="1:37">
      <c r="A13" s="15">
        <v>10</v>
      </c>
      <c r="B13" s="13">
        <v>100</v>
      </c>
      <c r="C13" s="1">
        <v>92.5</v>
      </c>
      <c r="D13" s="1">
        <v>0</v>
      </c>
      <c r="E13" s="1">
        <v>7.5187969924812004</v>
      </c>
      <c r="F13" s="1">
        <v>75.6666666666667</v>
      </c>
      <c r="G13" s="1">
        <v>70</v>
      </c>
      <c r="H13" s="1">
        <v>50.3333333333333</v>
      </c>
      <c r="I13" s="1">
        <v>44.3333333333333</v>
      </c>
      <c r="J13" s="1">
        <v>50.3333333333333</v>
      </c>
      <c r="K13" s="1">
        <v>41</v>
      </c>
      <c r="L13" s="1">
        <v>0</v>
      </c>
      <c r="M13" s="1">
        <v>3.3333333333333299</v>
      </c>
      <c r="N13" s="1">
        <v>22</v>
      </c>
      <c r="O13" s="1">
        <v>18.3333333333333</v>
      </c>
      <c r="P13" s="1">
        <v>45</v>
      </c>
      <c r="Q13" s="1">
        <v>0</v>
      </c>
      <c r="R13" s="13">
        <v>0</v>
      </c>
      <c r="S13" s="1">
        <v>3.3333333333333299</v>
      </c>
      <c r="T13" s="1">
        <v>5.3333333333333304</v>
      </c>
      <c r="U13" s="1">
        <v>0</v>
      </c>
      <c r="V13" s="1">
        <v>45</v>
      </c>
      <c r="W13" s="1">
        <v>41</v>
      </c>
      <c r="X13" s="1">
        <v>43</v>
      </c>
      <c r="Y13" s="1">
        <v>41</v>
      </c>
      <c r="Z13" s="1">
        <v>2</v>
      </c>
      <c r="AA13" s="1">
        <v>0</v>
      </c>
      <c r="AB13" s="25">
        <v>0</v>
      </c>
      <c r="AC13" s="26">
        <v>7.5187969924811957E-2</v>
      </c>
      <c r="AD13" s="26">
        <v>0.1059602649006622</v>
      </c>
      <c r="AE13" s="26">
        <v>0</v>
      </c>
      <c r="AF13" s="26">
        <v>0.17880794701986757</v>
      </c>
      <c r="AG13" s="26">
        <v>0.25563909774436017</v>
      </c>
      <c r="AH13" s="26">
        <v>0.67549668874172197</v>
      </c>
      <c r="AI13" s="26">
        <v>0.66917293233082786</v>
      </c>
      <c r="AJ13" s="26">
        <v>3.9735099337748346E-2</v>
      </c>
      <c r="AK13" s="26">
        <v>0</v>
      </c>
    </row>
    <row r="14" spans="1:37">
      <c r="A14" s="15">
        <v>11</v>
      </c>
      <c r="B14" s="13">
        <v>95.5</v>
      </c>
      <c r="C14" s="1">
        <v>96.3</v>
      </c>
      <c r="D14" s="1">
        <v>4.4871794871794899</v>
      </c>
      <c r="E14" s="1">
        <v>3.6809815950920202</v>
      </c>
      <c r="F14" s="1">
        <v>71</v>
      </c>
      <c r="G14" s="1">
        <v>66</v>
      </c>
      <c r="H14" s="1">
        <v>52</v>
      </c>
      <c r="I14" s="1">
        <v>54.3333333333333</v>
      </c>
      <c r="J14" s="1">
        <v>49.6666666666667</v>
      </c>
      <c r="K14" s="1">
        <v>52.3333333333333</v>
      </c>
      <c r="L14" s="1">
        <v>2.3333333333333299</v>
      </c>
      <c r="M14" s="1">
        <v>2</v>
      </c>
      <c r="N14" s="1">
        <v>10.3333333333333</v>
      </c>
      <c r="O14" s="1">
        <v>8.3333333333333304</v>
      </c>
      <c r="P14" s="1">
        <v>0</v>
      </c>
      <c r="Q14" s="1">
        <v>0</v>
      </c>
      <c r="R14" s="13">
        <v>2.3333333333333299</v>
      </c>
      <c r="S14" s="1">
        <v>2</v>
      </c>
      <c r="T14" s="1">
        <v>0</v>
      </c>
      <c r="U14" s="1">
        <v>0</v>
      </c>
      <c r="V14" s="1">
        <v>49.6666666666667</v>
      </c>
      <c r="W14" s="1">
        <v>52.3333333333333</v>
      </c>
      <c r="X14" s="1">
        <v>14.6666666666667</v>
      </c>
      <c r="Y14" s="1">
        <v>15.3333333333333</v>
      </c>
      <c r="Z14" s="1">
        <v>35</v>
      </c>
      <c r="AA14" s="1">
        <v>37</v>
      </c>
      <c r="AB14" s="25">
        <v>4.487179487179481E-2</v>
      </c>
      <c r="AC14" s="26">
        <v>3.6809815950920248E-2</v>
      </c>
      <c r="AD14" s="26">
        <v>0</v>
      </c>
      <c r="AE14" s="26">
        <v>0</v>
      </c>
      <c r="AF14" s="26">
        <v>0.12820512820512825</v>
      </c>
      <c r="AG14" s="26">
        <v>6.1349693251533687E-2</v>
      </c>
      <c r="AH14" s="26">
        <v>0.15384615384615385</v>
      </c>
      <c r="AI14" s="26">
        <v>0.2208588957055215</v>
      </c>
      <c r="AJ14" s="26">
        <v>0.67307692307692313</v>
      </c>
      <c r="AK14" s="26">
        <v>0.68098159509202461</v>
      </c>
    </row>
    <row r="15" spans="1:37">
      <c r="A15" s="15">
        <v>12</v>
      </c>
      <c r="B15" s="13">
        <v>97.5</v>
      </c>
      <c r="C15" s="1">
        <v>78.7</v>
      </c>
      <c r="D15" s="1">
        <v>2.5316455699999998</v>
      </c>
      <c r="E15" s="1">
        <v>21.341463409999999</v>
      </c>
      <c r="F15" s="1">
        <v>63.333333330000002</v>
      </c>
      <c r="G15" s="1">
        <v>71</v>
      </c>
      <c r="H15" s="1">
        <v>52.666666669999998</v>
      </c>
      <c r="I15" s="1">
        <v>54.666666669999998</v>
      </c>
      <c r="J15" s="1">
        <v>51.333329999999997</v>
      </c>
      <c r="K15" s="1">
        <v>43</v>
      </c>
      <c r="L15" s="1">
        <v>1.3333330000000001</v>
      </c>
      <c r="M15" s="1">
        <v>11.66667</v>
      </c>
      <c r="N15" s="1">
        <v>8.3333329999999997</v>
      </c>
      <c r="O15" s="1">
        <v>12.33333</v>
      </c>
      <c r="P15" s="1">
        <v>0</v>
      </c>
      <c r="Q15" s="1">
        <v>50</v>
      </c>
      <c r="R15" s="13">
        <v>1.3333333329999999</v>
      </c>
      <c r="S15" s="1">
        <v>11.66666667</v>
      </c>
      <c r="T15" s="1">
        <v>0</v>
      </c>
      <c r="U15" s="1">
        <v>4.6666666670000003</v>
      </c>
      <c r="V15" s="1">
        <v>51.333333330000002</v>
      </c>
      <c r="W15" s="1">
        <v>38.333333330000002</v>
      </c>
      <c r="X15" s="1">
        <v>51.333329999999997</v>
      </c>
      <c r="Y15" s="1">
        <v>34.666670000000003</v>
      </c>
      <c r="Z15" s="1">
        <v>0</v>
      </c>
      <c r="AA15" s="1">
        <v>3.6666669999999999</v>
      </c>
      <c r="AB15" s="25">
        <v>2.5316457292341069E-2</v>
      </c>
      <c r="AC15" s="26">
        <v>0.21341470553242467</v>
      </c>
      <c r="AD15" s="26">
        <v>0</v>
      </c>
      <c r="AE15" s="26">
        <v>8.5365863920286056E-2</v>
      </c>
      <c r="AF15" s="26">
        <v>0.19620248077355068</v>
      </c>
      <c r="AG15" s="26">
        <v>0.20731702230814744</v>
      </c>
      <c r="AH15" s="26">
        <v>0.77848106193410815</v>
      </c>
      <c r="AI15" s="26">
        <v>0.42682922813801116</v>
      </c>
      <c r="AJ15" s="26">
        <v>0</v>
      </c>
      <c r="AK15" s="26">
        <v>6.7073180101130739E-2</v>
      </c>
    </row>
    <row r="16" spans="1:37">
      <c r="A16" s="15">
        <v>13</v>
      </c>
      <c r="B16" s="13">
        <v>89.4</v>
      </c>
      <c r="C16" s="1">
        <v>100</v>
      </c>
      <c r="D16" s="1">
        <v>10.638297870000001</v>
      </c>
      <c r="E16" s="1">
        <v>0</v>
      </c>
      <c r="F16" s="1">
        <v>70.666666669999998</v>
      </c>
      <c r="G16" s="1">
        <v>77.333333330000002</v>
      </c>
      <c r="H16" s="1">
        <v>31.333333329999999</v>
      </c>
      <c r="I16" s="1">
        <v>55.666666669999998</v>
      </c>
      <c r="J16" s="1">
        <v>28</v>
      </c>
      <c r="K16" s="1">
        <v>55.666670000000003</v>
      </c>
      <c r="L16" s="1">
        <v>3.3333330000000001</v>
      </c>
      <c r="M16" s="1">
        <v>0</v>
      </c>
      <c r="N16" s="1">
        <v>14.66667</v>
      </c>
      <c r="O16" s="1">
        <v>17</v>
      </c>
      <c r="P16" s="1">
        <v>0</v>
      </c>
      <c r="Q16" s="1">
        <v>52.333329999999997</v>
      </c>
      <c r="R16" s="13">
        <v>3.3333333330000001</v>
      </c>
      <c r="S16" s="1">
        <v>0</v>
      </c>
      <c r="T16" s="1">
        <v>0</v>
      </c>
      <c r="U16" s="1">
        <v>3.3333333330000001</v>
      </c>
      <c r="V16" s="1">
        <v>28</v>
      </c>
      <c r="W16" s="1">
        <v>52.333333330000002</v>
      </c>
      <c r="X16" s="1">
        <v>22.33333</v>
      </c>
      <c r="Y16" s="1">
        <v>31.66667</v>
      </c>
      <c r="Z16" s="1">
        <v>5.6666670000000003</v>
      </c>
      <c r="AA16" s="1">
        <v>20.66667</v>
      </c>
      <c r="AB16" s="25">
        <v>0.10638297940244462</v>
      </c>
      <c r="AC16" s="26">
        <v>0</v>
      </c>
      <c r="AD16" s="26">
        <v>0</v>
      </c>
      <c r="AE16" s="26">
        <v>5.9880232344043306E-2</v>
      </c>
      <c r="AF16" s="26">
        <v>0.31914897012223087</v>
      </c>
      <c r="AG16" s="26">
        <v>0.12574848793506579</v>
      </c>
      <c r="AH16" s="26">
        <v>0.39361695676776137</v>
      </c>
      <c r="AI16" s="26">
        <v>0.44311377927046419</v>
      </c>
      <c r="AJ16" s="26">
        <v>0.18085109370756317</v>
      </c>
      <c r="AK16" s="26">
        <v>0.3712575004504266</v>
      </c>
    </row>
    <row r="17" spans="1:37">
      <c r="A17" s="27">
        <v>14</v>
      </c>
      <c r="B17" s="11">
        <v>94.27</v>
      </c>
      <c r="C17" s="10">
        <v>100</v>
      </c>
      <c r="D17" s="10">
        <v>5.7</v>
      </c>
      <c r="E17" s="10">
        <v>0</v>
      </c>
      <c r="F17" s="10">
        <v>70.97</v>
      </c>
      <c r="G17" s="10">
        <v>62</v>
      </c>
      <c r="H17" s="10">
        <v>49.65</v>
      </c>
      <c r="I17" s="10">
        <v>19.666666670000001</v>
      </c>
      <c r="J17" s="10">
        <v>46.85</v>
      </c>
      <c r="K17" s="10">
        <v>19.666666670000001</v>
      </c>
      <c r="L17" s="10">
        <v>2.73</v>
      </c>
      <c r="M17" s="10">
        <v>0</v>
      </c>
      <c r="N17" s="10">
        <v>16.45</v>
      </c>
      <c r="O17" s="10">
        <v>10</v>
      </c>
      <c r="P17" s="10">
        <v>0</v>
      </c>
      <c r="Q17" s="10">
        <v>0</v>
      </c>
      <c r="R17" s="11">
        <v>2.71</v>
      </c>
      <c r="S17" s="10">
        <v>0</v>
      </c>
      <c r="T17" s="10">
        <v>3.96</v>
      </c>
      <c r="U17" s="10">
        <v>0</v>
      </c>
      <c r="V17" s="10">
        <v>42.94</v>
      </c>
      <c r="W17" s="10">
        <v>19.666666670000001</v>
      </c>
      <c r="X17" s="10">
        <v>33.97</v>
      </c>
      <c r="Y17" s="10">
        <v>19.666666670000001</v>
      </c>
      <c r="Z17" s="10">
        <v>8.99</v>
      </c>
      <c r="AA17" s="10">
        <v>0</v>
      </c>
      <c r="AB17" s="28">
        <v>5.7099999999999998E-2</v>
      </c>
      <c r="AC17" s="29">
        <v>0</v>
      </c>
      <c r="AD17" s="29">
        <v>7.3099999999999998E-2</v>
      </c>
      <c r="AE17" s="29">
        <v>0</v>
      </c>
      <c r="AF17" s="29">
        <v>0.2165</v>
      </c>
      <c r="AG17" s="29">
        <v>0.52542372874202814</v>
      </c>
      <c r="AH17" s="29">
        <v>0.47749999999999998</v>
      </c>
      <c r="AI17" s="29">
        <v>0.47457627125797186</v>
      </c>
      <c r="AJ17" s="29">
        <v>0.1759</v>
      </c>
      <c r="AK17" s="29">
        <v>0</v>
      </c>
    </row>
    <row r="18" spans="1:37">
      <c r="A18" s="30" t="s">
        <v>2</v>
      </c>
      <c r="B18" s="13">
        <v>94.284615384615392</v>
      </c>
      <c r="C18" s="1">
        <v>93.657142857142858</v>
      </c>
      <c r="D18" s="1">
        <v>5.709704546206134</v>
      </c>
      <c r="E18" s="1">
        <v>6.3519904963573808</v>
      </c>
      <c r="F18" s="1">
        <v>71.102564102564116</v>
      </c>
      <c r="G18" s="1">
        <v>71.83333333309524</v>
      </c>
      <c r="H18" s="1">
        <v>49.615384615384613</v>
      </c>
      <c r="I18" s="1">
        <v>49.976190477142858</v>
      </c>
      <c r="J18" s="1">
        <v>46.897435641025638</v>
      </c>
      <c r="K18" s="1">
        <v>46.714285952619043</v>
      </c>
      <c r="L18" s="1">
        <v>2.717948666666667</v>
      </c>
      <c r="M18" s="1">
        <v>3.2619050238095264</v>
      </c>
      <c r="N18" s="1">
        <v>16.435897666666669</v>
      </c>
      <c r="O18" s="1">
        <v>16.904761904761909</v>
      </c>
      <c r="P18" s="1">
        <v>7.9999999999999982</v>
      </c>
      <c r="Q18" s="1">
        <v>13.285714047619042</v>
      </c>
      <c r="R18" s="13">
        <v>2.717948717897436</v>
      </c>
      <c r="S18" s="1">
        <v>3.2619047621666692</v>
      </c>
      <c r="T18" s="1">
        <v>3.9487179487179409</v>
      </c>
      <c r="U18" s="1">
        <v>2.4285714285714306</v>
      </c>
      <c r="V18" s="1">
        <v>42.948717948461535</v>
      </c>
      <c r="W18" s="1">
        <v>44.285714285476196</v>
      </c>
      <c r="X18" s="1">
        <v>33.948717435897436</v>
      </c>
      <c r="Y18" s="1">
        <v>32.738095476428569</v>
      </c>
      <c r="Z18" s="1">
        <v>9.0000000256410182</v>
      </c>
      <c r="AA18" s="1">
        <v>11.547619547619046</v>
      </c>
      <c r="AB18" s="25">
        <v>5.7097045638583345E-2</v>
      </c>
      <c r="AC18" s="26">
        <v>6.351991038818712E-2</v>
      </c>
      <c r="AD18" s="26">
        <v>7.3140017247573255E-2</v>
      </c>
      <c r="AE18" s="26">
        <v>4.3452234965299534E-2</v>
      </c>
      <c r="AF18" s="26">
        <v>0.21653703186499068</v>
      </c>
      <c r="AG18" s="26">
        <v>0.23445671455956382</v>
      </c>
      <c r="AH18" s="26">
        <v>0.47743565758692647</v>
      </c>
      <c r="AI18" s="26">
        <v>0.44991186919267545</v>
      </c>
      <c r="AJ18" s="26">
        <v>0.1757902476619263</v>
      </c>
      <c r="AK18" s="26">
        <v>0.20865927089427405</v>
      </c>
    </row>
    <row r="19" spans="1:37">
      <c r="A19" s="30" t="s">
        <v>3</v>
      </c>
      <c r="B19" s="13">
        <v>5.6777117095190954</v>
      </c>
      <c r="C19" s="1">
        <v>8.7400681466903443</v>
      </c>
      <c r="D19" s="1">
        <v>5.6876658292352706</v>
      </c>
      <c r="E19" s="1">
        <v>8.7512514605487421</v>
      </c>
      <c r="F19" s="1">
        <v>6.2618548541866073</v>
      </c>
      <c r="G19" s="1">
        <v>7.3702450988886561</v>
      </c>
      <c r="H19" s="1">
        <v>7.5016617350277617</v>
      </c>
      <c r="I19" s="1">
        <v>9.822757707397761</v>
      </c>
      <c r="J19" s="1">
        <v>8.2567418943189459</v>
      </c>
      <c r="K19" s="1">
        <v>10.263084132364266</v>
      </c>
      <c r="L19" s="1">
        <v>2.6556932419693378</v>
      </c>
      <c r="M19" s="1">
        <v>4.4743883042481398</v>
      </c>
      <c r="N19" s="1">
        <v>7.3451730012848833</v>
      </c>
      <c r="O19" s="1">
        <v>6.3305375224831506</v>
      </c>
      <c r="P19" s="1">
        <v>16.68720956190587</v>
      </c>
      <c r="Q19" s="1">
        <v>22.49818833026514</v>
      </c>
      <c r="R19" s="13">
        <v>2.655693233931451</v>
      </c>
      <c r="S19" s="1">
        <v>4.4743878379420376</v>
      </c>
      <c r="T19" s="1">
        <v>6.8012065294629949</v>
      </c>
      <c r="U19" s="1">
        <v>5.808082448957677</v>
      </c>
      <c r="V19" s="1">
        <v>8.2572596045950881</v>
      </c>
      <c r="W19" s="1">
        <v>10.34933181876826</v>
      </c>
      <c r="X19" s="1">
        <v>10.326920932212692</v>
      </c>
      <c r="Y19" s="1">
        <v>11.303262382777364</v>
      </c>
      <c r="Z19" s="1">
        <v>12.15943467710019</v>
      </c>
      <c r="AA19" s="1">
        <v>15.327539527657995</v>
      </c>
      <c r="AB19" s="25">
        <v>5.6876658268932317E-2</v>
      </c>
      <c r="AC19" s="26">
        <v>8.7512523814531132E-2</v>
      </c>
      <c r="AD19" s="26">
        <v>0.12690094895232262</v>
      </c>
      <c r="AE19" s="26">
        <v>0.10428838564344897</v>
      </c>
      <c r="AF19" s="26">
        <v>9.9224349677976539E-2</v>
      </c>
      <c r="AG19" s="26">
        <v>0.15749375388245332</v>
      </c>
      <c r="AH19" s="26">
        <v>0.19181774220596828</v>
      </c>
      <c r="AI19" s="26">
        <v>0.18226641421978992</v>
      </c>
      <c r="AJ19" s="26">
        <v>0.22365061491872398</v>
      </c>
      <c r="AK19" s="26">
        <v>0.27582342109009611</v>
      </c>
    </row>
    <row r="20" spans="1:37" s="33" customFormat="1">
      <c r="A20" s="31" t="s">
        <v>4</v>
      </c>
      <c r="B20" s="13">
        <f>B19/SQRT(14)</f>
        <v>1.5174322827067876</v>
      </c>
      <c r="C20" s="14">
        <f t="shared" ref="C20:AK20" si="0">C19/SQRT(14)</f>
        <v>2.335881467283683</v>
      </c>
      <c r="D20" s="14">
        <f t="shared" si="0"/>
        <v>1.5200926331042774</v>
      </c>
      <c r="E20" s="14">
        <f t="shared" si="0"/>
        <v>2.3388703336341745</v>
      </c>
      <c r="F20" s="14">
        <f t="shared" si="0"/>
        <v>1.6735511050052558</v>
      </c>
      <c r="G20" s="14">
        <f t="shared" si="0"/>
        <v>1.9697808583279413</v>
      </c>
      <c r="H20" s="14">
        <f t="shared" si="0"/>
        <v>2.0049034317104319</v>
      </c>
      <c r="I20" s="14">
        <f t="shared" si="0"/>
        <v>2.625242423883964</v>
      </c>
      <c r="J20" s="14">
        <f t="shared" si="0"/>
        <v>2.2067070928260248</v>
      </c>
      <c r="K20" s="14">
        <f t="shared" si="0"/>
        <v>2.7429246110673704</v>
      </c>
      <c r="L20" s="14">
        <f t="shared" si="0"/>
        <v>0.70976387398715779</v>
      </c>
      <c r="M20" s="14">
        <f t="shared" si="0"/>
        <v>1.1958305749917844</v>
      </c>
      <c r="N20" s="14">
        <f t="shared" si="0"/>
        <v>1.9630800583850074</v>
      </c>
      <c r="O20" s="14">
        <f t="shared" si="0"/>
        <v>1.6919073202320492</v>
      </c>
      <c r="P20" s="14">
        <f t="shared" si="0"/>
        <v>4.4598443515678463</v>
      </c>
      <c r="Q20" s="14">
        <f t="shared" si="0"/>
        <v>6.0128937539262752</v>
      </c>
      <c r="R20" s="13">
        <f t="shared" si="0"/>
        <v>0.70976387183894218</v>
      </c>
      <c r="S20" s="14">
        <f t="shared" si="0"/>
        <v>1.1958304503662365</v>
      </c>
      <c r="T20" s="14">
        <f t="shared" si="0"/>
        <v>1.8176989035671698</v>
      </c>
      <c r="U20" s="14">
        <f t="shared" si="0"/>
        <v>1.5522753284381841</v>
      </c>
      <c r="V20" s="14">
        <f t="shared" si="0"/>
        <v>2.2068454567173776</v>
      </c>
      <c r="W20" s="14">
        <f t="shared" si="0"/>
        <v>2.7659752748477748</v>
      </c>
      <c r="X20" s="14">
        <f t="shared" si="0"/>
        <v>2.7599857134745753</v>
      </c>
      <c r="Y20" s="14">
        <f t="shared" si="0"/>
        <v>3.0209239420830674</v>
      </c>
      <c r="Z20" s="14">
        <f t="shared" si="0"/>
        <v>3.2497456127547957</v>
      </c>
      <c r="AA20" s="14">
        <f t="shared" si="0"/>
        <v>4.0964572496236507</v>
      </c>
      <c r="AB20" s="25">
        <f t="shared" si="0"/>
        <v>1.5200926324783414E-2</v>
      </c>
      <c r="AC20" s="32">
        <f t="shared" si="0"/>
        <v>2.3388705797562206E-2</v>
      </c>
      <c r="AD20" s="32">
        <f t="shared" si="0"/>
        <v>3.3915705216862914E-2</v>
      </c>
      <c r="AE20" s="32">
        <f t="shared" si="0"/>
        <v>2.7872243464110023E-2</v>
      </c>
      <c r="AF20" s="32">
        <f t="shared" si="0"/>
        <v>2.6518822922888676E-2</v>
      </c>
      <c r="AG20" s="32">
        <f t="shared" si="0"/>
        <v>4.2091976256074186E-2</v>
      </c>
      <c r="AH20" s="32">
        <f t="shared" si="0"/>
        <v>5.1265448002804345E-2</v>
      </c>
      <c r="AI20" s="32">
        <f t="shared" si="0"/>
        <v>4.8712748223305423E-2</v>
      </c>
      <c r="AJ20" s="32">
        <f t="shared" si="0"/>
        <v>5.9773141097655559E-2</v>
      </c>
      <c r="AK20" s="32">
        <f t="shared" si="0"/>
        <v>7.3716910069072675E-2</v>
      </c>
    </row>
    <row r="22" spans="1:37">
      <c r="A22" s="35" t="s">
        <v>14</v>
      </c>
      <c r="B22" s="18">
        <f>TTEST(B4:B17,C4:C17,2,1)</f>
        <v>0.83065016076656228</v>
      </c>
      <c r="C22" s="18"/>
      <c r="D22" s="18">
        <f t="shared" ref="D22:Z22" si="1">TTEST(D4:D17,E4:E17,2,1)</f>
        <v>0.82637258806055292</v>
      </c>
      <c r="E22" s="18"/>
      <c r="F22" s="18">
        <f t="shared" si="1"/>
        <v>0.70083015986816444</v>
      </c>
      <c r="G22" s="18"/>
      <c r="H22" s="18">
        <f t="shared" si="1"/>
        <v>0.91399494815744176</v>
      </c>
      <c r="I22" s="18"/>
      <c r="J22" s="18">
        <f t="shared" si="1"/>
        <v>0.95983595826177392</v>
      </c>
      <c r="K22" s="18"/>
      <c r="L22" s="18">
        <f t="shared" si="1"/>
        <v>0.70846829100254838</v>
      </c>
      <c r="M22" s="18"/>
      <c r="N22" s="18">
        <f t="shared" si="1"/>
        <v>0.790975523451525</v>
      </c>
      <c r="O22" s="18"/>
      <c r="P22" s="18">
        <f t="shared" si="1"/>
        <v>0.37529765711999286</v>
      </c>
      <c r="Q22" s="18"/>
      <c r="R22" s="18">
        <f t="shared" si="1"/>
        <v>0.70769157202486022</v>
      </c>
      <c r="S22" s="18"/>
      <c r="T22" s="18">
        <f t="shared" si="1"/>
        <v>0.4052084033641763</v>
      </c>
      <c r="U22" s="18"/>
      <c r="V22" s="18">
        <f t="shared" si="1"/>
        <v>0.68164217941762861</v>
      </c>
      <c r="W22" s="18"/>
      <c r="X22" s="18">
        <f t="shared" si="1"/>
        <v>0.73665891763504454</v>
      </c>
      <c r="Y22" s="18"/>
      <c r="Z22" s="18">
        <f t="shared" si="1"/>
        <v>0.54674977125133084</v>
      </c>
      <c r="AA22" s="18"/>
      <c r="AB22" s="18">
        <f>TTEST(AB4:AB17,AC4:AC17,2,1)</f>
        <v>0.82656911467636762</v>
      </c>
      <c r="AC22" s="18"/>
      <c r="AD22" s="18">
        <f t="shared" ref="AD22" si="2">TTEST(AD4:AD17,AE4:AE17,2,1)</f>
        <v>0.38963489393454076</v>
      </c>
      <c r="AF22" s="18">
        <f>TTEST(AF4:AF17,AG4:AG17,2,1)</f>
        <v>0.72081813845952225</v>
      </c>
      <c r="AH22" s="18">
        <f>TTEST(AH4:AH17,AI4:AI17,2,1)</f>
        <v>0.69780255409820147</v>
      </c>
      <c r="AJ22" s="18">
        <f>TTEST(AJ4:AJ17,AK4:AK17,2,1)</f>
        <v>0.66014099944397608</v>
      </c>
    </row>
    <row r="23" spans="1:37">
      <c r="A23" s="36" t="s">
        <v>15</v>
      </c>
      <c r="B23" s="18">
        <f>(B18-C18)/C19</f>
        <v>7.1792635588332682E-2</v>
      </c>
      <c r="C23" s="18"/>
      <c r="D23" s="18">
        <f t="shared" ref="D23:AJ23" si="3">(D18-E18)/E19</f>
        <v>-7.3393611536214806E-2</v>
      </c>
      <c r="E23" s="18"/>
      <c r="F23" s="18">
        <f t="shared" si="3"/>
        <v>-9.9151279330088313E-2</v>
      </c>
      <c r="G23" s="18"/>
      <c r="H23" s="18">
        <f t="shared" si="3"/>
        <v>-3.6731625934997111E-2</v>
      </c>
      <c r="I23" s="18"/>
      <c r="J23" s="18">
        <f t="shared" si="3"/>
        <v>1.784548251232183E-2</v>
      </c>
      <c r="K23" s="18"/>
      <c r="L23" s="18">
        <f t="shared" si="3"/>
        <v>-0.12157111098882685</v>
      </c>
      <c r="M23" s="18"/>
      <c r="N23" s="18">
        <f t="shared" si="3"/>
        <v>-7.4063890535369215E-2</v>
      </c>
      <c r="O23" s="18"/>
      <c r="P23" s="18">
        <f t="shared" si="3"/>
        <v>-0.23493954135447276</v>
      </c>
      <c r="Q23" s="18"/>
      <c r="R23" s="18">
        <f t="shared" si="3"/>
        <v>-0.12157105373311178</v>
      </c>
      <c r="S23" s="18"/>
      <c r="T23" s="18">
        <f t="shared" si="3"/>
        <v>0.26172950083022961</v>
      </c>
      <c r="U23" s="18"/>
      <c r="V23" s="18">
        <f t="shared" si="3"/>
        <v>-0.12918673016069024</v>
      </c>
      <c r="W23" s="18"/>
      <c r="X23" s="18">
        <f t="shared" si="3"/>
        <v>0.10710376513186812</v>
      </c>
      <c r="Y23" s="18"/>
      <c r="Z23" s="18">
        <f t="shared" si="3"/>
        <v>-0.16621190357271237</v>
      </c>
      <c r="AA23" s="18"/>
      <c r="AB23" s="18">
        <f t="shared" si="3"/>
        <v>-7.3393663782523461E-2</v>
      </c>
      <c r="AC23" s="18"/>
      <c r="AD23" s="18">
        <f t="shared" si="3"/>
        <v>0.28467007231057473</v>
      </c>
      <c r="AE23" s="18"/>
      <c r="AF23" s="18">
        <f t="shared" si="3"/>
        <v>-0.11378027542570124</v>
      </c>
      <c r="AG23" s="18"/>
      <c r="AH23" s="18">
        <f t="shared" si="3"/>
        <v>0.15100855806084415</v>
      </c>
      <c r="AI23" s="18"/>
      <c r="AJ23" s="18">
        <f t="shared" si="3"/>
        <v>-0.1191669043275744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EE59-3B97-034B-BA52-1DD8E136B3EA}">
  <dimension ref="A1:AO24"/>
  <sheetViews>
    <sheetView topLeftCell="U1" workbookViewId="0">
      <selection activeCell="F27" sqref="F27"/>
    </sheetView>
  </sheetViews>
  <sheetFormatPr baseColWidth="10" defaultRowHeight="16"/>
  <cols>
    <col min="1" max="16384" width="10.7109375" style="15"/>
  </cols>
  <sheetData>
    <row r="1" spans="1:41" s="1" customFormat="1">
      <c r="B1" s="2" t="s">
        <v>68</v>
      </c>
      <c r="C1" s="3"/>
      <c r="D1" s="3"/>
      <c r="E1" s="3"/>
      <c r="F1" s="3"/>
      <c r="G1" s="3"/>
      <c r="H1" s="3"/>
      <c r="I1" s="3"/>
      <c r="J1" s="4" t="s">
        <v>5</v>
      </c>
      <c r="K1" s="5"/>
      <c r="L1" s="5"/>
      <c r="M1" s="5"/>
      <c r="N1" s="5"/>
      <c r="O1" s="5"/>
      <c r="P1" s="5"/>
      <c r="Q1" s="5"/>
      <c r="R1" s="6" t="s">
        <v>11</v>
      </c>
      <c r="S1" s="7"/>
      <c r="T1" s="7"/>
      <c r="U1" s="7"/>
      <c r="V1" s="7"/>
      <c r="W1" s="7"/>
      <c r="X1" s="7"/>
      <c r="Y1" s="7"/>
      <c r="Z1" s="8" t="s">
        <v>6</v>
      </c>
      <c r="AA1" s="9"/>
      <c r="AB1" s="9"/>
      <c r="AC1" s="9"/>
      <c r="AD1" s="9"/>
      <c r="AE1" s="9"/>
      <c r="AF1" s="9"/>
      <c r="AG1" s="9"/>
      <c r="AH1" s="4" t="s">
        <v>12</v>
      </c>
      <c r="AI1" s="5"/>
      <c r="AJ1" s="5"/>
      <c r="AK1" s="5"/>
      <c r="AL1" s="5"/>
      <c r="AM1" s="5"/>
      <c r="AN1" s="5"/>
      <c r="AO1" s="5"/>
    </row>
    <row r="2" spans="1:41" s="1" customFormat="1">
      <c r="B2" s="2" t="s">
        <v>7</v>
      </c>
      <c r="C2" s="3"/>
      <c r="D2" s="3" t="s">
        <v>8</v>
      </c>
      <c r="E2" s="3"/>
      <c r="F2" s="3" t="s">
        <v>9</v>
      </c>
      <c r="G2" s="3"/>
      <c r="H2" s="3" t="s">
        <v>10</v>
      </c>
      <c r="I2" s="3"/>
      <c r="J2" s="4" t="s">
        <v>7</v>
      </c>
      <c r="K2" s="5"/>
      <c r="L2" s="5" t="s">
        <v>8</v>
      </c>
      <c r="M2" s="5"/>
      <c r="N2" s="5" t="s">
        <v>9</v>
      </c>
      <c r="O2" s="5"/>
      <c r="P2" s="5" t="s">
        <v>10</v>
      </c>
      <c r="Q2" s="5"/>
      <c r="R2" s="6" t="s">
        <v>7</v>
      </c>
      <c r="S2" s="7"/>
      <c r="T2" s="7" t="s">
        <v>8</v>
      </c>
      <c r="U2" s="7"/>
      <c r="V2" s="7" t="s">
        <v>9</v>
      </c>
      <c r="W2" s="7"/>
      <c r="X2" s="7" t="s">
        <v>10</v>
      </c>
      <c r="Y2" s="7"/>
      <c r="Z2" s="8" t="s">
        <v>7</v>
      </c>
      <c r="AA2" s="9"/>
      <c r="AB2" s="9" t="s">
        <v>8</v>
      </c>
      <c r="AC2" s="9"/>
      <c r="AD2" s="9" t="s">
        <v>9</v>
      </c>
      <c r="AE2" s="9"/>
      <c r="AF2" s="9" t="s">
        <v>10</v>
      </c>
      <c r="AG2" s="9"/>
      <c r="AH2" s="4" t="s">
        <v>7</v>
      </c>
      <c r="AI2" s="5"/>
      <c r="AJ2" s="5" t="s">
        <v>8</v>
      </c>
      <c r="AK2" s="5"/>
      <c r="AL2" s="5" t="s">
        <v>9</v>
      </c>
      <c r="AM2" s="5"/>
      <c r="AN2" s="5" t="s">
        <v>10</v>
      </c>
      <c r="AO2" s="5"/>
    </row>
    <row r="3" spans="1:41" s="1" customFormat="1">
      <c r="A3" s="10" t="s">
        <v>13</v>
      </c>
      <c r="B3" s="11" t="s">
        <v>66</v>
      </c>
      <c r="C3" s="10" t="s">
        <v>67</v>
      </c>
      <c r="D3" s="10" t="s">
        <v>66</v>
      </c>
      <c r="E3" s="10" t="s">
        <v>67</v>
      </c>
      <c r="F3" s="10" t="s">
        <v>66</v>
      </c>
      <c r="G3" s="10" t="s">
        <v>67</v>
      </c>
      <c r="H3" s="10" t="s">
        <v>66</v>
      </c>
      <c r="I3" s="10" t="s">
        <v>67</v>
      </c>
      <c r="J3" s="11" t="s">
        <v>66</v>
      </c>
      <c r="K3" s="10" t="s">
        <v>67</v>
      </c>
      <c r="L3" s="10" t="s">
        <v>66</v>
      </c>
      <c r="M3" s="10" t="s">
        <v>67</v>
      </c>
      <c r="N3" s="10" t="s">
        <v>66</v>
      </c>
      <c r="O3" s="10" t="s">
        <v>67</v>
      </c>
      <c r="P3" s="10" t="s">
        <v>66</v>
      </c>
      <c r="Q3" s="10" t="s">
        <v>67</v>
      </c>
      <c r="R3" s="11" t="s">
        <v>66</v>
      </c>
      <c r="S3" s="10" t="s">
        <v>67</v>
      </c>
      <c r="T3" s="10" t="s">
        <v>66</v>
      </c>
      <c r="U3" s="10" t="s">
        <v>67</v>
      </c>
      <c r="V3" s="10" t="s">
        <v>66</v>
      </c>
      <c r="W3" s="10" t="s">
        <v>67</v>
      </c>
      <c r="X3" s="10" t="s">
        <v>66</v>
      </c>
      <c r="Y3" s="10" t="s">
        <v>67</v>
      </c>
      <c r="Z3" s="11" t="s">
        <v>66</v>
      </c>
      <c r="AA3" s="10" t="s">
        <v>67</v>
      </c>
      <c r="AB3" s="10" t="s">
        <v>66</v>
      </c>
      <c r="AC3" s="10" t="s">
        <v>67</v>
      </c>
      <c r="AD3" s="10" t="s">
        <v>66</v>
      </c>
      <c r="AE3" s="10" t="s">
        <v>67</v>
      </c>
      <c r="AF3" s="10" t="s">
        <v>66</v>
      </c>
      <c r="AG3" s="10" t="s">
        <v>67</v>
      </c>
      <c r="AH3" s="11" t="s">
        <v>66</v>
      </c>
      <c r="AI3" s="10" t="s">
        <v>67</v>
      </c>
      <c r="AJ3" s="10" t="s">
        <v>66</v>
      </c>
      <c r="AK3" s="10" t="s">
        <v>67</v>
      </c>
      <c r="AL3" s="10" t="s">
        <v>66</v>
      </c>
      <c r="AM3" s="10" t="s">
        <v>67</v>
      </c>
      <c r="AN3" s="10" t="s">
        <v>66</v>
      </c>
      <c r="AO3" s="10" t="s">
        <v>67</v>
      </c>
    </row>
    <row r="4" spans="1:41" s="1" customFormat="1">
      <c r="A4" s="12">
        <v>1</v>
      </c>
      <c r="B4" s="13">
        <v>16.993333333333336</v>
      </c>
      <c r="C4" s="1">
        <v>18.074999999999996</v>
      </c>
      <c r="D4" s="1">
        <v>12.98</v>
      </c>
      <c r="E4" s="1">
        <v>10.883333333333335</v>
      </c>
      <c r="F4" s="1">
        <v>9.7733333333333352</v>
      </c>
      <c r="G4" s="1">
        <v>7.2333333333333343</v>
      </c>
      <c r="H4" s="1">
        <v>8.0200000000000014</v>
      </c>
      <c r="I4" s="1">
        <v>5.55</v>
      </c>
      <c r="J4" s="13">
        <v>21.5448275862069</v>
      </c>
      <c r="K4" s="1">
        <v>21.555319148936167</v>
      </c>
      <c r="L4" s="1">
        <v>14.597701149425292</v>
      </c>
      <c r="M4" s="1">
        <v>12.33191489361702</v>
      </c>
      <c r="N4" s="1">
        <v>11.181609195402295</v>
      </c>
      <c r="O4" s="1">
        <v>7.9595744680851066</v>
      </c>
      <c r="P4" s="1">
        <v>9.0183908045977006</v>
      </c>
      <c r="Q4" s="1">
        <v>6.1170212765957439</v>
      </c>
      <c r="R4" s="13">
        <f>B4+J4</f>
        <v>38.538160919540232</v>
      </c>
      <c r="S4" s="14">
        <f>C4+K4</f>
        <v>39.630319148936167</v>
      </c>
      <c r="T4" s="14">
        <f t="shared" ref="T4:Y17" si="0">D4+L4</f>
        <v>27.577701149425295</v>
      </c>
      <c r="U4" s="14">
        <f t="shared" si="0"/>
        <v>23.215248226950354</v>
      </c>
      <c r="V4" s="14">
        <f t="shared" si="0"/>
        <v>20.954942528735629</v>
      </c>
      <c r="W4" s="14">
        <f t="shared" si="0"/>
        <v>15.192907801418441</v>
      </c>
      <c r="X4" s="14">
        <f t="shared" si="0"/>
        <v>17.038390804597704</v>
      </c>
      <c r="Y4" s="14">
        <f t="shared" si="0"/>
        <v>11.667021276595744</v>
      </c>
      <c r="Z4" s="13">
        <v>27.494594594594592</v>
      </c>
      <c r="AA4" s="1">
        <v>31.12857142857143</v>
      </c>
      <c r="AB4" s="1">
        <v>16.41621621621622</v>
      </c>
      <c r="AC4" s="1">
        <v>14.685714285714292</v>
      </c>
      <c r="AD4" s="1">
        <v>11.456756756756755</v>
      </c>
      <c r="AE4" s="1">
        <v>8.8019047619047566</v>
      </c>
      <c r="AF4" s="1">
        <v>11.456756756756755</v>
      </c>
      <c r="AG4" s="1">
        <v>6.1952380952380954</v>
      </c>
      <c r="AH4" s="1">
        <f>J4+Z4</f>
        <v>49.039422180801495</v>
      </c>
      <c r="AI4" s="1">
        <f t="shared" ref="AI4:AO4" si="1">K4+AA4</f>
        <v>52.683890577507597</v>
      </c>
      <c r="AJ4" s="1">
        <f t="shared" si="1"/>
        <v>31.013917365641511</v>
      </c>
      <c r="AK4" s="1">
        <f t="shared" si="1"/>
        <v>27.017629179331312</v>
      </c>
      <c r="AL4" s="1">
        <f t="shared" si="1"/>
        <v>22.638365952159049</v>
      </c>
      <c r="AM4" s="1">
        <f t="shared" si="1"/>
        <v>16.761479229989863</v>
      </c>
      <c r="AN4" s="1">
        <f t="shared" si="1"/>
        <v>20.475147561354454</v>
      </c>
      <c r="AO4" s="1">
        <f t="shared" si="1"/>
        <v>12.312259371833839</v>
      </c>
    </row>
    <row r="5" spans="1:41" s="1" customFormat="1">
      <c r="A5" s="12">
        <v>2</v>
      </c>
      <c r="B5" s="13">
        <v>16.402564102564103</v>
      </c>
      <c r="C5" s="1">
        <v>16.961702127659581</v>
      </c>
      <c r="D5" s="1">
        <v>11.769230769230768</v>
      </c>
      <c r="E5" s="1">
        <v>11.644680851063828</v>
      </c>
      <c r="F5" s="1">
        <v>8.5461538461538495</v>
      </c>
      <c r="G5" s="1">
        <v>8.9085106382978729</v>
      </c>
      <c r="H5" s="1">
        <v>3.5804812834224573</v>
      </c>
      <c r="I5" s="1">
        <v>6.9914893617021292</v>
      </c>
      <c r="J5" s="13">
        <v>21.396874999999998</v>
      </c>
      <c r="K5" s="1">
        <v>19.489908256880735</v>
      </c>
      <c r="L5" s="1">
        <v>14.078124999999998</v>
      </c>
      <c r="M5" s="1">
        <v>12.930275229357791</v>
      </c>
      <c r="N5" s="1">
        <v>10.59375</v>
      </c>
      <c r="O5" s="1">
        <v>9.5064220183486174</v>
      </c>
      <c r="P5" s="1">
        <v>8.6000000000000014</v>
      </c>
      <c r="Q5" s="1">
        <v>7.6238532110091732</v>
      </c>
      <c r="R5" s="13">
        <f t="shared" ref="R5:R17" si="2">B5+J5</f>
        <v>37.799439102564101</v>
      </c>
      <c r="S5" s="14">
        <f t="shared" ref="S5:S17" si="3">C5+K5</f>
        <v>36.451610384540317</v>
      </c>
      <c r="T5" s="14">
        <f t="shared" si="0"/>
        <v>25.847355769230766</v>
      </c>
      <c r="U5" s="14">
        <f t="shared" si="0"/>
        <v>24.574956080421622</v>
      </c>
      <c r="V5" s="14">
        <f t="shared" si="0"/>
        <v>19.13990384615385</v>
      </c>
      <c r="W5" s="14">
        <f t="shared" si="0"/>
        <v>18.414932656646492</v>
      </c>
      <c r="X5" s="14">
        <f t="shared" si="0"/>
        <v>12.180481283422459</v>
      </c>
      <c r="Y5" s="14">
        <f t="shared" si="0"/>
        <v>14.615342572711302</v>
      </c>
      <c r="Z5" s="13">
        <v>28.939393939393931</v>
      </c>
      <c r="AB5" s="1">
        <v>16.010101010101007</v>
      </c>
      <c r="AD5" s="1">
        <v>10.748484848484848</v>
      </c>
      <c r="AF5" s="1">
        <v>10.748484848484848</v>
      </c>
      <c r="AH5" s="1">
        <f t="shared" ref="AH5:AH16" si="4">J5+Z5</f>
        <v>50.336268939393932</v>
      </c>
      <c r="AI5" s="1">
        <f t="shared" ref="AI5:AI17" si="5">K5+AA5</f>
        <v>19.489908256880735</v>
      </c>
      <c r="AJ5" s="1">
        <f t="shared" ref="AJ5:AJ16" si="6">L5+AB5</f>
        <v>30.088226010101003</v>
      </c>
      <c r="AK5" s="1">
        <f t="shared" ref="AK5:AK17" si="7">M5+AC5</f>
        <v>12.930275229357791</v>
      </c>
      <c r="AL5" s="1">
        <f t="shared" ref="AL5:AL16" si="8">N5+AD5</f>
        <v>21.34223484848485</v>
      </c>
      <c r="AM5" s="1">
        <f t="shared" ref="AM5:AM17" si="9">O5+AE5</f>
        <v>9.5064220183486174</v>
      </c>
      <c r="AN5" s="1">
        <f t="shared" ref="AN5:AN16" si="10">P5+AF5</f>
        <v>19.348484848484851</v>
      </c>
      <c r="AO5" s="1">
        <f t="shared" ref="AO5:AO17" si="11">Q5+AG5</f>
        <v>7.6238532110091732</v>
      </c>
    </row>
    <row r="6" spans="1:41" s="1" customFormat="1">
      <c r="A6" s="12">
        <v>3</v>
      </c>
      <c r="B6" s="13">
        <v>17.561290322580643</v>
      </c>
      <c r="C6" s="1">
        <v>22.290909090909089</v>
      </c>
      <c r="D6" s="1">
        <v>13.351612903225808</v>
      </c>
      <c r="E6" s="1">
        <v>15.409090909090907</v>
      </c>
      <c r="F6" s="1">
        <v>10.377419354838709</v>
      </c>
      <c r="G6" s="1">
        <v>11.136363636363637</v>
      </c>
      <c r="H6" s="1">
        <v>4.1304785894206564</v>
      </c>
      <c r="I6" s="1">
        <v>9.5363636363636388</v>
      </c>
      <c r="J6" s="13">
        <v>20.528124999999999</v>
      </c>
      <c r="K6" s="1">
        <v>23.125</v>
      </c>
      <c r="L6" s="1">
        <v>14.362500000000002</v>
      </c>
      <c r="M6" s="1">
        <v>15.382692307692309</v>
      </c>
      <c r="N6" s="1">
        <v>11.168750000000005</v>
      </c>
      <c r="O6" s="1">
        <v>10.911538461538461</v>
      </c>
      <c r="P6" s="1">
        <v>9.5124999999999993</v>
      </c>
      <c r="Q6" s="1">
        <v>8.953846153846154</v>
      </c>
      <c r="R6" s="13">
        <f t="shared" si="2"/>
        <v>38.089415322580642</v>
      </c>
      <c r="S6" s="14">
        <f t="shared" si="3"/>
        <v>45.415909090909089</v>
      </c>
      <c r="T6" s="14">
        <f t="shared" si="0"/>
        <v>27.714112903225811</v>
      </c>
      <c r="U6" s="14">
        <f t="shared" si="0"/>
        <v>30.791783216783216</v>
      </c>
      <c r="V6" s="14">
        <f t="shared" si="0"/>
        <v>21.546169354838714</v>
      </c>
      <c r="W6" s="14">
        <f t="shared" si="0"/>
        <v>22.047902097902096</v>
      </c>
      <c r="X6" s="14">
        <f t="shared" si="0"/>
        <v>13.642978589420656</v>
      </c>
      <c r="Y6" s="14">
        <f t="shared" si="0"/>
        <v>18.490209790209793</v>
      </c>
      <c r="Z6" s="13">
        <v>26.392500000000002</v>
      </c>
      <c r="AA6" s="1">
        <v>30.034999999999986</v>
      </c>
      <c r="AB6" s="1">
        <v>16.07</v>
      </c>
      <c r="AC6" s="1">
        <v>16.933000000000003</v>
      </c>
      <c r="AD6" s="1">
        <v>11.654999999999998</v>
      </c>
      <c r="AE6" s="1">
        <v>11.654999999999999</v>
      </c>
      <c r="AF6" s="1">
        <v>11.654999999999998</v>
      </c>
      <c r="AG6" s="1">
        <v>9.0660000000000007</v>
      </c>
      <c r="AH6" s="1">
        <f t="shared" si="4"/>
        <v>46.920625000000001</v>
      </c>
      <c r="AI6" s="1">
        <f t="shared" si="5"/>
        <v>53.159999999999982</v>
      </c>
      <c r="AJ6" s="1">
        <f t="shared" si="6"/>
        <v>30.432500000000005</v>
      </c>
      <c r="AK6" s="1">
        <f t="shared" si="7"/>
        <v>32.315692307692316</v>
      </c>
      <c r="AL6" s="1">
        <f t="shared" si="8"/>
        <v>22.823750000000004</v>
      </c>
      <c r="AM6" s="1">
        <f t="shared" si="9"/>
        <v>22.56653846153846</v>
      </c>
      <c r="AN6" s="1">
        <f t="shared" si="10"/>
        <v>21.167499999999997</v>
      </c>
      <c r="AO6" s="1">
        <f t="shared" si="11"/>
        <v>18.019846153846153</v>
      </c>
    </row>
    <row r="7" spans="1:41" s="1" customFormat="1">
      <c r="A7" s="12">
        <v>4</v>
      </c>
      <c r="B7" s="13">
        <v>18.125000000000004</v>
      </c>
      <c r="C7" s="1">
        <v>18.911111111111111</v>
      </c>
      <c r="D7" s="1">
        <v>14.820000000000002</v>
      </c>
      <c r="E7" s="1">
        <v>14.647222222222224</v>
      </c>
      <c r="F7" s="1">
        <v>12.635</v>
      </c>
      <c r="G7" s="1">
        <v>11.002777777777775</v>
      </c>
      <c r="H7" s="1">
        <v>9.142038216560513</v>
      </c>
      <c r="I7" s="1">
        <v>8.8027777777777736</v>
      </c>
      <c r="J7" s="13">
        <v>20.47216494845361</v>
      </c>
      <c r="K7" s="1">
        <v>21.557627118644067</v>
      </c>
      <c r="L7" s="1">
        <v>16.252577319587626</v>
      </c>
      <c r="M7" s="1">
        <v>16.588135593220336</v>
      </c>
      <c r="N7" s="1">
        <v>12.414432989690724</v>
      </c>
      <c r="O7" s="1">
        <v>12.82881355932204</v>
      </c>
      <c r="P7" s="1">
        <v>9.501030927835048</v>
      </c>
      <c r="Q7" s="1">
        <v>9.8728813559322059</v>
      </c>
      <c r="R7" s="13">
        <f t="shared" si="2"/>
        <v>38.59716494845361</v>
      </c>
      <c r="S7" s="14">
        <f t="shared" si="3"/>
        <v>40.468738229755175</v>
      </c>
      <c r="T7" s="14">
        <f t="shared" si="0"/>
        <v>31.07257731958763</v>
      </c>
      <c r="U7" s="14">
        <f t="shared" si="0"/>
        <v>31.235357815442562</v>
      </c>
      <c r="V7" s="14">
        <f t="shared" si="0"/>
        <v>25.049432989690722</v>
      </c>
      <c r="W7" s="14">
        <f t="shared" si="0"/>
        <v>23.831591337099816</v>
      </c>
      <c r="X7" s="14">
        <f t="shared" si="0"/>
        <v>18.643069144395561</v>
      </c>
      <c r="Y7" s="14">
        <f t="shared" si="0"/>
        <v>18.675659133709978</v>
      </c>
      <c r="Z7" s="13"/>
      <c r="AH7" s="1">
        <f t="shared" si="4"/>
        <v>20.47216494845361</v>
      </c>
      <c r="AI7" s="1">
        <f t="shared" si="5"/>
        <v>21.557627118644067</v>
      </c>
      <c r="AJ7" s="1">
        <f t="shared" si="6"/>
        <v>16.252577319587626</v>
      </c>
      <c r="AK7" s="1">
        <f t="shared" si="7"/>
        <v>16.588135593220336</v>
      </c>
      <c r="AL7" s="1">
        <f t="shared" si="8"/>
        <v>12.414432989690724</v>
      </c>
      <c r="AM7" s="1">
        <f t="shared" si="9"/>
        <v>12.82881355932204</v>
      </c>
      <c r="AN7" s="1">
        <f t="shared" si="10"/>
        <v>9.501030927835048</v>
      </c>
      <c r="AO7" s="1">
        <f t="shared" si="11"/>
        <v>9.8728813559322059</v>
      </c>
    </row>
    <row r="8" spans="1:41" s="1" customFormat="1">
      <c r="A8" s="12">
        <v>5</v>
      </c>
      <c r="B8" s="13">
        <v>16.865277777777774</v>
      </c>
      <c r="C8" s="1">
        <v>16.555555555555557</v>
      </c>
      <c r="D8" s="1">
        <v>12.583333333333337</v>
      </c>
      <c r="E8" s="1">
        <v>13.405555555555555</v>
      </c>
      <c r="F8" s="1">
        <v>10.062499999999998</v>
      </c>
      <c r="G8" s="1">
        <v>9.9722222222222232</v>
      </c>
      <c r="H8" s="1">
        <v>3.5757746478873247</v>
      </c>
      <c r="I8" s="1">
        <v>8.9111111111111114</v>
      </c>
      <c r="J8" s="13">
        <v>18.458333333333336</v>
      </c>
      <c r="K8" s="1">
        <v>19.307207207207213</v>
      </c>
      <c r="L8" s="1">
        <v>13.791666666666664</v>
      </c>
      <c r="M8" s="1">
        <v>14.134234234234237</v>
      </c>
      <c r="N8" s="1">
        <v>10.833333333333332</v>
      </c>
      <c r="O8" s="1">
        <v>11.209909909909909</v>
      </c>
      <c r="P8" s="1">
        <v>9.2402777777777789</v>
      </c>
      <c r="Q8" s="1">
        <v>9.6846846846846883</v>
      </c>
      <c r="R8" s="13">
        <f t="shared" si="2"/>
        <v>35.323611111111106</v>
      </c>
      <c r="S8" s="14">
        <f t="shared" si="3"/>
        <v>35.86276276276277</v>
      </c>
      <c r="T8" s="14">
        <f t="shared" si="0"/>
        <v>26.375</v>
      </c>
      <c r="U8" s="14">
        <f t="shared" si="0"/>
        <v>27.539789789789793</v>
      </c>
      <c r="V8" s="14">
        <f t="shared" si="0"/>
        <v>20.895833333333329</v>
      </c>
      <c r="W8" s="14">
        <f t="shared" si="0"/>
        <v>21.182132132132132</v>
      </c>
      <c r="X8" s="14">
        <f t="shared" si="0"/>
        <v>12.816052425665104</v>
      </c>
      <c r="Y8" s="14">
        <f t="shared" si="0"/>
        <v>18.595795795795802</v>
      </c>
      <c r="Z8" s="13"/>
      <c r="AH8" s="1">
        <f t="shared" si="4"/>
        <v>18.458333333333336</v>
      </c>
      <c r="AI8" s="1">
        <f t="shared" si="5"/>
        <v>19.307207207207213</v>
      </c>
      <c r="AJ8" s="1">
        <f t="shared" si="6"/>
        <v>13.791666666666664</v>
      </c>
      <c r="AK8" s="1">
        <f t="shared" si="7"/>
        <v>14.134234234234237</v>
      </c>
      <c r="AL8" s="1">
        <f t="shared" si="8"/>
        <v>10.833333333333332</v>
      </c>
      <c r="AM8" s="1">
        <f t="shared" si="9"/>
        <v>11.209909909909909</v>
      </c>
      <c r="AN8" s="1">
        <f t="shared" si="10"/>
        <v>9.2402777777777789</v>
      </c>
      <c r="AO8" s="1">
        <f t="shared" si="11"/>
        <v>9.6846846846846883</v>
      </c>
    </row>
    <row r="9" spans="1:41" s="1" customFormat="1">
      <c r="A9" s="12">
        <v>6</v>
      </c>
      <c r="B9" s="13">
        <v>17.893478260869561</v>
      </c>
      <c r="C9" s="1">
        <v>18.779545454545453</v>
      </c>
      <c r="D9" s="1">
        <v>11.130434782608694</v>
      </c>
      <c r="E9" s="1">
        <v>12.070454545454545</v>
      </c>
      <c r="F9" s="1">
        <v>8.0739130434782602</v>
      </c>
      <c r="G9" s="1">
        <v>8.1499999999999986</v>
      </c>
      <c r="H9" s="1">
        <v>6.4946428571428587</v>
      </c>
      <c r="I9" s="1">
        <v>6.5431818181818189</v>
      </c>
      <c r="J9" s="13">
        <v>20.501886792452829</v>
      </c>
      <c r="K9" s="1">
        <v>20.301204819277103</v>
      </c>
      <c r="L9" s="1">
        <v>13.211320754716978</v>
      </c>
      <c r="M9" s="1">
        <v>13.369879518072292</v>
      </c>
      <c r="N9" s="1">
        <v>8.7264150943396199</v>
      </c>
      <c r="O9" s="1">
        <v>9.1072289156626525</v>
      </c>
      <c r="P9" s="1">
        <v>6.6660377358490592</v>
      </c>
      <c r="Q9" s="1">
        <v>7.2626506024096384</v>
      </c>
      <c r="R9" s="13">
        <f t="shared" si="2"/>
        <v>38.395365053322394</v>
      </c>
      <c r="S9" s="14">
        <f t="shared" si="3"/>
        <v>39.080750273822559</v>
      </c>
      <c r="T9" s="14">
        <f t="shared" si="0"/>
        <v>24.341755537325671</v>
      </c>
      <c r="U9" s="14">
        <f t="shared" si="0"/>
        <v>25.440334063526837</v>
      </c>
      <c r="V9" s="14">
        <f t="shared" si="0"/>
        <v>16.800328137817878</v>
      </c>
      <c r="W9" s="14">
        <f t="shared" si="0"/>
        <v>17.257228915662651</v>
      </c>
      <c r="X9" s="14">
        <f t="shared" si="0"/>
        <v>13.160680592991918</v>
      </c>
      <c r="Y9" s="14">
        <f t="shared" si="0"/>
        <v>13.805832420591457</v>
      </c>
      <c r="Z9" s="13">
        <v>24.984615384615381</v>
      </c>
      <c r="AA9" s="1">
        <v>26.78</v>
      </c>
      <c r="AB9" s="1">
        <v>14.276923076923079</v>
      </c>
      <c r="AC9" s="1">
        <v>15.179999999999998</v>
      </c>
      <c r="AD9" s="1">
        <v>9.0000000000000018</v>
      </c>
      <c r="AE9" s="1">
        <v>10.48</v>
      </c>
      <c r="AF9" s="1">
        <v>9.0000000000000018</v>
      </c>
      <c r="AG9" s="1">
        <v>7.7</v>
      </c>
      <c r="AH9" s="1">
        <f t="shared" si="4"/>
        <v>45.486502177068211</v>
      </c>
      <c r="AI9" s="1">
        <f t="shared" si="5"/>
        <v>47.081204819277104</v>
      </c>
      <c r="AJ9" s="1">
        <f t="shared" si="6"/>
        <v>27.488243831640055</v>
      </c>
      <c r="AK9" s="1">
        <f t="shared" si="7"/>
        <v>28.549879518072288</v>
      </c>
      <c r="AL9" s="1">
        <f t="shared" si="8"/>
        <v>17.726415094339622</v>
      </c>
      <c r="AM9" s="1">
        <f t="shared" si="9"/>
        <v>19.587228915662653</v>
      </c>
      <c r="AN9" s="1">
        <f t="shared" si="10"/>
        <v>15.666037735849061</v>
      </c>
      <c r="AO9" s="1">
        <f t="shared" si="11"/>
        <v>14.962650602409639</v>
      </c>
    </row>
    <row r="10" spans="1:41" s="1" customFormat="1">
      <c r="A10" s="12">
        <v>7</v>
      </c>
      <c r="B10" s="13">
        <v>20.252380952380953</v>
      </c>
      <c r="C10" s="1">
        <v>19.45322580645162</v>
      </c>
      <c r="D10" s="1">
        <v>13.628571428571428</v>
      </c>
      <c r="E10" s="1">
        <v>13.500000000000002</v>
      </c>
      <c r="F10" s="1">
        <v>10.614285714285714</v>
      </c>
      <c r="G10" s="1">
        <v>9.993548387096773</v>
      </c>
      <c r="H10" s="1">
        <v>9.1479452054794539</v>
      </c>
      <c r="I10" s="1">
        <v>8.2370967741935477</v>
      </c>
      <c r="J10" s="13">
        <v>19.823880597014927</v>
      </c>
      <c r="K10" s="1">
        <v>18.355813953488372</v>
      </c>
      <c r="L10" s="1">
        <v>13.837313432835819</v>
      </c>
      <c r="M10" s="1">
        <v>13.562790697674423</v>
      </c>
      <c r="N10" s="1">
        <v>11.989552238805972</v>
      </c>
      <c r="O10" s="1">
        <v>10.488372093023257</v>
      </c>
      <c r="P10" s="1">
        <v>10.016417910447762</v>
      </c>
      <c r="Q10" s="1">
        <v>8.9279069767441843</v>
      </c>
      <c r="R10" s="13">
        <f t="shared" si="2"/>
        <v>40.07626154939588</v>
      </c>
      <c r="S10" s="14">
        <f t="shared" si="3"/>
        <v>37.809039759939992</v>
      </c>
      <c r="T10" s="14">
        <f t="shared" si="0"/>
        <v>27.465884861407247</v>
      </c>
      <c r="U10" s="14">
        <f t="shared" si="0"/>
        <v>27.062790697674423</v>
      </c>
      <c r="V10" s="14">
        <f t="shared" si="0"/>
        <v>22.603837953091684</v>
      </c>
      <c r="W10" s="14">
        <f t="shared" si="0"/>
        <v>20.481920480120031</v>
      </c>
      <c r="X10" s="14">
        <f t="shared" si="0"/>
        <v>19.164363115927216</v>
      </c>
      <c r="Y10" s="14">
        <f t="shared" si="0"/>
        <v>17.165003750937732</v>
      </c>
      <c r="Z10" s="13"/>
      <c r="AH10" s="1">
        <f t="shared" si="4"/>
        <v>19.823880597014927</v>
      </c>
      <c r="AI10" s="1">
        <f t="shared" si="5"/>
        <v>18.355813953488372</v>
      </c>
      <c r="AJ10" s="1">
        <f t="shared" si="6"/>
        <v>13.837313432835819</v>
      </c>
      <c r="AK10" s="1">
        <f t="shared" si="7"/>
        <v>13.562790697674423</v>
      </c>
      <c r="AL10" s="1">
        <f t="shared" si="8"/>
        <v>11.989552238805972</v>
      </c>
      <c r="AM10" s="1">
        <f t="shared" si="9"/>
        <v>10.488372093023257</v>
      </c>
      <c r="AN10" s="1">
        <f t="shared" si="10"/>
        <v>10.016417910447762</v>
      </c>
      <c r="AO10" s="1">
        <f t="shared" si="11"/>
        <v>8.9279069767441843</v>
      </c>
    </row>
    <row r="11" spans="1:41" s="1" customFormat="1">
      <c r="A11" s="12">
        <v>8</v>
      </c>
      <c r="B11" s="13">
        <v>17.320689655172416</v>
      </c>
      <c r="C11" s="1">
        <v>17.253164556962027</v>
      </c>
      <c r="D11" s="1">
        <v>12.931034482758623</v>
      </c>
      <c r="E11" s="1">
        <v>14.107594936708859</v>
      </c>
      <c r="F11" s="1">
        <v>9.6517241379310335</v>
      </c>
      <c r="G11" s="1">
        <v>11.025316455696201</v>
      </c>
      <c r="H11" s="1">
        <v>3.770153846153844</v>
      </c>
      <c r="I11" s="1">
        <v>9.4101265822784814</v>
      </c>
      <c r="J11" s="13">
        <v>19.216417910447763</v>
      </c>
      <c r="K11" s="1">
        <v>19.138983050847457</v>
      </c>
      <c r="L11" s="1">
        <v>14.143283582089554</v>
      </c>
      <c r="M11" s="1">
        <v>14.698305084745765</v>
      </c>
      <c r="N11" s="1">
        <v>11.162686567164178</v>
      </c>
      <c r="O11" s="1">
        <v>11.747457627118642</v>
      </c>
      <c r="P11" s="1">
        <v>9.5044776119402972</v>
      </c>
      <c r="Q11" s="1">
        <v>9.8694915254237294</v>
      </c>
      <c r="R11" s="13">
        <f t="shared" si="2"/>
        <v>36.537107565620175</v>
      </c>
      <c r="S11" s="14">
        <f t="shared" si="3"/>
        <v>36.392147607809484</v>
      </c>
      <c r="T11" s="14">
        <f t="shared" si="0"/>
        <v>27.074318064848178</v>
      </c>
      <c r="U11" s="14">
        <f t="shared" si="0"/>
        <v>28.805900021454626</v>
      </c>
      <c r="V11" s="14">
        <f t="shared" si="0"/>
        <v>20.814410705095213</v>
      </c>
      <c r="W11" s="14">
        <f t="shared" si="0"/>
        <v>22.772774082814841</v>
      </c>
      <c r="X11" s="14">
        <f t="shared" si="0"/>
        <v>13.274631458094142</v>
      </c>
      <c r="Y11" s="14">
        <f t="shared" si="0"/>
        <v>19.279618107702213</v>
      </c>
      <c r="Z11" s="13">
        <v>26.2</v>
      </c>
      <c r="AA11" s="1">
        <v>24.362500000000001</v>
      </c>
      <c r="AB11" s="1">
        <v>17.28235294117647</v>
      </c>
      <c r="AC11" s="1">
        <v>19.3</v>
      </c>
      <c r="AD11" s="1">
        <v>13.311764705882352</v>
      </c>
      <c r="AE11" s="1">
        <v>16.074999999999999</v>
      </c>
      <c r="AF11" s="1">
        <v>13.311764705882352</v>
      </c>
      <c r="AG11" s="1">
        <v>11.574999999999999</v>
      </c>
      <c r="AH11" s="1">
        <f t="shared" si="4"/>
        <v>45.416417910447763</v>
      </c>
      <c r="AI11" s="1">
        <f t="shared" si="5"/>
        <v>43.501483050847455</v>
      </c>
      <c r="AJ11" s="1">
        <f t="shared" si="6"/>
        <v>31.425636523266022</v>
      </c>
      <c r="AK11" s="1">
        <f t="shared" si="7"/>
        <v>33.998305084745766</v>
      </c>
      <c r="AL11" s="1">
        <f t="shared" si="8"/>
        <v>24.47445127304653</v>
      </c>
      <c r="AM11" s="1">
        <f t="shared" si="9"/>
        <v>27.822457627118641</v>
      </c>
      <c r="AN11" s="1">
        <f t="shared" si="10"/>
        <v>22.816242317822649</v>
      </c>
      <c r="AO11" s="1">
        <f t="shared" si="11"/>
        <v>21.444491525423729</v>
      </c>
    </row>
    <row r="12" spans="1:41" s="1" customFormat="1">
      <c r="A12" s="12">
        <v>9</v>
      </c>
      <c r="B12" s="13">
        <v>17.617241379310343</v>
      </c>
      <c r="C12" s="1">
        <v>16.600000000000001</v>
      </c>
      <c r="D12" s="1">
        <v>13.468965517241383</v>
      </c>
      <c r="E12" s="1">
        <v>13.18235294117647</v>
      </c>
      <c r="F12" s="1">
        <v>10.86206896551724</v>
      </c>
      <c r="G12" s="1">
        <v>9.552941176470588</v>
      </c>
      <c r="H12" s="1">
        <v>8.767796610169496</v>
      </c>
      <c r="I12" s="1">
        <v>7.5117647058823529</v>
      </c>
      <c r="J12" s="13">
        <v>18.020224719101137</v>
      </c>
      <c r="K12" s="1">
        <v>21.640677966101691</v>
      </c>
      <c r="L12" s="1">
        <v>14.012359550561797</v>
      </c>
      <c r="M12" s="1">
        <v>14.825423728813552</v>
      </c>
      <c r="N12" s="1">
        <v>10.150561797752806</v>
      </c>
      <c r="O12" s="1">
        <v>10.210169491525422</v>
      </c>
      <c r="P12" s="1">
        <v>8.714606741573041</v>
      </c>
      <c r="Q12" s="1">
        <v>8.2508474576271205</v>
      </c>
      <c r="R12" s="13">
        <f t="shared" si="2"/>
        <v>35.63746609841148</v>
      </c>
      <c r="S12" s="14">
        <f t="shared" si="3"/>
        <v>38.240677966101693</v>
      </c>
      <c r="T12" s="14">
        <f t="shared" si="0"/>
        <v>27.48132506780318</v>
      </c>
      <c r="U12" s="14">
        <f t="shared" si="0"/>
        <v>28.007776669990022</v>
      </c>
      <c r="V12" s="14">
        <f t="shared" si="0"/>
        <v>21.012630763270046</v>
      </c>
      <c r="W12" s="14">
        <f t="shared" si="0"/>
        <v>19.76311066799601</v>
      </c>
      <c r="X12" s="14">
        <f t="shared" si="0"/>
        <v>17.482403351742537</v>
      </c>
      <c r="Y12" s="14">
        <f t="shared" si="0"/>
        <v>15.762612163509473</v>
      </c>
      <c r="Z12" s="13"/>
      <c r="AA12" s="1">
        <v>29.061445783132523</v>
      </c>
      <c r="AC12" s="1">
        <v>16.434939759036144</v>
      </c>
      <c r="AE12" s="1">
        <v>10.29036144578313</v>
      </c>
      <c r="AG12" s="1">
        <v>7.6048192771084366</v>
      </c>
      <c r="AH12" s="1">
        <f t="shared" si="4"/>
        <v>18.020224719101137</v>
      </c>
      <c r="AI12" s="1">
        <f t="shared" si="5"/>
        <v>50.702123749234218</v>
      </c>
      <c r="AJ12" s="1">
        <f t="shared" si="6"/>
        <v>14.012359550561797</v>
      </c>
      <c r="AK12" s="1">
        <f t="shared" si="7"/>
        <v>31.260363487849695</v>
      </c>
      <c r="AL12" s="1">
        <f t="shared" si="8"/>
        <v>10.150561797752806</v>
      </c>
      <c r="AM12" s="1">
        <f t="shared" si="9"/>
        <v>20.500530937308554</v>
      </c>
      <c r="AN12" s="1">
        <f t="shared" si="10"/>
        <v>8.714606741573041</v>
      </c>
      <c r="AO12" s="1">
        <f t="shared" si="11"/>
        <v>15.855666734735557</v>
      </c>
    </row>
    <row r="13" spans="1:41" s="1" customFormat="1">
      <c r="A13" s="12">
        <v>10</v>
      </c>
      <c r="B13" s="13">
        <v>17.12592592592592</v>
      </c>
      <c r="C13" s="1">
        <v>18.026470588235295</v>
      </c>
      <c r="D13" s="1">
        <v>13.514814814814818</v>
      </c>
      <c r="E13" s="1">
        <v>13.429411764705883</v>
      </c>
      <c r="F13" s="1">
        <v>9.4925925925925938</v>
      </c>
      <c r="G13" s="1">
        <v>9.8911764705882348</v>
      </c>
      <c r="H13" s="1">
        <v>3.4155672823219003</v>
      </c>
      <c r="I13" s="1">
        <v>8.338235294117645</v>
      </c>
      <c r="J13" s="13">
        <v>20.280392156862735</v>
      </c>
      <c r="K13" s="1">
        <v>21.203370786516857</v>
      </c>
      <c r="L13" s="1">
        <v>14.256862745098035</v>
      </c>
      <c r="M13" s="1">
        <v>14.517977528089887</v>
      </c>
      <c r="N13" s="1">
        <v>9.9058823529411804</v>
      </c>
      <c r="O13" s="1">
        <v>10.289887640449438</v>
      </c>
      <c r="P13" s="1">
        <v>8.775490196078426</v>
      </c>
      <c r="Q13" s="1">
        <v>9.1808988764044912</v>
      </c>
      <c r="R13" s="13">
        <f t="shared" si="2"/>
        <v>37.406318082788658</v>
      </c>
      <c r="S13" s="14">
        <f t="shared" si="3"/>
        <v>39.229841374752155</v>
      </c>
      <c r="T13" s="14">
        <f t="shared" si="0"/>
        <v>27.771677559912852</v>
      </c>
      <c r="U13" s="14">
        <f t="shared" si="0"/>
        <v>27.947389292795769</v>
      </c>
      <c r="V13" s="14">
        <f t="shared" si="0"/>
        <v>19.398474945533774</v>
      </c>
      <c r="W13" s="14">
        <f t="shared" si="0"/>
        <v>20.181064111037671</v>
      </c>
      <c r="X13" s="14">
        <f t="shared" si="0"/>
        <v>12.191057478400326</v>
      </c>
      <c r="Y13" s="14">
        <f t="shared" si="0"/>
        <v>17.519134170522136</v>
      </c>
      <c r="Z13" s="13">
        <v>22.933333333333334</v>
      </c>
      <c r="AB13" s="1">
        <v>15.866666666666667</v>
      </c>
      <c r="AD13" s="1">
        <v>10.433333333333334</v>
      </c>
      <c r="AF13" s="1">
        <v>10.433333333333334</v>
      </c>
      <c r="AH13" s="1">
        <f t="shared" si="4"/>
        <v>43.213725490196069</v>
      </c>
      <c r="AI13" s="1">
        <f t="shared" si="5"/>
        <v>21.203370786516857</v>
      </c>
      <c r="AJ13" s="1">
        <f t="shared" si="6"/>
        <v>30.1235294117647</v>
      </c>
      <c r="AK13" s="1">
        <f t="shared" si="7"/>
        <v>14.517977528089887</v>
      </c>
      <c r="AL13" s="1">
        <f t="shared" si="8"/>
        <v>20.339215686274514</v>
      </c>
      <c r="AM13" s="1">
        <f t="shared" si="9"/>
        <v>10.289887640449438</v>
      </c>
      <c r="AN13" s="1">
        <f t="shared" si="10"/>
        <v>19.20882352941176</v>
      </c>
      <c r="AO13" s="1">
        <f t="shared" si="11"/>
        <v>9.1808988764044912</v>
      </c>
    </row>
    <row r="14" spans="1:41" s="1" customFormat="1">
      <c r="A14" s="12">
        <v>11</v>
      </c>
      <c r="B14" s="13">
        <v>17.484999999999999</v>
      </c>
      <c r="C14" s="1">
        <v>17.770000000000003</v>
      </c>
      <c r="D14" s="1">
        <v>11.645</v>
      </c>
      <c r="E14" s="1">
        <v>14.320000000000002</v>
      </c>
      <c r="F14" s="1">
        <v>9.1350000000000016</v>
      </c>
      <c r="G14" s="1">
        <v>11.629999999999999</v>
      </c>
      <c r="H14" s="1">
        <v>6.6872483221476511</v>
      </c>
      <c r="I14" s="1">
        <v>9.0100000000000016</v>
      </c>
      <c r="J14" s="13">
        <v>21.504166666666666</v>
      </c>
      <c r="K14" s="1">
        <v>25.56666666666667</v>
      </c>
      <c r="L14" s="1">
        <v>13.929166666666669</v>
      </c>
      <c r="M14" s="1">
        <v>18.202777777777786</v>
      </c>
      <c r="N14" s="1">
        <v>8.7749999999999968</v>
      </c>
      <c r="O14" s="1">
        <v>12.241666666666665</v>
      </c>
      <c r="P14" s="1">
        <v>6.9499999999999993</v>
      </c>
      <c r="Q14" s="1">
        <v>10.011111111111113</v>
      </c>
      <c r="R14" s="13">
        <f t="shared" si="2"/>
        <v>38.989166666666662</v>
      </c>
      <c r="S14" s="14">
        <f t="shared" si="3"/>
        <v>43.336666666666673</v>
      </c>
      <c r="T14" s="14">
        <f t="shared" si="0"/>
        <v>25.57416666666667</v>
      </c>
      <c r="U14" s="14">
        <f t="shared" si="0"/>
        <v>32.52277777777779</v>
      </c>
      <c r="V14" s="14">
        <f t="shared" si="0"/>
        <v>17.909999999999997</v>
      </c>
      <c r="W14" s="14">
        <f t="shared" si="0"/>
        <v>23.871666666666663</v>
      </c>
      <c r="X14" s="14">
        <f t="shared" si="0"/>
        <v>13.63724832214765</v>
      </c>
      <c r="Y14" s="14">
        <f t="shared" si="0"/>
        <v>19.021111111111114</v>
      </c>
      <c r="Z14" s="13">
        <v>36.462857142857146</v>
      </c>
      <c r="AA14" s="1">
        <v>37.287387387387383</v>
      </c>
      <c r="AB14" s="1">
        <v>16.560952380952383</v>
      </c>
      <c r="AC14" s="1">
        <v>20.612612612612615</v>
      </c>
      <c r="AD14" s="1">
        <v>9.1257142857142863</v>
      </c>
      <c r="AE14" s="1">
        <v>12.342342342342347</v>
      </c>
      <c r="AF14" s="1">
        <v>9.1257142857142863</v>
      </c>
      <c r="AG14" s="1">
        <v>9.467567567567567</v>
      </c>
      <c r="AH14" s="1">
        <f t="shared" si="4"/>
        <v>57.967023809523809</v>
      </c>
      <c r="AI14" s="1">
        <f t="shared" si="5"/>
        <v>62.854054054054053</v>
      </c>
      <c r="AJ14" s="1">
        <f t="shared" si="6"/>
        <v>30.490119047619054</v>
      </c>
      <c r="AK14" s="1">
        <f t="shared" si="7"/>
        <v>38.815390390390405</v>
      </c>
      <c r="AL14" s="1">
        <f t="shared" si="8"/>
        <v>17.900714285714283</v>
      </c>
      <c r="AM14" s="1">
        <f t="shared" si="9"/>
        <v>24.584009009009012</v>
      </c>
      <c r="AN14" s="1">
        <f t="shared" si="10"/>
        <v>16.075714285714284</v>
      </c>
      <c r="AO14" s="1">
        <f t="shared" si="11"/>
        <v>19.47867867867868</v>
      </c>
    </row>
    <row r="15" spans="1:41" s="1" customFormat="1">
      <c r="A15" s="12">
        <v>12</v>
      </c>
      <c r="B15" s="13">
        <v>11.180645161290323</v>
      </c>
      <c r="C15" s="1">
        <v>10.35</v>
      </c>
      <c r="D15" s="1">
        <v>11.616129032258065</v>
      </c>
      <c r="E15" s="1">
        <v>10.635294117647057</v>
      </c>
      <c r="F15" s="1">
        <v>9.1516129032258053</v>
      </c>
      <c r="G15" s="1">
        <v>8.7294117647058798</v>
      </c>
      <c r="H15" s="1">
        <v>8.1389610389610354</v>
      </c>
      <c r="I15" s="1">
        <v>6.8676470588235299</v>
      </c>
      <c r="J15" s="13">
        <v>13.313008130081297</v>
      </c>
      <c r="K15" s="1">
        <v>11.447142857142858</v>
      </c>
      <c r="L15" s="1">
        <v>12.0130081300813</v>
      </c>
      <c r="M15" s="1">
        <v>10.812857142857146</v>
      </c>
      <c r="N15" s="1">
        <v>9.4178861788617851</v>
      </c>
      <c r="O15" s="1">
        <v>8.1371428571428535</v>
      </c>
      <c r="P15" s="1">
        <v>8.1585365853658498</v>
      </c>
      <c r="Q15" s="1">
        <v>6.777142857142854</v>
      </c>
      <c r="R15" s="13">
        <f t="shared" si="2"/>
        <v>24.493653291371622</v>
      </c>
      <c r="S15" s="14">
        <f t="shared" si="3"/>
        <v>21.797142857142859</v>
      </c>
      <c r="T15" s="14">
        <f t="shared" si="0"/>
        <v>23.629137162339365</v>
      </c>
      <c r="U15" s="14">
        <f t="shared" si="0"/>
        <v>21.448151260504204</v>
      </c>
      <c r="V15" s="14">
        <f t="shared" si="0"/>
        <v>18.569499082087589</v>
      </c>
      <c r="W15" s="14">
        <f t="shared" si="0"/>
        <v>16.866554621848735</v>
      </c>
      <c r="X15" s="14">
        <f t="shared" si="0"/>
        <v>16.297497624326887</v>
      </c>
      <c r="Y15" s="14">
        <f t="shared" si="0"/>
        <v>13.644789915966385</v>
      </c>
      <c r="Z15" s="13"/>
      <c r="AA15" s="1">
        <v>13.836363636363636</v>
      </c>
      <c r="AC15" s="1">
        <v>11.545454545454545</v>
      </c>
      <c r="AE15" s="1">
        <v>8.918181818181818</v>
      </c>
      <c r="AG15" s="1">
        <v>7.5000000000000009</v>
      </c>
      <c r="AH15" s="1">
        <f t="shared" si="4"/>
        <v>13.313008130081297</v>
      </c>
      <c r="AI15" s="1">
        <f t="shared" si="5"/>
        <v>25.283506493506493</v>
      </c>
      <c r="AJ15" s="1">
        <f t="shared" si="6"/>
        <v>12.0130081300813</v>
      </c>
      <c r="AK15" s="1">
        <f t="shared" si="7"/>
        <v>22.358311688311691</v>
      </c>
      <c r="AL15" s="1">
        <f t="shared" si="8"/>
        <v>9.4178861788617851</v>
      </c>
      <c r="AM15" s="1">
        <f t="shared" si="9"/>
        <v>17.05532467532467</v>
      </c>
      <c r="AN15" s="1">
        <f t="shared" si="10"/>
        <v>8.1585365853658498</v>
      </c>
      <c r="AO15" s="1">
        <f t="shared" si="11"/>
        <v>14.277142857142856</v>
      </c>
    </row>
    <row r="16" spans="1:41" s="1" customFormat="1">
      <c r="A16" s="12">
        <v>13</v>
      </c>
      <c r="B16" s="13">
        <v>10.833333333333334</v>
      </c>
      <c r="C16" s="1">
        <v>11.380952380952383</v>
      </c>
      <c r="D16" s="1">
        <v>10.300000000000004</v>
      </c>
      <c r="E16" s="1">
        <v>11.176190476190474</v>
      </c>
      <c r="F16" s="1">
        <v>8.7233333333333345</v>
      </c>
      <c r="G16" s="1">
        <v>9.4571428571428591</v>
      </c>
      <c r="H16" s="1">
        <v>7.284523809523809</v>
      </c>
      <c r="I16" s="1">
        <v>7.9238095238095223</v>
      </c>
      <c r="J16" s="13">
        <v>12.02162162162162</v>
      </c>
      <c r="K16" s="1">
        <v>11.593243243243244</v>
      </c>
      <c r="L16" s="1">
        <v>10.662162162162161</v>
      </c>
      <c r="M16" s="1">
        <v>10.878378378378379</v>
      </c>
      <c r="N16" s="1">
        <v>8.7891891891891873</v>
      </c>
      <c r="O16" s="1">
        <v>8.89054054054054</v>
      </c>
      <c r="P16" s="1">
        <v>7.5864864864864865</v>
      </c>
      <c r="Q16" s="1">
        <v>7.8135135135135139</v>
      </c>
      <c r="R16" s="13">
        <f t="shared" si="2"/>
        <v>22.854954954954955</v>
      </c>
      <c r="S16" s="14">
        <f t="shared" si="3"/>
        <v>22.974195624195627</v>
      </c>
      <c r="T16" s="14">
        <f t="shared" si="0"/>
        <v>20.962162162162166</v>
      </c>
      <c r="U16" s="14">
        <f t="shared" si="0"/>
        <v>22.054568854568853</v>
      </c>
      <c r="V16" s="14">
        <f t="shared" si="0"/>
        <v>17.512522522522524</v>
      </c>
      <c r="W16" s="14">
        <f t="shared" si="0"/>
        <v>18.347683397683397</v>
      </c>
      <c r="X16" s="14">
        <f t="shared" si="0"/>
        <v>14.871010296010295</v>
      </c>
      <c r="Y16" s="14">
        <f t="shared" si="0"/>
        <v>15.737323037323037</v>
      </c>
      <c r="Z16" s="13">
        <v>13.970588235294116</v>
      </c>
      <c r="AA16" s="1">
        <v>15.020967741935488</v>
      </c>
      <c r="AB16" s="1">
        <v>11.441176470588236</v>
      </c>
      <c r="AC16" s="1">
        <v>11.874193548387094</v>
      </c>
      <c r="AD16" s="1">
        <v>8.9058823529411768</v>
      </c>
      <c r="AE16" s="1">
        <v>9.2370967741935459</v>
      </c>
      <c r="AF16" s="1">
        <v>8.9058823529411768</v>
      </c>
      <c r="AG16" s="1">
        <v>7.7338709677419377</v>
      </c>
      <c r="AH16" s="1">
        <f t="shared" si="4"/>
        <v>25.992209856915736</v>
      </c>
      <c r="AI16" s="1">
        <f t="shared" si="5"/>
        <v>26.61421098517873</v>
      </c>
      <c r="AJ16" s="1">
        <f t="shared" si="6"/>
        <v>22.103338632750397</v>
      </c>
      <c r="AK16" s="1">
        <f t="shared" si="7"/>
        <v>22.752571926765473</v>
      </c>
      <c r="AL16" s="1">
        <f t="shared" si="8"/>
        <v>17.695071542130364</v>
      </c>
      <c r="AM16" s="1">
        <f t="shared" si="9"/>
        <v>18.127637314734088</v>
      </c>
      <c r="AN16" s="1">
        <f t="shared" si="10"/>
        <v>16.492368839427662</v>
      </c>
      <c r="AO16" s="1">
        <f t="shared" si="11"/>
        <v>15.547384481255452</v>
      </c>
    </row>
    <row r="17" spans="1:41" s="1" customFormat="1">
      <c r="A17" s="12">
        <v>14</v>
      </c>
      <c r="B17" s="13">
        <v>16.579999999999998</v>
      </c>
      <c r="C17" s="1">
        <v>16.822580645161292</v>
      </c>
      <c r="D17" s="1">
        <v>12.59</v>
      </c>
      <c r="E17" s="1">
        <v>10.796774193548389</v>
      </c>
      <c r="F17" s="1">
        <v>9.7899999999999991</v>
      </c>
      <c r="G17" s="1">
        <v>7.4612903225806448</v>
      </c>
      <c r="H17" s="1">
        <v>6.3</v>
      </c>
      <c r="I17" s="1">
        <v>5.5</v>
      </c>
      <c r="J17" s="13">
        <v>18.989999999999998</v>
      </c>
      <c r="K17" s="1">
        <v>18.835714285714285</v>
      </c>
      <c r="L17" s="1">
        <v>13.79</v>
      </c>
      <c r="M17" s="1">
        <v>11.871428571428572</v>
      </c>
      <c r="N17" s="1">
        <v>10.38</v>
      </c>
      <c r="O17" s="1">
        <v>7.7571428571428553</v>
      </c>
      <c r="P17" s="1">
        <v>8.6300000000000008</v>
      </c>
      <c r="Q17" s="1">
        <v>6.3999999999999986</v>
      </c>
      <c r="R17" s="13">
        <f t="shared" si="2"/>
        <v>35.569999999999993</v>
      </c>
      <c r="S17" s="14">
        <f t="shared" si="3"/>
        <v>35.658294930875577</v>
      </c>
      <c r="T17" s="14">
        <f t="shared" si="0"/>
        <v>26.38</v>
      </c>
      <c r="U17" s="14">
        <f t="shared" si="0"/>
        <v>22.668202764976961</v>
      </c>
      <c r="V17" s="14">
        <f t="shared" si="0"/>
        <v>20.170000000000002</v>
      </c>
      <c r="W17" s="14">
        <f t="shared" si="0"/>
        <v>15.218433179723501</v>
      </c>
      <c r="X17" s="14">
        <f t="shared" si="0"/>
        <v>14.93</v>
      </c>
      <c r="Y17" s="14">
        <f t="shared" si="0"/>
        <v>11.899999999999999</v>
      </c>
      <c r="Z17" s="13"/>
      <c r="AI17" s="1">
        <f t="shared" si="5"/>
        <v>18.835714285714285</v>
      </c>
      <c r="AK17" s="1">
        <f t="shared" si="7"/>
        <v>11.871428571428572</v>
      </c>
      <c r="AM17" s="1">
        <f t="shared" si="9"/>
        <v>7.7571428571428553</v>
      </c>
      <c r="AO17" s="1">
        <f t="shared" si="11"/>
        <v>6.3999999999999986</v>
      </c>
    </row>
    <row r="18" spans="1:41" s="64" customFormat="1">
      <c r="A18" s="61" t="s">
        <v>2</v>
      </c>
      <c r="B18" s="62">
        <f t="shared" ref="B18:Y18" si="12">AVERAGE(B4:B17)</f>
        <v>16.58829715746705</v>
      </c>
      <c r="C18" s="63">
        <f t="shared" si="12"/>
        <v>17.087872665538814</v>
      </c>
      <c r="D18" s="63">
        <f t="shared" si="12"/>
        <v>12.594937647431639</v>
      </c>
      <c r="E18" s="63">
        <f t="shared" si="12"/>
        <v>12.800568274764109</v>
      </c>
      <c r="F18" s="63">
        <f t="shared" si="12"/>
        <v>9.7777812303349911</v>
      </c>
      <c r="G18" s="63">
        <f t="shared" si="12"/>
        <v>9.5817167887340009</v>
      </c>
      <c r="H18" s="63">
        <f t="shared" si="12"/>
        <v>6.318257979227929</v>
      </c>
      <c r="I18" s="63">
        <f t="shared" si="12"/>
        <v>7.7952574031601127</v>
      </c>
      <c r="J18" s="62">
        <f t="shared" si="12"/>
        <v>19.005137461588777</v>
      </c>
      <c r="K18" s="63">
        <f t="shared" si="12"/>
        <v>19.508419954333338</v>
      </c>
      <c r="L18" s="63">
        <f t="shared" si="12"/>
        <v>13.781289082849421</v>
      </c>
      <c r="M18" s="63">
        <f t="shared" si="12"/>
        <v>13.864790763282821</v>
      </c>
      <c r="N18" s="63">
        <f t="shared" si="12"/>
        <v>10.392074924105788</v>
      </c>
      <c r="O18" s="63">
        <f t="shared" si="12"/>
        <v>10.091847650462602</v>
      </c>
      <c r="P18" s="63">
        <f t="shared" si="12"/>
        <v>8.6338751984251036</v>
      </c>
      <c r="Q18" s="63">
        <f t="shared" si="12"/>
        <v>8.3389892573174702</v>
      </c>
      <c r="R18" s="62">
        <f t="shared" si="12"/>
        <v>35.593434619055827</v>
      </c>
      <c r="S18" s="63">
        <f t="shared" si="12"/>
        <v>36.596292619872145</v>
      </c>
      <c r="T18" s="63">
        <f t="shared" si="12"/>
        <v>26.376226730281051</v>
      </c>
      <c r="U18" s="63">
        <f t="shared" si="12"/>
        <v>26.665359038046933</v>
      </c>
      <c r="V18" s="63">
        <f t="shared" si="12"/>
        <v>20.169856154440783</v>
      </c>
      <c r="W18" s="63">
        <f t="shared" si="12"/>
        <v>19.673564439196603</v>
      </c>
      <c r="X18" s="63">
        <f t="shared" si="12"/>
        <v>14.952133177653035</v>
      </c>
      <c r="Y18" s="63">
        <f t="shared" si="12"/>
        <v>16.134246660477583</v>
      </c>
      <c r="Z18" s="62">
        <f t="shared" ref="Z18" si="13">AVERAGE(Z4:Z17)</f>
        <v>25.922235328761065</v>
      </c>
      <c r="AA18" s="63">
        <f t="shared" ref="AA18" si="14">AVERAGE(AA4:AA17)</f>
        <v>25.939029497173806</v>
      </c>
      <c r="AB18" s="63">
        <f t="shared" ref="AB18" si="15">AVERAGE(AB4:AB17)</f>
        <v>15.490548595328008</v>
      </c>
      <c r="AC18" s="63">
        <f t="shared" ref="AC18" si="16">AVERAGE(AC4:AC17)</f>
        <v>15.820739343900586</v>
      </c>
      <c r="AD18" s="63">
        <f t="shared" ref="AD18" si="17">AVERAGE(AD4:AD17)</f>
        <v>10.579617035389093</v>
      </c>
      <c r="AE18" s="63">
        <f t="shared" ref="AE18" si="18">AVERAGE(AE4:AE17)</f>
        <v>10.974985892800701</v>
      </c>
      <c r="AF18" s="63">
        <f t="shared" ref="AF18" si="19">AVERAGE(AF4:AF17)</f>
        <v>10.579617035389093</v>
      </c>
      <c r="AG18" s="63">
        <f t="shared" ref="AG18:AO18" si="20">AVERAGE(AG4:AG17)</f>
        <v>8.3553119884570037</v>
      </c>
      <c r="AH18" s="63">
        <f t="shared" si="20"/>
        <v>34.958446699410104</v>
      </c>
      <c r="AI18" s="63">
        <f t="shared" si="20"/>
        <v>34.330722524146935</v>
      </c>
      <c r="AJ18" s="63">
        <f t="shared" si="20"/>
        <v>23.313264301731998</v>
      </c>
      <c r="AK18" s="63">
        <f t="shared" si="20"/>
        <v>22.905213245511728</v>
      </c>
      <c r="AL18" s="63">
        <f t="shared" si="20"/>
        <v>16.903537324661063</v>
      </c>
      <c r="AM18" s="63">
        <f t="shared" si="20"/>
        <v>16.363268160634437</v>
      </c>
      <c r="AN18" s="63">
        <f t="shared" si="20"/>
        <v>15.144706850851094</v>
      </c>
      <c r="AO18" s="63">
        <f t="shared" si="20"/>
        <v>13.113453250721474</v>
      </c>
    </row>
    <row r="19" spans="1:41" s="64" customFormat="1">
      <c r="A19" s="65" t="s">
        <v>3</v>
      </c>
      <c r="B19" s="66">
        <f t="shared" ref="B19:Y19" si="21">STDEV(B4:B17)</f>
        <v>2.5383682169761972</v>
      </c>
      <c r="C19" s="67">
        <f t="shared" si="21"/>
        <v>3.0353810002884734</v>
      </c>
      <c r="D19" s="67">
        <f t="shared" si="21"/>
        <v>1.1902519998986842</v>
      </c>
      <c r="E19" s="67">
        <f t="shared" si="21"/>
        <v>1.5815053285547518</v>
      </c>
      <c r="F19" s="67">
        <f t="shared" si="21"/>
        <v>1.1406586860590997</v>
      </c>
      <c r="G19" s="67">
        <f t="shared" si="21"/>
        <v>1.3697431991629052</v>
      </c>
      <c r="H19" s="67">
        <f t="shared" si="21"/>
        <v>2.2190559470134188</v>
      </c>
      <c r="I19" s="67">
        <f t="shared" si="21"/>
        <v>1.3400805135528584</v>
      </c>
      <c r="J19" s="66">
        <f t="shared" si="21"/>
        <v>2.907653848135241</v>
      </c>
      <c r="K19" s="67">
        <f t="shared" si="21"/>
        <v>3.8810337476695151</v>
      </c>
      <c r="L19" s="67">
        <f t="shared" si="21"/>
        <v>1.2654017313587254</v>
      </c>
      <c r="M19" s="67">
        <f t="shared" si="21"/>
        <v>2.0832887744515136</v>
      </c>
      <c r="N19" s="67">
        <f t="shared" si="21"/>
        <v>1.1734294433028352</v>
      </c>
      <c r="O19" s="67">
        <f t="shared" si="21"/>
        <v>1.6067118495136803</v>
      </c>
      <c r="P19" s="67">
        <f t="shared" si="21"/>
        <v>0.99101403636000307</v>
      </c>
      <c r="Q19" s="67">
        <f t="shared" si="21"/>
        <v>1.353793478007929</v>
      </c>
      <c r="R19" s="66">
        <f t="shared" si="21"/>
        <v>5.2476668760904062</v>
      </c>
      <c r="S19" s="67">
        <f t="shared" si="21"/>
        <v>6.6260509804919447</v>
      </c>
      <c r="T19" s="67">
        <f t="shared" si="21"/>
        <v>2.3542611222971033</v>
      </c>
      <c r="U19" s="67">
        <f t="shared" si="21"/>
        <v>3.5453267155782666</v>
      </c>
      <c r="V19" s="67">
        <f t="shared" si="21"/>
        <v>2.1774537535266023</v>
      </c>
      <c r="W19" s="67">
        <f t="shared" si="21"/>
        <v>2.913300990124247</v>
      </c>
      <c r="X19" s="67">
        <f t="shared" si="21"/>
        <v>2.37409513478875</v>
      </c>
      <c r="Y19" s="67">
        <f t="shared" si="21"/>
        <v>2.6513112956386231</v>
      </c>
      <c r="Z19" s="66">
        <f t="shared" ref="Z19:AG19" si="22">STDEV(Z4:Z17)</f>
        <v>6.2750424539107676</v>
      </c>
      <c r="AA19" s="67">
        <f t="shared" si="22"/>
        <v>8.0277580944108333</v>
      </c>
      <c r="AB19" s="67">
        <f t="shared" si="22"/>
        <v>1.8450959158825235</v>
      </c>
      <c r="AC19" s="67">
        <f t="shared" si="22"/>
        <v>3.2123374370648765</v>
      </c>
      <c r="AD19" s="67">
        <f t="shared" si="22"/>
        <v>1.5515328704117768</v>
      </c>
      <c r="AE19" s="67">
        <f t="shared" si="22"/>
        <v>2.4210072165658789</v>
      </c>
      <c r="AF19" s="67">
        <f t="shared" si="22"/>
        <v>1.5515328704117768</v>
      </c>
      <c r="AG19" s="67">
        <f t="shared" si="22"/>
        <v>1.6425120434732077</v>
      </c>
      <c r="AH19" s="67">
        <f t="shared" ref="AH19:AO19" si="23">STDEV(AH4:AH17)</f>
        <v>15.659345794610266</v>
      </c>
      <c r="AI19" s="67">
        <f t="shared" si="23"/>
        <v>16.261767568212353</v>
      </c>
      <c r="AJ19" s="67">
        <f t="shared" si="23"/>
        <v>8.0776748853954654</v>
      </c>
      <c r="AK19" s="67">
        <f t="shared" si="23"/>
        <v>9.1119474212414016</v>
      </c>
      <c r="AL19" s="67">
        <f t="shared" si="23"/>
        <v>5.3373228960582919</v>
      </c>
      <c r="AM19" s="67">
        <f t="shared" si="23"/>
        <v>6.2027729646757033</v>
      </c>
      <c r="AN19" s="67">
        <f t="shared" si="23"/>
        <v>5.3529517539452449</v>
      </c>
      <c r="AO19" s="67">
        <f t="shared" si="23"/>
        <v>4.6682401687941741</v>
      </c>
    </row>
    <row r="20" spans="1:41" s="64" customFormat="1">
      <c r="A20" s="65" t="s">
        <v>4</v>
      </c>
      <c r="B20" s="66">
        <f>B19/SQRT(14)</f>
        <v>0.67840744210008475</v>
      </c>
      <c r="C20" s="67">
        <f>C19/SQRT(14)</f>
        <v>0.81123969581447442</v>
      </c>
      <c r="D20" s="67">
        <f>D19/SQRT(14)</f>
        <v>0.31810822768166919</v>
      </c>
      <c r="E20" s="67">
        <f t="shared" ref="E20:Y20" si="24">E19/SQRT(14)</f>
        <v>0.42267507820065975</v>
      </c>
      <c r="F20" s="67">
        <f t="shared" si="24"/>
        <v>0.3048538570343492</v>
      </c>
      <c r="G20" s="67">
        <f t="shared" si="24"/>
        <v>0.36607926850937533</v>
      </c>
      <c r="H20" s="67">
        <f t="shared" si="24"/>
        <v>0.59306764827195735</v>
      </c>
      <c r="I20" s="67">
        <f t="shared" si="24"/>
        <v>0.3581515823147764</v>
      </c>
      <c r="J20" s="67">
        <f t="shared" si="24"/>
        <v>0.7771031785040643</v>
      </c>
      <c r="K20" s="67">
        <f t="shared" si="24"/>
        <v>1.0372498993061854</v>
      </c>
      <c r="L20" s="67">
        <f t="shared" si="24"/>
        <v>0.33819283824106494</v>
      </c>
      <c r="M20" s="67">
        <f t="shared" si="24"/>
        <v>0.5567823451221241</v>
      </c>
      <c r="N20" s="67">
        <f t="shared" si="24"/>
        <v>0.3136122103137205</v>
      </c>
      <c r="O20" s="67">
        <f t="shared" si="24"/>
        <v>0.4294118042964345</v>
      </c>
      <c r="P20" s="67">
        <f t="shared" si="24"/>
        <v>0.2648596421102189</v>
      </c>
      <c r="Q20" s="67">
        <f t="shared" si="24"/>
        <v>0.3618165262253395</v>
      </c>
      <c r="R20" s="67">
        <f t="shared" si="24"/>
        <v>1.4024979664466144</v>
      </c>
      <c r="S20" s="67">
        <f t="shared" si="24"/>
        <v>1.7708866140213144</v>
      </c>
      <c r="T20" s="67">
        <f t="shared" si="24"/>
        <v>0.62920275133126191</v>
      </c>
      <c r="U20" s="67">
        <f t="shared" si="24"/>
        <v>0.94752842099074408</v>
      </c>
      <c r="V20" s="67">
        <f t="shared" si="24"/>
        <v>0.58194899437438974</v>
      </c>
      <c r="W20" s="67">
        <f t="shared" si="24"/>
        <v>0.77861244068530189</v>
      </c>
      <c r="X20" s="67">
        <f t="shared" si="24"/>
        <v>0.63450361414188594</v>
      </c>
      <c r="Y20" s="67">
        <f t="shared" si="24"/>
        <v>0.70859274956881735</v>
      </c>
      <c r="Z20" s="66">
        <f>Z19/SQRT(8)</f>
        <v>2.2185625356968885</v>
      </c>
      <c r="AA20" s="67">
        <f t="shared" ref="AA20" si="25">AA19/SQRT(8)</f>
        <v>2.8382410931415483</v>
      </c>
      <c r="AB20" s="67">
        <f t="shared" ref="AB20" si="26">AB19/SQRT(8)</f>
        <v>0.652339917030068</v>
      </c>
      <c r="AC20" s="67">
        <f t="shared" ref="AC20" si="27">AC19/SQRT(8)</f>
        <v>1.1357327926039942</v>
      </c>
      <c r="AD20" s="67">
        <f t="shared" ref="AD20" si="28">AD19/SQRT(8)</f>
        <v>0.54854970695099814</v>
      </c>
      <c r="AE20" s="67">
        <f t="shared" ref="AE20" si="29">AE19/SQRT(8)</f>
        <v>0.85595531006765069</v>
      </c>
      <c r="AF20" s="67">
        <f t="shared" ref="AF20" si="30">AF19/SQRT(8)</f>
        <v>0.54854970695099814</v>
      </c>
      <c r="AG20" s="67">
        <f t="shared" ref="AG20:AO20" si="31">AG19/SQRT(8)</f>
        <v>0.58071570206023926</v>
      </c>
      <c r="AH20" s="67">
        <f t="shared" si="31"/>
        <v>5.5364148001569822</v>
      </c>
      <c r="AI20" s="67">
        <f t="shared" si="31"/>
        <v>5.749403060781213</v>
      </c>
      <c r="AJ20" s="67">
        <f t="shared" si="31"/>
        <v>2.8558893438417008</v>
      </c>
      <c r="AK20" s="67">
        <f t="shared" si="31"/>
        <v>3.2215599056875348</v>
      </c>
      <c r="AL20" s="67">
        <f t="shared" si="31"/>
        <v>1.8870286065925201</v>
      </c>
      <c r="AM20" s="67">
        <f t="shared" si="31"/>
        <v>2.1930114127413876</v>
      </c>
      <c r="AN20" s="67">
        <f t="shared" si="31"/>
        <v>1.8925542422895529</v>
      </c>
      <c r="AO20" s="67">
        <f t="shared" si="31"/>
        <v>1.6504721397808968</v>
      </c>
    </row>
    <row r="23" spans="1:41">
      <c r="A23" s="17" t="s">
        <v>14</v>
      </c>
      <c r="B23" s="16">
        <f>TTEST(B4:B17,C4:C17,2,1)</f>
        <v>0.20469505819304301</v>
      </c>
      <c r="D23" s="16">
        <f>TTEST(D4:D17,E4:E17,2,1)</f>
        <v>0.57476280219936426</v>
      </c>
      <c r="F23" s="16">
        <f>TTEST(F4:F17,G4:G17,2,1)</f>
        <v>0.61135614507607672</v>
      </c>
      <c r="H23" s="16">
        <f>TTEST(H4:H17,I4:I17,2,1)</f>
        <v>8.1699786406467176E-2</v>
      </c>
      <c r="J23" s="16">
        <f>TTEST(J4:J17,K4:K17,2,1)</f>
        <v>0.330387729373257</v>
      </c>
      <c r="L23" s="16">
        <f>TTEST(L4:L17,M4:M17,2,1)</f>
        <v>0.84569559936691463</v>
      </c>
      <c r="N23" s="16">
        <f>TTEST(N4:N17,O4:O17,2,1)</f>
        <v>0.50026806035100335</v>
      </c>
      <c r="P23" s="16">
        <f>TTEST(P4:P17,Q4:Q17,2,1)</f>
        <v>0.45886561935572989</v>
      </c>
      <c r="R23" s="16">
        <f>TTEST(R4:R17,S4:S17,2,1)</f>
        <v>0.17363696027785985</v>
      </c>
      <c r="T23" s="16">
        <f>TTEST(T4:T17,U4:U17,2,1)</f>
        <v>0.70696987387961407</v>
      </c>
      <c r="V23" s="16">
        <f>TTEST(V4:V17,W4:W17,2,1)</f>
        <v>0.52772279160773405</v>
      </c>
      <c r="X23" s="16">
        <f>TTEST(X4:X17,Y4:Y17,2,1)</f>
        <v>0.26797769252406139</v>
      </c>
      <c r="Z23" s="16">
        <f>TTEST(Z4:Z17,AA4:AA17,2,1)</f>
        <v>0.12949517659094981</v>
      </c>
      <c r="AB23" s="16">
        <f>TTEST(AB4:AB17,AC4:AC17,2,1)</f>
        <v>0.21966314841792575</v>
      </c>
      <c r="AD23" s="16">
        <f>TTEST(AD4:AD17,AE4:AE17,2,1)</f>
        <v>0.37250705618635482</v>
      </c>
      <c r="AF23" s="16">
        <f>TTEST(AF4:AF17,AG4:AG17,2,1)</f>
        <v>5.173923063203368E-2</v>
      </c>
      <c r="AH23" s="16">
        <f>TTEST(AH4:AH17,AI4:AI17,2,1)</f>
        <v>0.89495010568837796</v>
      </c>
      <c r="AJ23" s="16">
        <f>TTEST(AJ4:AJ17,AK4:AK17,2,1)</f>
        <v>0.86714140067704359</v>
      </c>
      <c r="AL23" s="16">
        <f>TTEST(AL4:AL17,AM4:AM17,2,1)</f>
        <v>0.94706509732163124</v>
      </c>
      <c r="AN23" s="16">
        <f>TTEST(AN4:AN17,AO4:AO17,2,1)</f>
        <v>0.35666023702477923</v>
      </c>
    </row>
    <row r="24" spans="1:41">
      <c r="A24" s="15" t="s">
        <v>15</v>
      </c>
      <c r="B24" s="18">
        <f>(B18-C18)/C19</f>
        <v>-0.16458411910211146</v>
      </c>
      <c r="C24" s="18"/>
      <c r="D24" s="18">
        <f t="shared" ref="D24:AN24" si="32">(D18-E18)/E19</f>
        <v>-0.13002208947369398</v>
      </c>
      <c r="E24" s="18"/>
      <c r="F24" s="18">
        <f t="shared" si="32"/>
        <v>0.14313956201484454</v>
      </c>
      <c r="G24" s="18"/>
      <c r="H24" s="18">
        <f t="shared" si="32"/>
        <v>-1.1021721523405501</v>
      </c>
      <c r="I24" s="18"/>
      <c r="J24" s="18">
        <f t="shared" si="32"/>
        <v>-0.12967743273213525</v>
      </c>
      <c r="K24" s="18"/>
      <c r="L24" s="18">
        <f t="shared" si="32"/>
        <v>-4.0081663885211775E-2</v>
      </c>
      <c r="M24" s="18"/>
      <c r="N24" s="18">
        <f t="shared" si="32"/>
        <v>0.18685819348009336</v>
      </c>
      <c r="O24" s="18"/>
      <c r="P24" s="18">
        <f t="shared" si="32"/>
        <v>0.21782195430690821</v>
      </c>
      <c r="Q24" s="18"/>
      <c r="R24" s="18">
        <f t="shared" si="32"/>
        <v>-0.15135078250512665</v>
      </c>
      <c r="S24" s="18"/>
      <c r="T24" s="18">
        <f t="shared" si="32"/>
        <v>-8.1553078449844107E-2</v>
      </c>
      <c r="U24" s="18"/>
      <c r="V24" s="18">
        <f t="shared" si="32"/>
        <v>0.17035373856891242</v>
      </c>
      <c r="W24" s="18"/>
      <c r="X24" s="18">
        <f t="shared" si="32"/>
        <v>-0.44585993533430451</v>
      </c>
      <c r="Y24" s="18"/>
      <c r="Z24" s="18">
        <f t="shared" si="32"/>
        <v>-2.0920122673393987E-3</v>
      </c>
      <c r="AA24" s="18"/>
      <c r="AB24" s="18">
        <f t="shared" si="32"/>
        <v>-0.10278831381869849</v>
      </c>
      <c r="AC24" s="18"/>
      <c r="AD24" s="18">
        <f t="shared" si="32"/>
        <v>-0.16330759144635096</v>
      </c>
      <c r="AE24" s="18"/>
      <c r="AF24" s="18">
        <f t="shared" si="32"/>
        <v>1.354209277046541</v>
      </c>
      <c r="AG24" s="18"/>
      <c r="AH24" s="18">
        <f t="shared" si="32"/>
        <v>3.8601226627430728E-2</v>
      </c>
      <c r="AI24" s="18"/>
      <c r="AJ24" s="18">
        <f t="shared" si="32"/>
        <v>4.4781980992234183E-2</v>
      </c>
      <c r="AK24" s="18"/>
      <c r="AL24" s="18">
        <f t="shared" si="32"/>
        <v>8.7101231514262287E-2</v>
      </c>
      <c r="AM24" s="18"/>
      <c r="AN24" s="18">
        <f t="shared" si="32"/>
        <v>0.43512191461526739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8B84-A4F1-5E42-B5B1-0D6773DC64D9}">
  <dimension ref="A1:S20"/>
  <sheetViews>
    <sheetView tabSelected="1" zoomScale="95" zoomScaleNormal="95" workbookViewId="0">
      <selection activeCell="D34" sqref="D34"/>
    </sheetView>
  </sheetViews>
  <sheetFormatPr baseColWidth="10" defaultColWidth="7.7109375" defaultRowHeight="14"/>
  <cols>
    <col min="1" max="1" width="12" style="37" bestFit="1" customWidth="1"/>
    <col min="2" max="2" width="8" style="37" bestFit="1" customWidth="1"/>
    <col min="3" max="16384" width="7.7109375" style="37"/>
  </cols>
  <sheetData>
    <row r="1" spans="1:19">
      <c r="A1" s="39"/>
      <c r="B1" s="43" t="s">
        <v>50</v>
      </c>
      <c r="C1" s="43"/>
      <c r="D1" s="43" t="s">
        <v>49</v>
      </c>
      <c r="E1" s="43"/>
      <c r="F1" s="43" t="s">
        <v>48</v>
      </c>
      <c r="G1" s="43"/>
      <c r="H1" s="43" t="s">
        <v>47</v>
      </c>
      <c r="I1" s="43"/>
      <c r="J1" s="43" t="s">
        <v>46</v>
      </c>
      <c r="K1" s="43"/>
      <c r="L1" s="43" t="s">
        <v>45</v>
      </c>
      <c r="M1" s="43"/>
      <c r="N1" s="43" t="s">
        <v>44</v>
      </c>
      <c r="O1" s="43"/>
      <c r="P1" s="43" t="s">
        <v>43</v>
      </c>
      <c r="Q1" s="43"/>
      <c r="R1" s="43" t="s">
        <v>42</v>
      </c>
      <c r="S1" s="43"/>
    </row>
    <row r="2" spans="1:19">
      <c r="A2" s="42" t="s">
        <v>41</v>
      </c>
      <c r="B2" s="41" t="s">
        <v>40</v>
      </c>
      <c r="C2" s="41" t="s">
        <v>39</v>
      </c>
      <c r="D2" s="41" t="s">
        <v>40</v>
      </c>
      <c r="E2" s="41" t="s">
        <v>39</v>
      </c>
      <c r="F2" s="41" t="s">
        <v>40</v>
      </c>
      <c r="G2" s="41" t="s">
        <v>39</v>
      </c>
      <c r="H2" s="41" t="s">
        <v>40</v>
      </c>
      <c r="I2" s="41" t="s">
        <v>39</v>
      </c>
      <c r="J2" s="41" t="s">
        <v>40</v>
      </c>
      <c r="K2" s="41" t="s">
        <v>39</v>
      </c>
      <c r="L2" s="41" t="s">
        <v>40</v>
      </c>
      <c r="M2" s="41" t="s">
        <v>39</v>
      </c>
      <c r="N2" s="41" t="s">
        <v>40</v>
      </c>
      <c r="O2" s="41" t="s">
        <v>39</v>
      </c>
      <c r="P2" s="41" t="s">
        <v>40</v>
      </c>
      <c r="Q2" s="41" t="s">
        <v>39</v>
      </c>
      <c r="R2" s="41" t="s">
        <v>40</v>
      </c>
      <c r="S2" s="41" t="s">
        <v>39</v>
      </c>
    </row>
    <row r="3" spans="1:19">
      <c r="A3" s="39">
        <v>1</v>
      </c>
      <c r="B3" s="40">
        <v>23.393561890000001</v>
      </c>
      <c r="C3" s="40">
        <v>153.74543069999999</v>
      </c>
      <c r="D3" s="40">
        <v>32.97521588</v>
      </c>
      <c r="E3" s="40">
        <v>34.684378270000003</v>
      </c>
      <c r="F3" s="40">
        <v>25.160952250000001</v>
      </c>
      <c r="G3" s="40">
        <v>33.766534900000003</v>
      </c>
      <c r="H3" s="40">
        <v>22.261062930000001</v>
      </c>
      <c r="I3" s="40">
        <v>26.575873810000001</v>
      </c>
      <c r="J3" s="40">
        <v>56.368777770000001</v>
      </c>
      <c r="K3" s="40">
        <v>188.42980896999998</v>
      </c>
      <c r="L3" s="40">
        <v>47.422015180000002</v>
      </c>
      <c r="M3" s="40">
        <v>60.342408710000001</v>
      </c>
      <c r="N3" s="40">
        <v>48.554514140000002</v>
      </c>
      <c r="O3" s="40">
        <v>187.5119656</v>
      </c>
      <c r="P3" s="40">
        <v>55.236278810000002</v>
      </c>
      <c r="Q3" s="40">
        <v>61.260252080000001</v>
      </c>
      <c r="R3" s="40">
        <v>103.79079295</v>
      </c>
      <c r="S3" s="40">
        <v>248.77221767999998</v>
      </c>
    </row>
    <row r="4" spans="1:19">
      <c r="A4" s="39">
        <v>2</v>
      </c>
      <c r="B4" s="40">
        <v>27.43092365</v>
      </c>
      <c r="C4" s="40">
        <v>49.183349190000001</v>
      </c>
      <c r="D4" s="40">
        <v>24.768929839999998</v>
      </c>
      <c r="E4" s="40">
        <v>46.362992749999997</v>
      </c>
      <c r="F4" s="40">
        <v>29.449786570000001</v>
      </c>
      <c r="G4" s="40">
        <v>44.354121919999997</v>
      </c>
      <c r="H4" s="40">
        <v>27.06622217</v>
      </c>
      <c r="I4" s="40">
        <v>42.160787050000003</v>
      </c>
      <c r="J4" s="40">
        <v>52.199853489999995</v>
      </c>
      <c r="K4" s="40">
        <v>95.546341939999991</v>
      </c>
      <c r="L4" s="40">
        <v>56.516008740000004</v>
      </c>
      <c r="M4" s="40">
        <v>86.514908969999993</v>
      </c>
      <c r="N4" s="40">
        <v>56.880710219999997</v>
      </c>
      <c r="O4" s="40">
        <v>93.537471109999998</v>
      </c>
      <c r="P4" s="40">
        <v>51.835152010000002</v>
      </c>
      <c r="Q4" s="40">
        <v>88.5237798</v>
      </c>
      <c r="R4" s="40">
        <v>108.71586223</v>
      </c>
      <c r="S4" s="40">
        <v>182.06125091000001</v>
      </c>
    </row>
    <row r="5" spans="1:19">
      <c r="A5" s="39">
        <v>3</v>
      </c>
      <c r="B5" s="40">
        <v>32.519052039999998</v>
      </c>
      <c r="C5" s="40">
        <v>27.170698269999999</v>
      </c>
      <c r="D5" s="40">
        <v>29.064250399999999</v>
      </c>
      <c r="E5" s="40">
        <v>29.558011279999999</v>
      </c>
      <c r="F5" s="40">
        <v>27.983409309999999</v>
      </c>
      <c r="G5" s="40">
        <v>28.126979200000001</v>
      </c>
      <c r="H5" s="40">
        <v>28.28006895</v>
      </c>
      <c r="I5" s="40">
        <v>29.499700170000001</v>
      </c>
      <c r="J5" s="40">
        <v>61.583302439999997</v>
      </c>
      <c r="K5" s="40">
        <v>56.728709549999998</v>
      </c>
      <c r="L5" s="40">
        <v>56.263478259999999</v>
      </c>
      <c r="M5" s="40">
        <v>57.626679370000005</v>
      </c>
      <c r="N5" s="40">
        <v>60.502461349999997</v>
      </c>
      <c r="O5" s="40">
        <v>55.297677469999996</v>
      </c>
      <c r="P5" s="40">
        <v>57.344319349999999</v>
      </c>
      <c r="Q5" s="40">
        <v>59.057711449999999</v>
      </c>
      <c r="R5" s="40">
        <v>117.8467807</v>
      </c>
      <c r="S5" s="40">
        <v>114.35538892</v>
      </c>
    </row>
    <row r="6" spans="1:19">
      <c r="A6" s="39">
        <v>4</v>
      </c>
      <c r="B6" s="40">
        <v>30.279867549999999</v>
      </c>
      <c r="C6" s="40">
        <v>33.239388140000003</v>
      </c>
      <c r="D6" s="40">
        <v>28.946191559999999</v>
      </c>
      <c r="E6" s="40">
        <v>28.34947764</v>
      </c>
      <c r="F6" s="40">
        <v>22.90358762</v>
      </c>
      <c r="G6" s="40">
        <v>26.449323849999999</v>
      </c>
      <c r="H6" s="40">
        <v>19.917978269999999</v>
      </c>
      <c r="I6" s="40">
        <v>22.157875059999999</v>
      </c>
      <c r="J6" s="40">
        <v>59.226059109999994</v>
      </c>
      <c r="K6" s="40">
        <v>61.588865780000006</v>
      </c>
      <c r="L6" s="40">
        <v>42.821565890000002</v>
      </c>
      <c r="M6" s="40">
        <v>48.607198909999994</v>
      </c>
      <c r="N6" s="40">
        <v>53.183455170000002</v>
      </c>
      <c r="O6" s="40">
        <v>59.688711990000002</v>
      </c>
      <c r="P6" s="40">
        <v>48.864169829999994</v>
      </c>
      <c r="Q6" s="40">
        <v>50.507352699999998</v>
      </c>
      <c r="R6" s="40">
        <v>102.04762499999998</v>
      </c>
      <c r="S6" s="40">
        <v>110.19606469</v>
      </c>
    </row>
    <row r="7" spans="1:19">
      <c r="A7" s="39">
        <v>5</v>
      </c>
      <c r="B7" s="40">
        <v>24.916099639999999</v>
      </c>
      <c r="C7" s="40">
        <v>23.968857719999999</v>
      </c>
      <c r="D7" s="40">
        <v>23.716940829999999</v>
      </c>
      <c r="E7" s="40">
        <v>25.357793059999999</v>
      </c>
      <c r="F7" s="40">
        <v>23.569562430000001</v>
      </c>
      <c r="G7" s="40">
        <v>26.48220195</v>
      </c>
      <c r="H7" s="40">
        <v>23.560805139999999</v>
      </c>
      <c r="I7" s="40">
        <v>23.569518110000001</v>
      </c>
      <c r="J7" s="40">
        <v>48.633040469999997</v>
      </c>
      <c r="K7" s="40">
        <v>49.326650779999994</v>
      </c>
      <c r="L7" s="40">
        <v>47.130367570000004</v>
      </c>
      <c r="M7" s="40">
        <v>50.051720060000001</v>
      </c>
      <c r="N7" s="40">
        <v>48.485662070000004</v>
      </c>
      <c r="O7" s="40">
        <v>50.451059669999999</v>
      </c>
      <c r="P7" s="40">
        <v>47.277745969999998</v>
      </c>
      <c r="Q7" s="40">
        <v>48.927311169999996</v>
      </c>
      <c r="R7" s="40">
        <v>95.763408040000002</v>
      </c>
      <c r="S7" s="40">
        <v>99.378370840000002</v>
      </c>
    </row>
    <row r="8" spans="1:19">
      <c r="A8" s="39">
        <v>6</v>
      </c>
      <c r="B8" s="40">
        <v>22.804094920000001</v>
      </c>
      <c r="C8" s="40">
        <v>29.512597589999999</v>
      </c>
      <c r="D8" s="40">
        <v>31.794313339999999</v>
      </c>
      <c r="E8" s="40">
        <v>33.168684460000001</v>
      </c>
      <c r="F8" s="40">
        <v>21.089082980000001</v>
      </c>
      <c r="G8" s="40">
        <v>21.075027089999999</v>
      </c>
      <c r="H8" s="40">
        <v>20.389073629999999</v>
      </c>
      <c r="I8" s="40">
        <v>21.701990370000001</v>
      </c>
      <c r="J8" s="40">
        <v>54.598408259999999</v>
      </c>
      <c r="K8" s="40">
        <v>62.68128205</v>
      </c>
      <c r="L8" s="40">
        <v>41.478156609999999</v>
      </c>
      <c r="M8" s="40">
        <v>42.777017459999996</v>
      </c>
      <c r="N8" s="40">
        <v>43.893177899999998</v>
      </c>
      <c r="O8" s="40">
        <v>50.587624679999998</v>
      </c>
      <c r="P8" s="40">
        <v>52.183386970000001</v>
      </c>
      <c r="Q8" s="40">
        <v>54.870674829999999</v>
      </c>
      <c r="R8" s="40">
        <v>96.076564869999999</v>
      </c>
      <c r="S8" s="40">
        <v>105.45829951</v>
      </c>
    </row>
    <row r="9" spans="1:19">
      <c r="A9" s="39">
        <v>7</v>
      </c>
      <c r="B9" s="40">
        <v>20.399724490000001</v>
      </c>
      <c r="C9" s="40">
        <v>23.355456969999999</v>
      </c>
      <c r="D9" s="40">
        <v>22.743470940000002</v>
      </c>
      <c r="E9" s="40">
        <v>19.54715281</v>
      </c>
      <c r="F9" s="40">
        <v>31.069519490000001</v>
      </c>
      <c r="G9" s="40">
        <v>32.671174729999997</v>
      </c>
      <c r="H9" s="40">
        <v>25.146929539999999</v>
      </c>
      <c r="I9" s="40">
        <v>27.930160449999999</v>
      </c>
      <c r="J9" s="40">
        <v>43.143195430000006</v>
      </c>
      <c r="K9" s="40">
        <v>42.902609779999999</v>
      </c>
      <c r="L9" s="40">
        <v>56.21644903</v>
      </c>
      <c r="M9" s="40">
        <v>60.601335179999992</v>
      </c>
      <c r="N9" s="40">
        <v>51.469243980000002</v>
      </c>
      <c r="O9" s="40">
        <v>56.026631699999996</v>
      </c>
      <c r="P9" s="40">
        <v>47.890400479999997</v>
      </c>
      <c r="Q9" s="40">
        <v>47.477313260000003</v>
      </c>
      <c r="R9" s="40">
        <v>99.359644460000013</v>
      </c>
      <c r="S9" s="40">
        <v>103.50394496</v>
      </c>
    </row>
    <row r="10" spans="1:19">
      <c r="A10" s="39">
        <v>8</v>
      </c>
      <c r="B10" s="40">
        <v>27.660130840000001</v>
      </c>
      <c r="C10" s="40">
        <v>35.545268440000001</v>
      </c>
      <c r="D10" s="40">
        <v>20.169731840000001</v>
      </c>
      <c r="E10" s="40">
        <v>56.228460040000002</v>
      </c>
      <c r="F10" s="40">
        <v>19.38152753</v>
      </c>
      <c r="G10" s="40">
        <v>25.238234609999999</v>
      </c>
      <c r="H10" s="40">
        <v>18.431466780000001</v>
      </c>
      <c r="I10" s="40">
        <v>23.847956459999999</v>
      </c>
      <c r="J10" s="40">
        <v>47.829862680000005</v>
      </c>
      <c r="K10" s="40">
        <v>91.773728480000003</v>
      </c>
      <c r="L10" s="40">
        <v>37.812994310000001</v>
      </c>
      <c r="M10" s="40">
        <v>49.086191069999998</v>
      </c>
      <c r="N10" s="40">
        <v>47.04165837</v>
      </c>
      <c r="O10" s="40">
        <v>60.78350305</v>
      </c>
      <c r="P10" s="40">
        <v>38.601198620000005</v>
      </c>
      <c r="Q10" s="40">
        <v>80.076416499999993</v>
      </c>
      <c r="R10" s="40">
        <v>85.642856990000013</v>
      </c>
      <c r="S10" s="40">
        <v>140.85991955</v>
      </c>
    </row>
    <row r="11" spans="1:19">
      <c r="A11" s="39">
        <v>9</v>
      </c>
      <c r="B11" s="40">
        <v>20.266744469999999</v>
      </c>
      <c r="C11" s="40">
        <v>52.55446894</v>
      </c>
      <c r="D11" s="40">
        <v>20.083077500000002</v>
      </c>
      <c r="E11" s="40">
        <v>150.79550879999999</v>
      </c>
      <c r="F11" s="40">
        <v>30.443393929999999</v>
      </c>
      <c r="G11" s="40">
        <v>104.57469740000001</v>
      </c>
      <c r="H11" s="40">
        <v>27.560107500000001</v>
      </c>
      <c r="I11" s="40">
        <v>88.600400260000001</v>
      </c>
      <c r="J11" s="40">
        <v>40.349821970000001</v>
      </c>
      <c r="K11" s="40">
        <v>203.34997773999999</v>
      </c>
      <c r="L11" s="40">
        <v>58.00350143</v>
      </c>
      <c r="M11" s="40">
        <v>193.17509766000001</v>
      </c>
      <c r="N11" s="40">
        <v>50.710138399999998</v>
      </c>
      <c r="O11" s="40">
        <v>157.12916634000001</v>
      </c>
      <c r="P11" s="40">
        <v>47.643185000000003</v>
      </c>
      <c r="Q11" s="40">
        <v>239.39590906000001</v>
      </c>
      <c r="R11" s="40">
        <v>98.353323400000008</v>
      </c>
      <c r="S11" s="40">
        <v>396.52507539999999</v>
      </c>
    </row>
    <row r="12" spans="1:19">
      <c r="A12" s="39">
        <v>10</v>
      </c>
      <c r="B12" s="40">
        <v>25.114598480000002</v>
      </c>
      <c r="C12" s="40">
        <v>20.838974350000001</v>
      </c>
      <c r="D12" s="40">
        <v>27.76684195</v>
      </c>
      <c r="E12" s="40">
        <v>20.890027870000001</v>
      </c>
      <c r="F12" s="40">
        <v>26.840037909999999</v>
      </c>
      <c r="G12" s="40">
        <v>19.83335649</v>
      </c>
      <c r="H12" s="40">
        <v>18.221720959999999</v>
      </c>
      <c r="I12" s="40">
        <v>17.166215000000001</v>
      </c>
      <c r="J12" s="40">
        <v>52.881440429999998</v>
      </c>
      <c r="K12" s="40">
        <v>41.729002219999998</v>
      </c>
      <c r="L12" s="40">
        <v>45.061758869999998</v>
      </c>
      <c r="M12" s="40">
        <v>36.999571490000001</v>
      </c>
      <c r="N12" s="40">
        <v>51.954636390000005</v>
      </c>
      <c r="O12" s="40">
        <v>40.672330840000001</v>
      </c>
      <c r="P12" s="40">
        <v>45.988562909999999</v>
      </c>
      <c r="Q12" s="40">
        <v>38.056242870000005</v>
      </c>
      <c r="R12" s="40">
        <v>97.943199300000003</v>
      </c>
      <c r="S12" s="40">
        <v>78.728573710000006</v>
      </c>
    </row>
    <row r="13" spans="1:19">
      <c r="A13" s="39">
        <v>11</v>
      </c>
      <c r="B13" s="40">
        <v>40.821402319999997</v>
      </c>
      <c r="C13" s="40">
        <v>69.829141120000003</v>
      </c>
      <c r="D13" s="40">
        <v>29.38292612</v>
      </c>
      <c r="E13" s="40">
        <v>66.872597929999998</v>
      </c>
      <c r="F13" s="40">
        <v>32.346793409999997</v>
      </c>
      <c r="G13" s="40">
        <v>29.539645119999999</v>
      </c>
      <c r="H13" s="40">
        <v>20.505591469999999</v>
      </c>
      <c r="I13" s="40">
        <v>24.462154089999999</v>
      </c>
      <c r="J13" s="40">
        <v>70.204328439999998</v>
      </c>
      <c r="K13" s="40">
        <v>136.70173905000001</v>
      </c>
      <c r="L13" s="40">
        <v>52.852384879999995</v>
      </c>
      <c r="M13" s="40">
        <v>54.001799210000001</v>
      </c>
      <c r="N13" s="40">
        <v>73.168195729999994</v>
      </c>
      <c r="O13" s="40">
        <v>99.368786240000006</v>
      </c>
      <c r="P13" s="40">
        <v>49.888517589999999</v>
      </c>
      <c r="Q13" s="40">
        <v>91.334752019999996</v>
      </c>
      <c r="R13" s="40">
        <v>123.05671331999999</v>
      </c>
      <c r="S13" s="40">
        <v>190.70353826000002</v>
      </c>
    </row>
    <row r="14" spans="1:19">
      <c r="A14" s="39">
        <v>12</v>
      </c>
      <c r="B14" s="40">
        <f t="shared" ref="B14:S14" si="0">AVERAGE(B1:B11)</f>
        <v>25.518911054444445</v>
      </c>
      <c r="C14" s="40">
        <f t="shared" si="0"/>
        <v>47.586168440000002</v>
      </c>
      <c r="D14" s="40">
        <f t="shared" si="0"/>
        <v>26.02912468111111</v>
      </c>
      <c r="E14" s="40">
        <f t="shared" si="0"/>
        <v>47.116939901111117</v>
      </c>
      <c r="F14" s="40">
        <f t="shared" si="0"/>
        <v>25.672313567777778</v>
      </c>
      <c r="G14" s="40">
        <f t="shared" si="0"/>
        <v>38.082032849999997</v>
      </c>
      <c r="H14" s="40">
        <f t="shared" si="0"/>
        <v>23.623746101111109</v>
      </c>
      <c r="I14" s="40">
        <f t="shared" si="0"/>
        <v>34.004917971111105</v>
      </c>
      <c r="J14" s="40">
        <f t="shared" si="0"/>
        <v>51.548035735555551</v>
      </c>
      <c r="K14" s="40">
        <f t="shared" si="0"/>
        <v>94.703108341111118</v>
      </c>
      <c r="L14" s="40">
        <f t="shared" si="0"/>
        <v>49.296059668888887</v>
      </c>
      <c r="M14" s="40">
        <f t="shared" si="0"/>
        <v>72.086950821111103</v>
      </c>
      <c r="N14" s="40">
        <f t="shared" si="0"/>
        <v>51.191224622222222</v>
      </c>
      <c r="O14" s="40">
        <f t="shared" si="0"/>
        <v>85.668201289999999</v>
      </c>
      <c r="P14" s="40">
        <f t="shared" si="0"/>
        <v>49.652870782222223</v>
      </c>
      <c r="Q14" s="40">
        <f t="shared" si="0"/>
        <v>81.121857872222222</v>
      </c>
      <c r="R14" s="40">
        <f t="shared" si="0"/>
        <v>100.84409540444445</v>
      </c>
      <c r="S14" s="40">
        <f t="shared" si="0"/>
        <v>166.79005916222221</v>
      </c>
    </row>
    <row r="15" spans="1:19">
      <c r="A15" s="39">
        <v>13</v>
      </c>
      <c r="B15" s="40">
        <f t="shared" ref="B15:S15" si="1">AVERAGE(B1:B12)</f>
        <v>25.478479797000002</v>
      </c>
      <c r="C15" s="40">
        <f t="shared" si="1"/>
        <v>44.911449031000004</v>
      </c>
      <c r="D15" s="40">
        <f t="shared" si="1"/>
        <v>26.202896407999997</v>
      </c>
      <c r="E15" s="40">
        <f t="shared" si="1"/>
        <v>44.494248698</v>
      </c>
      <c r="F15" s="40">
        <f t="shared" si="1"/>
        <v>25.789086001999998</v>
      </c>
      <c r="G15" s="40">
        <f t="shared" si="1"/>
        <v>36.257165213999997</v>
      </c>
      <c r="H15" s="40">
        <f t="shared" si="1"/>
        <v>23.083543587000001</v>
      </c>
      <c r="I15" s="40">
        <f t="shared" si="1"/>
        <v>32.321047673999999</v>
      </c>
      <c r="J15" s="40">
        <f t="shared" si="1"/>
        <v>51.681376204999992</v>
      </c>
      <c r="K15" s="40">
        <f t="shared" si="1"/>
        <v>89.405697729000011</v>
      </c>
      <c r="L15" s="40">
        <f t="shared" si="1"/>
        <v>48.872629588999999</v>
      </c>
      <c r="M15" s="40">
        <f t="shared" si="1"/>
        <v>68.578212887999996</v>
      </c>
      <c r="N15" s="40">
        <f t="shared" si="1"/>
        <v>51.267565798999996</v>
      </c>
      <c r="O15" s="40">
        <f t="shared" si="1"/>
        <v>81.168614244999986</v>
      </c>
      <c r="P15" s="40">
        <f t="shared" si="1"/>
        <v>49.286439995000002</v>
      </c>
      <c r="Q15" s="40">
        <f t="shared" si="1"/>
        <v>76.815296372000006</v>
      </c>
      <c r="R15" s="40">
        <f t="shared" si="1"/>
        <v>100.55400579400001</v>
      </c>
      <c r="S15" s="40">
        <f t="shared" si="1"/>
        <v>157.98391061699999</v>
      </c>
    </row>
    <row r="17" spans="1:19">
      <c r="A17" s="39" t="s">
        <v>38</v>
      </c>
      <c r="B17" s="40">
        <f t="shared" ref="B17:S17" si="2">AVERAGE(B3:B15)</f>
        <v>26.661814703188035</v>
      </c>
      <c r="C17" s="40">
        <f t="shared" si="2"/>
        <v>47.033942223153844</v>
      </c>
      <c r="D17" s="40">
        <f t="shared" si="2"/>
        <v>26.434147022239316</v>
      </c>
      <c r="E17" s="40">
        <f t="shared" si="2"/>
        <v>46.417405654547004</v>
      </c>
      <c r="F17" s="40">
        <f t="shared" si="2"/>
        <v>26.284542538444441</v>
      </c>
      <c r="G17" s="40">
        <f t="shared" si="2"/>
        <v>35.880807332615383</v>
      </c>
      <c r="H17" s="40">
        <f t="shared" si="2"/>
        <v>22.926793617547009</v>
      </c>
      <c r="I17" s="40">
        <f t="shared" si="2"/>
        <v>31.846045882700857</v>
      </c>
      <c r="J17" s="40">
        <f t="shared" si="2"/>
        <v>53.095961725427351</v>
      </c>
      <c r="K17" s="40">
        <f t="shared" si="2"/>
        <v>93.451347877700854</v>
      </c>
      <c r="L17" s="40">
        <f t="shared" si="2"/>
        <v>49.211336155991454</v>
      </c>
      <c r="M17" s="40">
        <f t="shared" si="2"/>
        <v>67.72685321531624</v>
      </c>
      <c r="N17" s="40">
        <f t="shared" si="2"/>
        <v>52.946357241632469</v>
      </c>
      <c r="O17" s="40">
        <f t="shared" si="2"/>
        <v>82.91474955576922</v>
      </c>
      <c r="P17" s="40">
        <f t="shared" si="2"/>
        <v>49.360940639786321</v>
      </c>
      <c r="Q17" s="40">
        <f t="shared" si="2"/>
        <v>78.26345153724786</v>
      </c>
      <c r="R17" s="40">
        <f t="shared" si="2"/>
        <v>102.3072978814188</v>
      </c>
      <c r="S17" s="40">
        <f t="shared" si="2"/>
        <v>161.17820109301709</v>
      </c>
    </row>
    <row r="18" spans="1:19">
      <c r="A18" s="39" t="s">
        <v>37</v>
      </c>
      <c r="B18" s="40">
        <f t="shared" ref="B18:S18" si="3">STDEV(B3:B15)</f>
        <v>5.5022851741875387</v>
      </c>
      <c r="C18" s="40">
        <f t="shared" si="3"/>
        <v>35.058925892724702</v>
      </c>
      <c r="D18" s="40">
        <f t="shared" si="3"/>
        <v>4.0701136299214022</v>
      </c>
      <c r="E18" s="40">
        <f t="shared" si="3"/>
        <v>34.344695697272179</v>
      </c>
      <c r="F18" s="40">
        <f t="shared" si="3"/>
        <v>3.9315558217730593</v>
      </c>
      <c r="G18" s="40">
        <f t="shared" si="3"/>
        <v>21.752435754637936</v>
      </c>
      <c r="H18" s="40">
        <f t="shared" si="3"/>
        <v>3.3818805457529466</v>
      </c>
      <c r="I18" s="40">
        <f t="shared" si="3"/>
        <v>18.21218307297141</v>
      </c>
      <c r="J18" s="40">
        <f t="shared" si="3"/>
        <v>7.7979440973563801</v>
      </c>
      <c r="K18" s="40">
        <f t="shared" si="3"/>
        <v>52.822251142992037</v>
      </c>
      <c r="L18" s="40">
        <f t="shared" si="3"/>
        <v>6.443009006310187</v>
      </c>
      <c r="M18" s="40">
        <f t="shared" si="3"/>
        <v>39.893387013879178</v>
      </c>
      <c r="N18" s="40">
        <f t="shared" si="3"/>
        <v>7.3690190544301339</v>
      </c>
      <c r="O18" s="40">
        <f t="shared" si="3"/>
        <v>44.008366469950246</v>
      </c>
      <c r="P18" s="40">
        <f t="shared" si="3"/>
        <v>4.5602960830683754</v>
      </c>
      <c r="Q18" s="40">
        <f t="shared" si="3"/>
        <v>51.359812370755385</v>
      </c>
      <c r="R18" s="40">
        <f t="shared" si="3"/>
        <v>9.6750654443895492</v>
      </c>
      <c r="S18" s="40">
        <f t="shared" si="3"/>
        <v>84.981851297649129</v>
      </c>
    </row>
    <row r="19" spans="1:19">
      <c r="A19" s="39" t="s">
        <v>36</v>
      </c>
      <c r="B19" s="38">
        <f>TTEST(B3:B15,C3:C15,2,1)</f>
        <v>5.9811509148258488E-2</v>
      </c>
      <c r="C19" s="38"/>
      <c r="D19" s="38">
        <f>TTEST(D3:D15,E3:E15,2,1)</f>
        <v>7.126801604155715E-2</v>
      </c>
      <c r="E19" s="38"/>
      <c r="F19" s="38">
        <f>TTEST(F3:F15,G3:G15,2,1)</f>
        <v>0.11495018429728519</v>
      </c>
      <c r="G19" s="38"/>
      <c r="H19" s="38">
        <f>TTEST(H3:H15,I3:I15,2,1)</f>
        <v>7.2185995384189225E-2</v>
      </c>
      <c r="I19" s="38"/>
      <c r="J19" s="38">
        <f>TTEST(J3:J15,K3:K15,2,1)</f>
        <v>1.8930158856879292E-2</v>
      </c>
      <c r="K19" s="38"/>
      <c r="L19" s="38">
        <f>TTEST(L3:L15,M3:M15,2,1)</f>
        <v>9.28910768687327E-2</v>
      </c>
      <c r="M19" s="38"/>
      <c r="N19" s="38">
        <f>TTEST(N3:N15,O3:O15,2,1)</f>
        <v>3.1140195923556699E-2</v>
      </c>
      <c r="O19" s="38"/>
      <c r="P19" s="38">
        <f>TTEST(P3:P15,Q3:Q15,2,1)</f>
        <v>6.8572843517079124E-2</v>
      </c>
      <c r="Q19" s="38"/>
      <c r="R19" s="38">
        <f>TTEST(R3:R15,S3:S15,2,1)</f>
        <v>2.760702742920533E-2</v>
      </c>
      <c r="S19" s="38"/>
    </row>
    <row r="20" spans="1:19">
      <c r="A20" s="39" t="s">
        <v>35</v>
      </c>
      <c r="B20" s="38">
        <f>(B17-C17)/C18</f>
        <v>-0.58108247760646192</v>
      </c>
      <c r="C20" s="38"/>
      <c r="D20" s="38">
        <f>(D17-E17)/E18</f>
        <v>-0.58184410217077143</v>
      </c>
      <c r="E20" s="38"/>
      <c r="F20" s="38">
        <f>(F17-G17)/G18</f>
        <v>-0.44115817200493873</v>
      </c>
      <c r="G20" s="38"/>
      <c r="H20" s="38">
        <f>(H17-I17)/I18</f>
        <v>-0.48974097335924849</v>
      </c>
      <c r="I20" s="38"/>
      <c r="J20" s="38">
        <f>(J17-K17)/K18</f>
        <v>-0.76398459510992422</v>
      </c>
      <c r="K20" s="38"/>
      <c r="L20" s="38">
        <f>(L17-M17)/M18</f>
        <v>-0.46412497020829824</v>
      </c>
      <c r="M20" s="38"/>
      <c r="N20" s="38">
        <f>(N17-O17)/O18</f>
        <v>-0.68097034082371</v>
      </c>
      <c r="O20" s="38"/>
      <c r="P20" s="38">
        <f>(P17-Q17)/Q18</f>
        <v>-0.56274564807247662</v>
      </c>
      <c r="Q20" s="38"/>
      <c r="R20" s="38">
        <f>(R17-S17)/S18</f>
        <v>-0.69274677254797401</v>
      </c>
      <c r="S20" s="38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22D0-FE4D-8143-B0C7-67C8F32D6206}">
  <dimension ref="A1:Q62"/>
  <sheetViews>
    <sheetView workbookViewId="0">
      <selection activeCell="M16" sqref="M16"/>
    </sheetView>
  </sheetViews>
  <sheetFormatPr baseColWidth="10" defaultRowHeight="19" customHeight="1"/>
  <cols>
    <col min="1" max="1" width="12.140625" style="70" bestFit="1" customWidth="1"/>
    <col min="2" max="3" width="7.7109375" style="70" customWidth="1"/>
    <col min="4" max="7" width="0" style="70" hidden="1" customWidth="1"/>
    <col min="8" max="8" width="7.7109375" style="70" customWidth="1"/>
    <col min="9" max="9" width="8.85546875" style="70" bestFit="1" customWidth="1"/>
    <col min="10" max="10" width="8.7109375" style="70" bestFit="1" customWidth="1"/>
    <col min="11" max="11" width="8" style="70" bestFit="1" customWidth="1"/>
    <col min="12" max="12" width="11.28515625" style="70" bestFit="1" customWidth="1"/>
    <col min="13" max="13" width="9.140625" style="70" customWidth="1"/>
    <col min="14" max="15" width="7.85546875" style="70" bestFit="1" customWidth="1"/>
    <col min="16" max="17" width="9.42578125" style="70" bestFit="1" customWidth="1"/>
    <col min="18" max="16384" width="10.7109375" style="70"/>
  </cols>
  <sheetData>
    <row r="1" spans="1:17" ht="19" customHeight="1">
      <c r="A1" s="80" t="s">
        <v>65</v>
      </c>
      <c r="B1" s="59" t="s">
        <v>60</v>
      </c>
      <c r="C1" s="58"/>
      <c r="D1" s="60"/>
      <c r="E1" s="60"/>
      <c r="F1" s="60"/>
      <c r="G1" s="60"/>
      <c r="H1" s="59" t="s">
        <v>59</v>
      </c>
      <c r="I1" s="58"/>
      <c r="J1" s="82" t="s">
        <v>58</v>
      </c>
      <c r="K1" s="83"/>
      <c r="L1" s="82" t="s">
        <v>57</v>
      </c>
      <c r="M1" s="83"/>
      <c r="N1" s="82" t="s">
        <v>56</v>
      </c>
      <c r="O1" s="83"/>
      <c r="P1" s="84" t="s">
        <v>62</v>
      </c>
      <c r="Q1" s="84"/>
    </row>
    <row r="2" spans="1:17" ht="19" customHeight="1">
      <c r="A2" s="81"/>
      <c r="B2" s="45" t="s">
        <v>54</v>
      </c>
      <c r="C2" s="45" t="s">
        <v>64</v>
      </c>
      <c r="D2" s="45"/>
      <c r="E2" s="45"/>
      <c r="F2" s="45"/>
      <c r="G2" s="45"/>
      <c r="H2" s="45" t="s">
        <v>54</v>
      </c>
      <c r="I2" s="45" t="s">
        <v>64</v>
      </c>
      <c r="J2" s="44" t="s">
        <v>54</v>
      </c>
      <c r="K2" s="44" t="s">
        <v>64</v>
      </c>
      <c r="L2" s="44" t="s">
        <v>54</v>
      </c>
      <c r="M2" s="44" t="s">
        <v>64</v>
      </c>
      <c r="N2" s="44" t="s">
        <v>54</v>
      </c>
      <c r="O2" s="44" t="s">
        <v>64</v>
      </c>
      <c r="P2" s="44" t="s">
        <v>54</v>
      </c>
      <c r="Q2" s="44" t="s">
        <v>64</v>
      </c>
    </row>
    <row r="3" spans="1:17" ht="19" customHeight="1">
      <c r="A3" s="71" t="s">
        <v>53</v>
      </c>
      <c r="B3" s="54">
        <f t="shared" ref="B3:Q3" si="0">AVERAGE(B6:B19)</f>
        <v>90.411044804588315</v>
      </c>
      <c r="C3" s="54">
        <f t="shared" si="0"/>
        <v>68.634667868798061</v>
      </c>
      <c r="D3" s="54">
        <f t="shared" si="0"/>
        <v>1214658.3861421265</v>
      </c>
      <c r="E3" s="54">
        <f t="shared" si="0"/>
        <v>1210009.1210807611</v>
      </c>
      <c r="F3" s="54">
        <f t="shared" si="0"/>
        <v>1202018.9596312272</v>
      </c>
      <c r="G3" s="54">
        <f t="shared" si="0"/>
        <v>1195471.6955218858</v>
      </c>
      <c r="H3" s="54">
        <f t="shared" si="0"/>
        <v>12300.181140821942</v>
      </c>
      <c r="I3" s="54">
        <f t="shared" si="0"/>
        <v>5817.0554380634285</v>
      </c>
      <c r="J3" s="54">
        <f t="shared" si="0"/>
        <v>1790.7361111111111</v>
      </c>
      <c r="K3" s="54">
        <f t="shared" si="0"/>
        <v>1212.2738095238096</v>
      </c>
      <c r="L3" s="54">
        <f t="shared" si="0"/>
        <v>1876.3888888888889</v>
      </c>
      <c r="M3" s="54">
        <f t="shared" si="0"/>
        <v>1594.261904761905</v>
      </c>
      <c r="N3" s="54">
        <f t="shared" si="0"/>
        <v>1.4888888888888889</v>
      </c>
      <c r="O3" s="54">
        <f t="shared" si="0"/>
        <v>1.748809523809524</v>
      </c>
      <c r="P3" s="54">
        <f t="shared" si="0"/>
        <v>0.44464146869716581</v>
      </c>
      <c r="Q3" s="54">
        <f t="shared" si="0"/>
        <v>0.43413808787450109</v>
      </c>
    </row>
    <row r="4" spans="1:17" ht="19" customHeight="1">
      <c r="A4" s="71" t="s">
        <v>52</v>
      </c>
      <c r="B4" s="54">
        <f t="shared" ref="B4:Q4" si="1">STDEV(B6:B19)</f>
        <v>67.116211544272474</v>
      </c>
      <c r="C4" s="54">
        <f t="shared" si="1"/>
        <v>39.199939927572679</v>
      </c>
      <c r="D4" s="54">
        <f t="shared" si="1"/>
        <v>240343.96399717132</v>
      </c>
      <c r="E4" s="54">
        <f t="shared" si="1"/>
        <v>238230.50669283856</v>
      </c>
      <c r="F4" s="54">
        <f t="shared" si="1"/>
        <v>317469.70548990794</v>
      </c>
      <c r="G4" s="54">
        <f t="shared" si="1"/>
        <v>314425.66823385673</v>
      </c>
      <c r="H4" s="54">
        <f t="shared" si="1"/>
        <v>16447.746495601292</v>
      </c>
      <c r="I4" s="54">
        <f t="shared" si="1"/>
        <v>4585.0597247876594</v>
      </c>
      <c r="J4" s="54">
        <f t="shared" si="1"/>
        <v>2830.5200877155562</v>
      </c>
      <c r="K4" s="54">
        <f t="shared" si="1"/>
        <v>1092.5420401212184</v>
      </c>
      <c r="L4" s="54">
        <f t="shared" si="1"/>
        <v>2052.473182114607</v>
      </c>
      <c r="M4" s="54">
        <f t="shared" si="1"/>
        <v>1828.4271797833378</v>
      </c>
      <c r="N4" s="54">
        <f t="shared" si="1"/>
        <v>0.76334369892834175</v>
      </c>
      <c r="O4" s="54">
        <f t="shared" si="1"/>
        <v>1.2404242499654377</v>
      </c>
      <c r="P4" s="54">
        <f t="shared" si="1"/>
        <v>0.13222698037158614</v>
      </c>
      <c r="Q4" s="54">
        <f t="shared" si="1"/>
        <v>0.12724664401463701</v>
      </c>
    </row>
    <row r="5" spans="1:17" ht="19" customHeight="1">
      <c r="A5" s="72" t="s">
        <v>51</v>
      </c>
      <c r="B5" s="53">
        <f t="shared" ref="B5:Q5" si="2">B4/SQRT(14)</f>
        <v>17.937562049779256</v>
      </c>
      <c r="C5" s="53">
        <f t="shared" si="2"/>
        <v>10.476624627935506</v>
      </c>
      <c r="D5" s="53">
        <f t="shared" si="2"/>
        <v>64234.626304039019</v>
      </c>
      <c r="E5" s="53">
        <f t="shared" si="2"/>
        <v>63669.781080154164</v>
      </c>
      <c r="F5" s="53">
        <f t="shared" si="2"/>
        <v>84847.347758804404</v>
      </c>
      <c r="G5" s="53">
        <f t="shared" si="2"/>
        <v>84033.794581324473</v>
      </c>
      <c r="H5" s="53">
        <f t="shared" si="2"/>
        <v>4395.845155075127</v>
      </c>
      <c r="I5" s="53">
        <f t="shared" si="2"/>
        <v>1225.4087562893887</v>
      </c>
      <c r="J5" s="53">
        <f t="shared" si="2"/>
        <v>756.48831390092391</v>
      </c>
      <c r="K5" s="53">
        <f t="shared" si="2"/>
        <v>291.99414248433061</v>
      </c>
      <c r="L5" s="53">
        <f t="shared" si="2"/>
        <v>548.54653164389549</v>
      </c>
      <c r="M5" s="53">
        <f t="shared" si="2"/>
        <v>488.66771881532651</v>
      </c>
      <c r="N5" s="53">
        <f t="shared" si="2"/>
        <v>0.20401218498161239</v>
      </c>
      <c r="O5" s="53">
        <f t="shared" si="2"/>
        <v>0.33151732554405039</v>
      </c>
      <c r="P5" s="53">
        <f t="shared" si="2"/>
        <v>3.5339146988439873E-2</v>
      </c>
      <c r="Q5" s="53">
        <f t="shared" si="2"/>
        <v>3.4008096108540047E-2</v>
      </c>
    </row>
    <row r="6" spans="1:17" ht="19" customHeight="1">
      <c r="A6" s="49">
        <v>1</v>
      </c>
      <c r="B6" s="57">
        <v>46.064640618229348</v>
      </c>
      <c r="C6" s="57">
        <v>13.091216486705751</v>
      </c>
      <c r="D6" s="48">
        <v>1568334.838838429</v>
      </c>
      <c r="E6" s="48">
        <v>1558068.6485467481</v>
      </c>
      <c r="F6" s="48">
        <v>1381837.8417979435</v>
      </c>
      <c r="G6" s="48">
        <v>1374459.3292027458</v>
      </c>
      <c r="H6" s="57">
        <v>2782.6277491578367</v>
      </c>
      <c r="I6" s="57">
        <v>450.4638828082243</v>
      </c>
      <c r="J6" s="57">
        <v>400.66666666666669</v>
      </c>
      <c r="K6" s="57">
        <v>49.666666666666664</v>
      </c>
      <c r="L6" s="57">
        <v>1006</v>
      </c>
      <c r="M6" s="57">
        <v>207.66666666666666</v>
      </c>
      <c r="N6" s="57">
        <v>2.4</v>
      </c>
      <c r="O6" s="57">
        <v>5</v>
      </c>
      <c r="P6" s="57">
        <v>0.28483412322274881</v>
      </c>
      <c r="Q6" s="57">
        <v>0.19300518134715025</v>
      </c>
    </row>
    <row r="7" spans="1:17" ht="19" customHeight="1">
      <c r="A7" s="49">
        <v>2</v>
      </c>
      <c r="B7" s="57">
        <v>119.4740054146145</v>
      </c>
      <c r="C7" s="57">
        <v>57.352478345116388</v>
      </c>
      <c r="D7" s="48">
        <v>1501274.4095502149</v>
      </c>
      <c r="E7" s="48">
        <v>1494520.101534242</v>
      </c>
      <c r="F7" s="48">
        <v>1797736.5800509357</v>
      </c>
      <c r="G7" s="48">
        <v>1782656.8425113996</v>
      </c>
      <c r="H7" s="57">
        <v>49434.542537208297</v>
      </c>
      <c r="I7" s="57">
        <v>6526.2730838076677</v>
      </c>
      <c r="J7" s="57">
        <v>553</v>
      </c>
      <c r="K7" s="57">
        <v>621</v>
      </c>
      <c r="L7" s="57">
        <v>1511</v>
      </c>
      <c r="M7" s="57">
        <v>859</v>
      </c>
      <c r="N7" s="57">
        <v>2.4</v>
      </c>
      <c r="O7" s="57">
        <v>1.4666666666666668</v>
      </c>
      <c r="P7" s="57">
        <v>0.26792635658914726</v>
      </c>
      <c r="Q7" s="57">
        <v>0.41959459459459458</v>
      </c>
    </row>
    <row r="8" spans="1:17" ht="19" customHeight="1">
      <c r="A8" s="49">
        <v>3</v>
      </c>
      <c r="B8" s="57">
        <v>64.739627927089089</v>
      </c>
      <c r="C8" s="57">
        <v>103.85597563098968</v>
      </c>
      <c r="D8" s="48">
        <v>1314202.9425947792</v>
      </c>
      <c r="E8" s="48">
        <v>1309807.9038905334</v>
      </c>
      <c r="F8" s="48">
        <v>918953.39635402581</v>
      </c>
      <c r="G8" s="48">
        <v>918024.22153034748</v>
      </c>
      <c r="H8" s="57">
        <v>8079.2058697334724</v>
      </c>
      <c r="I8" s="57">
        <v>12121.081151193706</v>
      </c>
      <c r="J8" s="57">
        <v>689</v>
      </c>
      <c r="K8" s="57">
        <v>1430.6666666666667</v>
      </c>
      <c r="L8" s="57">
        <v>759.33333333333337</v>
      </c>
      <c r="M8" s="57">
        <v>1755.3333333333333</v>
      </c>
      <c r="N8" s="57">
        <v>1.2333333333333332</v>
      </c>
      <c r="O8" s="57">
        <v>1.3</v>
      </c>
      <c r="P8" s="57">
        <v>0.47571921749136936</v>
      </c>
      <c r="Q8" s="57">
        <v>0.44904791797447169</v>
      </c>
    </row>
    <row r="9" spans="1:17" ht="19" customHeight="1">
      <c r="A9" s="49">
        <v>4</v>
      </c>
      <c r="B9" s="57" t="str">
        <f>IFERROR(SQRT(AVERAGEIF('[1]IBI Data_介入群'!#REF!, [1]RMSSDとTP!#REF!, '[1]IBI Data_介入群'!C:C)), "")</f>
        <v/>
      </c>
      <c r="C9" s="57">
        <v>56.262472976506267</v>
      </c>
      <c r="D9" s="48">
        <v>1216919.0855937982</v>
      </c>
      <c r="E9" s="48">
        <v>1216176.9017843213</v>
      </c>
      <c r="F9" s="48">
        <v>1057718.1899579132</v>
      </c>
      <c r="G9" s="48">
        <v>1054511.420215084</v>
      </c>
      <c r="H9" s="57" t="s">
        <v>61</v>
      </c>
      <c r="I9" s="57">
        <v>2427.8000000000002</v>
      </c>
      <c r="J9" s="57"/>
      <c r="K9" s="57">
        <v>409.33333333333331</v>
      </c>
      <c r="L9" s="57"/>
      <c r="M9" s="57">
        <v>541.66666666666663</v>
      </c>
      <c r="N9" s="57"/>
      <c r="O9" s="57">
        <v>1.3333333333333333</v>
      </c>
      <c r="P9" s="57"/>
      <c r="Q9" s="57">
        <v>0.43042411496670169</v>
      </c>
    </row>
    <row r="10" spans="1:17" ht="19" customHeight="1">
      <c r="A10" s="49">
        <v>5</v>
      </c>
      <c r="B10" s="57">
        <v>48.697192514045405</v>
      </c>
      <c r="C10" s="57">
        <v>47.493552663126991</v>
      </c>
      <c r="D10" s="48">
        <v>1190434.1662610678</v>
      </c>
      <c r="E10" s="48">
        <v>1186249.8841727418</v>
      </c>
      <c r="F10" s="48">
        <v>1051698.3830838818</v>
      </c>
      <c r="G10" s="48">
        <v>1043935.336686982</v>
      </c>
      <c r="H10" s="57">
        <v>2700.7749103365932</v>
      </c>
      <c r="I10" s="57">
        <v>5193.8977103576763</v>
      </c>
      <c r="J10" s="57">
        <v>536.66666666666663</v>
      </c>
      <c r="K10" s="57">
        <v>764.33333333333337</v>
      </c>
      <c r="L10" s="57">
        <v>457.66666666666669</v>
      </c>
      <c r="M10" s="57">
        <v>1213.3333333333333</v>
      </c>
      <c r="N10" s="57">
        <v>0.93333333333333324</v>
      </c>
      <c r="O10" s="57">
        <v>1.6666666666666667</v>
      </c>
      <c r="P10" s="57">
        <v>0.53972510895072079</v>
      </c>
      <c r="Q10" s="57">
        <v>0.38648238665093548</v>
      </c>
    </row>
    <row r="11" spans="1:17" ht="19" customHeight="1">
      <c r="A11" s="49">
        <v>6</v>
      </c>
      <c r="B11" s="57">
        <v>271.28446124941365</v>
      </c>
      <c r="C11" s="57">
        <v>123.75540168058099</v>
      </c>
      <c r="D11" s="48">
        <v>1164885.9020384899</v>
      </c>
      <c r="E11" s="48">
        <v>1157995.2707582787</v>
      </c>
      <c r="F11" s="48">
        <v>1539802.6243765231</v>
      </c>
      <c r="G11" s="48">
        <v>1526534.3808999988</v>
      </c>
      <c r="H11" s="57">
        <v>42878.070570601034</v>
      </c>
      <c r="I11" s="57">
        <v>14535.979925764957</v>
      </c>
      <c r="J11" s="57">
        <v>10414</v>
      </c>
      <c r="K11" s="57">
        <v>2128.5</v>
      </c>
      <c r="L11" s="57">
        <v>7759</v>
      </c>
      <c r="M11" s="57">
        <v>1684</v>
      </c>
      <c r="N11" s="57">
        <v>0.7</v>
      </c>
      <c r="O11" s="57">
        <v>1.25</v>
      </c>
      <c r="P11" s="57">
        <v>0.5730479282451989</v>
      </c>
      <c r="Q11" s="57">
        <v>0.55829508196721311</v>
      </c>
    </row>
    <row r="12" spans="1:17" ht="19" customHeight="1">
      <c r="A12" s="49">
        <v>7</v>
      </c>
      <c r="B12" s="57">
        <v>54.757835827542777</v>
      </c>
      <c r="C12" s="57">
        <v>33.191346085596194</v>
      </c>
      <c r="D12" s="48">
        <v>1193100.0098298842</v>
      </c>
      <c r="E12" s="48">
        <v>1189195.2637983884</v>
      </c>
      <c r="F12" s="48">
        <v>1244953.8681175788</v>
      </c>
      <c r="G12" s="48">
        <v>1242344.0447894661</v>
      </c>
      <c r="H12" s="57">
        <v>1429.39644951839</v>
      </c>
      <c r="I12" s="57">
        <v>1335.8588016042486</v>
      </c>
      <c r="J12" s="57">
        <v>456</v>
      </c>
      <c r="K12" s="57">
        <v>68</v>
      </c>
      <c r="L12" s="57">
        <v>227.33333333333334</v>
      </c>
      <c r="M12" s="57">
        <v>208</v>
      </c>
      <c r="N12" s="57">
        <v>0.5</v>
      </c>
      <c r="O12" s="57">
        <v>3.8666666666666671</v>
      </c>
      <c r="P12" s="57">
        <v>0.66731707317073163</v>
      </c>
      <c r="Q12" s="57">
        <v>0.24637681159420291</v>
      </c>
    </row>
    <row r="13" spans="1:17" ht="19" customHeight="1">
      <c r="A13" s="49">
        <v>8</v>
      </c>
      <c r="B13" s="57">
        <v>59.38912902508013</v>
      </c>
      <c r="C13" s="57">
        <v>47.910882865201692</v>
      </c>
      <c r="D13" s="48">
        <v>1377315.7350643442</v>
      </c>
      <c r="E13" s="48">
        <v>1369185.897712914</v>
      </c>
      <c r="F13" s="48">
        <v>1523487.0841245693</v>
      </c>
      <c r="G13" s="48">
        <v>1514508.8645707495</v>
      </c>
      <c r="H13" s="57">
        <v>3786.2045769002289</v>
      </c>
      <c r="I13" s="57">
        <v>5060.475429204409</v>
      </c>
      <c r="J13" s="57">
        <v>912.66666666666663</v>
      </c>
      <c r="K13" s="57">
        <v>3784.3333333333335</v>
      </c>
      <c r="L13" s="57">
        <v>2337.3333333333335</v>
      </c>
      <c r="M13" s="57">
        <v>6178.666666666667</v>
      </c>
      <c r="N13" s="57">
        <v>2.7666666666666671</v>
      </c>
      <c r="O13" s="57">
        <v>2.2666666666666662</v>
      </c>
      <c r="P13" s="57">
        <v>0.28082051282051279</v>
      </c>
      <c r="Q13" s="57">
        <v>0.37983873665897155</v>
      </c>
    </row>
    <row r="14" spans="1:17" ht="19" customHeight="1">
      <c r="A14" s="49">
        <v>9</v>
      </c>
      <c r="B14" s="57">
        <v>32.19671782789186</v>
      </c>
      <c r="C14" s="57">
        <v>40.819536007839282</v>
      </c>
      <c r="D14" s="48">
        <v>728135.22752425086</v>
      </c>
      <c r="E14" s="48">
        <v>726389.51708489435</v>
      </c>
      <c r="F14" s="48">
        <v>795272.08546656184</v>
      </c>
      <c r="G14" s="48">
        <v>791892.92166087055</v>
      </c>
      <c r="H14" s="57">
        <v>1900.6639792380156</v>
      </c>
      <c r="I14" s="57">
        <v>1397.778076390503</v>
      </c>
      <c r="J14" s="57">
        <v>387.66666666666669</v>
      </c>
      <c r="K14" s="57">
        <v>572.33333333333337</v>
      </c>
      <c r="L14" s="57">
        <v>833.66666666666663</v>
      </c>
      <c r="M14" s="57">
        <v>381.33333333333331</v>
      </c>
      <c r="N14" s="57">
        <v>2.1999999999999997</v>
      </c>
      <c r="O14" s="57">
        <v>0.66666666666666663</v>
      </c>
      <c r="P14" s="57">
        <v>0.31741266375545857</v>
      </c>
      <c r="Q14" s="57">
        <v>0.60013981125480598</v>
      </c>
    </row>
    <row r="15" spans="1:17" ht="19" customHeight="1">
      <c r="A15" s="49">
        <v>10</v>
      </c>
      <c r="B15" s="57">
        <v>66.866114628609296</v>
      </c>
      <c r="C15" s="57">
        <v>76.723123514480193</v>
      </c>
      <c r="D15" s="48">
        <v>1067358.2741797098</v>
      </c>
      <c r="E15" s="48">
        <v>1064805.1973260285</v>
      </c>
      <c r="F15" s="48">
        <v>865191.59072442935</v>
      </c>
      <c r="G15" s="48">
        <v>858738.47868348879</v>
      </c>
      <c r="H15" s="57">
        <v>6301.6593903445173</v>
      </c>
      <c r="I15" s="57">
        <v>7027.5794774694368</v>
      </c>
      <c r="J15" s="57">
        <v>1362.6666666666667</v>
      </c>
      <c r="K15" s="57">
        <v>983.33333333333337</v>
      </c>
      <c r="L15" s="57">
        <v>1063.6666666666667</v>
      </c>
      <c r="M15" s="57">
        <v>1409</v>
      </c>
      <c r="N15" s="57">
        <v>0.80000000000000016</v>
      </c>
      <c r="O15" s="57">
        <v>1.3</v>
      </c>
      <c r="P15" s="57">
        <v>0.56161560653935982</v>
      </c>
      <c r="Q15" s="57">
        <v>0.41103525149784031</v>
      </c>
    </row>
    <row r="16" spans="1:17" ht="19" customHeight="1">
      <c r="A16" s="49">
        <v>11</v>
      </c>
      <c r="B16" s="57">
        <v>158.54707353657304</v>
      </c>
      <c r="C16" s="57">
        <v>59.139265002196296</v>
      </c>
      <c r="D16" s="48">
        <v>1366240.2955467217</v>
      </c>
      <c r="E16" s="48">
        <v>1361917.3142455257</v>
      </c>
      <c r="F16" s="48">
        <v>1332927.7101036436</v>
      </c>
      <c r="G16" s="48">
        <v>1330366.4891037648</v>
      </c>
      <c r="H16" s="57">
        <v>17307.043091101456</v>
      </c>
      <c r="I16" s="57">
        <v>4318.3728850590996</v>
      </c>
      <c r="J16" s="57">
        <v>3080.5</v>
      </c>
      <c r="K16" s="57">
        <v>801</v>
      </c>
      <c r="L16" s="57">
        <v>3310.5</v>
      </c>
      <c r="M16" s="57">
        <v>1134</v>
      </c>
      <c r="N16" s="57">
        <v>1.3</v>
      </c>
      <c r="O16" s="57">
        <v>1.4333333333333333</v>
      </c>
      <c r="P16" s="57">
        <v>0.48200594586136752</v>
      </c>
      <c r="Q16" s="57">
        <v>0.413953488372093</v>
      </c>
    </row>
    <row r="17" spans="1:17" ht="19" customHeight="1">
      <c r="A17" s="49">
        <v>12</v>
      </c>
      <c r="B17" s="57">
        <v>63.495325766237187</v>
      </c>
      <c r="C17" s="57">
        <v>159.31042108111023</v>
      </c>
      <c r="D17" s="48">
        <v>887699.74668382737</v>
      </c>
      <c r="E17" s="48">
        <v>885797.5521145165</v>
      </c>
      <c r="F17" s="48">
        <v>914648.16141672141</v>
      </c>
      <c r="G17" s="48">
        <v>907688.01640773227</v>
      </c>
      <c r="H17" s="57">
        <v>3382.7078851128463</v>
      </c>
      <c r="I17" s="57">
        <v>13562.218047448667</v>
      </c>
      <c r="J17" s="57">
        <v>732</v>
      </c>
      <c r="K17" s="57">
        <v>3055</v>
      </c>
      <c r="L17" s="57">
        <v>1025.5</v>
      </c>
      <c r="M17" s="57">
        <v>5271.333333333333</v>
      </c>
      <c r="N17" s="57">
        <v>1.5</v>
      </c>
      <c r="O17" s="57">
        <v>1.6666666666666667</v>
      </c>
      <c r="P17" s="57">
        <v>0.41650071123755333</v>
      </c>
      <c r="Q17" s="57">
        <v>0.36690820289042803</v>
      </c>
    </row>
    <row r="18" spans="1:17" ht="19" customHeight="1">
      <c r="A18" s="49">
        <v>13</v>
      </c>
      <c r="B18" s="57">
        <v>99.420413319733598</v>
      </c>
      <c r="C18" s="57">
        <v>93.759167522342892</v>
      </c>
      <c r="D18" s="48"/>
      <c r="E18" s="48"/>
      <c r="F18" s="48"/>
      <c r="G18" s="48"/>
      <c r="H18" s="57">
        <v>7619.2766806106083</v>
      </c>
      <c r="I18" s="57">
        <v>5127.9970248274039</v>
      </c>
      <c r="J18" s="57">
        <v>1964</v>
      </c>
      <c r="K18" s="57">
        <v>1402</v>
      </c>
      <c r="L18" s="57">
        <v>2225.6666666666665</v>
      </c>
      <c r="M18" s="57">
        <v>922.66666666666663</v>
      </c>
      <c r="N18" s="57">
        <v>1.1333333333333333</v>
      </c>
      <c r="O18" s="57">
        <v>0.66666666666666663</v>
      </c>
      <c r="P18" s="57">
        <v>0.46877237648182041</v>
      </c>
      <c r="Q18" s="57">
        <v>0.60309721823917406</v>
      </c>
    </row>
    <row r="19" spans="1:17" ht="19" customHeight="1">
      <c r="A19" s="49">
        <v>14</v>
      </c>
      <c r="B19" s="57" t="s">
        <v>61</v>
      </c>
      <c r="C19" s="57">
        <v>48.22051030137996</v>
      </c>
      <c r="D19" s="48"/>
      <c r="E19" s="48"/>
      <c r="F19" s="48"/>
      <c r="G19" s="48"/>
      <c r="H19" s="57" t="s">
        <v>61</v>
      </c>
      <c r="I19" s="57">
        <v>2353.0006369519979</v>
      </c>
      <c r="J19" s="57"/>
      <c r="K19" s="57">
        <v>902.33333333333337</v>
      </c>
      <c r="L19" s="57"/>
      <c r="M19" s="57">
        <v>553.66666666666663</v>
      </c>
      <c r="N19" s="57"/>
      <c r="O19" s="57">
        <v>0.60000000000000009</v>
      </c>
      <c r="P19" s="57"/>
      <c r="Q19" s="57">
        <v>0.61973443223443225</v>
      </c>
    </row>
    <row r="20" spans="1:17" ht="19" customHeight="1">
      <c r="A20" s="46"/>
      <c r="B20" s="57"/>
      <c r="C20" s="57"/>
      <c r="D20" s="48"/>
      <c r="E20" s="48"/>
      <c r="F20" s="48"/>
      <c r="G20" s="48"/>
      <c r="H20" s="57"/>
      <c r="I20" s="57"/>
      <c r="J20" s="57"/>
      <c r="K20" s="57"/>
      <c r="L20" s="57"/>
      <c r="M20" s="57"/>
      <c r="N20" s="57"/>
      <c r="O20" s="57"/>
      <c r="P20" s="57"/>
      <c r="Q20" s="57"/>
    </row>
    <row r="22" spans="1:17" ht="19" customHeight="1">
      <c r="A22" s="75" t="s">
        <v>63</v>
      </c>
      <c r="B22" s="56" t="s">
        <v>60</v>
      </c>
      <c r="C22" s="55"/>
      <c r="D22" s="55"/>
      <c r="E22" s="55"/>
      <c r="F22" s="55"/>
      <c r="G22" s="55"/>
      <c r="H22" s="56" t="s">
        <v>59</v>
      </c>
      <c r="I22" s="55"/>
      <c r="J22" s="77" t="s">
        <v>58</v>
      </c>
      <c r="K22" s="77"/>
      <c r="L22" s="77" t="s">
        <v>57</v>
      </c>
      <c r="M22" s="77"/>
      <c r="N22" s="77" t="s">
        <v>56</v>
      </c>
      <c r="O22" s="78"/>
      <c r="P22" s="79" t="s">
        <v>62</v>
      </c>
      <c r="Q22" s="79"/>
    </row>
    <row r="23" spans="1:17" ht="19" customHeight="1">
      <c r="A23" s="76"/>
      <c r="B23" s="45" t="s">
        <v>54</v>
      </c>
      <c r="C23" s="45" t="s">
        <v>1</v>
      </c>
      <c r="D23" s="45"/>
      <c r="E23" s="45"/>
      <c r="F23" s="45"/>
      <c r="G23" s="45"/>
      <c r="H23" s="45" t="s">
        <v>54</v>
      </c>
      <c r="I23" s="45" t="s">
        <v>1</v>
      </c>
      <c r="J23" s="44" t="s">
        <v>54</v>
      </c>
      <c r="K23" s="44" t="s">
        <v>1</v>
      </c>
      <c r="L23" s="44" t="s">
        <v>54</v>
      </c>
      <c r="M23" s="44" t="s">
        <v>1</v>
      </c>
      <c r="N23" s="44" t="s">
        <v>54</v>
      </c>
      <c r="O23" s="44" t="s">
        <v>1</v>
      </c>
      <c r="P23" s="44" t="s">
        <v>54</v>
      </c>
      <c r="Q23" s="44" t="s">
        <v>1</v>
      </c>
    </row>
    <row r="24" spans="1:17" ht="19" customHeight="1">
      <c r="A24" s="71" t="s">
        <v>53</v>
      </c>
      <c r="B24" s="54">
        <f t="shared" ref="B24:Q24" si="3">AVERAGE(B27:B40)</f>
        <v>63.196743550672558</v>
      </c>
      <c r="C24" s="54">
        <f t="shared" si="3"/>
        <v>77.459051382726344</v>
      </c>
      <c r="D24" s="54">
        <f t="shared" si="3"/>
        <v>1214658.3861421265</v>
      </c>
      <c r="E24" s="54">
        <f t="shared" si="3"/>
        <v>1210009.1210807611</v>
      </c>
      <c r="F24" s="54">
        <f t="shared" si="3"/>
        <v>1205464.074735262</v>
      </c>
      <c r="G24" s="54">
        <f t="shared" si="3"/>
        <v>1199273.3374723257</v>
      </c>
      <c r="H24" s="54">
        <f t="shared" si="3"/>
        <v>4649.2650613653632</v>
      </c>
      <c r="I24" s="54">
        <f t="shared" si="3"/>
        <v>6190.7372629363917</v>
      </c>
      <c r="J24" s="54">
        <f t="shared" si="3"/>
        <v>923.64583333333337</v>
      </c>
      <c r="K24" s="54">
        <f t="shared" si="3"/>
        <v>1375.7142857142858</v>
      </c>
      <c r="L24" s="54">
        <f t="shared" si="3"/>
        <v>1344.7291666666667</v>
      </c>
      <c r="M24" s="54">
        <f t="shared" si="3"/>
        <v>2229.9821428571427</v>
      </c>
      <c r="N24" s="54">
        <f t="shared" si="3"/>
        <v>1.4454545454545453</v>
      </c>
      <c r="O24" s="54">
        <f t="shared" si="3"/>
        <v>1.948076923076923</v>
      </c>
      <c r="P24" s="54">
        <f t="shared" si="3"/>
        <v>0.38913192086807485</v>
      </c>
      <c r="Q24" s="54">
        <f t="shared" si="3"/>
        <v>0.40156592385106465</v>
      </c>
    </row>
    <row r="25" spans="1:17" ht="19" customHeight="1">
      <c r="A25" s="71" t="s">
        <v>52</v>
      </c>
      <c r="B25" s="54">
        <f t="shared" ref="B25:Q25" si="4">STDEV(B27:B40)</f>
        <v>31.159080184712316</v>
      </c>
      <c r="C25" s="54">
        <f t="shared" si="4"/>
        <v>36.312976431314475</v>
      </c>
      <c r="D25" s="54">
        <f t="shared" si="4"/>
        <v>240343.96399717132</v>
      </c>
      <c r="E25" s="54">
        <f t="shared" si="4"/>
        <v>238230.50669283856</v>
      </c>
      <c r="F25" s="54">
        <f t="shared" si="4"/>
        <v>296751.23674916342</v>
      </c>
      <c r="G25" s="54">
        <f t="shared" si="4"/>
        <v>294053.0152215088</v>
      </c>
      <c r="H25" s="54">
        <f t="shared" si="4"/>
        <v>2855.5700816459262</v>
      </c>
      <c r="I25" s="54">
        <f t="shared" si="4"/>
        <v>4126.8152102759341</v>
      </c>
      <c r="J25" s="54">
        <f t="shared" si="4"/>
        <v>657.24268606820681</v>
      </c>
      <c r="K25" s="54">
        <f t="shared" si="4"/>
        <v>1018.1149287981973</v>
      </c>
      <c r="L25" s="54">
        <f t="shared" si="4"/>
        <v>958.84002160241266</v>
      </c>
      <c r="M25" s="54">
        <f t="shared" si="4"/>
        <v>2111.6378178312339</v>
      </c>
      <c r="N25" s="54">
        <f t="shared" si="4"/>
        <v>0.34889435754576609</v>
      </c>
      <c r="O25" s="54">
        <f t="shared" si="4"/>
        <v>1.3157880060720557</v>
      </c>
      <c r="P25" s="54">
        <f t="shared" si="4"/>
        <v>0.10623143689544784</v>
      </c>
      <c r="Q25" s="54">
        <f t="shared" si="4"/>
        <v>0.17425870127223025</v>
      </c>
    </row>
    <row r="26" spans="1:17" ht="19" customHeight="1">
      <c r="A26" s="72" t="s">
        <v>51</v>
      </c>
      <c r="B26" s="53">
        <f t="shared" ref="B26:Q26" si="5">B25/SQRT(12)</f>
        <v>8.9948516661723961</v>
      </c>
      <c r="C26" s="53">
        <f t="shared" si="5"/>
        <v>10.482653358847974</v>
      </c>
      <c r="D26" s="53">
        <f t="shared" si="5"/>
        <v>69381.326155934294</v>
      </c>
      <c r="E26" s="53">
        <f t="shared" si="5"/>
        <v>68771.223584145642</v>
      </c>
      <c r="F26" s="53">
        <f t="shared" si="5"/>
        <v>85664.703209741943</v>
      </c>
      <c r="G26" s="53">
        <f t="shared" si="5"/>
        <v>84885.793747079617</v>
      </c>
      <c r="H26" s="53">
        <f t="shared" si="5"/>
        <v>824.3320776640586</v>
      </c>
      <c r="I26" s="53">
        <f t="shared" si="5"/>
        <v>1191.3089362743265</v>
      </c>
      <c r="J26" s="53">
        <f t="shared" si="5"/>
        <v>189.72962086219596</v>
      </c>
      <c r="K26" s="53">
        <f t="shared" si="5"/>
        <v>293.90446410380798</v>
      </c>
      <c r="L26" s="53">
        <f t="shared" si="5"/>
        <v>276.79327229096981</v>
      </c>
      <c r="M26" s="53">
        <f t="shared" si="5"/>
        <v>609.57733127792847</v>
      </c>
      <c r="N26" s="53">
        <f t="shared" si="5"/>
        <v>0.1007171256238948</v>
      </c>
      <c r="O26" s="53">
        <f t="shared" si="5"/>
        <v>0.37983527975109116</v>
      </c>
      <c r="P26" s="53">
        <f t="shared" si="5"/>
        <v>3.0666374343993778E-2</v>
      </c>
      <c r="Q26" s="53">
        <f t="shared" si="5"/>
        <v>5.0304154044078363E-2</v>
      </c>
    </row>
    <row r="27" spans="1:17" ht="19" customHeight="1">
      <c r="A27" s="49">
        <v>1</v>
      </c>
      <c r="B27" s="48" t="s">
        <v>61</v>
      </c>
      <c r="C27" s="48">
        <v>64.049883981903051</v>
      </c>
      <c r="D27" s="48" t="s">
        <v>61</v>
      </c>
      <c r="E27" s="48" t="s">
        <v>61</v>
      </c>
      <c r="F27" s="47">
        <v>1093577.7568744526</v>
      </c>
      <c r="G27" s="47">
        <v>1089115.585684139</v>
      </c>
      <c r="H27" s="48" t="s">
        <v>61</v>
      </c>
      <c r="I27" s="48">
        <v>4462.1711903135292</v>
      </c>
      <c r="J27" s="52" t="s">
        <v>61</v>
      </c>
      <c r="K27" s="52">
        <v>693.25</v>
      </c>
      <c r="L27" s="52" t="s">
        <v>61</v>
      </c>
      <c r="M27" s="52">
        <v>1104.25</v>
      </c>
      <c r="N27" s="52" t="s">
        <v>61</v>
      </c>
      <c r="O27" s="52">
        <v>1.6</v>
      </c>
      <c r="P27" s="47"/>
      <c r="Q27" s="47">
        <f t="shared" ref="Q27:Q40" si="6">K27/(K27+M27)</f>
        <v>0.38567454798331013</v>
      </c>
    </row>
    <row r="28" spans="1:17" ht="19" customHeight="1">
      <c r="A28" s="49">
        <v>2</v>
      </c>
      <c r="B28" s="48">
        <v>130.28222155746107</v>
      </c>
      <c r="C28" s="48">
        <v>112.45224078993576</v>
      </c>
      <c r="D28" s="48">
        <v>1568334.838838429</v>
      </c>
      <c r="E28" s="48">
        <v>1558068.6485467481</v>
      </c>
      <c r="F28" s="47">
        <v>1381837.8417979435</v>
      </c>
      <c r="G28" s="47">
        <v>1374459.3292027458</v>
      </c>
      <c r="H28" s="48">
        <v>10266.190291680861</v>
      </c>
      <c r="I28" s="48">
        <v>7378.5125951976515</v>
      </c>
      <c r="J28" s="52">
        <v>2286.25</v>
      </c>
      <c r="K28" s="52">
        <v>1760.25</v>
      </c>
      <c r="L28" s="52">
        <v>3209</v>
      </c>
      <c r="M28" s="52">
        <v>1331</v>
      </c>
      <c r="N28" s="52">
        <v>1.4</v>
      </c>
      <c r="O28" s="52">
        <v>0.77500000000000002</v>
      </c>
      <c r="P28" s="47">
        <f t="shared" ref="P28:P39" si="7">J28/(J28+L28)</f>
        <v>0.41604112642736907</v>
      </c>
      <c r="Q28" s="47">
        <f t="shared" si="6"/>
        <v>0.56942984229680549</v>
      </c>
    </row>
    <row r="29" spans="1:17" ht="19" customHeight="1">
      <c r="A29" s="49">
        <v>3</v>
      </c>
      <c r="B29" s="48">
        <v>77.667560249348668</v>
      </c>
      <c r="C29" s="48">
        <v>145.79644158669555</v>
      </c>
      <c r="D29" s="48">
        <v>1501274.4095502149</v>
      </c>
      <c r="E29" s="48">
        <v>1494520.101534242</v>
      </c>
      <c r="F29" s="47">
        <v>1797736.5800509357</v>
      </c>
      <c r="G29" s="47">
        <v>1782656.8425113996</v>
      </c>
      <c r="H29" s="48">
        <v>6754.3080159728415</v>
      </c>
      <c r="I29" s="48">
        <v>15079.737539536087</v>
      </c>
      <c r="J29" s="52">
        <v>910.5</v>
      </c>
      <c r="K29" s="52">
        <v>3386</v>
      </c>
      <c r="L29" s="52">
        <v>1966</v>
      </c>
      <c r="M29" s="52">
        <v>4056.75</v>
      </c>
      <c r="N29" s="52">
        <v>2.375</v>
      </c>
      <c r="O29" s="52">
        <v>1.4000000000000001</v>
      </c>
      <c r="P29" s="47">
        <f t="shared" si="7"/>
        <v>0.31653050582304887</v>
      </c>
      <c r="Q29" s="47">
        <f t="shared" si="6"/>
        <v>0.45493937052836653</v>
      </c>
    </row>
    <row r="30" spans="1:17" ht="19" customHeight="1">
      <c r="A30" s="49">
        <v>4</v>
      </c>
      <c r="B30" s="48">
        <v>63.056934968175007</v>
      </c>
      <c r="C30" s="48">
        <v>24.303728088297468</v>
      </c>
      <c r="D30" s="48">
        <v>1314202.9425947792</v>
      </c>
      <c r="E30" s="48">
        <v>1309807.9038905334</v>
      </c>
      <c r="F30" s="47">
        <v>918953.39635402581</v>
      </c>
      <c r="G30" s="47">
        <v>918024.22153034748</v>
      </c>
      <c r="H30" s="48">
        <v>4395.0387042458169</v>
      </c>
      <c r="I30" s="48">
        <v>929.17482367833145</v>
      </c>
      <c r="J30" s="52">
        <v>873.5</v>
      </c>
      <c r="K30" s="52">
        <v>176.25</v>
      </c>
      <c r="L30" s="52">
        <v>1260.75</v>
      </c>
      <c r="M30" s="52">
        <v>331.25</v>
      </c>
      <c r="N30" s="52">
        <v>1.325</v>
      </c>
      <c r="O30" s="52">
        <v>2.0749999999999997</v>
      </c>
      <c r="P30" s="47">
        <f t="shared" si="7"/>
        <v>0.40927726367576434</v>
      </c>
      <c r="Q30" s="47">
        <f t="shared" si="6"/>
        <v>0.34729064039408869</v>
      </c>
    </row>
    <row r="31" spans="1:17" ht="19" customHeight="1">
      <c r="A31" s="49">
        <v>5</v>
      </c>
      <c r="B31" s="48">
        <v>11.176498271761027</v>
      </c>
      <c r="C31" s="48">
        <v>25.251792408769631</v>
      </c>
      <c r="D31" s="48">
        <v>1216919.0855937982</v>
      </c>
      <c r="E31" s="48">
        <v>1216176.9017843213</v>
      </c>
      <c r="F31" s="47">
        <v>1057718.1899579132</v>
      </c>
      <c r="G31" s="47">
        <v>1054511.420215084</v>
      </c>
      <c r="H31" s="48">
        <v>742.18380947690457</v>
      </c>
      <c r="I31" s="48">
        <v>3206.7697428292595</v>
      </c>
      <c r="J31" s="52">
        <v>17</v>
      </c>
      <c r="K31" s="52">
        <v>99.75</v>
      </c>
      <c r="L31" s="52">
        <v>178.75</v>
      </c>
      <c r="M31" s="52">
        <v>508.5</v>
      </c>
      <c r="N31" s="52"/>
      <c r="O31" s="52"/>
      <c r="P31" s="47">
        <f t="shared" si="7"/>
        <v>8.6845466155810985E-2</v>
      </c>
      <c r="Q31" s="47">
        <f t="shared" si="6"/>
        <v>0.16399506781750925</v>
      </c>
    </row>
    <row r="32" spans="1:17" ht="19" customHeight="1">
      <c r="A32" s="49">
        <v>6</v>
      </c>
      <c r="B32" s="48">
        <v>59.996014960254783</v>
      </c>
      <c r="C32" s="48">
        <v>83.471945239501991</v>
      </c>
      <c r="D32" s="48">
        <v>1190434.1662610678</v>
      </c>
      <c r="E32" s="48">
        <v>1186249.8841727418</v>
      </c>
      <c r="F32" s="47">
        <v>1051698.3830838818</v>
      </c>
      <c r="G32" s="47">
        <v>1043935.336686982</v>
      </c>
      <c r="H32" s="48">
        <v>4184.2820883260574</v>
      </c>
      <c r="I32" s="48">
        <v>7763.046396899852</v>
      </c>
      <c r="J32" s="52">
        <v>855.25</v>
      </c>
      <c r="K32" s="52">
        <v>1964.25</v>
      </c>
      <c r="L32" s="52">
        <v>1200</v>
      </c>
      <c r="M32" s="52">
        <v>6400.5</v>
      </c>
      <c r="N32" s="52">
        <v>1.35</v>
      </c>
      <c r="O32" s="52">
        <v>2.4</v>
      </c>
      <c r="P32" s="47">
        <f t="shared" si="7"/>
        <v>0.41612942464420388</v>
      </c>
      <c r="Q32" s="47">
        <f t="shared" si="6"/>
        <v>0.23482471084013271</v>
      </c>
    </row>
    <row r="33" spans="1:17" ht="19" customHeight="1">
      <c r="A33" s="49">
        <v>7</v>
      </c>
      <c r="B33" s="48">
        <v>91.35364224133366</v>
      </c>
      <c r="C33" s="48">
        <v>121.78894584180311</v>
      </c>
      <c r="D33" s="48">
        <v>1164885.9020384899</v>
      </c>
      <c r="E33" s="48">
        <v>1157995.2707582787</v>
      </c>
      <c r="F33" s="47">
        <v>1539802.6243765231</v>
      </c>
      <c r="G33" s="47">
        <v>1526534.3808999988</v>
      </c>
      <c r="H33" s="48">
        <v>6890.6312802112661</v>
      </c>
      <c r="I33" s="48">
        <v>13268.243476524251</v>
      </c>
      <c r="J33" s="52">
        <v>1534.75</v>
      </c>
      <c r="K33" s="52">
        <v>2092.75</v>
      </c>
      <c r="L33" s="52">
        <v>2683.75</v>
      </c>
      <c r="M33" s="52">
        <v>6377</v>
      </c>
      <c r="N33" s="52">
        <v>1.7000000000000002</v>
      </c>
      <c r="O33" s="52">
        <v>3.05</v>
      </c>
      <c r="P33" s="47">
        <f t="shared" si="7"/>
        <v>0.36381415194974515</v>
      </c>
      <c r="Q33" s="47">
        <f t="shared" si="6"/>
        <v>0.24708521502995956</v>
      </c>
    </row>
    <row r="34" spans="1:17" ht="19" customHeight="1">
      <c r="A34" s="49">
        <v>8</v>
      </c>
      <c r="B34" s="48">
        <v>59.080579117389803</v>
      </c>
      <c r="C34" s="48">
        <v>56.875821059361186</v>
      </c>
      <c r="D34" s="48">
        <v>1193100.0098298842</v>
      </c>
      <c r="E34" s="48">
        <v>1189195.2637983884</v>
      </c>
      <c r="F34" s="47">
        <v>1244953.8681175788</v>
      </c>
      <c r="G34" s="47">
        <v>1242344.0447894661</v>
      </c>
      <c r="H34" s="48">
        <v>3904.7460314957425</v>
      </c>
      <c r="I34" s="48">
        <v>2609.8233281127177</v>
      </c>
      <c r="J34" s="52">
        <v>779</v>
      </c>
      <c r="K34" s="52">
        <v>629</v>
      </c>
      <c r="L34" s="52">
        <v>1129.25</v>
      </c>
      <c r="M34" s="52">
        <v>852.5</v>
      </c>
      <c r="N34" s="52">
        <v>1.375</v>
      </c>
      <c r="O34" s="52">
        <v>1.375</v>
      </c>
      <c r="P34" s="47">
        <f t="shared" si="7"/>
        <v>0.40822743351238044</v>
      </c>
      <c r="Q34" s="47">
        <f t="shared" si="6"/>
        <v>0.424569692878839</v>
      </c>
    </row>
    <row r="35" spans="1:17" ht="19" customHeight="1">
      <c r="A35" s="49">
        <v>9</v>
      </c>
      <c r="B35" s="48">
        <v>81.414253893510775</v>
      </c>
      <c r="C35" s="48">
        <v>105.20657486284925</v>
      </c>
      <c r="D35" s="48">
        <v>1377315.7350643442</v>
      </c>
      <c r="E35" s="48">
        <v>1369185.897712914</v>
      </c>
      <c r="F35" s="47">
        <v>1523487.0841245693</v>
      </c>
      <c r="G35" s="47">
        <v>1514508.8645707495</v>
      </c>
      <c r="H35" s="48">
        <v>8129.8373514302075</v>
      </c>
      <c r="I35" s="48">
        <v>8978.2195538198575</v>
      </c>
      <c r="J35" s="52">
        <v>1812.25</v>
      </c>
      <c r="K35" s="52">
        <v>1854.75</v>
      </c>
      <c r="L35" s="52">
        <v>2150.75</v>
      </c>
      <c r="M35" s="52">
        <v>2772.5</v>
      </c>
      <c r="N35" s="52">
        <v>1.35</v>
      </c>
      <c r="O35" s="52">
        <v>1.65</v>
      </c>
      <c r="P35" s="47">
        <f t="shared" si="7"/>
        <v>0.45729245521069894</v>
      </c>
      <c r="Q35" s="47">
        <f t="shared" si="6"/>
        <v>0.40083202766221837</v>
      </c>
    </row>
    <row r="36" spans="1:17" ht="19" customHeight="1">
      <c r="A36" s="49">
        <v>10</v>
      </c>
      <c r="B36" s="48">
        <v>35.983416267028424</v>
      </c>
      <c r="C36" s="48">
        <v>50.925445481528833</v>
      </c>
      <c r="D36" s="48">
        <v>728135.22752425086</v>
      </c>
      <c r="E36" s="48">
        <v>726389.51708489435</v>
      </c>
      <c r="F36" s="47">
        <v>795272.08546656184</v>
      </c>
      <c r="G36" s="47">
        <v>791892.92166087055</v>
      </c>
      <c r="H36" s="48">
        <v>1745.7104393565096</v>
      </c>
      <c r="I36" s="48">
        <v>3379.1638056912925</v>
      </c>
      <c r="J36" s="52">
        <v>518</v>
      </c>
      <c r="K36" s="52">
        <v>810.25</v>
      </c>
      <c r="L36" s="52">
        <v>663.5</v>
      </c>
      <c r="M36" s="52">
        <v>1259</v>
      </c>
      <c r="N36" s="52">
        <v>1.2750000000000001</v>
      </c>
      <c r="O36" s="52">
        <v>1.625</v>
      </c>
      <c r="P36" s="47">
        <f t="shared" si="7"/>
        <v>0.43842573000423191</v>
      </c>
      <c r="Q36" s="47">
        <f t="shared" si="6"/>
        <v>0.39156699287181346</v>
      </c>
    </row>
    <row r="37" spans="1:17" ht="19" customHeight="1">
      <c r="A37" s="49">
        <v>11</v>
      </c>
      <c r="B37" s="48">
        <v>41.624221073793073</v>
      </c>
      <c r="C37" s="48">
        <v>50.700487212597601</v>
      </c>
      <c r="D37" s="48">
        <v>1067358.2741797098</v>
      </c>
      <c r="E37" s="48">
        <v>1064805.1973260285</v>
      </c>
      <c r="F37" s="47">
        <v>865191.59072442935</v>
      </c>
      <c r="G37" s="47">
        <v>858738.47868348879</v>
      </c>
      <c r="H37" s="48">
        <v>2553.0768536813557</v>
      </c>
      <c r="I37" s="48">
        <v>6453.1120409405557</v>
      </c>
      <c r="J37" s="52">
        <v>274.75</v>
      </c>
      <c r="K37" s="52">
        <v>338.25</v>
      </c>
      <c r="L37" s="52">
        <v>393.5</v>
      </c>
      <c r="M37" s="52">
        <v>1611.75</v>
      </c>
      <c r="N37" s="52">
        <v>1.45</v>
      </c>
      <c r="O37" s="52">
        <v>5.2499999999999991</v>
      </c>
      <c r="P37" s="47">
        <f t="shared" si="7"/>
        <v>0.41114852225963339</v>
      </c>
      <c r="Q37" s="47">
        <f t="shared" si="6"/>
        <v>0.17346153846153847</v>
      </c>
    </row>
    <row r="38" spans="1:17" ht="19" customHeight="1">
      <c r="A38" s="49">
        <v>12</v>
      </c>
      <c r="B38" s="48">
        <v>72.238056945030138</v>
      </c>
      <c r="C38" s="48">
        <v>71.700221938403104</v>
      </c>
      <c r="D38" s="48">
        <v>1366240.2955467217</v>
      </c>
      <c r="E38" s="48">
        <v>1361917.3142455257</v>
      </c>
      <c r="F38" s="47">
        <v>1332927.7101036436</v>
      </c>
      <c r="G38" s="47">
        <v>1330366.4891037648</v>
      </c>
      <c r="H38" s="48">
        <v>4322.9813011959195</v>
      </c>
      <c r="I38" s="48">
        <v>2561.2209998788312</v>
      </c>
      <c r="J38" s="52">
        <v>835.75</v>
      </c>
      <c r="K38" s="52">
        <v>793.75</v>
      </c>
      <c r="L38" s="52">
        <v>797.25</v>
      </c>
      <c r="M38" s="52">
        <v>586.25</v>
      </c>
      <c r="N38" s="52">
        <v>1</v>
      </c>
      <c r="O38" s="52">
        <v>0.72500000000000009</v>
      </c>
      <c r="P38" s="47">
        <f t="shared" si="7"/>
        <v>0.51178812002449481</v>
      </c>
      <c r="Q38" s="47">
        <f t="shared" si="6"/>
        <v>0.5751811594202898</v>
      </c>
    </row>
    <row r="39" spans="1:17" ht="19" customHeight="1">
      <c r="A39" s="49">
        <v>13</v>
      </c>
      <c r="B39" s="48">
        <v>34.487523062984216</v>
      </c>
      <c r="C39" s="48">
        <v>104.98383776697193</v>
      </c>
      <c r="D39" s="48">
        <v>887699.74668382737</v>
      </c>
      <c r="E39" s="48">
        <v>885797.5521145165</v>
      </c>
      <c r="F39" s="47">
        <v>914648.16141672141</v>
      </c>
      <c r="G39" s="47">
        <v>907688.01640773227</v>
      </c>
      <c r="H39" s="48">
        <v>1902.1945693108719</v>
      </c>
      <c r="I39" s="48">
        <v>6960.1450089891441</v>
      </c>
      <c r="J39" s="52">
        <v>386.75</v>
      </c>
      <c r="K39" s="52">
        <v>2853.75</v>
      </c>
      <c r="L39" s="52">
        <v>504.25</v>
      </c>
      <c r="M39" s="52">
        <v>3608.5</v>
      </c>
      <c r="N39" s="52">
        <v>1.2999999999999998</v>
      </c>
      <c r="O39" s="52">
        <v>3.1999999999999997</v>
      </c>
      <c r="P39" s="47">
        <f t="shared" si="7"/>
        <v>0.43406285072951739</v>
      </c>
      <c r="Q39" s="47">
        <f t="shared" si="6"/>
        <v>0.44160315679523388</v>
      </c>
    </row>
    <row r="40" spans="1:17" ht="19" customHeight="1">
      <c r="A40" s="49">
        <v>14</v>
      </c>
      <c r="B40" s="48" t="s">
        <v>61</v>
      </c>
      <c r="C40" s="48">
        <v>66.919353099550349</v>
      </c>
      <c r="D40" s="48" t="s">
        <v>61</v>
      </c>
      <c r="E40" s="48" t="s">
        <v>61</v>
      </c>
      <c r="F40" s="47">
        <v>1358691.7738444891</v>
      </c>
      <c r="G40" s="47">
        <v>1355050.792665791</v>
      </c>
      <c r="H40" s="48" t="s">
        <v>61</v>
      </c>
      <c r="I40" s="48">
        <v>3640.98117869813</v>
      </c>
      <c r="J40" s="52" t="s">
        <v>61</v>
      </c>
      <c r="K40" s="52">
        <v>1807.75</v>
      </c>
      <c r="L40" s="52" t="s">
        <v>61</v>
      </c>
      <c r="M40" s="52">
        <v>420</v>
      </c>
      <c r="N40" s="52" t="s">
        <v>61</v>
      </c>
      <c r="O40" s="52">
        <v>0.2</v>
      </c>
      <c r="P40" s="47"/>
      <c r="Q40" s="47">
        <f t="shared" si="6"/>
        <v>0.81146897093479964</v>
      </c>
    </row>
    <row r="41" spans="1:17" ht="19" customHeight="1">
      <c r="A41" s="46"/>
      <c r="B41" s="48">
        <f>TTEST(B27:B40,C27:C40,2,1)</f>
        <v>9.9907896487503228E-2</v>
      </c>
      <c r="C41" s="48"/>
      <c r="D41" s="48"/>
      <c r="E41" s="48"/>
      <c r="F41" s="47"/>
      <c r="G41" s="47"/>
      <c r="H41" s="48">
        <f>TTEST(H27:H40,I27:I40,2,1)</f>
        <v>0.10760175404515229</v>
      </c>
      <c r="I41" s="48"/>
      <c r="J41" s="48">
        <f>TTEST(J27:J40,K27:K40,2,1)</f>
        <v>0.14439023958215308</v>
      </c>
      <c r="K41" s="52"/>
      <c r="L41" s="48">
        <f>TTEST(L27:L40,M27:M40,2,1)</f>
        <v>8.2613293993568856E-2</v>
      </c>
      <c r="M41" s="52"/>
      <c r="N41" s="48">
        <f>TTEST(N27:N40,O27:O40,2,1)</f>
        <v>0.11630966307748888</v>
      </c>
      <c r="O41" s="52"/>
      <c r="P41" s="48">
        <f>TTEST(P27:P40,Q27:Q40,2,1)</f>
        <v>0.56997549347695542</v>
      </c>
      <c r="Q41" s="47"/>
    </row>
    <row r="43" spans="1:17" ht="19" customHeight="1">
      <c r="A43" s="86" t="s">
        <v>34</v>
      </c>
      <c r="B43" s="88" t="s">
        <v>60</v>
      </c>
      <c r="C43" s="89"/>
      <c r="D43" s="68"/>
      <c r="E43" s="68"/>
      <c r="F43" s="68"/>
      <c r="G43" s="68"/>
      <c r="H43" s="89" t="s">
        <v>59</v>
      </c>
      <c r="I43" s="89"/>
      <c r="J43" s="85" t="s">
        <v>58</v>
      </c>
      <c r="K43" s="85"/>
      <c r="L43" s="85" t="s">
        <v>57</v>
      </c>
      <c r="M43" s="85"/>
      <c r="N43" s="85" t="s">
        <v>56</v>
      </c>
      <c r="O43" s="85"/>
      <c r="P43" s="85" t="s">
        <v>55</v>
      </c>
      <c r="Q43" s="85"/>
    </row>
    <row r="44" spans="1:17" ht="19" customHeight="1">
      <c r="A44" s="87"/>
      <c r="B44" s="45" t="s">
        <v>54</v>
      </c>
      <c r="C44" s="45" t="s">
        <v>1</v>
      </c>
      <c r="D44" s="45"/>
      <c r="E44" s="45"/>
      <c r="F44" s="45"/>
      <c r="G44" s="45"/>
      <c r="H44" s="45" t="s">
        <v>54</v>
      </c>
      <c r="I44" s="45" t="s">
        <v>1</v>
      </c>
      <c r="J44" s="44" t="s">
        <v>54</v>
      </c>
      <c r="K44" s="44" t="s">
        <v>1</v>
      </c>
      <c r="L44" s="44" t="s">
        <v>54</v>
      </c>
      <c r="M44" s="44" t="s">
        <v>1</v>
      </c>
      <c r="N44" s="44" t="s">
        <v>54</v>
      </c>
      <c r="O44" s="44" t="s">
        <v>1</v>
      </c>
      <c r="P44" s="44" t="s">
        <v>54</v>
      </c>
      <c r="Q44" s="44" t="s">
        <v>1</v>
      </c>
    </row>
    <row r="45" spans="1:17" ht="19" customHeight="1">
      <c r="A45" s="71" t="s">
        <v>53</v>
      </c>
      <c r="B45" s="51">
        <f t="shared" ref="B45:Q45" si="8">AVERAGE(B47:B65)</f>
        <v>48.321261849308044</v>
      </c>
      <c r="C45" s="51">
        <f t="shared" si="8"/>
        <v>62.897111806033735</v>
      </c>
      <c r="D45" s="51">
        <f t="shared" si="8"/>
        <v>961323.01487903134</v>
      </c>
      <c r="E45" s="51">
        <f t="shared" si="8"/>
        <v>957424.60298112617</v>
      </c>
      <c r="F45" s="51">
        <f t="shared" si="8"/>
        <v>1050227.4121107541</v>
      </c>
      <c r="G45" s="51">
        <f t="shared" si="8"/>
        <v>1040739.4946006709</v>
      </c>
      <c r="H45" s="51">
        <f t="shared" si="8"/>
        <v>4424.9201855695501</v>
      </c>
      <c r="I45" s="51">
        <f t="shared" si="8"/>
        <v>10096.730071787015</v>
      </c>
      <c r="J45" s="51">
        <f t="shared" si="8"/>
        <v>576.23265648152164</v>
      </c>
      <c r="K45" s="51">
        <f t="shared" si="8"/>
        <v>986.30592151972655</v>
      </c>
      <c r="L45" s="51">
        <f t="shared" si="8"/>
        <v>1154.5425379832366</v>
      </c>
      <c r="M45" s="51">
        <f t="shared" si="8"/>
        <v>1916.2248902862366</v>
      </c>
      <c r="N45" s="51">
        <f t="shared" si="8"/>
        <v>2.9846957426069558</v>
      </c>
      <c r="O45" s="51">
        <f t="shared" si="8"/>
        <v>4.0671835678951256</v>
      </c>
      <c r="P45" s="51">
        <f t="shared" si="8"/>
        <v>0.33236261784014803</v>
      </c>
      <c r="Q45" s="51">
        <f t="shared" si="8"/>
        <v>0.33561419727589115</v>
      </c>
    </row>
    <row r="46" spans="1:17" ht="19" customHeight="1">
      <c r="A46" s="71" t="s">
        <v>52</v>
      </c>
      <c r="B46" s="50">
        <v>24.960367680015281</v>
      </c>
      <c r="C46" s="50">
        <v>35.355742512327247</v>
      </c>
      <c r="D46" s="50">
        <v>179972.60278272157</v>
      </c>
      <c r="E46" s="50">
        <v>183280.51680857642</v>
      </c>
      <c r="F46" s="50">
        <v>280546.33733061759</v>
      </c>
      <c r="G46" s="50">
        <v>272883.89902741415</v>
      </c>
      <c r="H46" s="50">
        <v>4515.1521376780902</v>
      </c>
      <c r="I46" s="50">
        <v>15147.530860929368</v>
      </c>
      <c r="J46" s="50">
        <v>346.26820370599876</v>
      </c>
      <c r="K46" s="50">
        <v>726.580968823126</v>
      </c>
      <c r="L46" s="50">
        <v>1344.892896789723</v>
      </c>
      <c r="M46" s="50">
        <v>2035.0660876915817</v>
      </c>
      <c r="N46" s="50">
        <v>3.4103650228157103</v>
      </c>
      <c r="O46" s="50">
        <v>6.7465260899530044</v>
      </c>
      <c r="P46" s="50">
        <v>0.2510771265138218</v>
      </c>
      <c r="Q46" s="50">
        <v>0.26284639597313531</v>
      </c>
    </row>
    <row r="47" spans="1:17" ht="19" customHeight="1">
      <c r="A47" s="49">
        <v>1</v>
      </c>
      <c r="B47" s="48">
        <v>56.358189338526834</v>
      </c>
      <c r="C47" s="48" t="s">
        <v>61</v>
      </c>
      <c r="D47" s="48">
        <v>1273528.2682931505</v>
      </c>
      <c r="E47" s="48">
        <v>1271470.9474202462</v>
      </c>
      <c r="F47" s="47" t="s">
        <v>61</v>
      </c>
      <c r="G47" s="47" t="s">
        <v>61</v>
      </c>
      <c r="H47" s="48">
        <v>2057.3208729042672</v>
      </c>
      <c r="I47" s="48" t="s">
        <v>61</v>
      </c>
      <c r="J47" s="47">
        <v>698.5</v>
      </c>
      <c r="K47" s="47" t="s">
        <v>61</v>
      </c>
      <c r="L47" s="47">
        <v>241.5</v>
      </c>
      <c r="M47" s="47" t="s">
        <v>61</v>
      </c>
      <c r="N47" s="47">
        <v>0.35</v>
      </c>
      <c r="O47" s="47" t="s">
        <v>61</v>
      </c>
      <c r="P47" s="47">
        <f t="shared" ref="P47:P53" si="9">J47/(J47+L47)</f>
        <v>0.74308510638297876</v>
      </c>
      <c r="Q47" s="47"/>
    </row>
    <row r="48" spans="1:17" ht="19" customHeight="1">
      <c r="A48" s="49">
        <v>2</v>
      </c>
      <c r="B48" s="48">
        <v>55.245760621668218</v>
      </c>
      <c r="C48" s="48" t="s">
        <v>61</v>
      </c>
      <c r="D48" s="48">
        <v>1238703.2984594596</v>
      </c>
      <c r="E48" s="48">
        <v>1236047.8573447959</v>
      </c>
      <c r="F48" s="47" t="s">
        <v>61</v>
      </c>
      <c r="G48" s="47" t="s">
        <v>61</v>
      </c>
      <c r="H48" s="48">
        <v>2655.4411146636121</v>
      </c>
      <c r="I48" s="48" t="s">
        <v>61</v>
      </c>
      <c r="J48" s="47">
        <v>541</v>
      </c>
      <c r="K48" s="47" t="s">
        <v>61</v>
      </c>
      <c r="L48" s="47">
        <v>1232</v>
      </c>
      <c r="M48" s="47" t="s">
        <v>61</v>
      </c>
      <c r="N48" s="47">
        <v>2.1500000000000004</v>
      </c>
      <c r="O48" s="47" t="s">
        <v>61</v>
      </c>
      <c r="P48" s="47">
        <f t="shared" si="9"/>
        <v>0.30513254371122389</v>
      </c>
      <c r="Q48" s="47"/>
    </row>
    <row r="49" spans="1:17" ht="19" customHeight="1">
      <c r="A49" s="49">
        <v>3</v>
      </c>
      <c r="B49" s="48">
        <v>8.3767181073496779</v>
      </c>
      <c r="C49" s="48">
        <v>8.1065244531597731</v>
      </c>
      <c r="D49" s="48">
        <v>1251605.3747906836</v>
      </c>
      <c r="E49" s="48">
        <v>1251336.134027333</v>
      </c>
      <c r="F49" s="47">
        <v>1112284.7153269229</v>
      </c>
      <c r="G49" s="47">
        <v>1112022.9756250007</v>
      </c>
      <c r="H49" s="48">
        <v>269.24076335062273</v>
      </c>
      <c r="I49" s="48">
        <v>261.73970192228444</v>
      </c>
      <c r="J49" s="47">
        <v>11.5</v>
      </c>
      <c r="K49" s="47">
        <v>5.5</v>
      </c>
      <c r="L49" s="47">
        <v>113.5</v>
      </c>
      <c r="M49" s="47">
        <v>115</v>
      </c>
      <c r="N49" s="47">
        <v>9.6</v>
      </c>
      <c r="O49" s="47">
        <v>19.45</v>
      </c>
      <c r="P49" s="47">
        <f t="shared" si="9"/>
        <v>9.1999999999999998E-2</v>
      </c>
      <c r="Q49" s="47">
        <f>K49/(K49+M49)</f>
        <v>4.5643153526970952E-2</v>
      </c>
    </row>
    <row r="50" spans="1:17" ht="19" customHeight="1">
      <c r="A50" s="49">
        <v>4</v>
      </c>
      <c r="B50" s="48">
        <v>90.652524987322806</v>
      </c>
      <c r="C50" s="48">
        <v>103.33011517216335</v>
      </c>
      <c r="D50" s="48">
        <v>1212718.9660380001</v>
      </c>
      <c r="E50" s="48">
        <v>1207123.6713872405</v>
      </c>
      <c r="F50" s="47">
        <v>1533054.022261481</v>
      </c>
      <c r="G50" s="47">
        <v>1489481.2066521861</v>
      </c>
      <c r="H50" s="48">
        <v>5595.2946507595479</v>
      </c>
      <c r="I50" s="48">
        <v>43572.815609294921</v>
      </c>
      <c r="J50" s="47">
        <v>1181.5</v>
      </c>
      <c r="K50" s="47">
        <v>1080</v>
      </c>
      <c r="L50" s="47">
        <v>1165.5</v>
      </c>
      <c r="M50" s="47">
        <v>4907.5</v>
      </c>
      <c r="N50" s="47">
        <v>0.95</v>
      </c>
      <c r="O50" s="47">
        <v>4.6500000000000004</v>
      </c>
      <c r="P50" s="47">
        <f t="shared" si="9"/>
        <v>0.50340860673199828</v>
      </c>
      <c r="Q50" s="47">
        <f>K50/(K50+M50)</f>
        <v>0.18037578288100209</v>
      </c>
    </row>
    <row r="51" spans="1:17" ht="19" customHeight="1">
      <c r="A51" s="49">
        <v>5</v>
      </c>
      <c r="B51" s="48">
        <v>71.125386931721138</v>
      </c>
      <c r="C51" s="48">
        <v>73.484802304410607</v>
      </c>
      <c r="D51" s="48">
        <v>1386686.4229071427</v>
      </c>
      <c r="E51" s="48">
        <v>1384135.1067673652</v>
      </c>
      <c r="F51" s="47">
        <v>1324275.9286755247</v>
      </c>
      <c r="G51" s="47">
        <v>1321968.9624099173</v>
      </c>
      <c r="H51" s="48">
        <v>2551.3161397774238</v>
      </c>
      <c r="I51" s="48">
        <v>2306.9662656073924</v>
      </c>
      <c r="J51" s="47">
        <v>848</v>
      </c>
      <c r="K51" s="47">
        <v>900</v>
      </c>
      <c r="L51" s="47">
        <v>324</v>
      </c>
      <c r="M51" s="47">
        <v>238.5</v>
      </c>
      <c r="N51" s="47">
        <v>0.4</v>
      </c>
      <c r="O51" s="47">
        <v>0.25</v>
      </c>
      <c r="P51" s="47">
        <f t="shared" si="9"/>
        <v>0.7235494880546075</v>
      </c>
      <c r="Q51" s="47">
        <f>K51/(K51+M51)</f>
        <v>0.79051383399209485</v>
      </c>
    </row>
    <row r="52" spans="1:17" ht="19" customHeight="1">
      <c r="A52" s="49">
        <v>6</v>
      </c>
      <c r="B52" s="48">
        <v>35.561282215040805</v>
      </c>
      <c r="C52" s="48" t="s">
        <v>61</v>
      </c>
      <c r="D52" s="48">
        <v>839727.22093204467</v>
      </c>
      <c r="E52" s="48">
        <v>832692.44790721033</v>
      </c>
      <c r="F52" s="47" t="s">
        <v>61</v>
      </c>
      <c r="G52" s="47" t="s">
        <v>61</v>
      </c>
      <c r="H52" s="48">
        <v>7034.7730248343432</v>
      </c>
      <c r="I52" s="48" t="s">
        <v>61</v>
      </c>
      <c r="J52" s="47">
        <v>386</v>
      </c>
      <c r="K52" s="47" t="s">
        <v>61</v>
      </c>
      <c r="L52" s="47">
        <v>1414</v>
      </c>
      <c r="M52" s="47" t="s">
        <v>61</v>
      </c>
      <c r="N52" s="47">
        <v>4.5999999999999996</v>
      </c>
      <c r="O52" s="47" t="s">
        <v>61</v>
      </c>
      <c r="P52" s="47">
        <f t="shared" si="9"/>
        <v>0.21444444444444444</v>
      </c>
      <c r="Q52" s="47"/>
    </row>
    <row r="53" spans="1:17" ht="19" customHeight="1">
      <c r="A53" s="49">
        <v>7</v>
      </c>
      <c r="B53" s="48">
        <v>71.041866450406516</v>
      </c>
      <c r="C53" s="48">
        <v>94.452265772499231</v>
      </c>
      <c r="D53" s="48">
        <v>955350.75305235281</v>
      </c>
      <c r="E53" s="48">
        <v>940571.25577910361</v>
      </c>
      <c r="F53" s="47">
        <v>1459366.8150291971</v>
      </c>
      <c r="G53" s="47">
        <v>1455204.4202999417</v>
      </c>
      <c r="H53" s="48">
        <v>14779.497273249202</v>
      </c>
      <c r="I53" s="48">
        <v>4162.3947292554658</v>
      </c>
      <c r="J53" s="47">
        <v>667.5</v>
      </c>
      <c r="K53" s="47">
        <v>1179.5</v>
      </c>
      <c r="L53" s="47">
        <v>4325.5</v>
      </c>
      <c r="M53" s="47">
        <v>556.5</v>
      </c>
      <c r="N53" s="47">
        <v>7.2</v>
      </c>
      <c r="O53" s="47">
        <v>0.5</v>
      </c>
      <c r="P53" s="47">
        <f t="shared" si="9"/>
        <v>0.13368716202683759</v>
      </c>
      <c r="Q53" s="47">
        <f>K53/(K53+M53)</f>
        <v>0.67943548387096775</v>
      </c>
    </row>
    <row r="54" spans="1:17" ht="19" customHeight="1">
      <c r="A54" s="49">
        <v>8</v>
      </c>
      <c r="B54" s="48" t="s">
        <v>61</v>
      </c>
      <c r="C54" s="48">
        <v>53.826498750704225</v>
      </c>
      <c r="D54" s="48" t="s">
        <v>61</v>
      </c>
      <c r="E54" s="48" t="s">
        <v>61</v>
      </c>
      <c r="F54" s="47">
        <v>804282.75526521821</v>
      </c>
      <c r="G54" s="47">
        <v>799712.02868621133</v>
      </c>
      <c r="H54" s="48" t="s">
        <v>61</v>
      </c>
      <c r="I54" s="48">
        <v>4570.7265790068777</v>
      </c>
      <c r="J54" s="47" t="s">
        <v>61</v>
      </c>
      <c r="K54" s="47">
        <v>892</v>
      </c>
      <c r="L54" s="47" t="s">
        <v>61</v>
      </c>
      <c r="M54" s="47">
        <v>1921</v>
      </c>
      <c r="N54" s="47" t="s">
        <v>61</v>
      </c>
      <c r="O54" s="47">
        <v>1.85</v>
      </c>
      <c r="P54" s="47"/>
      <c r="Q54" s="47">
        <f>K54/(K54+M54)</f>
        <v>0.31709918236757911</v>
      </c>
    </row>
    <row r="55" spans="1:17" ht="19" customHeight="1">
      <c r="A55" s="49">
        <v>9</v>
      </c>
      <c r="B55" s="48" t="s">
        <v>61</v>
      </c>
      <c r="C55" s="48">
        <v>112.32107444093424</v>
      </c>
      <c r="D55" s="48" t="s">
        <v>61</v>
      </c>
      <c r="E55" s="48" t="s">
        <v>61</v>
      </c>
      <c r="F55" s="47">
        <v>1627071.474234615</v>
      </c>
      <c r="G55" s="47">
        <v>1610813.7719749166</v>
      </c>
      <c r="H55" s="48" t="s">
        <v>61</v>
      </c>
      <c r="I55" s="48">
        <v>16257.702259698417</v>
      </c>
      <c r="J55" s="47" t="s">
        <v>61</v>
      </c>
      <c r="K55" s="47">
        <v>2458.5</v>
      </c>
      <c r="L55" s="47" t="s">
        <v>61</v>
      </c>
      <c r="M55" s="47">
        <v>4772</v>
      </c>
      <c r="N55" s="47" t="s">
        <v>61</v>
      </c>
      <c r="O55" s="47">
        <v>2.1</v>
      </c>
      <c r="P55" s="47"/>
      <c r="Q55" s="47">
        <f>K55/(K55+M55)</f>
        <v>0.34001797939284972</v>
      </c>
    </row>
    <row r="56" spans="1:17" ht="19" customHeight="1">
      <c r="A56" s="46"/>
      <c r="B56" s="73"/>
      <c r="H56" s="73"/>
      <c r="J56" s="73"/>
      <c r="L56" s="73"/>
      <c r="N56" s="73"/>
      <c r="P56" s="73"/>
    </row>
    <row r="57" spans="1:17" ht="19" customHeight="1">
      <c r="A57" s="91" t="s">
        <v>12</v>
      </c>
      <c r="B57" s="93" t="s">
        <v>60</v>
      </c>
      <c r="C57" s="94"/>
      <c r="D57" s="69"/>
      <c r="E57" s="69"/>
      <c r="F57" s="69"/>
      <c r="G57" s="69"/>
      <c r="H57" s="94" t="s">
        <v>59</v>
      </c>
      <c r="I57" s="94"/>
      <c r="J57" s="90" t="s">
        <v>58</v>
      </c>
      <c r="K57" s="90"/>
      <c r="L57" s="90" t="s">
        <v>57</v>
      </c>
      <c r="M57" s="90"/>
      <c r="N57" s="90" t="s">
        <v>56</v>
      </c>
      <c r="O57" s="90"/>
      <c r="P57" s="90" t="s">
        <v>55</v>
      </c>
      <c r="Q57" s="90"/>
    </row>
    <row r="58" spans="1:17" ht="19" customHeight="1">
      <c r="A58" s="92"/>
      <c r="B58" s="45" t="s">
        <v>54</v>
      </c>
      <c r="C58" s="45" t="s">
        <v>1</v>
      </c>
      <c r="D58" s="45"/>
      <c r="E58" s="45"/>
      <c r="F58" s="45"/>
      <c r="G58" s="45"/>
      <c r="H58" s="45" t="s">
        <v>54</v>
      </c>
      <c r="I58" s="45" t="s">
        <v>1</v>
      </c>
      <c r="J58" s="44" t="s">
        <v>54</v>
      </c>
      <c r="K58" s="44" t="s">
        <v>1</v>
      </c>
      <c r="L58" s="44" t="s">
        <v>54</v>
      </c>
      <c r="M58" s="44" t="s">
        <v>1</v>
      </c>
      <c r="N58" s="44" t="s">
        <v>54</v>
      </c>
      <c r="O58" s="44" t="s">
        <v>1</v>
      </c>
      <c r="P58" s="44" t="s">
        <v>54</v>
      </c>
      <c r="Q58" s="44" t="s">
        <v>1</v>
      </c>
    </row>
    <row r="60" spans="1:17" ht="19" customHeight="1">
      <c r="A60" s="71" t="s">
        <v>53</v>
      </c>
      <c r="B60" s="74">
        <f t="shared" ref="B60:Q60" si="10">AVERAGE(B27:B40,B47:B55)</f>
        <v>60.35382375053193</v>
      </c>
      <c r="C60" s="74">
        <f t="shared" si="10"/>
        <v>76.497400012602014</v>
      </c>
      <c r="D60" s="74">
        <f t="shared" si="10"/>
        <v>1196537.9441146501</v>
      </c>
      <c r="E60" s="74">
        <f t="shared" si="10"/>
        <v>1191762.4670317066</v>
      </c>
      <c r="F60" s="74">
        <f t="shared" si="10"/>
        <v>1236841.6378543314</v>
      </c>
      <c r="G60" s="74">
        <f t="shared" si="10"/>
        <v>1228951.5045130367</v>
      </c>
      <c r="H60" s="74">
        <f t="shared" si="10"/>
        <v>4775.4770829433355</v>
      </c>
      <c r="I60" s="74">
        <f t="shared" si="10"/>
        <v>7890.1333412947424</v>
      </c>
      <c r="J60" s="74">
        <f t="shared" si="10"/>
        <v>811.46052631578948</v>
      </c>
      <c r="K60" s="74">
        <f t="shared" si="10"/>
        <v>1288.7750000000001</v>
      </c>
      <c r="L60" s="74">
        <f t="shared" si="10"/>
        <v>1313.3026315789473</v>
      </c>
      <c r="M60" s="74">
        <f t="shared" si="10"/>
        <v>2186.5124999999998</v>
      </c>
      <c r="N60" s="74">
        <f t="shared" si="10"/>
        <v>2.286111111111111</v>
      </c>
      <c r="O60" s="74">
        <f t="shared" si="10"/>
        <v>2.8486842105263159</v>
      </c>
      <c r="P60" s="74">
        <f t="shared" si="10"/>
        <v>0.38867844219836778</v>
      </c>
      <c r="Q60" s="74">
        <f t="shared" si="10"/>
        <v>0.39875041749731854</v>
      </c>
    </row>
    <row r="61" spans="1:17" ht="19" customHeight="1">
      <c r="A61" s="71" t="s">
        <v>52</v>
      </c>
      <c r="B61" s="73">
        <f t="shared" ref="B61:Q61" si="11">(B25+B46)/2</f>
        <v>28.059723932363799</v>
      </c>
      <c r="C61" s="73">
        <f t="shared" si="11"/>
        <v>35.834359471820861</v>
      </c>
      <c r="D61" s="73">
        <f t="shared" si="11"/>
        <v>210158.28338994645</v>
      </c>
      <c r="E61" s="73">
        <f t="shared" si="11"/>
        <v>210755.51175070749</v>
      </c>
      <c r="F61" s="73">
        <f t="shared" si="11"/>
        <v>288648.78703989054</v>
      </c>
      <c r="G61" s="73">
        <f t="shared" si="11"/>
        <v>283468.45712446148</v>
      </c>
      <c r="H61" s="73">
        <f t="shared" si="11"/>
        <v>3685.3611096620079</v>
      </c>
      <c r="I61" s="73">
        <f t="shared" si="11"/>
        <v>9637.173035602651</v>
      </c>
      <c r="J61" s="73">
        <f t="shared" si="11"/>
        <v>501.75544488710278</v>
      </c>
      <c r="K61" s="73">
        <f t="shared" si="11"/>
        <v>872.34794881066159</v>
      </c>
      <c r="L61" s="73">
        <f t="shared" si="11"/>
        <v>1151.8664591960678</v>
      </c>
      <c r="M61" s="73">
        <f t="shared" si="11"/>
        <v>2073.351952761408</v>
      </c>
      <c r="N61" s="73">
        <f t="shared" si="11"/>
        <v>1.8796296901807381</v>
      </c>
      <c r="O61" s="73">
        <f t="shared" si="11"/>
        <v>4.0311570480125303</v>
      </c>
      <c r="P61" s="73">
        <f t="shared" si="11"/>
        <v>0.17865428170463482</v>
      </c>
      <c r="Q61" s="73">
        <f t="shared" si="11"/>
        <v>0.21855254862268278</v>
      </c>
    </row>
    <row r="62" spans="1:17" ht="19" customHeight="1">
      <c r="A62" s="71" t="s">
        <v>51</v>
      </c>
      <c r="B62" s="73">
        <f t="shared" ref="B62:Q62" si="12">B61/SQRT(19)</f>
        <v>6.4373421581486054</v>
      </c>
      <c r="C62" s="73">
        <f t="shared" si="12"/>
        <v>8.2209658760092985</v>
      </c>
      <c r="D62" s="73">
        <f t="shared" si="12"/>
        <v>48213.61681288205</v>
      </c>
      <c r="E62" s="73">
        <f t="shared" si="12"/>
        <v>48350.630395554355</v>
      </c>
      <c r="F62" s="73">
        <f t="shared" si="12"/>
        <v>66220.573309603977</v>
      </c>
      <c r="G62" s="73">
        <f t="shared" si="12"/>
        <v>65032.124120364198</v>
      </c>
      <c r="H62" s="73">
        <f t="shared" si="12"/>
        <v>845.47982355113732</v>
      </c>
      <c r="I62" s="73">
        <f t="shared" si="12"/>
        <v>2210.9191244003714</v>
      </c>
      <c r="J62" s="73">
        <f t="shared" si="12"/>
        <v>115.11059361232488</v>
      </c>
      <c r="K62" s="73">
        <f t="shared" si="12"/>
        <v>200.13034486687715</v>
      </c>
      <c r="L62" s="73">
        <f t="shared" si="12"/>
        <v>264.25628905735135</v>
      </c>
      <c r="M62" s="73">
        <f t="shared" si="12"/>
        <v>475.65955981472069</v>
      </c>
      <c r="N62" s="73">
        <f t="shared" si="12"/>
        <v>0.43121662477771061</v>
      </c>
      <c r="O62" s="73">
        <f t="shared" si="12"/>
        <v>0.9248108525172819</v>
      </c>
      <c r="P62" s="73">
        <f t="shared" si="12"/>
        <v>4.0986103146386871E-2</v>
      </c>
      <c r="Q62" s="73">
        <f t="shared" si="12"/>
        <v>5.0139393331554399E-2</v>
      </c>
    </row>
  </sheetData>
  <mergeCells count="24">
    <mergeCell ref="N57:O57"/>
    <mergeCell ref="P57:Q57"/>
    <mergeCell ref="A57:A58"/>
    <mergeCell ref="B57:C57"/>
    <mergeCell ref="H57:I57"/>
    <mergeCell ref="J57:K57"/>
    <mergeCell ref="L57:M57"/>
    <mergeCell ref="P43:Q43"/>
    <mergeCell ref="A43:A44"/>
    <mergeCell ref="B43:C43"/>
    <mergeCell ref="H43:I43"/>
    <mergeCell ref="J43:K43"/>
    <mergeCell ref="L43:M43"/>
    <mergeCell ref="N43:O43"/>
    <mergeCell ref="A1:A2"/>
    <mergeCell ref="J1:K1"/>
    <mergeCell ref="L1:M1"/>
    <mergeCell ref="N1:O1"/>
    <mergeCell ref="P1:Q1"/>
    <mergeCell ref="A22:A23"/>
    <mergeCell ref="J22:K22"/>
    <mergeCell ref="L22:M22"/>
    <mergeCell ref="N22:O22"/>
    <mergeCell ref="P22:Q22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EEG sleep variables</vt:lpstr>
      <vt:lpstr>qEEG power value</vt:lpstr>
      <vt:lpstr>EMG </vt:lpstr>
      <vt:lpstr>HRV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NISHIDA Masaki</dc:creator>
  <cp:lastModifiedBy>NISHIDA Masaki</cp:lastModifiedBy>
  <dcterms:created xsi:type="dcterms:W3CDTF">2021-02-08T07:38:22Z</dcterms:created>
  <dcterms:modified xsi:type="dcterms:W3CDTF">2021-12-23T14:13:37Z</dcterms:modified>
</cp:coreProperties>
</file>