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akiokuno/Desktop/meiko/"/>
    </mc:Choice>
  </mc:AlternateContent>
  <bookViews>
    <workbookView xWindow="860" yWindow="440" windowWidth="21660" windowHeight="15040" tabRatio="500"/>
  </bookViews>
  <sheets>
    <sheet name="必要点シミュレータ" sheetId="2" r:id="rId1"/>
    <sheet name="毎年更新すると良い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2" l="1"/>
  <c r="I11" i="2"/>
  <c r="L11" i="2"/>
  <c r="G11" i="2"/>
  <c r="M15" i="2"/>
  <c r="I15" i="2"/>
  <c r="L15" i="2"/>
  <c r="M13" i="2"/>
  <c r="I13" i="2"/>
  <c r="L13" i="2"/>
  <c r="C2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D22" i="1"/>
  <c r="D25" i="1"/>
  <c r="G15" i="2"/>
  <c r="G13" i="2"/>
  <c r="C26" i="2"/>
  <c r="C23" i="2"/>
</calcChain>
</file>

<file path=xl/sharedStrings.xml><?xml version="1.0" encoding="utf-8"?>
<sst xmlns="http://schemas.openxmlformats.org/spreadsheetml/2006/main" count="60" uniqueCount="56">
  <si>
    <t>1. http://www.zenkenmoshi.jp/index.html (愛知全県模試)　を開く</t>
    <rPh sb="50" eb="51">
      <t>ヒラk</t>
    </rPh>
    <phoneticPr fontId="1"/>
  </si>
  <si>
    <t>2. 成績結果のページへ移動</t>
    <rPh sb="3" eb="7">
      <t>セイセk</t>
    </rPh>
    <rPh sb="12" eb="14">
      <t>イド</t>
    </rPh>
    <phoneticPr fontId="1"/>
  </si>
  <si>
    <t>3. 昨年の成績結果のページへ移動</t>
    <rPh sb="3" eb="5">
      <t>サクネn</t>
    </rPh>
    <rPh sb="6" eb="10">
      <t>セイセk</t>
    </rPh>
    <rPh sb="15" eb="17">
      <t>イド</t>
    </rPh>
    <phoneticPr fontId="1"/>
  </si>
  <si>
    <t>4. 第5回 中学3年 Excelデータをダウンロードする</t>
    <rPh sb="3" eb="4">
      <t>ダイ5カイ</t>
    </rPh>
    <rPh sb="7" eb="9">
      <t>チュウガク</t>
    </rPh>
    <phoneticPr fontId="1"/>
  </si>
  <si>
    <t>5. Excel を開き、公立 普通科 尾張学区(中3) のシートへ移動</t>
    <rPh sb="34" eb="36">
      <t>イド</t>
    </rPh>
    <phoneticPr fontId="1"/>
  </si>
  <si>
    <t>6. 「平均点」 の 「5科」 と書かれている列の点数を全てコピー</t>
    <rPh sb="4" eb="7">
      <t>ヘイキン</t>
    </rPh>
    <rPh sb="13" eb="14">
      <t>k</t>
    </rPh>
    <rPh sb="23" eb="24">
      <t>レt</t>
    </rPh>
    <rPh sb="25" eb="27">
      <t>テンス</t>
    </rPh>
    <rPh sb="28" eb="29">
      <t>スベt</t>
    </rPh>
    <phoneticPr fontId="1"/>
  </si>
  <si>
    <t>全県模試5科目 最大得点</t>
    <rPh sb="0" eb="4">
      <t>ゼンケn</t>
    </rPh>
    <rPh sb="5" eb="7">
      <t>カモk</t>
    </rPh>
    <rPh sb="8" eb="12">
      <t>サイダイ</t>
    </rPh>
    <phoneticPr fontId="1"/>
  </si>
  <si>
    <t>手順 7</t>
    <rPh sb="0" eb="2">
      <t>テジュn</t>
    </rPh>
    <phoneticPr fontId="1"/>
  </si>
  <si>
    <t>標本標準偏差</t>
    <rPh sb="0" eb="6">
      <t>ヒョウホンヒョウジュンh</t>
    </rPh>
    <phoneticPr fontId="1"/>
  </si>
  <si>
    <t>偏差値1あたりの得点</t>
    <rPh sb="0" eb="3">
      <t>ヘn</t>
    </rPh>
    <rPh sb="8" eb="10">
      <t>トクテn</t>
    </rPh>
    <phoneticPr fontId="1"/>
  </si>
  <si>
    <t>以下自動生成</t>
    <rPh sb="0" eb="6">
      <t>イカj</t>
    </rPh>
    <phoneticPr fontId="1"/>
  </si>
  <si>
    <t>8. 終了</t>
    <rPh sb="3" eb="5">
      <t>シュウリョ</t>
    </rPh>
    <phoneticPr fontId="1"/>
  </si>
  <si>
    <t>点数換算結果(模試=&gt;入試)</t>
    <rPh sb="0" eb="2">
      <t>テンス</t>
    </rPh>
    <rPh sb="2" eb="4">
      <t>テンマンテンカンs</t>
    </rPh>
    <rPh sb="4" eb="6">
      <t>ケッk</t>
    </rPh>
    <rPh sb="7" eb="9">
      <t>モs</t>
    </rPh>
    <rPh sb="11" eb="13">
      <t>ニュウs</t>
    </rPh>
    <phoneticPr fontId="1"/>
  </si>
  <si>
    <t>公立高校必要点シミュレーション</t>
  </si>
  <si>
    <t>↓</t>
  </si>
  <si>
    <t>生徒内申</t>
  </si>
  <si>
    <t>Ⅰ型</t>
  </si>
  <si>
    <t>Ⅱ型</t>
  </si>
  <si>
    <t>Ⅲ型</t>
  </si>
  <si>
    <t>推定値が正確な値になる手順（模試結果から標本標準偏差を求める）</t>
    <rPh sb="0" eb="3">
      <t>スイt</t>
    </rPh>
    <rPh sb="4" eb="6">
      <t>セイカk</t>
    </rPh>
    <rPh sb="7" eb="8">
      <t>アタ</t>
    </rPh>
    <rPh sb="11" eb="13">
      <t>テジュn</t>
    </rPh>
    <rPh sb="14" eb="18">
      <t>モシケッk</t>
    </rPh>
    <rPh sb="20" eb="26">
      <t>ヒョウホn</t>
    </rPh>
    <rPh sb="27" eb="28">
      <t>モトm</t>
    </rPh>
    <phoneticPr fontId="1"/>
  </si>
  <si>
    <t>入力</t>
    <rPh sb="0" eb="2">
      <t>ニュウry</t>
    </rPh>
    <phoneticPr fontId="1"/>
  </si>
  <si>
    <t>出力</t>
    <rPh sb="0" eb="2">
      <t>シュツリョk</t>
    </rPh>
    <phoneticPr fontId="1"/>
  </si>
  <si>
    <t>自動生成</t>
    <rPh sb="0" eb="4">
      <t>ジドウ</t>
    </rPh>
    <phoneticPr fontId="1"/>
  </si>
  <si>
    <t xml:space="preserve">*2017の平均点は、2018から110満点のため、110点満点に換算し推測 </t>
    <phoneticPr fontId="1"/>
  </si>
  <si>
    <t>(合格者平均偏差値 - 50) * 偏差値1あたりの得点 + 試験平均得点</t>
    <phoneticPr fontId="1"/>
  </si>
  <si>
    <t>推定必要当日点</t>
    <phoneticPr fontId="1"/>
  </si>
  <si>
    <r>
      <t xml:space="preserve"> 高校入試 最大得点（</t>
    </r>
    <r>
      <rPr>
        <u/>
        <sz val="14"/>
        <color rgb="FFC00000"/>
        <rFont val="ＭＳ Ｐゴシック"/>
        <family val="2"/>
        <charset val="128"/>
      </rPr>
      <t>変更があれば更新</t>
    </r>
    <r>
      <rPr>
        <sz val="14"/>
        <rFont val="ＭＳ Ｐゴシック"/>
        <family val="2"/>
        <charset val="128"/>
      </rPr>
      <t>）</t>
    </r>
    <rPh sb="1" eb="5">
      <t>コウコ</t>
    </rPh>
    <rPh sb="6" eb="8">
      <t>サイダ</t>
    </rPh>
    <rPh sb="8" eb="9">
      <t>トクテn</t>
    </rPh>
    <rPh sb="9" eb="10">
      <t>ゴウケ</t>
    </rPh>
    <rPh sb="11" eb="13">
      <t>ヘンコ</t>
    </rPh>
    <rPh sb="17" eb="19">
      <t>コウシn</t>
    </rPh>
    <phoneticPr fontId="1"/>
  </si>
  <si>
    <r>
      <t xml:space="preserve"> 昨年度 合格者平均（</t>
    </r>
    <r>
      <rPr>
        <u/>
        <sz val="14"/>
        <color rgb="FFC00000"/>
        <rFont val="ＭＳ Ｐゴシック"/>
        <family val="2"/>
        <charset val="128"/>
      </rPr>
      <t>年に1度更新</t>
    </r>
    <r>
      <rPr>
        <sz val="14"/>
        <rFont val="ＭＳ Ｐゴシック"/>
        <family val="2"/>
        <charset val="128"/>
      </rPr>
      <t>）</t>
    </r>
    <rPh sb="11" eb="12">
      <t>ネn</t>
    </rPh>
    <rPh sb="14" eb="15">
      <t>d</t>
    </rPh>
    <rPh sb="15" eb="17">
      <t>コウシn</t>
    </rPh>
    <phoneticPr fontId="1"/>
  </si>
  <si>
    <t>偏差値 = ((得点 - 試験平均点) / 標準偏差) * 10 + 50</t>
    <phoneticPr fontId="1"/>
  </si>
  <si>
    <t>(偏差値 - 50)) * 標準偏差 / 10 + 試験平均点 = 得点</t>
    <phoneticPr fontId="1"/>
  </si>
  <si>
    <t>((偏差値 = 51) - 50)/ 10 * 標準偏差 + (試験平均点 = 0) = 偏差値1あたり得点</t>
    <phoneticPr fontId="1"/>
  </si>
  <si>
    <t>(参考)偏差値1あたりの得点の計算式</t>
    <rPh sb="1" eb="3">
      <t>サンコ</t>
    </rPh>
    <rPh sb="15" eb="17">
      <t xml:space="preserve"> </t>
    </rPh>
    <rPh sb="17" eb="18">
      <t>ケイサn</t>
    </rPh>
    <phoneticPr fontId="1"/>
  </si>
  <si>
    <t>↓</t>
    <phoneticPr fontId="1"/>
  </si>
  <si>
    <t>必要当日点</t>
    <rPh sb="0" eb="2">
      <t>ヒツヨ</t>
    </rPh>
    <rPh sb="2" eb="5">
      <t>トウジt</t>
    </rPh>
    <phoneticPr fontId="1"/>
  </si>
  <si>
    <t>計算に使用するセル</t>
    <rPh sb="0" eb="2">
      <t>ケイサn</t>
    </rPh>
    <rPh sb="3" eb="5">
      <t>シヨウスルセル</t>
    </rPh>
    <phoneticPr fontId="1"/>
  </si>
  <si>
    <t>志望校合格者 平均偏差値</t>
    <phoneticPr fontId="1"/>
  </si>
  <si>
    <t>志望校合格者 平均内申</t>
    <phoneticPr fontId="1"/>
  </si>
  <si>
    <t>I型</t>
    <rPh sb="1" eb="2">
      <t>ガt</t>
    </rPh>
    <phoneticPr fontId="1"/>
  </si>
  <si>
    <t>Ⅱ型</t>
    <phoneticPr fontId="1"/>
  </si>
  <si>
    <t>III型</t>
    <phoneticPr fontId="1"/>
  </si>
  <si>
    <t>(触らない)</t>
  </si>
  <si>
    <t>最大点</t>
    <rPh sb="0" eb="2">
      <t>サイダ</t>
    </rPh>
    <rPh sb="2" eb="3">
      <t>テn</t>
    </rPh>
    <phoneticPr fontId="1"/>
  </si>
  <si>
    <t>最大点</t>
    <rPh sb="0" eb="3">
      <t>サイダ</t>
    </rPh>
    <phoneticPr fontId="1"/>
  </si>
  <si>
    <t>内申点×2×1.5+当日点合計</t>
    <phoneticPr fontId="1"/>
  </si>
  <si>
    <t>内申点×2+当日点合計</t>
    <phoneticPr fontId="1"/>
  </si>
  <si>
    <t>内申点×2+当日点合計×1.5</t>
    <phoneticPr fontId="1"/>
  </si>
  <si>
    <t>7. F3:F71に貼り付け、左の「全県模試5科目 最大得点」を入力</t>
    <rPh sb="10" eb="11">
      <t>ハリツk</t>
    </rPh>
    <rPh sb="15" eb="16">
      <t>ヒダr</t>
    </rPh>
    <rPh sb="32" eb="34">
      <t>ニュウry</t>
    </rPh>
    <phoneticPr fontId="1"/>
  </si>
  <si>
    <t>志望校合格者 推定平均点</t>
    <rPh sb="0" eb="3">
      <t>シボ</t>
    </rPh>
    <rPh sb="3" eb="6">
      <t>ゴウ</t>
    </rPh>
    <rPh sb="9" eb="12">
      <t>ヘイキン</t>
    </rPh>
    <phoneticPr fontId="1"/>
  </si>
  <si>
    <t>合格者推定平均点</t>
    <rPh sb="0" eb="3">
      <t>ゴウk</t>
    </rPh>
    <rPh sb="3" eb="8">
      <t>スイテイゴウカクシャh</t>
    </rPh>
    <phoneticPr fontId="1"/>
  </si>
  <si>
    <t>合格者推定平均点１型：</t>
    <rPh sb="0" eb="3">
      <t>ゴウk</t>
    </rPh>
    <phoneticPr fontId="1"/>
  </si>
  <si>
    <t>必要当日点１型：</t>
    <rPh sb="0" eb="5">
      <t>ヒツヨ</t>
    </rPh>
    <phoneticPr fontId="1"/>
  </si>
  <si>
    <t>Ⅰ型</t>
    <rPh sb="1" eb="2">
      <t>ガt</t>
    </rPh>
    <phoneticPr fontId="1"/>
  </si>
  <si>
    <t>Ⅱ型</t>
    <rPh sb="1" eb="2">
      <t>カt</t>
    </rPh>
    <phoneticPr fontId="1"/>
  </si>
  <si>
    <t>Ⅲ型</t>
    <rPh sb="1" eb="2">
      <t>カt</t>
    </rPh>
    <phoneticPr fontId="1"/>
  </si>
  <si>
    <t xml:space="preserve"> </t>
    <phoneticPr fontId="1"/>
  </si>
  <si>
    <t>(合格者平均内申点 * 2 + 合格者推定平均点) - (生徒内申点 * 2)</t>
    <rPh sb="1" eb="4">
      <t>シボ</t>
    </rPh>
    <rPh sb="4" eb="6">
      <t>ヘイキn</t>
    </rPh>
    <rPh sb="6" eb="9">
      <t>ナイシn</t>
    </rPh>
    <rPh sb="16" eb="19">
      <t>ゴ</t>
    </rPh>
    <rPh sb="19" eb="24">
      <t>スイテ</t>
    </rPh>
    <rPh sb="29" eb="34">
      <t>セイt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</si>
</sst>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1"/>
      <name val="ＭＳ Ｐゴシック"/>
      <family val="2"/>
      <charset val="128"/>
    </font>
    <font>
      <sz val="18"/>
      <name val="ＭＳ Ｐゴシック"/>
      <family val="2"/>
      <charset val="128"/>
    </font>
    <font>
      <b/>
      <sz val="20"/>
      <color rgb="FFFF0000"/>
      <name val="ＭＳ Ｐゴシック"/>
      <family val="2"/>
      <charset val="128"/>
    </font>
    <font>
      <sz val="14"/>
      <name val="ＭＳ Ｐゴシック"/>
      <family val="2"/>
      <charset val="128"/>
    </font>
    <font>
      <sz val="16"/>
      <name val="ＭＳ Ｐゴシック"/>
      <family val="2"/>
      <charset val="128"/>
    </font>
    <font>
      <sz val="12"/>
      <name val="ＭＳ Ｐゴシック"/>
      <family val="2"/>
      <charset val="128"/>
    </font>
    <font>
      <sz val="14"/>
      <color rgb="FFFF00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6"/>
      <color rgb="FFFF0000"/>
      <name val="ＭＳ Ｐゴシック"/>
      <family val="2"/>
      <charset val="128"/>
    </font>
    <font>
      <u/>
      <sz val="14"/>
      <color rgb="FFC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rgb="FFDD0806"/>
      </left>
      <right style="double">
        <color rgb="FFDD0806"/>
      </right>
      <top style="double">
        <color rgb="FFDD0806"/>
      </top>
      <bottom style="double">
        <color rgb="FFDD0806"/>
      </bottom>
      <diagonal/>
    </border>
    <border>
      <left style="double">
        <color rgb="FFDD0806"/>
      </left>
      <right style="double">
        <color rgb="FFDD0806"/>
      </right>
      <top style="double">
        <color rgb="FFDD0806"/>
      </top>
      <bottom/>
      <diagonal/>
    </border>
    <border>
      <left style="double">
        <color rgb="FFDD0806"/>
      </left>
      <right style="double">
        <color rgb="FFDD0806"/>
      </right>
      <top/>
      <bottom style="double">
        <color rgb="FFDD0806"/>
      </bottom>
      <diagonal/>
    </border>
    <border>
      <left style="thin">
        <color auto="1"/>
      </left>
      <right style="double">
        <color rgb="FFDD0806"/>
      </right>
      <top style="thin">
        <color auto="1"/>
      </top>
      <bottom/>
      <diagonal/>
    </border>
    <border>
      <left style="thin">
        <color auto="1"/>
      </left>
      <right style="double">
        <color rgb="FFDD0806"/>
      </right>
      <top/>
      <bottom style="thin">
        <color auto="1"/>
      </bottom>
      <diagonal/>
    </border>
    <border>
      <left/>
      <right style="double">
        <color rgb="FFDD0806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3" xfId="0" applyFill="1" applyBorder="1"/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1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6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center"/>
    </xf>
    <xf numFmtId="176" fontId="8" fillId="0" borderId="9" xfId="0" applyNumberFormat="1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5" borderId="15" xfId="0" applyFont="1" applyFill="1" applyBorder="1" applyAlignment="1" applyProtection="1">
      <alignment horizontal="center" vertical="center"/>
      <protection locked="0"/>
    </xf>
    <xf numFmtId="0" fontId="8" fillId="7" borderId="15" xfId="0" applyFont="1" applyFill="1" applyBorder="1" applyAlignment="1" applyProtection="1">
      <alignment horizontal="center" vertical="center"/>
      <protection locked="0"/>
    </xf>
    <xf numFmtId="0" fontId="8" fillId="6" borderId="15" xfId="0" applyFont="1" applyFill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6" fontId="4" fillId="0" borderId="7" xfId="0" applyNumberFormat="1" applyFont="1" applyBorder="1" applyAlignment="1" applyProtection="1">
      <alignment vertical="center"/>
      <protection locked="0"/>
    </xf>
    <xf numFmtId="176" fontId="4" fillId="0" borderId="8" xfId="0" applyNumberFormat="1" applyFont="1" applyBorder="1" applyAlignment="1" applyProtection="1">
      <alignment vertical="center"/>
      <protection locked="0"/>
    </xf>
    <xf numFmtId="176" fontId="4" fillId="0" borderId="3" xfId="0" applyNumberFormat="1" applyFont="1" applyBorder="1" applyAlignment="1" applyProtection="1">
      <alignment vertical="center"/>
      <protection locked="0"/>
    </xf>
    <xf numFmtId="0" fontId="0" fillId="0" borderId="18" xfId="0" applyBorder="1" applyProtection="1">
      <protection locked="0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2" xfId="0" applyFont="1" applyFill="1" applyBorder="1" applyAlignment="1" applyProtection="1">
      <alignment horizontal="center" vertical="center" wrapText="1"/>
      <protection locked="0"/>
    </xf>
    <xf numFmtId="0" fontId="9" fillId="5" borderId="3" xfId="0" applyFont="1" applyFill="1" applyBorder="1" applyAlignment="1" applyProtection="1">
      <alignment horizontal="center" vertical="center" wrapText="1"/>
      <protection locked="0"/>
    </xf>
    <xf numFmtId="0" fontId="9" fillId="7" borderId="2" xfId="0" applyFont="1" applyFill="1" applyBorder="1" applyAlignment="1" applyProtection="1">
      <alignment horizontal="center" vertical="center" wrapText="1"/>
      <protection locked="0"/>
    </xf>
    <xf numFmtId="0" fontId="9" fillId="7" borderId="3" xfId="0" applyFont="1" applyFill="1" applyBorder="1" applyAlignment="1" applyProtection="1">
      <alignment horizontal="center" vertical="center" wrapText="1"/>
      <protection locked="0"/>
    </xf>
    <xf numFmtId="0" fontId="7" fillId="6" borderId="12" xfId="0" applyFont="1" applyFill="1" applyBorder="1" applyAlignment="1" applyProtection="1">
      <alignment horizontal="center" vertical="center"/>
      <protection locked="0"/>
    </xf>
    <xf numFmtId="0" fontId="7" fillId="6" borderId="13" xfId="0" applyFont="1" applyFill="1" applyBorder="1" applyAlignment="1" applyProtection="1">
      <alignment horizontal="center" vertical="center"/>
      <protection locked="0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showRuler="0" topLeftCell="A3" zoomScaleNormal="115" workbookViewId="0">
      <selection activeCell="C14" sqref="C14"/>
    </sheetView>
  </sheetViews>
  <sheetFormatPr baseColWidth="12" defaultRowHeight="20" x14ac:dyDescent="0.3"/>
  <cols>
    <col min="1" max="1" width="13.7109375" customWidth="1"/>
    <col min="2" max="2" width="17" customWidth="1"/>
    <col min="3" max="3" width="22.42578125" customWidth="1"/>
    <col min="4" max="4" width="21.5703125" customWidth="1"/>
    <col min="5" max="5" width="21.28515625" customWidth="1"/>
    <col min="6" max="6" width="2.7109375" customWidth="1"/>
    <col min="7" max="7" width="17.140625" customWidth="1"/>
    <col min="8" max="8" width="2.7109375" customWidth="1"/>
    <col min="9" max="9" width="20.85546875" customWidth="1"/>
    <col min="10" max="10" width="6.140625" customWidth="1"/>
    <col min="11" max="11" width="9.28515625" customWidth="1"/>
    <col min="12" max="12" width="12" customWidth="1"/>
    <col min="13" max="13" width="16" customWidth="1"/>
  </cols>
  <sheetData>
    <row r="1" spans="2:13" ht="50" customHeight="1" x14ac:dyDescent="0.3"/>
    <row r="2" spans="2:13" ht="24" x14ac:dyDescent="0.3">
      <c r="B2" s="63" t="s">
        <v>13</v>
      </c>
      <c r="C2" s="63"/>
      <c r="D2" s="63"/>
      <c r="E2" s="6"/>
      <c r="F2" s="6"/>
    </row>
    <row r="3" spans="2:13" ht="23" customHeight="1" x14ac:dyDescent="0.3">
      <c r="B3" s="11"/>
      <c r="C3" s="11"/>
      <c r="D3" s="11"/>
      <c r="E3" s="6"/>
      <c r="F3" s="6"/>
    </row>
    <row r="4" spans="2:13" ht="49" customHeight="1" x14ac:dyDescent="0.3">
      <c r="B4" s="59" t="s">
        <v>26</v>
      </c>
      <c r="C4" s="60"/>
      <c r="D4" s="45">
        <v>110</v>
      </c>
      <c r="E4" s="6"/>
      <c r="F4" s="6"/>
      <c r="G4" s="6"/>
    </row>
    <row r="5" spans="2:13" ht="23" customHeight="1" x14ac:dyDescent="0.3">
      <c r="B5" s="8"/>
      <c r="C5" s="8"/>
      <c r="D5" s="8" t="s">
        <v>54</v>
      </c>
      <c r="E5" s="8"/>
      <c r="F5" s="8"/>
      <c r="G5" s="8"/>
    </row>
    <row r="6" spans="2:13" ht="50" customHeight="1" x14ac:dyDescent="0.3">
      <c r="B6" s="59" t="s">
        <v>27</v>
      </c>
      <c r="C6" s="60"/>
      <c r="D6" s="45">
        <v>68.64</v>
      </c>
      <c r="E6" s="7"/>
      <c r="F6" s="7"/>
      <c r="G6" s="7"/>
    </row>
    <row r="7" spans="2:13" ht="37" customHeight="1" thickBot="1" x14ac:dyDescent="0.35">
      <c r="B7" s="19" t="s">
        <v>23</v>
      </c>
      <c r="C7" s="20"/>
      <c r="D7" s="20"/>
      <c r="E7" s="8"/>
      <c r="F7" s="8"/>
      <c r="G7" s="8"/>
    </row>
    <row r="8" spans="2:13" ht="24" customHeight="1" thickTop="1" x14ac:dyDescent="0.3">
      <c r="B8" s="8"/>
      <c r="C8" s="64" t="s">
        <v>36</v>
      </c>
      <c r="D8" s="66" t="s">
        <v>35</v>
      </c>
      <c r="E8" s="68" t="s">
        <v>15</v>
      </c>
      <c r="F8" s="13"/>
      <c r="G8" s="61" t="s">
        <v>25</v>
      </c>
      <c r="I8" s="56" t="s">
        <v>47</v>
      </c>
      <c r="K8" s="54" t="s">
        <v>34</v>
      </c>
      <c r="L8" s="54"/>
      <c r="M8" s="54"/>
    </row>
    <row r="9" spans="2:13" ht="18" customHeight="1" thickBot="1" x14ac:dyDescent="0.35">
      <c r="B9" s="8"/>
      <c r="C9" s="65"/>
      <c r="D9" s="67"/>
      <c r="E9" s="69"/>
      <c r="F9" s="13"/>
      <c r="G9" s="62"/>
      <c r="I9" s="57"/>
      <c r="K9" s="55" t="s">
        <v>40</v>
      </c>
      <c r="L9" s="55"/>
      <c r="M9" s="55"/>
    </row>
    <row r="10" spans="2:13" ht="31" customHeight="1" thickTop="1" thickBot="1" x14ac:dyDescent="0.35">
      <c r="B10" s="8"/>
      <c r="C10" s="12" t="s">
        <v>20</v>
      </c>
      <c r="D10" s="12" t="s">
        <v>20</v>
      </c>
      <c r="E10" s="12" t="s">
        <v>20</v>
      </c>
      <c r="F10" s="14"/>
      <c r="G10" s="12" t="s">
        <v>21</v>
      </c>
      <c r="I10" s="12" t="s">
        <v>21</v>
      </c>
      <c r="K10" s="29"/>
      <c r="L10" s="27" t="s">
        <v>33</v>
      </c>
      <c r="M10" s="27" t="s">
        <v>48</v>
      </c>
    </row>
    <row r="11" spans="2:13" ht="42" customHeight="1" thickTop="1" thickBot="1" x14ac:dyDescent="0.35">
      <c r="B11" s="33" t="s">
        <v>16</v>
      </c>
      <c r="C11" s="46">
        <v>30</v>
      </c>
      <c r="D11" s="47">
        <v>50</v>
      </c>
      <c r="E11" s="48">
        <v>30</v>
      </c>
      <c r="F11" s="15"/>
      <c r="G11" s="44">
        <f>IF(OR(C11="",D11="",E11=""),"",IF(L11&gt;D4,D4,IF(L11&lt;0,0,L11)))</f>
        <v>68.639999999999986</v>
      </c>
      <c r="I11" s="44">
        <f>IF(OR(C11="",D11="",E11=""),"",IF(M11&gt;D4,D4,IF(M11&lt;0,0,M11)))</f>
        <v>68.64</v>
      </c>
      <c r="K11" s="28" t="s">
        <v>37</v>
      </c>
      <c r="L11" s="36">
        <f xml:space="preserve"> (C11 * 2 + I11) - (E11 * 2)</f>
        <v>68.639999999999986</v>
      </c>
      <c r="M11" s="36">
        <f xml:space="preserve"> (D11 - 50) * 毎年更新すると良い!D25 + D6</f>
        <v>68.64</v>
      </c>
    </row>
    <row r="12" spans="2:13" ht="22" thickTop="1" thickBot="1" x14ac:dyDescent="0.35">
      <c r="B12" s="9"/>
      <c r="C12" s="9"/>
      <c r="D12" s="9"/>
      <c r="E12" s="9"/>
      <c r="F12" s="16"/>
      <c r="G12" s="10"/>
      <c r="K12" s="30"/>
      <c r="L12" s="38"/>
      <c r="M12" s="37"/>
    </row>
    <row r="13" spans="2:13" ht="40" customHeight="1" thickTop="1" thickBot="1" x14ac:dyDescent="0.35">
      <c r="B13" s="33" t="s">
        <v>17</v>
      </c>
      <c r="C13" s="46">
        <v>30</v>
      </c>
      <c r="D13" s="47">
        <v>50</v>
      </c>
      <c r="E13" s="48">
        <v>30</v>
      </c>
      <c r="F13" s="15"/>
      <c r="G13" s="44">
        <f>IF(OR(C13="",D13="",E13=""),"",IF(L13&gt;D4,D4,IF(L13&lt;0,0,L13)))</f>
        <v>68.639999999999986</v>
      </c>
      <c r="I13" s="44">
        <f>IF(OR(C13="",D13="",E13=""),"",IF(M13&gt;D4,D4,IF(M13&lt;0,0,M13)))</f>
        <v>68.64</v>
      </c>
      <c r="K13" s="31" t="s">
        <v>38</v>
      </c>
      <c r="L13" s="39">
        <f xml:space="preserve"> (C13 * 2 * 1.5 + I13) - (E13 * 2 * 1.5)</f>
        <v>68.639999999999986</v>
      </c>
      <c r="M13" s="37">
        <f xml:space="preserve"> (D13 - 50) * 毎年更新すると良い!D25 + D6</f>
        <v>68.64</v>
      </c>
    </row>
    <row r="14" spans="2:13" ht="22" thickTop="1" thickBot="1" x14ac:dyDescent="0.35">
      <c r="B14" s="9"/>
      <c r="C14" s="9"/>
      <c r="D14" s="9"/>
      <c r="E14" s="9"/>
      <c r="F14" s="16"/>
      <c r="G14" s="10"/>
      <c r="K14" s="32"/>
      <c r="L14" s="37"/>
      <c r="M14" s="38"/>
    </row>
    <row r="15" spans="2:13" ht="37" customHeight="1" thickTop="1" thickBot="1" x14ac:dyDescent="0.35">
      <c r="B15" s="33" t="s">
        <v>18</v>
      </c>
      <c r="C15" s="46">
        <v>30</v>
      </c>
      <c r="D15" s="47">
        <v>50</v>
      </c>
      <c r="E15" s="48">
        <v>30</v>
      </c>
      <c r="F15" s="15"/>
      <c r="G15" s="44">
        <f>IF(OR(C15="",D15="",E15=""),"",IF(L15&gt;D4,D4,IF(L15&lt;0,0,L15)))</f>
        <v>68.64</v>
      </c>
      <c r="I15" s="44">
        <f>IF(OR(C15="",D15="",E15=""),"",IF(M15&gt;D4,D4,IF(M15&lt;0,0,M15)))</f>
        <v>68.64</v>
      </c>
      <c r="K15" s="31" t="s">
        <v>39</v>
      </c>
      <c r="L15" s="39">
        <f xml:space="preserve"> ((C15 * 2 + I15 * 1.5) - (E15 * 2)) / 1.5</f>
        <v>68.64</v>
      </c>
      <c r="M15" s="39">
        <f xml:space="preserve"> (D15 - 50) * 毎年更新すると良い!D25 + D6</f>
        <v>68.64</v>
      </c>
    </row>
    <row r="16" spans="2:13" ht="21" thickTop="1" x14ac:dyDescent="0.3">
      <c r="B16" s="8"/>
      <c r="C16" s="8"/>
      <c r="D16" s="8"/>
      <c r="E16" s="8"/>
      <c r="F16" s="17"/>
      <c r="G16" s="8"/>
    </row>
    <row r="17" spans="2:13" x14ac:dyDescent="0.3">
      <c r="D17" s="8"/>
      <c r="E17" s="8"/>
      <c r="F17" s="8"/>
      <c r="G17" s="8"/>
      <c r="L17" s="26" t="s">
        <v>49</v>
      </c>
      <c r="M17" s="18" t="s">
        <v>24</v>
      </c>
    </row>
    <row r="18" spans="2:13" x14ac:dyDescent="0.3">
      <c r="B18" s="58"/>
      <c r="C18" s="58"/>
      <c r="D18" s="8"/>
      <c r="E18" s="8"/>
      <c r="F18" s="8"/>
      <c r="G18" s="8"/>
    </row>
    <row r="19" spans="2:13" x14ac:dyDescent="0.3">
      <c r="B19" s="40" t="s">
        <v>51</v>
      </c>
      <c r="C19" s="41" t="s">
        <v>44</v>
      </c>
      <c r="D19" s="8"/>
      <c r="E19" s="8"/>
      <c r="F19" s="8"/>
      <c r="G19" s="8"/>
      <c r="L19" s="26" t="s">
        <v>50</v>
      </c>
      <c r="M19" t="s">
        <v>55</v>
      </c>
    </row>
    <row r="20" spans="2:13" x14ac:dyDescent="0.3">
      <c r="B20" s="42" t="s">
        <v>41</v>
      </c>
      <c r="C20" s="40">
        <f>90 + D4</f>
        <v>200</v>
      </c>
      <c r="D20" s="8"/>
      <c r="E20" s="8"/>
      <c r="F20" s="8"/>
      <c r="G20" s="8"/>
    </row>
    <row r="21" spans="2:13" x14ac:dyDescent="0.3">
      <c r="B21" s="35"/>
      <c r="C21" s="41"/>
      <c r="D21" s="8"/>
      <c r="E21" s="8"/>
      <c r="F21" s="8"/>
      <c r="G21" s="8"/>
    </row>
    <row r="22" spans="2:13" x14ac:dyDescent="0.3">
      <c r="B22" s="40" t="s">
        <v>52</v>
      </c>
      <c r="C22" s="41" t="s">
        <v>43</v>
      </c>
      <c r="D22" s="8"/>
      <c r="E22" s="8"/>
      <c r="F22" s="8"/>
      <c r="G22" s="8"/>
    </row>
    <row r="23" spans="2:13" x14ac:dyDescent="0.3">
      <c r="B23" s="43" t="s">
        <v>42</v>
      </c>
      <c r="C23" s="40">
        <f>90 * 1.5 + D4</f>
        <v>245</v>
      </c>
      <c r="D23" s="8"/>
      <c r="E23" s="8"/>
      <c r="F23" s="8"/>
      <c r="G23" s="8"/>
    </row>
    <row r="24" spans="2:13" x14ac:dyDescent="0.3">
      <c r="B24" s="41"/>
      <c r="C24" s="41"/>
      <c r="D24" s="8"/>
      <c r="E24" s="8"/>
      <c r="F24" s="8"/>
      <c r="G24" s="8"/>
    </row>
    <row r="25" spans="2:13" x14ac:dyDescent="0.3">
      <c r="B25" s="40" t="s">
        <v>53</v>
      </c>
      <c r="C25" s="41" t="s">
        <v>45</v>
      </c>
      <c r="D25" s="8"/>
      <c r="E25" s="8"/>
      <c r="F25" s="8"/>
      <c r="G25" s="8"/>
    </row>
    <row r="26" spans="2:13" x14ac:dyDescent="0.3">
      <c r="B26" s="43" t="s">
        <v>42</v>
      </c>
      <c r="C26" s="40">
        <f xml:space="preserve"> 90 + D4 * 1.5</f>
        <v>255</v>
      </c>
      <c r="D26" s="8"/>
      <c r="E26" s="8"/>
      <c r="F26" s="8"/>
      <c r="G26" s="8"/>
    </row>
  </sheetData>
  <sheetProtection sheet="1" objects="1" scenarios="1"/>
  <mergeCells count="11">
    <mergeCell ref="B2:D2"/>
    <mergeCell ref="B6:C6"/>
    <mergeCell ref="C8:C9"/>
    <mergeCell ref="D8:D9"/>
    <mergeCell ref="E8:E9"/>
    <mergeCell ref="K8:M8"/>
    <mergeCell ref="K9:M9"/>
    <mergeCell ref="I8:I9"/>
    <mergeCell ref="B18:C18"/>
    <mergeCell ref="B4:C4"/>
    <mergeCell ref="G8:G9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H71"/>
  <sheetViews>
    <sheetView showRuler="0" zoomScale="107" zoomScaleNormal="50" workbookViewId="0">
      <selection activeCell="B4" sqref="B4"/>
    </sheetView>
  </sheetViews>
  <sheetFormatPr baseColWidth="12" defaultRowHeight="20" x14ac:dyDescent="0.3"/>
  <cols>
    <col min="1" max="1" width="4.140625" customWidth="1"/>
    <col min="2" max="2" width="23.28515625" customWidth="1"/>
    <col min="3" max="3" width="4.7109375" customWidth="1"/>
    <col min="4" max="4" width="61.42578125" customWidth="1"/>
    <col min="5" max="5" width="4.5703125" customWidth="1"/>
    <col min="7" max="7" width="4.28515625" customWidth="1"/>
    <col min="8" max="8" width="22.7109375" customWidth="1"/>
  </cols>
  <sheetData>
    <row r="1" spans="2:8" ht="21" thickBot="1" x14ac:dyDescent="0.35">
      <c r="H1" s="1" t="s">
        <v>22</v>
      </c>
    </row>
    <row r="2" spans="2:8" x14ac:dyDescent="0.3">
      <c r="B2" s="34" t="s">
        <v>6</v>
      </c>
      <c r="D2" s="21" t="s">
        <v>19</v>
      </c>
      <c r="F2" s="3" t="s">
        <v>7</v>
      </c>
      <c r="H2" s="3" t="s">
        <v>12</v>
      </c>
    </row>
    <row r="3" spans="2:8" x14ac:dyDescent="0.3">
      <c r="B3" s="49">
        <v>550</v>
      </c>
      <c r="D3" s="22"/>
      <c r="F3" s="50">
        <v>402.1</v>
      </c>
      <c r="H3" s="2">
        <f xml:space="preserve"> $F3 / $B$3 * 必要点シミュレータ!$D$4</f>
        <v>80.42</v>
      </c>
    </row>
    <row r="4" spans="2:8" x14ac:dyDescent="0.3">
      <c r="D4" s="53" t="s">
        <v>0</v>
      </c>
      <c r="F4" s="51">
        <v>182.1</v>
      </c>
      <c r="H4" s="2">
        <f xml:space="preserve"> $F4 / $B$3 * 必要点シミュレータ!$D$4</f>
        <v>36.42</v>
      </c>
    </row>
    <row r="5" spans="2:8" x14ac:dyDescent="0.3">
      <c r="D5" s="23"/>
      <c r="F5" s="51">
        <v>264.89999999999998</v>
      </c>
      <c r="H5" s="2">
        <f xml:space="preserve"> $F5 / $B$3 * 必要点シミュレータ!$D$4</f>
        <v>52.98</v>
      </c>
    </row>
    <row r="6" spans="2:8" x14ac:dyDescent="0.3">
      <c r="D6" s="23" t="s">
        <v>1</v>
      </c>
      <c r="F6" s="51">
        <v>242.2</v>
      </c>
      <c r="H6" s="2">
        <f xml:space="preserve"> $F6 / $B$3 * 必要点シミュレータ!$D$4</f>
        <v>48.44</v>
      </c>
    </row>
    <row r="7" spans="2:8" x14ac:dyDescent="0.3">
      <c r="D7" s="23"/>
      <c r="F7" s="51">
        <v>336.8</v>
      </c>
      <c r="H7" s="2">
        <f xml:space="preserve"> $F7 / $B$3 * 必要点シミュレータ!$D$4</f>
        <v>67.36</v>
      </c>
    </row>
    <row r="8" spans="2:8" x14ac:dyDescent="0.3">
      <c r="D8" s="23" t="s">
        <v>2</v>
      </c>
      <c r="F8" s="51">
        <v>330.5</v>
      </c>
      <c r="H8" s="2">
        <f xml:space="preserve"> $F8 / $B$3 * 必要点シミュレータ!$D$4</f>
        <v>66.100000000000009</v>
      </c>
    </row>
    <row r="9" spans="2:8" x14ac:dyDescent="0.3">
      <c r="D9" s="23"/>
      <c r="F9" s="51">
        <v>194.7</v>
      </c>
      <c r="H9" s="2">
        <f xml:space="preserve"> $F9 / $B$3 * 必要点シミュレータ!$D$4</f>
        <v>38.94</v>
      </c>
    </row>
    <row r="10" spans="2:8" x14ac:dyDescent="0.3">
      <c r="D10" s="23" t="s">
        <v>3</v>
      </c>
      <c r="F10" s="51">
        <v>245.2</v>
      </c>
      <c r="H10" s="2">
        <f xml:space="preserve"> $F10 / $B$3 * 必要点シミュレータ!$D$4</f>
        <v>49.04</v>
      </c>
    </row>
    <row r="11" spans="2:8" x14ac:dyDescent="0.3">
      <c r="D11" s="23"/>
      <c r="F11" s="51">
        <v>215.9</v>
      </c>
      <c r="H11" s="2">
        <f xml:space="preserve"> $F11 / $B$3 * 必要点シミュレータ!$D$4</f>
        <v>43.18</v>
      </c>
    </row>
    <row r="12" spans="2:8" x14ac:dyDescent="0.3">
      <c r="D12" s="23" t="s">
        <v>4</v>
      </c>
      <c r="F12" s="51">
        <v>311.5</v>
      </c>
      <c r="H12" s="2">
        <f xml:space="preserve"> $F12 / $B$3 * 必要点シミュレータ!$D$4</f>
        <v>62.300000000000004</v>
      </c>
    </row>
    <row r="13" spans="2:8" x14ac:dyDescent="0.3">
      <c r="D13" s="23"/>
      <c r="F13" s="51">
        <v>331.1</v>
      </c>
      <c r="H13" s="2">
        <f xml:space="preserve"> $F13 / $B$3 * 必要点シミュレータ!$D$4</f>
        <v>66.220000000000013</v>
      </c>
    </row>
    <row r="14" spans="2:8" x14ac:dyDescent="0.3">
      <c r="D14" s="23" t="s">
        <v>5</v>
      </c>
      <c r="F14" s="51">
        <v>253.7</v>
      </c>
      <c r="H14" s="2">
        <f xml:space="preserve"> $F14 / $B$3 * 必要点シミュレータ!$D$4</f>
        <v>50.74</v>
      </c>
    </row>
    <row r="15" spans="2:8" x14ac:dyDescent="0.3">
      <c r="D15" s="23"/>
      <c r="F15" s="51">
        <v>159.19999999999999</v>
      </c>
      <c r="H15" s="2">
        <f xml:space="preserve"> $F15 / $B$3 * 必要点シミュレータ!$D$4</f>
        <v>31.839999999999996</v>
      </c>
    </row>
    <row r="16" spans="2:8" x14ac:dyDescent="0.3">
      <c r="D16" s="23" t="s">
        <v>46</v>
      </c>
      <c r="F16" s="51">
        <v>272.10000000000002</v>
      </c>
      <c r="H16" s="2">
        <f xml:space="preserve"> $F16 / $B$3 * 必要点シミュレータ!$D$4</f>
        <v>54.420000000000009</v>
      </c>
    </row>
    <row r="17" spans="4:8" x14ac:dyDescent="0.3">
      <c r="D17" s="24"/>
      <c r="F17" s="51">
        <v>268.10000000000002</v>
      </c>
      <c r="H17" s="2">
        <f xml:space="preserve"> $F17 / $B$3 * 必要点シミュレータ!$D$4</f>
        <v>53.620000000000005</v>
      </c>
    </row>
    <row r="18" spans="4:8" ht="21" thickBot="1" x14ac:dyDescent="0.35">
      <c r="D18" s="25" t="s">
        <v>11</v>
      </c>
      <c r="F18" s="51">
        <v>260.39999999999998</v>
      </c>
      <c r="H18" s="2">
        <f xml:space="preserve"> $F18 / $B$3 * 必要点シミュレータ!$D$4</f>
        <v>52.079999999999991</v>
      </c>
    </row>
    <row r="19" spans="4:8" x14ac:dyDescent="0.3">
      <c r="F19" s="51">
        <v>218.8</v>
      </c>
      <c r="H19" s="2">
        <f xml:space="preserve"> $F19 / $B$3 * 必要点シミュレータ!$D$4</f>
        <v>43.760000000000005</v>
      </c>
    </row>
    <row r="20" spans="4:8" x14ac:dyDescent="0.3">
      <c r="D20" s="1" t="s">
        <v>10</v>
      </c>
      <c r="F20" s="51">
        <v>287.7</v>
      </c>
      <c r="H20" s="2">
        <f xml:space="preserve"> $F20 / $B$3 * 必要点シミュレータ!$D$4</f>
        <v>57.539999999999992</v>
      </c>
    </row>
    <row r="21" spans="4:8" x14ac:dyDescent="0.3">
      <c r="D21" s="3" t="s">
        <v>8</v>
      </c>
      <c r="F21" s="51">
        <v>239.8</v>
      </c>
      <c r="H21" s="2">
        <f xml:space="preserve"> $F21 / $B$3 * 必要点シミュレータ!$D$4</f>
        <v>47.96</v>
      </c>
    </row>
    <row r="22" spans="4:8" x14ac:dyDescent="0.3">
      <c r="D22" s="5">
        <f>STDEV(H3:H71)</f>
        <v>15.525289991704241</v>
      </c>
      <c r="F22" s="51">
        <v>132.9</v>
      </c>
      <c r="H22" s="2">
        <f xml:space="preserve"> $F22 / $B$3 * 必要点シミュレータ!$D$4</f>
        <v>26.580000000000002</v>
      </c>
    </row>
    <row r="23" spans="4:8" x14ac:dyDescent="0.3">
      <c r="F23" s="51">
        <v>205.6</v>
      </c>
      <c r="H23" s="2">
        <f xml:space="preserve"> $F23 / $B$3 * 必要点シミュレータ!$D$4</f>
        <v>41.120000000000005</v>
      </c>
    </row>
    <row r="24" spans="4:8" x14ac:dyDescent="0.3">
      <c r="D24" s="3" t="s">
        <v>9</v>
      </c>
      <c r="F24" s="51">
        <v>305.2</v>
      </c>
      <c r="H24" s="2">
        <f xml:space="preserve"> $F24 / $B$3 * 必要点シミュレータ!$D$4</f>
        <v>61.04</v>
      </c>
    </row>
    <row r="25" spans="4:8" x14ac:dyDescent="0.3">
      <c r="D25" s="5">
        <f xml:space="preserve"> 1 / 10 * D22</f>
        <v>1.5525289991704243</v>
      </c>
      <c r="F25" s="51">
        <v>402.4</v>
      </c>
      <c r="H25" s="2">
        <f xml:space="preserve"> $F25 / $B$3 * 必要点シミュレータ!$D$4</f>
        <v>80.48</v>
      </c>
    </row>
    <row r="26" spans="4:8" x14ac:dyDescent="0.3">
      <c r="F26" s="51">
        <v>205.6</v>
      </c>
      <c r="H26" s="2">
        <f xml:space="preserve"> $F26 / $B$3 * 必要点シミュレータ!$D$4</f>
        <v>41.120000000000005</v>
      </c>
    </row>
    <row r="27" spans="4:8" x14ac:dyDescent="0.3">
      <c r="D27" s="3" t="s">
        <v>31</v>
      </c>
      <c r="F27" s="51">
        <v>227</v>
      </c>
      <c r="H27" s="2">
        <f xml:space="preserve"> $F27 / $B$3 * 必要点シミュレータ!$D$4</f>
        <v>45.4</v>
      </c>
    </row>
    <row r="28" spans="4:8" x14ac:dyDescent="0.3">
      <c r="D28" s="4" t="s">
        <v>28</v>
      </c>
      <c r="F28" s="51">
        <v>204.7</v>
      </c>
      <c r="H28" s="2">
        <f xml:space="preserve"> $F28 / $B$3 * 必要点シミュレータ!$D$4</f>
        <v>40.94</v>
      </c>
    </row>
    <row r="29" spans="4:8" x14ac:dyDescent="0.3">
      <c r="D29" s="4" t="s">
        <v>32</v>
      </c>
      <c r="F29" s="51">
        <v>212.3</v>
      </c>
      <c r="H29" s="2">
        <f xml:space="preserve"> $F29 / $B$3 * 必要点シミュレータ!$D$4</f>
        <v>42.46</v>
      </c>
    </row>
    <row r="30" spans="4:8" x14ac:dyDescent="0.3">
      <c r="D30" s="4" t="s">
        <v>29</v>
      </c>
      <c r="F30" s="51">
        <v>378.8</v>
      </c>
      <c r="H30" s="2">
        <f xml:space="preserve"> $F30 / $B$3 * 必要点シミュレータ!$D$4</f>
        <v>75.760000000000005</v>
      </c>
    </row>
    <row r="31" spans="4:8" x14ac:dyDescent="0.3">
      <c r="D31" s="4" t="s">
        <v>14</v>
      </c>
      <c r="F31" s="51">
        <v>157.19999999999999</v>
      </c>
      <c r="H31" s="2">
        <f xml:space="preserve"> $F31 / $B$3 * 必要点シミュレータ!$D$4</f>
        <v>31.439999999999998</v>
      </c>
    </row>
    <row r="32" spans="4:8" x14ac:dyDescent="0.3">
      <c r="D32" s="5" t="s">
        <v>30</v>
      </c>
      <c r="F32" s="51">
        <v>245.4</v>
      </c>
      <c r="H32" s="2">
        <f xml:space="preserve"> $F32 / $B$3 * 必要点シミュレータ!$D$4</f>
        <v>49.08</v>
      </c>
    </row>
    <row r="33" spans="6:8" x14ac:dyDescent="0.3">
      <c r="F33" s="51">
        <v>211.9</v>
      </c>
      <c r="H33" s="2">
        <f xml:space="preserve"> $F33 / $B$3 * 必要点シミュレータ!$D$4</f>
        <v>42.38</v>
      </c>
    </row>
    <row r="34" spans="6:8" x14ac:dyDescent="0.3">
      <c r="F34" s="51">
        <v>206.3</v>
      </c>
      <c r="H34" s="2">
        <f xml:space="preserve"> $F34 / $B$3 * 必要点シミュレータ!$D$4</f>
        <v>41.26</v>
      </c>
    </row>
    <row r="35" spans="6:8" x14ac:dyDescent="0.3">
      <c r="F35" s="51">
        <v>367.4</v>
      </c>
      <c r="H35" s="2">
        <f xml:space="preserve"> $F35 / $B$3 * 必要点シミュレータ!$D$4</f>
        <v>73.47999999999999</v>
      </c>
    </row>
    <row r="36" spans="6:8" x14ac:dyDescent="0.3">
      <c r="F36" s="51">
        <v>159.1</v>
      </c>
      <c r="H36" s="2">
        <f xml:space="preserve"> $F36 / $B$3 * 必要点シミュレータ!$D$4</f>
        <v>31.819999999999997</v>
      </c>
    </row>
    <row r="37" spans="6:8" x14ac:dyDescent="0.3">
      <c r="F37" s="51">
        <v>418.5</v>
      </c>
      <c r="H37" s="2">
        <f xml:space="preserve"> $F37 / $B$3 * 必要点シミュレータ!$D$4</f>
        <v>83.699999999999989</v>
      </c>
    </row>
    <row r="38" spans="6:8" x14ac:dyDescent="0.3">
      <c r="F38" s="51">
        <v>311.7</v>
      </c>
      <c r="H38" s="2">
        <f xml:space="preserve"> $F38 / $B$3 * 必要点シミュレータ!$D$4</f>
        <v>62.34</v>
      </c>
    </row>
    <row r="39" spans="6:8" x14ac:dyDescent="0.3">
      <c r="F39" s="51">
        <v>333.3</v>
      </c>
      <c r="H39" s="2">
        <f xml:space="preserve"> $F39 / $B$3 * 必要点シミュレータ!$D$4</f>
        <v>66.66</v>
      </c>
    </row>
    <row r="40" spans="6:8" x14ac:dyDescent="0.3">
      <c r="F40" s="51">
        <v>324.8</v>
      </c>
      <c r="H40" s="2">
        <f xml:space="preserve"> $F40 / $B$3 * 必要点シミュレータ!$D$4</f>
        <v>64.960000000000008</v>
      </c>
    </row>
    <row r="41" spans="6:8" x14ac:dyDescent="0.3">
      <c r="F41" s="51">
        <v>405.2</v>
      </c>
      <c r="H41" s="2">
        <f xml:space="preserve"> $F41 / $B$3 * 必要点シミュレータ!$D$4</f>
        <v>81.039999999999992</v>
      </c>
    </row>
    <row r="42" spans="6:8" x14ac:dyDescent="0.3">
      <c r="F42" s="51">
        <v>205.5</v>
      </c>
      <c r="H42" s="2">
        <f xml:space="preserve"> $F42 / $B$3 * 必要点シミュレータ!$D$4</f>
        <v>41.1</v>
      </c>
    </row>
    <row r="43" spans="6:8" x14ac:dyDescent="0.3">
      <c r="F43" s="51">
        <v>204.9</v>
      </c>
      <c r="H43" s="2">
        <f xml:space="preserve"> $F43 / $B$3 * 必要点シミュレータ!$D$4</f>
        <v>40.980000000000004</v>
      </c>
    </row>
    <row r="44" spans="6:8" x14ac:dyDescent="0.3">
      <c r="F44" s="51">
        <v>206.7</v>
      </c>
      <c r="H44" s="2">
        <f xml:space="preserve"> $F44 / $B$3 * 必要点シミュレータ!$D$4</f>
        <v>41.339999999999996</v>
      </c>
    </row>
    <row r="45" spans="6:8" x14ac:dyDescent="0.3">
      <c r="F45" s="51">
        <v>301.60000000000002</v>
      </c>
      <c r="H45" s="2">
        <f xml:space="preserve"> $F45 / $B$3 * 必要点シミュレータ!$D$4</f>
        <v>60.32</v>
      </c>
    </row>
    <row r="46" spans="6:8" x14ac:dyDescent="0.3">
      <c r="F46" s="51">
        <v>259</v>
      </c>
      <c r="H46" s="2">
        <f xml:space="preserve"> $F46 / $B$3 * 必要点シミュレータ!$D$4</f>
        <v>51.8</v>
      </c>
    </row>
    <row r="47" spans="6:8" x14ac:dyDescent="0.3">
      <c r="F47" s="51">
        <v>409</v>
      </c>
      <c r="H47" s="2">
        <f xml:space="preserve"> $F47 / $B$3 * 必要点シミュレータ!$D$4</f>
        <v>81.8</v>
      </c>
    </row>
    <row r="48" spans="6:8" x14ac:dyDescent="0.3">
      <c r="F48" s="51">
        <v>293.89999999999998</v>
      </c>
      <c r="H48" s="2">
        <f xml:space="preserve"> $F48 / $B$3 * 必要点シミュレータ!$D$4</f>
        <v>58.78</v>
      </c>
    </row>
    <row r="49" spans="6:8" x14ac:dyDescent="0.3">
      <c r="F49" s="51">
        <v>221.8</v>
      </c>
      <c r="H49" s="2">
        <f xml:space="preserve"> $F49 / $B$3 * 必要点シミュレータ!$D$4</f>
        <v>44.36</v>
      </c>
    </row>
    <row r="50" spans="6:8" x14ac:dyDescent="0.3">
      <c r="F50" s="51">
        <v>179.4</v>
      </c>
      <c r="H50" s="2">
        <f xml:space="preserve"> $F50 / $B$3 * 必要点シミュレータ!$D$4</f>
        <v>35.880000000000003</v>
      </c>
    </row>
    <row r="51" spans="6:8" x14ac:dyDescent="0.3">
      <c r="F51" s="51">
        <v>167.2</v>
      </c>
      <c r="H51" s="2">
        <f xml:space="preserve"> $F51 / $B$3 * 必要点シミュレータ!$D$4</f>
        <v>33.44</v>
      </c>
    </row>
    <row r="52" spans="6:8" x14ac:dyDescent="0.3">
      <c r="F52" s="51">
        <v>295.7</v>
      </c>
      <c r="H52" s="2">
        <f xml:space="preserve"> $F52 / $B$3 * 必要点シミュレータ!$D$4</f>
        <v>59.139999999999993</v>
      </c>
    </row>
    <row r="53" spans="6:8" x14ac:dyDescent="0.3">
      <c r="F53" s="51">
        <v>335</v>
      </c>
      <c r="H53" s="2">
        <f xml:space="preserve"> $F53 / $B$3 * 必要点シミュレータ!$D$4</f>
        <v>67</v>
      </c>
    </row>
    <row r="54" spans="6:8" x14ac:dyDescent="0.3">
      <c r="F54" s="51">
        <v>251.7</v>
      </c>
      <c r="H54" s="2">
        <f xml:space="preserve"> $F54 / $B$3 * 必要点シミュレータ!$D$4</f>
        <v>50.339999999999996</v>
      </c>
    </row>
    <row r="55" spans="6:8" x14ac:dyDescent="0.3">
      <c r="F55" s="51">
        <v>154.6</v>
      </c>
      <c r="H55" s="2">
        <f xml:space="preserve"> $F55 / $B$3 * 必要点シミュレータ!$D$4</f>
        <v>30.919999999999995</v>
      </c>
    </row>
    <row r="56" spans="6:8" x14ac:dyDescent="0.3">
      <c r="F56" s="51">
        <v>392.7</v>
      </c>
      <c r="H56" s="2">
        <f xml:space="preserve"> $F56 / $B$3 * 必要点シミュレータ!$D$4</f>
        <v>78.539999999999992</v>
      </c>
    </row>
    <row r="57" spans="6:8" x14ac:dyDescent="0.3">
      <c r="F57" s="51">
        <v>384.3</v>
      </c>
      <c r="H57" s="2">
        <f xml:space="preserve"> $F57 / $B$3 * 必要点シミュレータ!$D$4</f>
        <v>76.86</v>
      </c>
    </row>
    <row r="58" spans="6:8" x14ac:dyDescent="0.3">
      <c r="F58" s="51">
        <v>361.5</v>
      </c>
      <c r="H58" s="2">
        <f xml:space="preserve"> $F58 / $B$3 * 必要点シミュレータ!$D$4</f>
        <v>72.3</v>
      </c>
    </row>
    <row r="59" spans="6:8" x14ac:dyDescent="0.3">
      <c r="F59" s="51">
        <v>234.5</v>
      </c>
      <c r="H59" s="2">
        <f xml:space="preserve"> $F59 / $B$3 * 必要点シミュレータ!$D$4</f>
        <v>46.900000000000006</v>
      </c>
    </row>
    <row r="60" spans="6:8" x14ac:dyDescent="0.3">
      <c r="F60" s="51">
        <v>270.60000000000002</v>
      </c>
      <c r="H60" s="2">
        <f xml:space="preserve"> $F60 / $B$3 * 必要点シミュレータ!$D$4</f>
        <v>54.120000000000005</v>
      </c>
    </row>
    <row r="61" spans="6:8" x14ac:dyDescent="0.3">
      <c r="F61" s="51">
        <v>344</v>
      </c>
      <c r="H61" s="2">
        <f xml:space="preserve"> $F61 / $B$3 * 必要点シミュレータ!$D$4</f>
        <v>68.8</v>
      </c>
    </row>
    <row r="62" spans="6:8" x14ac:dyDescent="0.3">
      <c r="F62" s="51">
        <v>155.6</v>
      </c>
      <c r="H62" s="2">
        <f xml:space="preserve"> $F62 / $B$3 * 必要点シミュレータ!$D$4</f>
        <v>31.119999999999997</v>
      </c>
    </row>
    <row r="63" spans="6:8" x14ac:dyDescent="0.3">
      <c r="F63" s="51">
        <v>330.8</v>
      </c>
      <c r="H63" s="2">
        <f xml:space="preserve"> $F63 / $B$3 * 必要点シミュレータ!$D$4</f>
        <v>66.16</v>
      </c>
    </row>
    <row r="64" spans="6:8" x14ac:dyDescent="0.3">
      <c r="F64" s="51">
        <v>261.3</v>
      </c>
      <c r="H64" s="2">
        <f xml:space="preserve"> $F64 / $B$3 * 必要点シミュレータ!$D$4</f>
        <v>52.260000000000005</v>
      </c>
    </row>
    <row r="65" spans="6:8" x14ac:dyDescent="0.3">
      <c r="F65" s="51">
        <v>375.6</v>
      </c>
      <c r="H65" s="2">
        <f xml:space="preserve"> $F65 / $B$3 * 必要点シミュレータ!$D$4</f>
        <v>75.12</v>
      </c>
    </row>
    <row r="66" spans="6:8" x14ac:dyDescent="0.3">
      <c r="F66" s="51">
        <v>358.4</v>
      </c>
      <c r="H66" s="2">
        <f xml:space="preserve"> $F66 / $B$3 * 必要点シミュレータ!$D$4</f>
        <v>71.679999999999993</v>
      </c>
    </row>
    <row r="67" spans="6:8" x14ac:dyDescent="0.3">
      <c r="F67" s="51">
        <v>292.8</v>
      </c>
      <c r="H67" s="2">
        <f xml:space="preserve"> $F67 / $B$3 * 必要点シミュレータ!$D$4</f>
        <v>58.56</v>
      </c>
    </row>
    <row r="68" spans="6:8" x14ac:dyDescent="0.3">
      <c r="F68" s="51">
        <v>212.4</v>
      </c>
      <c r="H68" s="2">
        <f xml:space="preserve"> $F68 / $B$3 * 必要点シミュレータ!$D$4</f>
        <v>42.48</v>
      </c>
    </row>
    <row r="69" spans="6:8" x14ac:dyDescent="0.3">
      <c r="F69" s="51">
        <v>253.5</v>
      </c>
      <c r="H69" s="2">
        <f xml:space="preserve"> $F69 / $B$3 * 必要点シミュレータ!$D$4</f>
        <v>50.7</v>
      </c>
    </row>
    <row r="70" spans="6:8" x14ac:dyDescent="0.3">
      <c r="F70" s="51">
        <v>167.1</v>
      </c>
      <c r="H70" s="2">
        <f xml:space="preserve"> $F70 / $B$3 * 必要点シミュレータ!$D$4</f>
        <v>33.42</v>
      </c>
    </row>
    <row r="71" spans="6:8" x14ac:dyDescent="0.3">
      <c r="F71" s="52">
        <v>130.6</v>
      </c>
      <c r="H71" s="3">
        <f xml:space="preserve"> $F71 / $B$3 * 必要点シミュレータ!$D$4</f>
        <v>26.119999999999997</v>
      </c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必要点シミュレータ</vt:lpstr>
      <vt:lpstr>毎年更新すると良い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2017-09-20T03:39:11Z</dcterms:created>
  <dcterms:modified xsi:type="dcterms:W3CDTF">2017-09-21T03:33:43Z</dcterms:modified>
</cp:coreProperties>
</file>