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F7409141-D375-44E9-9AEB-278F289A650D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<sst xmlns="http://schemas.openxmlformats.org/spreadsheetml/2006/main" count="347" uniqueCount="225">
  <si>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</si>
  <si>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</si>
  <si>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</si>
  <si>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</si>
  <si>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</si>
  <si>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</si>
  <si>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</si>
  <si>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</si>
  <si>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</si>
  <si>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</si>
  <si>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</si>
  <si>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</si>
  <si>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</si>
  <si>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</si>
  <si>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</si>
  <si>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</si>
  <si>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</si>
  <si>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</si>
  <si>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</si>
  <si>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</si>
  <si>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</si>
  <si>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</si>
  <si>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</si>
  <si>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</si>
  <si>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</si>
  <si>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</si>
  <si>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</si>
  <si>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</si>
  <si>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</si>
  <si>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</si>
  <si>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</si>
  <si>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</si>
  <si>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</si>
  <si>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</si>
  <si>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</si>
  <si>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</si>
  <si>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</si>
  <si>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</si>
  <si>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</si>
  <si>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</si>
  <si>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</si>
  <si>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</si>
  <si>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</si>
  <si>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</si>
  <si>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</si>
  <si>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</si>
  <si>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</si>
  <si>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</si>
  <si>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</si>
  <si>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</si>
  <si>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</si>
  <si>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</si>
  <si>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</si>
  <si>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</si>
  <si>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</si>
  <si>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</si>
  <si>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</si>
  <si>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</si>
  <si>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</si>
  <si>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</si>
  <si>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</si>
  <si>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</si>
  <si>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</si>
  <si>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</si>
  <si>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</si>
  <si>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</si>
  <si>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</si>
  <si>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</si>
  <si>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</si>
  <si>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</si>
  <si>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</si>
  <si>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</si>
  <si>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</si>
  <si>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</si>
  <si>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</si>
  <si>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</si>
  <si>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</si>
  <si>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</si>
  <si>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</si>
  <si>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</si>
  <si>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</si>
  <si>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</si>
  <si>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</si>
  <si>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</si>
  <si>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</si>
  <si>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</si>
  <si>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</si>
  <si>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</si>
  <si>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</si>
  <si>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</si>
  <si>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</si>
  <si>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</si>
  <si>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</si>
  <si>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</si>
  <si>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</si>
  <si>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</si>
  <si>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</si>
  <si>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</si>
  <si>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</si>
  <si>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</si>
  <si>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</si>
  <si>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</si>
  <si>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</si>
  <si>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</si>
  <si>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</si>
  <si>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</si>
  <si>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</si>
  <si>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</si>
  <si>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</si>
  <si>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</si>
  <si>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</si>
  <si>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</si>
  <si>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</si>
  <si>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</si>
  <si>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</si>
  <si>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</si>
  <si>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</si>
  <si>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</si>
  <si>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</si>
  <si>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</si>
  <si>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</si>
  <si>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</si>
  <si>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</si>
  <si>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</si>
  <si>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</si>
  <si>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</si>
  <si>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</si>
  <si>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</si>
  <si>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</si>
  <si>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</si>
  <si>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</si>
  <si>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</si>
  <si>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</si>
  <si>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</si>
  <si>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</si>
  <si>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</si>
  <si>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</si>
  <si>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</si>
  <si>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</si>
  <si>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</si>
  <si>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</si>
  <si>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</si>
  <si>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</si>
  <si>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</si>
  <si>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</si>
  <si>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</si>
  <si>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</si>
  <si>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</si>
  <si>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</si>
  <si>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</si>
  <si>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</si>
  <si>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</si>
  <si>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</si>
  <si>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</si>
  <si>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</si>
  <si>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</si>
  <si>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</si>
  <si>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</si>
  <si>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</si>
  <si>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</si>
  <si>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</si>
  <si>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</si>
  <si>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</si>
  <si>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</si>
  <si>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</si>
  <si>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</si>
  <si>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</si>
  <si>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</si>
  <si>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</si>
  <si>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</si>
  <si>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</si>
  <si>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</si>
  <si>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</si>
  <si>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</si>
  <si>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</si>
  <si>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</si>
  <si>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</si>
  <si>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</si>
  <si>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</si>
  <si>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</si>
  <si>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</si>
  <si>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</si>
  <si>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</si>
  <si>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</si>
  <si>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</si>
  <si>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</si>
  <si>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</si>
  <si>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</si>
  <si>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</si>
  <si>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</si>
  <si>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</si>
  <si>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</si>
  <si>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</si>
  <si>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</si>
  <si>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</si>
  <si>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</si>
  <si>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</si>
  <si>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</si>
  <si>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</si>
  <si>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</si>
  <si>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</si>
  <si>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</si>
  <si>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</si>
  <si>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</si>
  <si>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</si>
  <si>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</si>
  <si>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</si>
  <si>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</si>
  <si>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</si>
  <si>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</si>
  <si>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</si>
  <si>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</si>
  <si>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</si>
  <si>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</si>
  <si>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</si>
  <si>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</si>
  <si>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</si>
  <si>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</si>
  <si>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</si>
  <si>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</si>
  <si>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</si>
  <si>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</si>
  <si>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</si>
  <si>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Agosto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</si>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</sst>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28" zoomScale="85" zoomScaleNormal="85" workbookViewId="0">
      <selection activeCell="R64" sqref="R64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58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7.1</v>
      </c>
      <c r="I4" s="139">
        <v>0</v>
      </c>
      <c r="J4" s="139">
        <v>0.4</v>
      </c>
      <c r="K4" s="139">
        <v>6.3</v>
      </c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13.8</v>
      </c>
      <c r="AN4" s="27">
        <v>189.81785714285715</v>
      </c>
      <c r="AO4" s="26">
        <f>+AM4*100/AN4</f>
        <v>7.270127377749346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54.525955333120095</v>
      </c>
      <c r="AQ4" s="28">
        <f>COUNT(H4:AL4)</f>
        <v>4</v>
      </c>
      <c r="AR4" s="76">
        <f>COUNTIF(H4:AL4,"&gt;0")</f>
        <v>3</v>
      </c>
      <c r="AS4" s="84"/>
      <c r="AT4" s="77">
        <f>+LOOKUP(1000,H4:AL4)</f>
        <v>6.3</v>
      </c>
      <c r="AU4" s="82"/>
      <c r="AV4" s="134">
        <f>MAX(H4:AL4)</f>
        <v>7.1</v>
      </c>
      <c r="AW4" s="116">
        <v>243.6</v>
      </c>
      <c r="AX4" s="140">
        <f>+AV4-AW4</f>
        <v>-236.5</v>
      </c>
      <c r="AY4" s="130">
        <v>15.821428571428573</v>
      </c>
      <c r="AZ4" s="128">
        <f>+AR4-AY4</f>
        <v>-12.821428571428573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1.4</v>
      </c>
      <c r="I5" s="139">
        <v>0</v>
      </c>
      <c r="J5" s="139">
        <v>1.9</v>
      </c>
      <c r="K5" s="139">
        <v>0.4</v>
      </c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3.6999999999999997</v>
      </c>
      <c r="AN5" s="27">
        <v>147.74074074074076</v>
      </c>
      <c r="AO5" s="26">
        <f t="shared" ref="AO5:AO6" si="0">+AM5*100/AN5</f>
        <v>2.5043870644271742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38.103111111111104</v>
      </c>
      <c r="AQ5" s="30">
        <f>COUNT(H5:AL5)</f>
        <v>4</v>
      </c>
      <c r="AR5" s="76">
        <f>COUNTIF(H5:AL5,"&gt;0")</f>
        <v>3</v>
      </c>
      <c r="AS5" s="84"/>
      <c r="AT5" s="77">
        <f>+LOOKUP(1000,H5:AL5)</f>
        <v>0.4</v>
      </c>
      <c r="AU5" s="82"/>
      <c r="AV5" s="134">
        <f>MAX(H5:AL5)</f>
        <v>1.9</v>
      </c>
      <c r="AW5" s="116">
        <v>92.2</v>
      </c>
      <c r="AX5" s="140">
        <f t="shared" ref="AX5:AX6" si="2">+AV5-AW5</f>
        <v>-90.3</v>
      </c>
      <c r="AY5" s="130">
        <v>14.740740740740739</v>
      </c>
      <c r="AZ5" s="128">
        <f>+AR5-AY5</f>
        <v>-11.740740740740739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12.1</v>
      </c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12.1</v>
      </c>
      <c r="AN6" s="27">
        <v>62.466666666666661</v>
      </c>
      <c r="AO6" s="26">
        <f t="shared" si="0"/>
        <v>19.370330843116331</v>
      </c>
      <c r="AP6" s="74">
        <f t="shared" si="1"/>
        <v>145.27748132337248</v>
      </c>
      <c r="AQ6" s="28">
        <f>COUNT(H6:AL6)</f>
        <v>4</v>
      </c>
      <c r="AR6" s="76">
        <f>COUNTIF(H6:AL6,"&gt;0")</f>
        <v>1</v>
      </c>
      <c r="AS6" s="84"/>
      <c r="AT6" s="77">
        <f>+LOOKUP(1000,H6:AL6)</f>
        <v>12.1</v>
      </c>
      <c r="AU6" s="82"/>
      <c r="AV6" s="134">
        <f>MAX(H6:AL6)</f>
        <v>12.1</v>
      </c>
      <c r="AW6" s="116">
        <v>133.30000000000001</v>
      </c>
      <c r="AX6" s="140">
        <f t="shared" si="2"/>
        <v>-121.20000000000002</v>
      </c>
      <c r="AY6" s="130">
        <v>8.5211111111111073</v>
      </c>
      <c r="AZ6" s="128">
        <f>+AR6-AY6</f>
        <v>-7.5211111111111073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2.8</v>
      </c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2.8</v>
      </c>
      <c r="AN7" s="132"/>
      <c r="AQ7" s="28">
        <f>COUNT(H7:AL7)</f>
        <v>4</v>
      </c>
      <c r="AR7" s="76">
        <f>COUNTIF(H7:AL7,"&gt;0")</f>
        <v>1</v>
      </c>
      <c r="AS7" s="84"/>
      <c r="AT7" s="77">
        <f>+LOOKUP(1000,H7:AL7)</f>
        <v>2.8</v>
      </c>
      <c r="AU7" s="82"/>
      <c r="AV7" s="134">
        <f>MAX(H7:AL7)</f>
        <v>2.8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0.6</v>
      </c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0.6</v>
      </c>
      <c r="AN8" s="27">
        <v>127.4793103448276</v>
      </c>
      <c r="AO8" s="26">
        <f>+AM8*100/AN8</f>
        <v>0.47066461089020528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43.999186206896539</v>
      </c>
      <c r="AQ8" s="28">
        <f>COUNT(H8:AL8)</f>
        <v>4</v>
      </c>
      <c r="AR8" s="76">
        <f>COUNTIF(H8:AL8,"&gt;0")</f>
        <v>1</v>
      </c>
      <c r="AS8" s="84"/>
      <c r="AT8" s="77">
        <f>+LOOKUP(1000,H8:AL8)</f>
        <v>0.6</v>
      </c>
      <c r="AU8" s="82"/>
      <c r="AV8" s="134">
        <f>MAX(H8:AL8)</f>
        <v>0.6</v>
      </c>
      <c r="AW8" s="116">
        <v>121.1</v>
      </c>
      <c r="AX8" s="140">
        <f>+AV8-AW8</f>
        <v>-120.5</v>
      </c>
      <c r="AY8" s="130">
        <v>9.5402298850574727</v>
      </c>
      <c r="AZ8" s="128">
        <f>AR8-AY8</f>
        <v>-8.5402298850574727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1.2</v>
      </c>
      <c r="L9" s="141"/>
      <c r="M9" s="141"/>
      <c r="N9" s="141"/>
      <c r="O9" s="141"/>
      <c r="P9" s="141"/>
      <c r="Q9" s="141"/>
      <c r="R9" s="141"/>
      <c r="S9" s="141"/>
      <c r="T9" s="141"/>
      <c r="U9" s="160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107.02499999999998</v>
      </c>
      <c r="AQ9" s="74"/>
      <c r="AR9" s="74"/>
      <c r="AS9" s="84"/>
      <c r="AT9" s="77"/>
      <c r="AU9" s="82"/>
      <c r="AV9" s="134"/>
      <c r="AW9" s="116">
        <v>131.69999999999999</v>
      </c>
      <c r="AX9" s="123"/>
      <c r="AY9" s="130">
        <v>7.7402298850574676</v>
      </c>
      <c r="AZ9" s="128">
        <f>AR9-AY9</f>
        <v>-7.7402298850574676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4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52.480769230769234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76.698538461538462</v>
      </c>
      <c r="AQ11" s="28">
        <f t="shared" si="3"/>
        <v>4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79.8</v>
      </c>
      <c r="AX11" s="140">
        <f>+AV11-AW11</f>
        <v>-79.8</v>
      </c>
      <c r="AY11" s="130">
        <v>4.4528735632183905</v>
      </c>
      <c r="AZ11" s="128">
        <f t="shared" ref="AZ11:AZ16" si="7">AR11-AY11</f>
        <v>-4.4528735632183905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0.4</v>
      </c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0.4</v>
      </c>
      <c r="AN12" s="27">
        <v>105.57037037037037</v>
      </c>
      <c r="AO12" s="26">
        <f>+AM12*100/AN12</f>
        <v>0.37889419028908222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53.52675555555556</v>
      </c>
      <c r="AQ12" s="28">
        <f t="shared" si="3"/>
        <v>4</v>
      </c>
      <c r="AR12" s="76">
        <f t="shared" si="4"/>
        <v>1</v>
      </c>
      <c r="AS12" s="84"/>
      <c r="AT12" s="77">
        <f t="shared" si="5"/>
        <v>0.4</v>
      </c>
      <c r="AU12" s="82"/>
      <c r="AV12" s="134">
        <f t="shared" si="6"/>
        <v>0.4</v>
      </c>
      <c r="AW12" s="116">
        <v>117.6</v>
      </c>
      <c r="AX12" s="140">
        <f>+AV12-AW12</f>
        <v>-117.19999999999999</v>
      </c>
      <c r="AY12" s="130">
        <v>8.6018883415435106</v>
      </c>
      <c r="AZ12" s="128">
        <f t="shared" si="7"/>
        <v>-7.6018883415435106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</v>
      </c>
      <c r="J13" s="141">
        <v>0</v>
      </c>
      <c r="K13" s="141">
        <v>0</v>
      </c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0</v>
      </c>
      <c r="AN13" s="27">
        <v>160.92142857142861</v>
      </c>
      <c r="AO13" s="26">
        <f t="shared" ref="AO13:AO14" si="8">+AM13*100/AN13</f>
        <v>0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28.550885714285698</v>
      </c>
      <c r="AQ13" s="28">
        <f t="shared" si="3"/>
        <v>4</v>
      </c>
      <c r="AR13" s="76">
        <f t="shared" si="4"/>
        <v>0</v>
      </c>
      <c r="AS13" s="84"/>
      <c r="AT13" s="77">
        <f t="shared" si="5"/>
        <v>0</v>
      </c>
      <c r="AU13" s="82"/>
      <c r="AV13" s="134">
        <f t="shared" si="6"/>
        <v>0</v>
      </c>
      <c r="AW13" s="116">
        <v>108.8</v>
      </c>
      <c r="AX13" s="140">
        <f t="shared" ref="AX13:AX14" si="10">+AV13-AW13</f>
        <v>-108.8</v>
      </c>
      <c r="AY13" s="130">
        <v>11.667816091954021</v>
      </c>
      <c r="AZ13" s="128">
        <f t="shared" si="7"/>
        <v>-11.667816091954021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0</v>
      </c>
      <c r="J14" s="141">
        <v>0</v>
      </c>
      <c r="K14" s="141">
        <v>0</v>
      </c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0</v>
      </c>
      <c r="AN14" s="27">
        <v>127.86399999999998</v>
      </c>
      <c r="AO14" s="26">
        <f t="shared" si="8"/>
        <v>0</v>
      </c>
      <c r="AP14" s="74">
        <f t="shared" si="9"/>
        <v>43.228384000000013</v>
      </c>
      <c r="AQ14" s="28">
        <f t="shared" si="3"/>
        <v>4</v>
      </c>
      <c r="AR14" s="76">
        <f t="shared" si="4"/>
        <v>0</v>
      </c>
      <c r="AS14" s="84"/>
      <c r="AT14" s="77">
        <f t="shared" si="5"/>
        <v>0</v>
      </c>
      <c r="AU14" s="82"/>
      <c r="AV14" s="134">
        <f t="shared" si="6"/>
        <v>0</v>
      </c>
      <c r="AW14" s="116">
        <v>114</v>
      </c>
      <c r="AX14" s="140">
        <f t="shared" si="10"/>
        <v>-114</v>
      </c>
      <c r="AY14" s="130">
        <v>10.819540229885057</v>
      </c>
      <c r="AZ14" s="128">
        <f t="shared" si="7"/>
        <v>-10.819540229885057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0</v>
      </c>
      <c r="AN15" s="27">
        <v>170.0884615384615</v>
      </c>
      <c r="AO15" s="26">
        <f>+AM15*100/AN15</f>
        <v>0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24.480723076923098</v>
      </c>
      <c r="AQ15" s="28">
        <f t="shared" si="3"/>
        <v>4</v>
      </c>
      <c r="AR15" s="76">
        <f t="shared" si="4"/>
        <v>0</v>
      </c>
      <c r="AS15" s="84"/>
      <c r="AT15" s="77">
        <f t="shared" si="5"/>
        <v>0</v>
      </c>
      <c r="AU15" s="82"/>
      <c r="AV15" s="134">
        <f t="shared" si="6"/>
        <v>0</v>
      </c>
      <c r="AW15" s="116">
        <v>130</v>
      </c>
      <c r="AX15" s="140">
        <f>+AV15-AW15</f>
        <v>-130</v>
      </c>
      <c r="AY15" s="130">
        <v>12.498918992884514</v>
      </c>
      <c r="AZ15" s="128">
        <f t="shared" si="7"/>
        <v>-12.498918992884514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7.1</v>
      </c>
      <c r="I16" s="139">
        <v>8.5</v>
      </c>
      <c r="J16" s="139">
        <v>16.399999999999999</v>
      </c>
      <c r="K16" s="139">
        <v>48.5</v>
      </c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80.5</v>
      </c>
      <c r="AN16" s="27">
        <v>322.64074074074074</v>
      </c>
      <c r="AO16" s="26">
        <f>+AM16*100/AN16</f>
        <v>24.950351841860574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187.12763881395429</v>
      </c>
      <c r="AQ16" s="28">
        <f t="shared" si="3"/>
        <v>4</v>
      </c>
      <c r="AR16" s="76">
        <f t="shared" si="4"/>
        <v>4</v>
      </c>
      <c r="AS16" s="84"/>
      <c r="AT16" s="80">
        <f t="shared" si="5"/>
        <v>48.5</v>
      </c>
      <c r="AU16" s="82"/>
      <c r="AV16" s="134">
        <f t="shared" si="6"/>
        <v>48.5</v>
      </c>
      <c r="AW16" s="116">
        <v>217.4</v>
      </c>
      <c r="AX16" s="140">
        <f>+AV16-AW16</f>
        <v>-168.9</v>
      </c>
      <c r="AY16" s="130">
        <v>18.425555555555555</v>
      </c>
      <c r="AZ16" s="128">
        <f t="shared" si="7"/>
        <v>-14.425555555555555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>
        <v>1</v>
      </c>
      <c r="K18" s="139">
        <v>0</v>
      </c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1</v>
      </c>
      <c r="AN18" s="27">
        <v>275.51538461538456</v>
      </c>
      <c r="AO18" s="26">
        <f t="shared" ref="AO18:AO19" si="12">+AM18*100/AN18</f>
        <v>0.3629561381466902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2.7221710361001765</v>
      </c>
      <c r="AQ18" s="28">
        <f t="shared" ref="AQ18:AQ31" si="14">COUNT(H18:AL18)</f>
        <v>4</v>
      </c>
      <c r="AR18" s="76">
        <f t="shared" ref="AR18:AR31" si="15">COUNTIF(H18:AL18,"&gt;0")</f>
        <v>1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1</v>
      </c>
      <c r="AW18" s="116">
        <v>157.6</v>
      </c>
      <c r="AX18" s="140">
        <f t="shared" ref="AX18:AX31" si="18">+AV18-AW18</f>
        <v>-156.6</v>
      </c>
      <c r="AY18" s="130">
        <v>14.459770114942529</v>
      </c>
      <c r="AZ18" s="128">
        <f t="shared" ref="AZ18:AZ20" si="19">AR18-AY18</f>
        <v>-13.459770114942529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</v>
      </c>
      <c r="J19" s="139">
        <v>0</v>
      </c>
      <c r="K19" s="139">
        <v>0</v>
      </c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0</v>
      </c>
      <c r="AN19" s="27">
        <v>78.811538461538461</v>
      </c>
      <c r="AO19" s="26">
        <f t="shared" si="12"/>
        <v>0</v>
      </c>
      <c r="AP19" s="74">
        <f t="shared" si="13"/>
        <v>65.007676923076929</v>
      </c>
      <c r="AQ19" s="28">
        <f t="shared" si="14"/>
        <v>4</v>
      </c>
      <c r="AR19" s="76">
        <f t="shared" si="15"/>
        <v>0</v>
      </c>
      <c r="AS19" s="84"/>
      <c r="AT19" s="77">
        <f t="shared" si="16"/>
        <v>0</v>
      </c>
      <c r="AU19" s="82"/>
      <c r="AV19" s="134">
        <f t="shared" si="17"/>
        <v>0</v>
      </c>
      <c r="AW19" s="116">
        <v>88.9</v>
      </c>
      <c r="AX19" s="140">
        <f t="shared" si="18"/>
        <v>-88.9</v>
      </c>
      <c r="AY19" s="130">
        <v>12.120689655172413</v>
      </c>
      <c r="AZ19" s="128">
        <f t="shared" si="19"/>
        <v>-12.120689655172413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104.30666666666667</v>
      </c>
      <c r="AO20" s="26"/>
      <c r="AQ20" s="76"/>
      <c r="AR20" s="76"/>
      <c r="AS20" s="84"/>
      <c r="AT20" s="77"/>
      <c r="AU20" s="82"/>
      <c r="AV20" s="134"/>
      <c r="AW20" s="116">
        <v>88.6</v>
      </c>
      <c r="AX20" s="140"/>
      <c r="AY20" s="130">
        <v>13.566666666666666</v>
      </c>
      <c r="AZ20" s="128">
        <f t="shared" si="19"/>
        <v>-13.566666666666666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>
        <v>6.1</v>
      </c>
      <c r="K21" s="139">
        <v>1.2</v>
      </c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7.3</v>
      </c>
      <c r="AN21" s="27">
        <v>45.704166666666673</v>
      </c>
      <c r="AO21" s="26">
        <f>+AM21*100/AN21</f>
        <v>15.972285531953686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119.79214148965264</v>
      </c>
      <c r="AQ21" s="28">
        <f t="shared" si="14"/>
        <v>4</v>
      </c>
      <c r="AR21" s="76">
        <f t="shared" si="15"/>
        <v>2</v>
      </c>
      <c r="AS21" s="84"/>
      <c r="AT21" s="77">
        <f t="shared" si="16"/>
        <v>1.2</v>
      </c>
      <c r="AU21" s="82"/>
      <c r="AV21" s="134">
        <f t="shared" si="17"/>
        <v>6.1</v>
      </c>
      <c r="AW21" s="116">
        <v>94.7</v>
      </c>
      <c r="AX21" s="140">
        <f t="shared" si="18"/>
        <v>-88.600000000000009</v>
      </c>
      <c r="AY21" s="130">
        <v>6.6066666666666656</v>
      </c>
      <c r="AZ21" s="128">
        <f>AR21-AY21</f>
        <v>-4.6066666666666656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126.05333333333336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77.7</v>
      </c>
      <c r="AX22" s="140"/>
      <c r="AY22" s="130">
        <v>14.399999999999997</v>
      </c>
      <c r="AZ22" s="128">
        <f>AR22-AY22</f>
        <v>-14.399999999999997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0.5</v>
      </c>
      <c r="K23" s="141">
        <v>0</v>
      </c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0.5</v>
      </c>
      <c r="AN23" s="132"/>
      <c r="AQ23" s="28">
        <f t="shared" si="14"/>
        <v>4</v>
      </c>
      <c r="AR23" s="76">
        <f t="shared" si="15"/>
        <v>1</v>
      </c>
      <c r="AS23" s="84"/>
      <c r="AT23" s="77">
        <f t="shared" si="16"/>
        <v>0</v>
      </c>
      <c r="AU23" s="82"/>
      <c r="AV23" s="134">
        <f t="shared" si="17"/>
        <v>0.5</v>
      </c>
      <c r="AW23" s="116">
        <v>54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2.6</v>
      </c>
      <c r="K24" s="139">
        <v>0.5</v>
      </c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3.1</v>
      </c>
      <c r="AN24" s="27">
        <v>169.05714285714288</v>
      </c>
      <c r="AO24" s="26">
        <f t="shared" ref="AO24:AO29" si="20">+AM24*100/AN24</f>
        <v>1.8336995098867668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28.038628571428561</v>
      </c>
      <c r="AQ24" s="28">
        <f t="shared" si="14"/>
        <v>4</v>
      </c>
      <c r="AR24" s="76">
        <f t="shared" si="15"/>
        <v>2</v>
      </c>
      <c r="AS24" s="84"/>
      <c r="AT24" s="77">
        <f t="shared" si="16"/>
        <v>0.5</v>
      </c>
      <c r="AU24" s="82"/>
      <c r="AV24" s="134">
        <f t="shared" si="17"/>
        <v>2.6</v>
      </c>
      <c r="AW24" s="116">
        <v>52.9</v>
      </c>
      <c r="AX24" s="140">
        <f t="shared" si="18"/>
        <v>-50.3</v>
      </c>
      <c r="AY24" s="130">
        <v>16.396666666666665</v>
      </c>
      <c r="AZ24" s="128">
        <f t="shared" ref="AZ24:AZ29" si="22">AR24-AY24</f>
        <v>-14.396666666666665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4</v>
      </c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4.2</v>
      </c>
      <c r="AN25" s="27">
        <v>70.953333333333333</v>
      </c>
      <c r="AO25" s="26">
        <f t="shared" si="20"/>
        <v>5.9193836324344637</v>
      </c>
      <c r="AP25" s="74">
        <f t="shared" si="21"/>
        <v>72.696719999999999</v>
      </c>
      <c r="AQ25" s="28">
        <f t="shared" si="14"/>
        <v>4</v>
      </c>
      <c r="AR25" s="76">
        <f t="shared" si="15"/>
        <v>2</v>
      </c>
      <c r="AS25" s="84"/>
      <c r="AT25" s="77">
        <f t="shared" si="16"/>
        <v>4</v>
      </c>
      <c r="AU25" s="82"/>
      <c r="AV25" s="134">
        <f t="shared" si="17"/>
        <v>4</v>
      </c>
      <c r="AW25" s="116">
        <v>58.2</v>
      </c>
      <c r="AX25" s="140">
        <f t="shared" si="18"/>
        <v>-54.2</v>
      </c>
      <c r="AY25" s="130">
        <v>11.6</v>
      </c>
      <c r="AZ25" s="128">
        <f t="shared" si="22"/>
        <v>-9.6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56</v>
      </c>
      <c r="AX26" s="140">
        <f t="shared" si="18"/>
        <v>-56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0</v>
      </c>
      <c r="K27" s="139">
        <v>0</v>
      </c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0</v>
      </c>
      <c r="AN27" s="27">
        <v>128.65</v>
      </c>
      <c r="AO27" s="26">
        <f t="shared" si="20"/>
        <v>0</v>
      </c>
      <c r="AP27" s="74">
        <f t="shared" si="21"/>
        <v>42.879399999999997</v>
      </c>
      <c r="AQ27" s="28">
        <f t="shared" si="14"/>
        <v>4</v>
      </c>
      <c r="AR27" s="76">
        <f t="shared" si="15"/>
        <v>0</v>
      </c>
      <c r="AS27" s="84"/>
      <c r="AT27" s="77">
        <f t="shared" si="16"/>
        <v>0</v>
      </c>
      <c r="AU27" s="82"/>
      <c r="AV27" s="134">
        <f t="shared" si="17"/>
        <v>0</v>
      </c>
      <c r="AW27" s="116">
        <v>79.900000000000006</v>
      </c>
      <c r="AX27" s="140">
        <f t="shared" si="18"/>
        <v>-79.900000000000006</v>
      </c>
      <c r="AY27" s="130">
        <v>11.737931034482756</v>
      </c>
      <c r="AZ27" s="128">
        <f t="shared" si="22"/>
        <v>-11.737931034482756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</v>
      </c>
      <c r="K28" s="139">
        <v>0</v>
      </c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0</v>
      </c>
      <c r="AN28" s="27">
        <v>87.384615384615344</v>
      </c>
      <c r="AO28" s="26">
        <f t="shared" si="20"/>
        <v>0</v>
      </c>
      <c r="AP28" s="74">
        <f t="shared" si="21"/>
        <v>61.201230769230783</v>
      </c>
      <c r="AQ28" s="28">
        <f t="shared" si="14"/>
        <v>4</v>
      </c>
      <c r="AR28" s="76">
        <f t="shared" si="15"/>
        <v>0</v>
      </c>
      <c r="AS28" s="84"/>
      <c r="AT28" s="77">
        <f t="shared" si="16"/>
        <v>0</v>
      </c>
      <c r="AU28" s="82"/>
      <c r="AV28" s="134">
        <f t="shared" si="17"/>
        <v>0</v>
      </c>
      <c r="AW28" s="116">
        <v>98.1</v>
      </c>
      <c r="AX28" s="140">
        <f t="shared" si="18"/>
        <v>-98.1</v>
      </c>
      <c r="AY28" s="130">
        <v>8.6077996715927725</v>
      </c>
      <c r="AZ28" s="128">
        <f t="shared" si="22"/>
        <v>-8.6077996715927725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</v>
      </c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0</v>
      </c>
      <c r="AN29" s="27">
        <v>60.770370370370358</v>
      </c>
      <c r="AO29" s="26">
        <f t="shared" si="20"/>
        <v>0</v>
      </c>
      <c r="AP29" s="74">
        <f t="shared" si="21"/>
        <v>73.017955555555559</v>
      </c>
      <c r="AQ29" s="28">
        <f t="shared" si="14"/>
        <v>4</v>
      </c>
      <c r="AR29" s="76">
        <f t="shared" si="15"/>
        <v>0</v>
      </c>
      <c r="AS29" s="84"/>
      <c r="AT29" s="77">
        <f t="shared" si="16"/>
        <v>0</v>
      </c>
      <c r="AU29" s="82"/>
      <c r="AV29" s="134">
        <f t="shared" si="17"/>
        <v>0</v>
      </c>
      <c r="AW29" s="116">
        <v>120.2</v>
      </c>
      <c r="AX29" s="140">
        <f t="shared" si="18"/>
        <v>-120.2</v>
      </c>
      <c r="AY29" s="130">
        <v>5.7091954022988487</v>
      </c>
      <c r="AZ29" s="128">
        <f t="shared" si="22"/>
        <v>-5.7091954022988487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</v>
      </c>
      <c r="J30" s="141">
        <v>0</v>
      </c>
      <c r="K30" s="141">
        <v>0</v>
      </c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0</v>
      </c>
      <c r="AN30" s="132"/>
      <c r="AQ30" s="28">
        <f t="shared" si="14"/>
        <v>4</v>
      </c>
      <c r="AR30" s="76">
        <f t="shared" si="15"/>
        <v>0</v>
      </c>
      <c r="AS30" s="84"/>
      <c r="AT30" s="77">
        <f t="shared" si="16"/>
        <v>0</v>
      </c>
      <c r="AU30" s="82"/>
      <c r="AV30" s="134">
        <f t="shared" si="17"/>
        <v>0</v>
      </c>
      <c r="AW30" s="116">
        <v>60.7</v>
      </c>
      <c r="AX30" s="140">
        <f t="shared" si="18"/>
        <v>-60.7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</v>
      </c>
      <c r="K31" s="139">
        <v>0.2</v>
      </c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0.2</v>
      </c>
      <c r="AN31" s="27">
        <v>44.332000000000008</v>
      </c>
      <c r="AO31" s="26">
        <f t="shared" ref="AO31" si="23">+AM31*100/AN31</f>
        <v>0.4511413877109085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80.516592000000003</v>
      </c>
      <c r="AQ31" s="28">
        <f t="shared" si="14"/>
        <v>4</v>
      </c>
      <c r="AR31" s="76">
        <f t="shared" si="15"/>
        <v>1</v>
      </c>
      <c r="AS31" s="84"/>
      <c r="AT31" s="77">
        <f t="shared" si="16"/>
        <v>0.2</v>
      </c>
      <c r="AU31" s="82"/>
      <c r="AV31" s="134">
        <f t="shared" si="17"/>
        <v>0.2</v>
      </c>
      <c r="AW31" s="116">
        <v>39.9</v>
      </c>
      <c r="AX31" s="140">
        <f t="shared" si="18"/>
        <v>-39.699999999999996</v>
      </c>
      <c r="AY31" s="130">
        <v>9.0799999999999965</v>
      </c>
      <c r="AZ31" s="128">
        <f>AR31-AY31</f>
        <v>-8.0799999999999965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46.466666666666661</v>
      </c>
      <c r="AQ32" s="76"/>
      <c r="AR32" s="76"/>
      <c r="AS32" s="84"/>
      <c r="AT32" s="16"/>
      <c r="AU32" s="82"/>
      <c r="AV32" s="17"/>
      <c r="AW32" s="116">
        <v>44.8</v>
      </c>
      <c r="AX32" s="140">
        <f>+AV32-AW32</f>
        <v>-44.8</v>
      </c>
      <c r="AY32" s="130">
        <v>9.5839506172839464</v>
      </c>
      <c r="AZ32" s="129">
        <f>AR32-AY32</f>
        <v>-9.5839506172839464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</v>
      </c>
      <c r="J33" s="144">
        <v>0</v>
      </c>
      <c r="K33" s="144">
        <v>0.6</v>
      </c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0.7</v>
      </c>
      <c r="AN33" s="27"/>
      <c r="AQ33" s="28">
        <f t="shared" ref="AQ33:AQ42" si="25">COUNT(H33:AL33)</f>
        <v>4</v>
      </c>
      <c r="AR33" s="76">
        <f t="shared" ref="AR33:AR42" si="26">COUNTIF(H33:AL33,"&gt;0")</f>
        <v>2</v>
      </c>
      <c r="AS33" s="84"/>
      <c r="AT33" s="77">
        <f>+LOOKUP(1000,H33:AL33)</f>
        <v>0.6</v>
      </c>
      <c r="AU33" s="82"/>
      <c r="AV33" s="134">
        <f t="shared" ref="AV33:AV42" si="27">MAX(H33:AL33)</f>
        <v>0.6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</v>
      </c>
      <c r="I34" s="141">
        <v>0</v>
      </c>
      <c r="J34" s="141">
        <v>0.6</v>
      </c>
      <c r="K34" s="141">
        <v>0</v>
      </c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0.6</v>
      </c>
      <c r="AN34" s="132">
        <v>37.15</v>
      </c>
      <c r="AO34" s="26">
        <f>+AM34*100/AN34</f>
        <v>1.6150740242261103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84.105400000000003</v>
      </c>
      <c r="AQ34" s="28">
        <f t="shared" si="25"/>
        <v>4</v>
      </c>
      <c r="AR34" s="76">
        <f t="shared" si="26"/>
        <v>1</v>
      </c>
      <c r="AS34" s="84"/>
      <c r="AT34" s="77">
        <f>+LOOKUP(1000,H34:AL34)</f>
        <v>0</v>
      </c>
      <c r="AU34" s="82"/>
      <c r="AV34" s="134">
        <f t="shared" si="27"/>
        <v>0.6</v>
      </c>
      <c r="AW34" s="116">
        <v>23.1</v>
      </c>
      <c r="AX34" s="140">
        <f t="shared" ref="AX34:AX42" si="28">+AV34-AW34</f>
        <v>-22.5</v>
      </c>
      <c r="AY34" s="130">
        <v>8.4537931034482732</v>
      </c>
      <c r="AZ34" s="128">
        <f t="shared" ref="AZ34:AZ39" si="29">AR34-AY34</f>
        <v>-7.4537931034482732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0.1</v>
      </c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0.1</v>
      </c>
      <c r="AN35" s="27">
        <v>28.651851851851852</v>
      </c>
      <c r="AO35" s="26">
        <f>+AM35*100/AN35</f>
        <v>0.34901758014477768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87.378577777777764</v>
      </c>
      <c r="AQ35" s="28">
        <f t="shared" si="25"/>
        <v>4</v>
      </c>
      <c r="AR35" s="76">
        <f t="shared" si="26"/>
        <v>1</v>
      </c>
      <c r="AS35" s="84"/>
      <c r="AT35" s="77">
        <f>+LOOKUP(1000,H35:AL35)</f>
        <v>0.1</v>
      </c>
      <c r="AU35" s="82"/>
      <c r="AV35" s="134">
        <f t="shared" si="27"/>
        <v>0.1</v>
      </c>
      <c r="AW35" s="116">
        <v>62.4</v>
      </c>
      <c r="AX35" s="140">
        <f t="shared" si="28"/>
        <v>-62.3</v>
      </c>
      <c r="AY35" s="130">
        <v>4.4749999999999988</v>
      </c>
      <c r="AZ35" s="128">
        <f t="shared" si="29"/>
        <v>-3.4749999999999988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0.3</v>
      </c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0.3</v>
      </c>
      <c r="AN36" s="132">
        <v>39.283333333333324</v>
      </c>
      <c r="AO36" s="26">
        <f>+AM36*100/AN36</f>
        <v>0.76368264743317793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82.858199999999997</v>
      </c>
      <c r="AQ36" s="28">
        <f t="shared" si="25"/>
        <v>4</v>
      </c>
      <c r="AR36" s="76">
        <f t="shared" si="26"/>
        <v>1</v>
      </c>
      <c r="AS36" s="84"/>
      <c r="AT36" s="77">
        <f>+LOOKUP(1000,H36:AL36)</f>
        <v>0.3</v>
      </c>
      <c r="AU36" s="82"/>
      <c r="AV36" s="134">
        <f t="shared" si="27"/>
        <v>0.3</v>
      </c>
      <c r="AW36" s="116">
        <v>58.3</v>
      </c>
      <c r="AX36" s="140">
        <f t="shared" si="28"/>
        <v>-58</v>
      </c>
      <c r="AY36" s="130">
        <v>5.4166666666666652</v>
      </c>
      <c r="AZ36" s="128">
        <f t="shared" si="29"/>
        <v>-4.4166666666666652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50.383333333333326</v>
      </c>
      <c r="AQ37" s="76"/>
      <c r="AR37" s="76"/>
      <c r="AS37" s="84"/>
      <c r="AT37" s="77"/>
      <c r="AU37" s="82"/>
      <c r="AV37" s="134"/>
      <c r="AW37" s="116">
        <v>69</v>
      </c>
      <c r="AX37" s="140"/>
      <c r="AY37" s="130">
        <v>9.7142857142857135</v>
      </c>
      <c r="AZ37" s="128">
        <f t="shared" si="29"/>
        <v>-9.7142857142857135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</v>
      </c>
      <c r="J38" s="139">
        <v>0</v>
      </c>
      <c r="K38" s="139">
        <v>0.2</v>
      </c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0.2</v>
      </c>
      <c r="AN38" s="27">
        <v>15.379999999999997</v>
      </c>
      <c r="AO38" s="26">
        <f>+AM38*100/AN38</f>
        <v>1.3003901170351109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93.371279999999999</v>
      </c>
      <c r="AQ38" s="28">
        <f t="shared" si="25"/>
        <v>4</v>
      </c>
      <c r="AR38" s="76">
        <f t="shared" si="26"/>
        <v>1</v>
      </c>
      <c r="AS38" s="84"/>
      <c r="AT38" s="77">
        <f>+LOOKUP(1000,H38:AL38)</f>
        <v>0.2</v>
      </c>
      <c r="AU38" s="82"/>
      <c r="AV38" s="134">
        <f t="shared" si="27"/>
        <v>0.2</v>
      </c>
      <c r="AW38" s="116">
        <v>57.9</v>
      </c>
      <c r="AX38" s="140">
        <f t="shared" si="28"/>
        <v>-57.699999999999996</v>
      </c>
      <c r="AY38" s="130">
        <v>2.5666666666666655</v>
      </c>
      <c r="AZ38" s="128">
        <f t="shared" si="29"/>
        <v>-1.5666666666666655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>
        <v>0</v>
      </c>
      <c r="K39" s="139">
        <v>0</v>
      </c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</v>
      </c>
      <c r="AN39" s="27">
        <v>17.546428571428571</v>
      </c>
      <c r="AO39" s="26">
        <f>+AM39*100/AN39</f>
        <v>0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92.209385714285716</v>
      </c>
      <c r="AQ39" s="28">
        <f t="shared" si="25"/>
        <v>4</v>
      </c>
      <c r="AR39" s="76">
        <f t="shared" si="26"/>
        <v>0</v>
      </c>
      <c r="AS39" s="84"/>
      <c r="AT39" s="77">
        <f>+LOOKUP(1000,H39:AL39)</f>
        <v>0</v>
      </c>
      <c r="AU39" s="82"/>
      <c r="AV39" s="134">
        <f t="shared" si="27"/>
        <v>0</v>
      </c>
      <c r="AW39" s="116">
        <v>60.2</v>
      </c>
      <c r="AX39" s="140">
        <f t="shared" si="28"/>
        <v>-60.2</v>
      </c>
      <c r="AY39" s="130">
        <v>2.9111111111111101</v>
      </c>
      <c r="AZ39" s="128">
        <f t="shared" si="29"/>
        <v>-2.9111111111111101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0.2</v>
      </c>
      <c r="J40" s="141">
        <v>0.4</v>
      </c>
      <c r="K40" s="141">
        <v>0</v>
      </c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0.60000000000000009</v>
      </c>
      <c r="AN40" s="132"/>
      <c r="AQ40" s="28">
        <f t="shared" si="25"/>
        <v>4</v>
      </c>
      <c r="AR40" s="76">
        <f t="shared" si="26"/>
        <v>2</v>
      </c>
      <c r="AS40" s="84"/>
      <c r="AT40" s="77">
        <f>+LOOKUP(1000,H40:AL40)</f>
        <v>0</v>
      </c>
      <c r="AU40" s="82"/>
      <c r="AV40" s="134">
        <f t="shared" si="27"/>
        <v>0.4</v>
      </c>
      <c r="AW40" s="116">
        <v>27.9</v>
      </c>
      <c r="AX40" s="140">
        <f t="shared" si="28"/>
        <v>-27.5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0.9</v>
      </c>
      <c r="J41" s="141">
        <v>3.7</v>
      </c>
      <c r="K41" s="141">
        <v>0</v>
      </c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4.6000000000000005</v>
      </c>
      <c r="AN41" s="27">
        <v>39.581481481481489</v>
      </c>
      <c r="AO41" s="26">
        <f>+AM41*100/AN41</f>
        <v>11.621596331992139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87.16197248994105</v>
      </c>
      <c r="AQ41" s="28">
        <f t="shared" si="25"/>
        <v>4</v>
      </c>
      <c r="AR41" s="76">
        <f t="shared" si="26"/>
        <v>2</v>
      </c>
      <c r="AS41" s="84"/>
      <c r="AT41" s="77">
        <f>+LOOKUP(1000,H41:AL41)</f>
        <v>0</v>
      </c>
      <c r="AU41" s="82"/>
      <c r="AV41" s="134">
        <f t="shared" si="27"/>
        <v>3.7</v>
      </c>
      <c r="AW41" s="116">
        <v>26.3</v>
      </c>
      <c r="AX41" s="16">
        <f t="shared" si="28"/>
        <v>-22.6</v>
      </c>
      <c r="AY41" s="130">
        <v>9.2659928656361448</v>
      </c>
      <c r="AZ41" s="128">
        <f>AR41-AY41</f>
        <v>-7.2659928656361448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0.5</v>
      </c>
      <c r="I42" s="139">
        <v>0.3</v>
      </c>
      <c r="J42" s="139">
        <v>0.4</v>
      </c>
      <c r="K42" s="139">
        <v>0.5</v>
      </c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1.7000000000000002</v>
      </c>
      <c r="AN42" s="27">
        <v>29.843333333333341</v>
      </c>
      <c r="AO42" s="26">
        <f>+AM42*100/AN42</f>
        <v>5.6964146096280572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88.449560000000005</v>
      </c>
      <c r="AQ42" s="28">
        <f t="shared" si="25"/>
        <v>4</v>
      </c>
      <c r="AR42" s="76">
        <f t="shared" si="26"/>
        <v>4</v>
      </c>
      <c r="AS42" s="84"/>
      <c r="AT42" s="77">
        <f>+LOOKUP(1000,H42:AL42)</f>
        <v>0.5</v>
      </c>
      <c r="AU42" s="82"/>
      <c r="AV42" s="134">
        <f t="shared" si="27"/>
        <v>0.5</v>
      </c>
      <c r="AW42" s="116">
        <v>29.9</v>
      </c>
      <c r="AX42" s="140">
        <f t="shared" si="28"/>
        <v>-29.4</v>
      </c>
      <c r="AY42" s="130">
        <v>7.5666666666666638</v>
      </c>
      <c r="AZ42" s="128">
        <f>AR42-AY42</f>
        <v>-3.5666666666666638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16.399999999999999</v>
      </c>
      <c r="I44" s="139">
        <v>15.6</v>
      </c>
      <c r="J44" s="139">
        <v>0</v>
      </c>
      <c r="K44" s="139">
        <v>17.5</v>
      </c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49.5</v>
      </c>
      <c r="AN44" s="27">
        <v>867.4103448275863</v>
      </c>
      <c r="AO44" s="26">
        <f>+AM44*100/AN44</f>
        <v>5.7066416483468423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42.799812362601315</v>
      </c>
      <c r="AQ44" s="28">
        <f>COUNT(H44:AL44)</f>
        <v>4</v>
      </c>
      <c r="AR44" s="76">
        <f>COUNTIF(H44:AL44,"&gt;0")</f>
        <v>3</v>
      </c>
      <c r="AS44" s="84"/>
      <c r="AT44" s="77">
        <f>+LOOKUP(1000,H44:AL44)</f>
        <v>17.5</v>
      </c>
      <c r="AU44" s="82"/>
      <c r="AV44" s="134">
        <f>MAX(H44:AL44)</f>
        <v>17.5</v>
      </c>
      <c r="AW44" s="116">
        <v>240</v>
      </c>
      <c r="AX44" s="140">
        <f>+AV44-AW44</f>
        <v>-222.5</v>
      </c>
      <c r="AY44" s="130">
        <v>26.275862068965505</v>
      </c>
      <c r="AZ44" s="128">
        <f>AR44-AY44</f>
        <v>-23.275862068965505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15.6</v>
      </c>
      <c r="J45" s="141">
        <v>2.5</v>
      </c>
      <c r="K45" s="141">
        <v>19.2</v>
      </c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37.299999999999997</v>
      </c>
      <c r="AN45" s="27">
        <v>706.20344827586212</v>
      </c>
      <c r="AO45" s="26">
        <f>+AM45*100/AN45</f>
        <v>5.2817640711136278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39.613230533352208</v>
      </c>
      <c r="AQ45" s="28">
        <f>COUNT(H45:AL45)</f>
        <v>4</v>
      </c>
      <c r="AR45" s="76">
        <f>COUNTIF(H45:AL45,"&gt;0")</f>
        <v>3</v>
      </c>
      <c r="AS45" s="84"/>
      <c r="AT45" s="77">
        <f>+LOOKUP(1000,H45:AL45)</f>
        <v>19.2</v>
      </c>
      <c r="AU45" s="82"/>
      <c r="AV45" s="134">
        <f>MAX(H45:AL45)</f>
        <v>19.2</v>
      </c>
      <c r="AW45" s="116">
        <v>215</v>
      </c>
      <c r="AX45" s="140">
        <f>+AV45-AW45</f>
        <v>-195.8</v>
      </c>
      <c r="AY45" s="130">
        <v>26.331111111111106</v>
      </c>
      <c r="AZ45" s="128">
        <f>AR45-AY45</f>
        <v>-23.331111111111106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0</v>
      </c>
      <c r="J47" s="139">
        <v>5.3</v>
      </c>
      <c r="K47" s="139">
        <v>4.2</v>
      </c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9.5</v>
      </c>
      <c r="AN47" s="27">
        <v>214.09230769230771</v>
      </c>
      <c r="AO47" s="26">
        <f>+AM47*100/AN47</f>
        <v>4.4373383156079331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33.280037367059499</v>
      </c>
      <c r="AQ47" s="28">
        <f>COUNT(H47:AL47)</f>
        <v>4</v>
      </c>
      <c r="AR47" s="76">
        <f>COUNTIF(H47:AL47,"&gt;0")</f>
        <v>2</v>
      </c>
      <c r="AS47" s="84"/>
      <c r="AT47" s="77">
        <f>+LOOKUP(1000,H47:AL47)</f>
        <v>4.2</v>
      </c>
      <c r="AU47" s="82"/>
      <c r="AV47" s="134">
        <f>MAX(H47:AL47)</f>
        <v>5.3</v>
      </c>
      <c r="AW47" s="116">
        <v>86</v>
      </c>
      <c r="AX47" s="140">
        <f>+AV47-AW47</f>
        <v>-80.7</v>
      </c>
      <c r="AY47" s="130">
        <v>15.243209876543212</v>
      </c>
      <c r="AZ47" s="128">
        <f>AR47-AY47</f>
        <v>-13.243209876543212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22.4</v>
      </c>
      <c r="I48" s="139">
        <v>1.4</v>
      </c>
      <c r="J48" s="139">
        <v>0</v>
      </c>
      <c r="K48" s="139">
        <v>14.4</v>
      </c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38.199999999999996</v>
      </c>
      <c r="AN48" s="27">
        <v>329.1466666666667</v>
      </c>
      <c r="AO48" s="26">
        <f>+AM48*100/AN48</f>
        <v>11.605768451754027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87.043263388155196</v>
      </c>
      <c r="AQ48" s="28">
        <f>COUNT(H48:AL48)</f>
        <v>4</v>
      </c>
      <c r="AR48" s="76">
        <f>COUNTIF(H48:AL48,"&gt;0")</f>
        <v>3</v>
      </c>
      <c r="AS48" s="84"/>
      <c r="AT48" s="77">
        <f>+LOOKUP(1000,H48:AL48)</f>
        <v>14.4</v>
      </c>
      <c r="AU48" s="82"/>
      <c r="AV48" s="134">
        <f>MAX(H48:AL48)</f>
        <v>22.4</v>
      </c>
      <c r="AW48" s="116">
        <v>224</v>
      </c>
      <c r="AX48" s="140">
        <f>+AV48-AW48</f>
        <v>-201.6</v>
      </c>
      <c r="AY48" s="130">
        <v>19.733333333333334</v>
      </c>
      <c r="AZ48" s="128">
        <f>AR48-AY48</f>
        <v>-16.733333333333334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1</v>
      </c>
      <c r="I49" s="139">
        <v>2.2000000000000002</v>
      </c>
      <c r="J49" s="139">
        <v>19.7</v>
      </c>
      <c r="K49" s="139">
        <v>20.3</v>
      </c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43.2</v>
      </c>
      <c r="AN49" s="27">
        <v>391.51666666666659</v>
      </c>
      <c r="AO49" s="26">
        <f>+AM49*100/AN49</f>
        <v>11.034013026265381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82.755097696990347</v>
      </c>
      <c r="AQ49" s="28">
        <f>COUNT(H49:AL49)</f>
        <v>4</v>
      </c>
      <c r="AR49" s="76">
        <f>COUNTIF(H49:AL49,"&gt;0")</f>
        <v>4</v>
      </c>
      <c r="AS49" s="84"/>
      <c r="AT49" s="77">
        <f>+LOOKUP(1000,H49:AL49)</f>
        <v>20.3</v>
      </c>
      <c r="AU49" s="82"/>
      <c r="AV49" s="134">
        <f>MAX(H49:AL49)</f>
        <v>20.3</v>
      </c>
      <c r="AW49" s="116">
        <v>140</v>
      </c>
      <c r="AX49" s="140">
        <f>+AV49-AW49</f>
        <v>-119.7</v>
      </c>
      <c r="AY49" s="130">
        <v>21.2</v>
      </c>
      <c r="AZ49" s="128">
        <f>AR49-AY49</f>
        <v>-17.2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0.1</v>
      </c>
      <c r="I50" s="141">
        <v>3.3</v>
      </c>
      <c r="J50" s="141">
        <v>58</v>
      </c>
      <c r="K50" s="141">
        <v>35.1</v>
      </c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96.5</v>
      </c>
      <c r="AN50" s="132"/>
      <c r="AO50" s="16"/>
      <c r="AQ50" s="28">
        <f>COUNT(H50:AL50)</f>
        <v>4</v>
      </c>
      <c r="AR50" s="76">
        <f>COUNTIF(H50:AL50,"&gt;0")</f>
        <v>4</v>
      </c>
      <c r="AS50" s="84"/>
      <c r="AT50" s="77">
        <f>+LOOKUP(1000,H50:AL50)</f>
        <v>35.1</v>
      </c>
      <c r="AU50" s="82"/>
      <c r="AV50" s="134">
        <f>MAX(H50:AL50)</f>
        <v>58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0</v>
      </c>
      <c r="I51" s="141">
        <v>0</v>
      </c>
      <c r="J51" s="141">
        <v>0</v>
      </c>
      <c r="K51" s="141">
        <v>15.1</v>
      </c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15.1</v>
      </c>
      <c r="AN51" s="27">
        <v>263.89999999999998</v>
      </c>
      <c r="AO51" s="26">
        <f>+AM51*100/AN51</f>
        <v>5.7218643425539986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42.913982569154989</v>
      </c>
      <c r="AQ51" s="28">
        <f>COUNT(H51:AL51)</f>
        <v>4</v>
      </c>
      <c r="AR51" s="76">
        <f>COUNTIF(H51:AL51,"&gt;0")</f>
        <v>1</v>
      </c>
      <c r="AS51" s="84"/>
      <c r="AT51" s="77">
        <f>+LOOKUP(1000,H51:AL51)</f>
        <v>15.1</v>
      </c>
      <c r="AU51" s="82"/>
      <c r="AV51" s="134">
        <f>MAX(H51:AL51)</f>
        <v>15.1</v>
      </c>
      <c r="AW51" s="116">
        <v>133</v>
      </c>
      <c r="AX51" s="140">
        <f>+AV51-AW51</f>
        <v>-117.9</v>
      </c>
      <c r="AY51" s="130">
        <v>16.100000000000001</v>
      </c>
      <c r="AZ51" s="128">
        <f>AR51-AY51</f>
        <v>-15.100000000000001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0</v>
      </c>
      <c r="J52" s="141">
        <v>47</v>
      </c>
      <c r="K52" s="141" t="s">
        <v>224</v>
      </c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98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0</v>
      </c>
      <c r="I53" s="141">
        <v>28</v>
      </c>
      <c r="J53" s="141">
        <v>0</v>
      </c>
      <c r="K53" s="141">
        <v>0</v>
      </c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28</v>
      </c>
      <c r="AN53" s="27">
        <v>428.09999999999997</v>
      </c>
      <c r="AO53" s="26">
        <f>+AM53*100/AN53</f>
        <v>6.5405279140387762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49.053959355290822</v>
      </c>
      <c r="AQ53" s="28">
        <f>COUNT(H53:AL53)</f>
        <v>4</v>
      </c>
      <c r="AR53" s="76">
        <f>COUNTIF(H53:AL53,"&gt;0")</f>
        <v>1</v>
      </c>
      <c r="AS53" s="84"/>
      <c r="AT53" s="77">
        <f>+LOOKUP(1000,H53:AL53)</f>
        <v>0</v>
      </c>
      <c r="AU53" s="82"/>
      <c r="AV53" s="134">
        <f>MAX(H53:AL53)</f>
        <v>28</v>
      </c>
      <c r="AW53" s="116">
        <v>130.69999999999999</v>
      </c>
      <c r="AX53" s="140">
        <f>+AV53-AW53</f>
        <v>-102.69999999999999</v>
      </c>
      <c r="AY53" s="130">
        <v>22.438208481965916</v>
      </c>
      <c r="AZ53" s="128">
        <f>AR53-AY53</f>
        <v>-21.438208481965916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</v>
      </c>
      <c r="I54" s="141">
        <v>19</v>
      </c>
      <c r="J54" s="141">
        <v>27</v>
      </c>
      <c r="K54" s="141">
        <v>8</v>
      </c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55</v>
      </c>
      <c r="AN54" s="132"/>
      <c r="AO54" s="16"/>
      <c r="AQ54" s="28">
        <f>COUNT(H54:AL54)</f>
        <v>4</v>
      </c>
      <c r="AR54" s="76">
        <f>COUNTIF(H54:AL54,"&gt;0")</f>
        <v>4</v>
      </c>
      <c r="AS54" s="84"/>
      <c r="AT54" s="77">
        <f>+LOOKUP(1000,H54:AL54)</f>
        <v>8</v>
      </c>
      <c r="AU54" s="82"/>
      <c r="AV54" s="134">
        <f>MAX(H54:AL54)</f>
        <v>27</v>
      </c>
      <c r="AW54" s="116">
        <v>129.30000000000001</v>
      </c>
      <c r="AX54" s="140">
        <f>+AV54-AW54</f>
        <v>-102.30000000000001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0</v>
      </c>
      <c r="I55" s="141">
        <v>0</v>
      </c>
      <c r="J55" s="141">
        <v>2</v>
      </c>
      <c r="K55" s="141">
        <v>0</v>
      </c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2</v>
      </c>
      <c r="AN55" s="27">
        <v>274.93571428571425</v>
      </c>
      <c r="AO55" s="26">
        <f>+AM55*100/AN55</f>
        <v>0.72744277883141517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5.4558208412356137</v>
      </c>
      <c r="AQ55" s="28">
        <f>COUNT(H55:AL55)</f>
        <v>4</v>
      </c>
      <c r="AR55" s="76">
        <f>COUNTIF(H55:AL55,"&gt;0")</f>
        <v>1</v>
      </c>
      <c r="AS55" s="84"/>
      <c r="AT55" s="77">
        <f>+LOOKUP(1000,H55:AL55)</f>
        <v>0</v>
      </c>
      <c r="AU55" s="82"/>
      <c r="AV55" s="134">
        <f>MAX(H55:AL55)</f>
        <v>2</v>
      </c>
      <c r="AW55" s="116">
        <v>112</v>
      </c>
      <c r="AX55" s="140">
        <f>+AV55-AW55</f>
        <v>-110</v>
      </c>
      <c r="AY55" s="130">
        <v>18.668965517241382</v>
      </c>
      <c r="AZ55" s="128">
        <f>AR55-AY55</f>
        <v>-17.668965517241382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0.1</v>
      </c>
      <c r="I56" s="141">
        <v>3.1</v>
      </c>
      <c r="J56" s="141">
        <v>34.4</v>
      </c>
      <c r="K56" s="141">
        <v>36.9</v>
      </c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74.5</v>
      </c>
      <c r="AN56" s="132">
        <v>316.32165110905964</v>
      </c>
      <c r="AO56" s="26">
        <f>+AM56*100/AN56</f>
        <v>23.551976204851783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176.63982153638835</v>
      </c>
      <c r="AQ56" s="28">
        <f>COUNT(H56:AL56)</f>
        <v>4</v>
      </c>
      <c r="AR56" s="76">
        <f>COUNTIF(H56:AL56,"&gt;0")</f>
        <v>4</v>
      </c>
      <c r="AS56" s="84"/>
      <c r="AT56" s="77">
        <f>+LOOKUP(1000,H56:AL56)</f>
        <v>36.9</v>
      </c>
      <c r="AU56" s="82"/>
      <c r="AV56" s="134">
        <f>MAX(H56:AL56)</f>
        <v>36.9</v>
      </c>
      <c r="AW56" s="116">
        <v>168.3</v>
      </c>
      <c r="AX56" s="140">
        <f>+AV56-AW56</f>
        <v>-131.4</v>
      </c>
      <c r="AY56" s="130">
        <v>21.192409790002952</v>
      </c>
      <c r="AZ56" s="128">
        <f>AR56-AY56</f>
        <v>-17.192409790002952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305.55769230769238</v>
      </c>
      <c r="AS57" s="84"/>
      <c r="AU57" s="82"/>
      <c r="AV57" s="17"/>
      <c r="AW57" s="116">
        <v>197.1</v>
      </c>
      <c r="AX57" s="140"/>
      <c r="AY57" s="130">
        <v>19.384615384615387</v>
      </c>
      <c r="AZ57" s="128">
        <f>AR57-AY57</f>
        <v>-19.384615384615387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4.5999999999999996</v>
      </c>
      <c r="I58" s="139">
        <v>8.8000000000000007</v>
      </c>
      <c r="J58" s="139">
        <v>0.1</v>
      </c>
      <c r="K58" s="139">
        <v>0.8</v>
      </c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14.3</v>
      </c>
      <c r="AN58" s="27">
        <v>139.89285714285717</v>
      </c>
      <c r="AO58" s="26">
        <f>+AM58*100/AN58</f>
        <v>10.222108756701555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76.665815675261669</v>
      </c>
      <c r="AQ58" s="28">
        <f>COUNT(H58:AL58)</f>
        <v>4</v>
      </c>
      <c r="AR58" s="76">
        <f>COUNTIF(H58:AL58,"&gt;0")</f>
        <v>4</v>
      </c>
      <c r="AS58" s="84"/>
      <c r="AT58" s="77">
        <f>+LOOKUP(1000,H58:AL58)</f>
        <v>0.8</v>
      </c>
      <c r="AU58" s="82"/>
      <c r="AV58" s="134">
        <f>MAX(H58:AL58)</f>
        <v>8.8000000000000007</v>
      </c>
      <c r="AW58" s="116">
        <v>90</v>
      </c>
      <c r="AX58" s="140">
        <f>+AV58-AW58</f>
        <v>-81.2</v>
      </c>
      <c r="AY58" s="130">
        <v>11.750000000000002</v>
      </c>
      <c r="AZ58" s="128">
        <f>AR58-AY58</f>
        <v>-7.7500000000000018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 AE22:AI22">
    <cfRule type="containsText" dxfId="580" priority="4997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 AE22:AI22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2025-03-01T11:49:58Z</cp:lastPrinted>
  <dcterms:created xsi:type="dcterms:W3CDTF">2008-03-09T12:19:47Z</dcterms:created>
  <dcterms:modified xsi:type="dcterms:W3CDTF">2026-08-05T13:27:23Z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