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635F29C-DDBF-473F-955C-34772BB646DA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<sst xmlns="http://schemas.openxmlformats.org/spreadsheetml/2006/main" count="385" uniqueCount="225">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</sst>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90" zoomScaleNormal="90" workbookViewId="0">
      <selection activeCell="U20" sqref="U20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>
        <v>7.3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48.6</v>
      </c>
      <c r="AN4" s="27">
        <v>317.10714285714283</v>
      </c>
      <c r="AO4" s="26">
        <f>+AM4*100/AN4</f>
        <v>15.326050230881858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47.510755715733758</v>
      </c>
      <c r="AQ4" s="28">
        <f>COUNT(H4:AL4)</f>
        <v>10</v>
      </c>
      <c r="AR4" s="76">
        <f>COUNTIF(H4:AL4,"&gt;0")</f>
        <v>6</v>
      </c>
      <c r="AS4" s="84"/>
      <c r="AT4" s="77">
        <f>+LOOKUP(1000,H4:AL4)</f>
        <v>7.3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-12.436781609195403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>
        <v>6.2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37.9</v>
      </c>
      <c r="AN5" s="27">
        <v>376.51599999999996</v>
      </c>
      <c r="AO5" s="26">
        <f t="shared" ref="AO5:AO6" si="0">+AM5*100/AN5</f>
        <v>10.065973291971657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31.204517205112129</v>
      </c>
      <c r="AQ5" s="30">
        <f>COUNT(H5:AL5)</f>
        <v>10</v>
      </c>
      <c r="AR5" s="76">
        <f>COUNTIF(H5:AL5,"&gt;0")</f>
        <v>7</v>
      </c>
      <c r="AS5" s="84"/>
      <c r="AT5" s="77">
        <f>+LOOKUP(1000,H5:AL5)</f>
        <v>6.2</v>
      </c>
      <c r="AU5" s="82"/>
      <c r="AV5" s="134">
        <f>MAX(H5:AL5)</f>
        <v>20.399999999999999</v>
      </c>
      <c r="AW5" s="116">
        <v>217.1</v>
      </c>
      <c r="AX5" s="140">
        <f t="shared" ref="AX5:AX6" si="2">+AV5-AW5</f>
        <v>-196.7</v>
      </c>
      <c r="AY5" s="130">
        <v>18.912592592592592</v>
      </c>
      <c r="AZ5" s="128">
        <f>+AR5-AY5</f>
        <v>-11.912592592592592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>
        <v>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9.8999999999999986</v>
      </c>
      <c r="AN6" s="27">
        <v>126.86538461538461</v>
      </c>
      <c r="AO6" s="26">
        <f t="shared" si="0"/>
        <v>7.8035470668485667</v>
      </c>
      <c r="AP6" s="74">
        <f t="shared" si="1"/>
        <v>24.190995907230555</v>
      </c>
      <c r="AQ6" s="28">
        <f>COUNT(H6:AL6)</f>
        <v>10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7.2</v>
      </c>
      <c r="AW6" s="116">
        <v>142.30000000000001</v>
      </c>
      <c r="AX6" s="140">
        <f t="shared" si="2"/>
        <v>-135.10000000000002</v>
      </c>
      <c r="AY6" s="130">
        <v>8.93</v>
      </c>
      <c r="AZ6" s="128">
        <f>+AR6-AY6</f>
        <v>-5.93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>
        <v>3.1</v>
      </c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7.1</v>
      </c>
      <c r="AN7" s="132"/>
      <c r="AQ7" s="28">
        <f>COUNT(H7:AL7)</f>
        <v>10</v>
      </c>
      <c r="AR7" s="76">
        <f>COUNTIF(H7:AL7,"&gt;0")</f>
        <v>3</v>
      </c>
      <c r="AS7" s="84"/>
      <c r="AT7" s="77">
        <f>+LOOKUP(1000,H7:AL7)</f>
        <v>3.1</v>
      </c>
      <c r="AU7" s="82"/>
      <c r="AV7" s="134">
        <f>MAX(H7:AL7)</f>
        <v>3.1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>
        <v>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16.3</v>
      </c>
      <c r="AN8" s="27">
        <v>236.51615384615377</v>
      </c>
      <c r="AO8" s="26">
        <f>+AM8*100/AN8</f>
        <v>6.8917068601591716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21.364291266493431</v>
      </c>
      <c r="AQ8" s="28">
        <f>COUNT(H8:AL8)</f>
        <v>10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16.3</v>
      </c>
      <c r="AW8" s="116">
        <v>222</v>
      </c>
      <c r="AX8" s="140">
        <f>+AV8-AW8</f>
        <v>-205.7</v>
      </c>
      <c r="AY8" s="130">
        <v>12.120000000000001</v>
      </c>
      <c r="AZ8" s="128">
        <f>AR8-AY8</f>
        <v>-11.120000000000001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>
        <v>0</v>
      </c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>
        <v>0</v>
      </c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5</v>
      </c>
      <c r="AN10" s="132"/>
      <c r="AQ10" s="28">
        <f t="shared" ref="AQ10:AQ16" si="3">COUNT(H10:AL10)</f>
        <v>10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4.3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>
        <v>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50.3</v>
      </c>
      <c r="AN11" s="27">
        <v>152.07499999999996</v>
      </c>
      <c r="AO11" s="26">
        <f>+AM11*100/AN11</f>
        <v>33.075784974519159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102.5349334210094</v>
      </c>
      <c r="AQ11" s="28">
        <f t="shared" si="3"/>
        <v>10</v>
      </c>
      <c r="AR11" s="76">
        <f t="shared" si="4"/>
        <v>5</v>
      </c>
      <c r="AS11" s="84"/>
      <c r="AT11" s="77">
        <f t="shared" si="5"/>
        <v>0</v>
      </c>
      <c r="AU11" s="82"/>
      <c r="AV11" s="134">
        <f t="shared" si="6"/>
        <v>23</v>
      </c>
      <c r="AW11" s="116">
        <v>127</v>
      </c>
      <c r="AX11" s="140">
        <f>+AV11-AW11</f>
        <v>-104</v>
      </c>
      <c r="AY11" s="130">
        <v>10.250091575091574</v>
      </c>
      <c r="AZ11" s="128">
        <f t="shared" ref="AZ11:AZ16" si="7">AR11-AY11</f>
        <v>-5.2500915750915738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>
        <v>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3.5999999999999996</v>
      </c>
      <c r="AN12" s="27">
        <v>185.20384615384617</v>
      </c>
      <c r="AO12" s="26">
        <f>+AM12*100/AN12</f>
        <v>1.9438041243536224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6.0257927854962308</v>
      </c>
      <c r="AQ12" s="28">
        <f t="shared" si="3"/>
        <v>10</v>
      </c>
      <c r="AR12" s="76">
        <f t="shared" si="4"/>
        <v>3</v>
      </c>
      <c r="AS12" s="84"/>
      <c r="AT12" s="77">
        <f t="shared" si="5"/>
        <v>0</v>
      </c>
      <c r="AU12" s="82"/>
      <c r="AV12" s="134">
        <f t="shared" si="6"/>
        <v>2.2999999999999998</v>
      </c>
      <c r="AW12" s="116">
        <v>178.2</v>
      </c>
      <c r="AX12" s="140">
        <f>+AV12-AW12</f>
        <v>-175.89999999999998</v>
      </c>
      <c r="AY12" s="130">
        <v>11.265927750410508</v>
      </c>
      <c r="AZ12" s="128">
        <f t="shared" si="7"/>
        <v>-8.2659277504105084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 t="s">
        <v>223</v>
      </c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119.3</v>
      </c>
      <c r="AN13" s="27">
        <v>129.01666666666668</v>
      </c>
      <c r="AO13" s="26">
        <f t="shared" ref="AO13:AO14" si="8">+AM13*100/AN13</f>
        <v>92.468673298023504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9</v>
      </c>
      <c r="AR13" s="76">
        <f t="shared" si="4"/>
        <v>3</v>
      </c>
      <c r="AS13" s="84"/>
      <c r="AT13" s="77">
        <f t="shared" si="5"/>
        <v>0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-7.0704081632653022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28.6</v>
      </c>
      <c r="AN14" s="27">
        <v>130.2962962962963</v>
      </c>
      <c r="AO14" s="26">
        <f t="shared" si="8"/>
        <v>21.949971574758383</v>
      </c>
      <c r="AP14" s="74">
        <f t="shared" si="9"/>
        <v>68.044911881750991</v>
      </c>
      <c r="AQ14" s="28">
        <f t="shared" si="3"/>
        <v>10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-8.1869047619047581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>
        <v>4.8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81.8</v>
      </c>
      <c r="AN15" s="27">
        <v>140.10714285714286</v>
      </c>
      <c r="AO15" s="26">
        <f>+AM15*100/AN15</f>
        <v>58.383889880193728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180.99005862860054</v>
      </c>
      <c r="AQ15" s="28">
        <f t="shared" si="3"/>
        <v>10</v>
      </c>
      <c r="AR15" s="76">
        <f t="shared" si="4"/>
        <v>8</v>
      </c>
      <c r="AS15" s="84"/>
      <c r="AT15" s="77">
        <f t="shared" si="5"/>
        <v>4.8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-2.6349583828775263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>
        <v>0</v>
      </c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319.60000000000002</v>
      </c>
      <c r="AN16" s="27">
        <v>315.04827586206898</v>
      </c>
      <c r="AO16" s="26">
        <f>+AM16*100/AN16</f>
        <v>101.44477036907317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10</v>
      </c>
      <c r="AR16" s="76">
        <f t="shared" si="4"/>
        <v>6</v>
      </c>
      <c r="AS16" s="84"/>
      <c r="AT16" s="80">
        <f t="shared" si="5"/>
        <v>0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-9.4855555555555569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>
        <v>0</v>
      </c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143.29999999999998</v>
      </c>
      <c r="AN18" s="27">
        <v>402.55384615384622</v>
      </c>
      <c r="AO18" s="26">
        <f t="shared" ref="AO18:AO19" si="12">+AM18*100/AN18</f>
        <v>35.597722234961388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110.35293892838031</v>
      </c>
      <c r="AQ18" s="28">
        <f t="shared" ref="AQ18:AQ31" si="14">COUNT(H18:AL18)</f>
        <v>10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91.1</v>
      </c>
      <c r="AW18" s="116">
        <v>188.4</v>
      </c>
      <c r="AX18" s="140">
        <f t="shared" ref="AX18:AX31" si="18">+AV18-AW18</f>
        <v>-97.300000000000011</v>
      </c>
      <c r="AY18" s="130">
        <v>17.363095238095241</v>
      </c>
      <c r="AZ18" s="128">
        <f t="shared" ref="AZ18:AZ20" si="19">AR18-AY18</f>
        <v>-12.363095238095241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>
        <v>0</v>
      </c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30.7</v>
      </c>
      <c r="AN19" s="27">
        <v>158.60357142857143</v>
      </c>
      <c r="AO19" s="26">
        <f t="shared" si="12"/>
        <v>19.356436758314757</v>
      </c>
      <c r="AP19" s="74">
        <f t="shared" si="13"/>
        <v>60.004953950775743</v>
      </c>
      <c r="AQ19" s="28">
        <f t="shared" si="14"/>
        <v>10</v>
      </c>
      <c r="AR19" s="76">
        <f t="shared" si="15"/>
        <v>7</v>
      </c>
      <c r="AS19" s="84"/>
      <c r="AT19" s="77">
        <f t="shared" si="16"/>
        <v>0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-6.2857142857142883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>
        <v>0</v>
      </c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11.2</v>
      </c>
      <c r="AN21" s="27">
        <v>119.05833333333332</v>
      </c>
      <c r="AO21" s="26">
        <f>+AM21*100/AN21</f>
        <v>9.4071533561979432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29.162175404213624</v>
      </c>
      <c r="AQ21" s="28">
        <f t="shared" si="14"/>
        <v>10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-6.4999999999999982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>
        <v>5.5</v>
      </c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68.900000000000006</v>
      </c>
      <c r="AN23" s="132"/>
      <c r="AQ23" s="28">
        <f t="shared" si="14"/>
        <v>10</v>
      </c>
      <c r="AR23" s="76">
        <f t="shared" si="15"/>
        <v>7</v>
      </c>
      <c r="AS23" s="84"/>
      <c r="AT23" s="77">
        <f t="shared" si="16"/>
        <v>5.5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>
        <v>0</v>
      </c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10.799999999999999</v>
      </c>
      <c r="AN24" s="27">
        <v>222.38666666666668</v>
      </c>
      <c r="AO24" s="26">
        <f t="shared" ref="AO24:AO29" si="20">+AM24*100/AN24</f>
        <v>4.8564062593680672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15.054859404041006</v>
      </c>
      <c r="AQ24" s="28">
        <f t="shared" si="14"/>
        <v>10</v>
      </c>
      <c r="AR24" s="76">
        <f t="shared" si="15"/>
        <v>6</v>
      </c>
      <c r="AS24" s="84"/>
      <c r="AT24" s="77">
        <f t="shared" si="16"/>
        <v>0</v>
      </c>
      <c r="AU24" s="82"/>
      <c r="AV24" s="134">
        <f t="shared" si="17"/>
        <v>6.3</v>
      </c>
      <c r="AW24" s="116">
        <v>68.5</v>
      </c>
      <c r="AX24" s="140">
        <f t="shared" si="18"/>
        <v>-62.2</v>
      </c>
      <c r="AY24" s="130">
        <v>20.133333333333326</v>
      </c>
      <c r="AZ24" s="128">
        <f t="shared" ref="AZ24:AZ29" si="22">AR24-AY24</f>
        <v>-14.133333333333326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>
        <v>3.9</v>
      </c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29.7</v>
      </c>
      <c r="AN25" s="27">
        <v>204.28928571428568</v>
      </c>
      <c r="AO25" s="26">
        <f t="shared" si="20"/>
        <v>14.53820737399696</v>
      </c>
      <c r="AP25" s="74">
        <f t="shared" si="21"/>
        <v>45.068442859390579</v>
      </c>
      <c r="AQ25" s="28">
        <f t="shared" si="14"/>
        <v>10</v>
      </c>
      <c r="AR25" s="76">
        <f t="shared" si="15"/>
        <v>9</v>
      </c>
      <c r="AS25" s="84"/>
      <c r="AT25" s="77">
        <f t="shared" si="16"/>
        <v>3.9</v>
      </c>
      <c r="AU25" s="82"/>
      <c r="AV25" s="134">
        <f t="shared" si="17"/>
        <v>8.5</v>
      </c>
      <c r="AW25" s="116">
        <v>132</v>
      </c>
      <c r="AX25" s="140">
        <f t="shared" si="18"/>
        <v>-123.5</v>
      </c>
      <c r="AY25" s="130">
        <v>19.706146926536729</v>
      </c>
      <c r="AZ25" s="128">
        <f t="shared" si="22"/>
        <v>-10.706146926536729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>
        <v>1.4</v>
      </c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82.5</v>
      </c>
      <c r="AN27" s="27">
        <v>281.66551724137929</v>
      </c>
      <c r="AO27" s="26">
        <f t="shared" si="20"/>
        <v>29.290060355275887</v>
      </c>
      <c r="AP27" s="74">
        <f t="shared" si="21"/>
        <v>90.799187101355244</v>
      </c>
      <c r="AQ27" s="28">
        <f t="shared" si="14"/>
        <v>10</v>
      </c>
      <c r="AR27" s="76">
        <f t="shared" si="15"/>
        <v>10</v>
      </c>
      <c r="AS27" s="84"/>
      <c r="AT27" s="77">
        <f t="shared" si="16"/>
        <v>1.4</v>
      </c>
      <c r="AU27" s="82"/>
      <c r="AV27" s="134">
        <f t="shared" si="17"/>
        <v>36.6</v>
      </c>
      <c r="AW27" s="116">
        <v>104.4</v>
      </c>
      <c r="AX27" s="140">
        <f t="shared" si="18"/>
        <v>-67.800000000000011</v>
      </c>
      <c r="AY27" s="130">
        <v>18.379310344827584</v>
      </c>
      <c r="AZ27" s="128">
        <f t="shared" si="22"/>
        <v>-8.3793103448275836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>
        <v>0.3</v>
      </c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35.4</v>
      </c>
      <c r="AN28" s="27">
        <v>255.08518518518511</v>
      </c>
      <c r="AO28" s="26">
        <f t="shared" si="20"/>
        <v>13.877716957298219</v>
      </c>
      <c r="AP28" s="74">
        <f t="shared" si="21"/>
        <v>43.020922567624474</v>
      </c>
      <c r="AQ28" s="28">
        <f t="shared" si="14"/>
        <v>10</v>
      </c>
      <c r="AR28" s="76">
        <f t="shared" si="15"/>
        <v>6</v>
      </c>
      <c r="AS28" s="84"/>
      <c r="AT28" s="77">
        <f t="shared" si="16"/>
        <v>0.3</v>
      </c>
      <c r="AU28" s="82"/>
      <c r="AV28" s="134">
        <f t="shared" si="17"/>
        <v>22.3</v>
      </c>
      <c r="AW28" s="116">
        <v>88.2</v>
      </c>
      <c r="AX28" s="140">
        <f t="shared" si="18"/>
        <v>-65.900000000000006</v>
      </c>
      <c r="AY28" s="130">
        <v>17.450574712643682</v>
      </c>
      <c r="AZ28" s="128">
        <f t="shared" si="22"/>
        <v>-11.450574712643682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>
        <v>3.3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84.699999999999989</v>
      </c>
      <c r="AN29" s="27">
        <v>189.07931034482752</v>
      </c>
      <c r="AO29" s="26">
        <f t="shared" si="20"/>
        <v>44.796016997063816</v>
      </c>
      <c r="AP29" s="74">
        <f t="shared" si="21"/>
        <v>138.86765269089787</v>
      </c>
      <c r="AQ29" s="28">
        <f t="shared" si="14"/>
        <v>10</v>
      </c>
      <c r="AR29" s="76">
        <f t="shared" si="15"/>
        <v>7</v>
      </c>
      <c r="AS29" s="84"/>
      <c r="AT29" s="77">
        <f t="shared" si="16"/>
        <v>3.3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-7.4137931034482758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>
        <v>3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113.80000000000001</v>
      </c>
      <c r="AN30" s="132"/>
      <c r="AQ30" s="28">
        <f t="shared" si="14"/>
        <v>10</v>
      </c>
      <c r="AR30" s="76">
        <f t="shared" si="15"/>
        <v>7</v>
      </c>
      <c r="AS30" s="84"/>
      <c r="AT30" s="77">
        <f t="shared" si="16"/>
        <v>3</v>
      </c>
      <c r="AU30" s="82"/>
      <c r="AV30" s="134">
        <f t="shared" si="17"/>
        <v>32.700000000000003</v>
      </c>
      <c r="AW30" s="116">
        <v>126.6</v>
      </c>
      <c r="AX30" s="140">
        <f t="shared" si="18"/>
        <v>-93.899999999999991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>
        <v>0</v>
      </c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59.6</v>
      </c>
      <c r="AN31" s="27">
        <v>108.21666666666665</v>
      </c>
      <c r="AO31" s="26">
        <f t="shared" ref="AO31" si="23">+AM31*100/AN31</f>
        <v>55.074695826274457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170.73155706145081</v>
      </c>
      <c r="AQ31" s="28">
        <f t="shared" si="14"/>
        <v>10</v>
      </c>
      <c r="AR31" s="76">
        <f t="shared" si="15"/>
        <v>7</v>
      </c>
      <c r="AS31" s="84"/>
      <c r="AT31" s="77">
        <f t="shared" si="16"/>
        <v>0</v>
      </c>
      <c r="AU31" s="82"/>
      <c r="AV31" s="134">
        <f t="shared" si="17"/>
        <v>22.2</v>
      </c>
      <c r="AW31" s="116">
        <v>78.5</v>
      </c>
      <c r="AX31" s="140">
        <f t="shared" si="18"/>
        <v>-56.3</v>
      </c>
      <c r="AY31" s="130">
        <v>12.085333333333329</v>
      </c>
      <c r="AZ31" s="128">
        <f>AR31-AY31</f>
        <v>-5.0853333333333293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>
        <v>2.7</v>
      </c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65</v>
      </c>
      <c r="AN33" s="27"/>
      <c r="AQ33" s="28">
        <f t="shared" ref="AQ33:AQ42" si="25">COUNT(H33:AL33)</f>
        <v>10</v>
      </c>
      <c r="AR33" s="76">
        <f t="shared" ref="AR33:AR42" si="26">COUNTIF(H33:AL33,"&gt;0")</f>
        <v>8</v>
      </c>
      <c r="AS33" s="84"/>
      <c r="AT33" s="77">
        <f>+LOOKUP(1000,H33:AL33)</f>
        <v>2.7</v>
      </c>
      <c r="AU33" s="82"/>
      <c r="AV33" s="134">
        <f t="shared" ref="AV33:AV42" si="27">MAX(H33:AL33)</f>
        <v>25.5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>
        <v>0</v>
      </c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40.9</v>
      </c>
      <c r="AN34" s="132">
        <v>78.934482758620689</v>
      </c>
      <c r="AO34" s="26">
        <f>+AM34*100/AN34</f>
        <v>51.815123847800443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160.62688392818137</v>
      </c>
      <c r="AQ34" s="28">
        <f t="shared" si="25"/>
        <v>10</v>
      </c>
      <c r="AR34" s="76">
        <f t="shared" si="26"/>
        <v>6</v>
      </c>
      <c r="AS34" s="84"/>
      <c r="AT34" s="77">
        <f>+LOOKUP(1000,H34:AL34)</f>
        <v>0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-5.1034482758620694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>
        <v>1</v>
      </c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79.800000000000011</v>
      </c>
      <c r="AN35" s="27">
        <v>99.164285714285725</v>
      </c>
      <c r="AO35" s="26">
        <f>+AM35*100/AN35</f>
        <v>80.472520348627825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200</v>
      </c>
      <c r="AQ35" s="28">
        <f t="shared" si="25"/>
        <v>10</v>
      </c>
      <c r="AR35" s="76">
        <f t="shared" si="26"/>
        <v>8</v>
      </c>
      <c r="AS35" s="84"/>
      <c r="AT35" s="77">
        <f>+LOOKUP(1000,H35:AL35)</f>
        <v>1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-2.96428571428571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>
        <v>0.6</v>
      </c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85.799999999999983</v>
      </c>
      <c r="AN36" s="132">
        <v>114.37083333333334</v>
      </c>
      <c r="AO36" s="26">
        <f>+AM36*100/AN36</f>
        <v>75.019126379831675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200</v>
      </c>
      <c r="AQ36" s="28">
        <f t="shared" si="25"/>
        <v>10</v>
      </c>
      <c r="AR36" s="76">
        <f t="shared" si="26"/>
        <v>8</v>
      </c>
      <c r="AS36" s="84"/>
      <c r="AT36" s="77">
        <f>+LOOKUP(1000,H36:AL36)</f>
        <v>0.6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-4.2916666666666661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>
        <v>0</v>
      </c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23.8</v>
      </c>
      <c r="AN38" s="27">
        <v>162.92413793103452</v>
      </c>
      <c r="AO38" s="26">
        <f>+AM38*100/AN38</f>
        <v>14.608025736539108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45.284879783271244</v>
      </c>
      <c r="AQ38" s="28">
        <f t="shared" si="25"/>
        <v>10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-8.37777777777778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>
        <v>0</v>
      </c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63.9</v>
      </c>
      <c r="AN39" s="27">
        <v>136.81071428571428</v>
      </c>
      <c r="AO39" s="26">
        <f>+AM39*100/AN39</f>
        <v>46.70686819641319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144.79129140888088</v>
      </c>
      <c r="AQ39" s="28">
        <f t="shared" si="25"/>
        <v>10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-6.9473504273504272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>
        <v>0</v>
      </c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27.599999999999998</v>
      </c>
      <c r="AN40" s="132"/>
      <c r="AQ40" s="28">
        <f t="shared" si="25"/>
        <v>10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>
        <v>0</v>
      </c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14.799999999999999</v>
      </c>
      <c r="AN41" s="27">
        <v>83.492592592592587</v>
      </c>
      <c r="AO41" s="26">
        <f>+AM41*100/AN41</f>
        <v>17.726123408596905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54.950982566650396</v>
      </c>
      <c r="AQ41" s="28">
        <f t="shared" si="25"/>
        <v>10</v>
      </c>
      <c r="AR41" s="76">
        <f t="shared" si="26"/>
        <v>6</v>
      </c>
      <c r="AS41" s="84"/>
      <c r="AT41" s="77">
        <f>+LOOKUP(1000,H41:AL41)</f>
        <v>0</v>
      </c>
      <c r="AU41" s="82"/>
      <c r="AV41" s="134">
        <f t="shared" si="27"/>
        <v>6.2</v>
      </c>
      <c r="AW41" s="116">
        <v>41.2</v>
      </c>
      <c r="AX41" s="16">
        <f t="shared" si="28"/>
        <v>-35</v>
      </c>
      <c r="AY41" s="130">
        <v>12.709961685823759</v>
      </c>
      <c r="AZ41" s="128">
        <f>AR41-AY41</f>
        <v>-6.7099616858237585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>
        <v>0</v>
      </c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18.400000000000002</v>
      </c>
      <c r="AN42" s="27">
        <v>73.122222222222234</v>
      </c>
      <c r="AO42" s="26">
        <f>+AM42*100/AN42</f>
        <v>25.163349035101046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78.006382008813247</v>
      </c>
      <c r="AQ42" s="28">
        <f t="shared" si="25"/>
        <v>10</v>
      </c>
      <c r="AR42" s="76">
        <f t="shared" si="26"/>
        <v>4</v>
      </c>
      <c r="AS42" s="84"/>
      <c r="AT42" s="77">
        <f>+LOOKUP(1000,H42:AL42)</f>
        <v>0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-6.8440229885057473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>
        <v>0.3</v>
      </c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221.10000000000002</v>
      </c>
      <c r="AN44" s="27">
        <v>588.3620689655171</v>
      </c>
      <c r="AO44" s="26">
        <f>+AM44*100/AN44</f>
        <v>37.578901098901113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116.49459340659342</v>
      </c>
      <c r="AQ44" s="28">
        <f>COUNT(H44:AL44)</f>
        <v>10</v>
      </c>
      <c r="AR44" s="76">
        <f>COUNTIF(H44:AL44,"&gt;0")</f>
        <v>6</v>
      </c>
      <c r="AS44" s="84"/>
      <c r="AT44" s="77">
        <f>+LOOKUP(1000,H44:AL44)</f>
        <v>0.3</v>
      </c>
      <c r="AU44" s="82"/>
      <c r="AV44" s="134">
        <f>MAX(H44:AL44)</f>
        <v>86.1</v>
      </c>
      <c r="AW44" s="116">
        <v>240</v>
      </c>
      <c r="AX44" s="140">
        <f>+AV44-AW44</f>
        <v>-153.9</v>
      </c>
      <c r="AY44" s="130">
        <v>24.45888888888889</v>
      </c>
      <c r="AZ44" s="128">
        <f>AR44-AY44</f>
        <v>-18.45888888888889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 t="s">
        <v>223</v>
      </c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172</v>
      </c>
      <c r="AN45" s="27">
        <v>825.23571428571438</v>
      </c>
      <c r="AO45" s="26">
        <f>+AM45*100/AN45</f>
        <v>20.842529839959145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71.790936115414823</v>
      </c>
      <c r="AQ45" s="28">
        <f>COUNT(H45:AL45)</f>
        <v>9</v>
      </c>
      <c r="AR45" s="76">
        <f>COUNTIF(H45:AL45,"&gt;0")</f>
        <v>8</v>
      </c>
      <c r="AS45" s="84"/>
      <c r="AT45" s="77">
        <f>+LOOKUP(1000,H45:AL45)</f>
        <v>3.1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-17.717003567181923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>
        <v>0.5</v>
      </c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62.7</v>
      </c>
      <c r="AN47" s="27">
        <v>176.33703703703699</v>
      </c>
      <c r="AO47" s="26">
        <f>+AM47*100/AN47</f>
        <v>35.556909117640892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110.22641826468676</v>
      </c>
      <c r="AQ47" s="28">
        <f>COUNT(H47:AL47)</f>
        <v>10</v>
      </c>
      <c r="AR47" s="76">
        <f>COUNTIF(H47:AL47,"&gt;0")</f>
        <v>4</v>
      </c>
      <c r="AS47" s="84"/>
      <c r="AT47" s="77">
        <f>+LOOKUP(1000,H47:AL47)</f>
        <v>0.5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-6.2952380952380942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>
        <v>0</v>
      </c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51.199999999999996</v>
      </c>
      <c r="AN48" s="27">
        <v>163.81666666666666</v>
      </c>
      <c r="AO48" s="26">
        <f>+AM48*100/AN48</f>
        <v>31.254451114050259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96.888798453555793</v>
      </c>
      <c r="AQ48" s="28">
        <f>COUNT(H48:AL48)</f>
        <v>10</v>
      </c>
      <c r="AR48" s="76">
        <f>COUNTIF(H48:AL48,"&gt;0")</f>
        <v>5</v>
      </c>
      <c r="AS48" s="84"/>
      <c r="AT48" s="77">
        <f>+LOOKUP(1000,H48:AL48)</f>
        <v>0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-7.2999999999999972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>
        <v>9.1</v>
      </c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179.79999999999998</v>
      </c>
      <c r="AN49" s="27">
        <v>465.80357142857144</v>
      </c>
      <c r="AO49" s="26">
        <f>+AM49*100/AN49</f>
        <v>38.599961663791447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119.65988115775346</v>
      </c>
      <c r="AQ49" s="28">
        <f>COUNT(H49:AL49)</f>
        <v>10</v>
      </c>
      <c r="AR49" s="76">
        <f>COUNTIF(H49:AL49,"&gt;0")</f>
        <v>7</v>
      </c>
      <c r="AS49" s="84"/>
      <c r="AT49" s="77">
        <f>+LOOKUP(1000,H49:AL49)</f>
        <v>9.1</v>
      </c>
      <c r="AU49" s="82"/>
      <c r="AV49" s="134">
        <f>MAX(H49:AL49)</f>
        <v>67.2</v>
      </c>
      <c r="AW49" s="116">
        <v>157.9</v>
      </c>
      <c r="AX49" s="140">
        <f>+AV49-AW49</f>
        <v>-90.7</v>
      </c>
      <c r="AY49" s="130">
        <v>20.011111111111113</v>
      </c>
      <c r="AZ49" s="128">
        <f>AR49-AY49</f>
        <v>-13.011111111111113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>
        <v>2.2999999999999998</v>
      </c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115.60000000000001</v>
      </c>
      <c r="AN50" s="132"/>
      <c r="AO50" s="16"/>
      <c r="AQ50" s="28">
        <f>COUNT(H50:AL50)</f>
        <v>10</v>
      </c>
      <c r="AR50" s="76">
        <f>COUNTIF(H50:AL50,"&gt;0")</f>
        <v>6</v>
      </c>
      <c r="AS50" s="84"/>
      <c r="AT50" s="77">
        <f>+LOOKUP(1000,H50:AL50)</f>
        <v>2.2999999999999998</v>
      </c>
      <c r="AU50" s="82"/>
      <c r="AV50" s="134">
        <f>MAX(H50:AL50)</f>
        <v>39.700000000000003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>
        <v>0</v>
      </c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67.900000000000006</v>
      </c>
      <c r="AN51" s="27">
        <v>263.39999999999998</v>
      </c>
      <c r="AO51" s="26">
        <f>+AM51*100/AN51</f>
        <v>25.778283978739566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79.912680334092641</v>
      </c>
      <c r="AQ51" s="28">
        <f>COUNT(H51:AL51)</f>
        <v>10</v>
      </c>
      <c r="AR51" s="76">
        <f>COUNTIF(H51:AL51,"&gt;0")</f>
        <v>6</v>
      </c>
      <c r="AS51" s="84"/>
      <c r="AT51" s="77">
        <f>+LOOKUP(1000,H51:AL51)</f>
        <v>0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-7.9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>
        <v>0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 t="s">
        <v>223</v>
      </c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35</v>
      </c>
      <c r="AN53" s="27">
        <v>247.86666666666665</v>
      </c>
      <c r="AO53" s="26">
        <f>+AM53*100/AN53</f>
        <v>14.120494889725661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48.637260175721721</v>
      </c>
      <c r="AQ53" s="28">
        <f>COUNT(H53:AL53)</f>
        <v>9</v>
      </c>
      <c r="AR53" s="76">
        <f>COUNTIF(H53:AL53,"&gt;0")</f>
        <v>2</v>
      </c>
      <c r="AS53" s="84"/>
      <c r="AT53" s="77">
        <f>+LOOKUP(1000,H53:AL53)</f>
        <v>0</v>
      </c>
      <c r="AU53" s="82"/>
      <c r="AV53" s="134">
        <f>MAX(H53:AL53)</f>
        <v>32</v>
      </c>
      <c r="AW53" s="116">
        <v>112</v>
      </c>
      <c r="AX53" s="140">
        <f>+AV53-AW53</f>
        <v>-80</v>
      </c>
      <c r="AY53" s="130">
        <v>16.198809523809523</v>
      </c>
      <c r="AZ53" s="128">
        <f>AR53-AY53</f>
        <v>-14.198809523809523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>
        <v>1</v>
      </c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133.80000000000001</v>
      </c>
      <c r="AN54" s="132"/>
      <c r="AO54" s="16"/>
      <c r="AQ54" s="28">
        <f>COUNT(H54:AL54)</f>
        <v>10</v>
      </c>
      <c r="AR54" s="76">
        <f>COUNTIF(H54:AL54,"&gt;0")</f>
        <v>8</v>
      </c>
      <c r="AS54" s="84"/>
      <c r="AT54" s="77">
        <f>+LOOKUP(1000,H54:AL54)</f>
        <v>1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>
        <v>0</v>
      </c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119</v>
      </c>
      <c r="AN55" s="27">
        <v>256.35000000000002</v>
      </c>
      <c r="AO55" s="26">
        <f>+AM55*100/AN55</f>
        <v>46.420908913594694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143.90481763214356</v>
      </c>
      <c r="AQ55" s="28">
        <f>COUNT(H55:AL55)</f>
        <v>10</v>
      </c>
      <c r="AR55" s="76">
        <f>COUNTIF(H55:AL55,"&gt;0")</f>
        <v>7</v>
      </c>
      <c r="AS55" s="84"/>
      <c r="AT55" s="77">
        <f>+LOOKUP(1000,H55:AL55)</f>
        <v>0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-8.8744444444444408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>
        <v>0.6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65.2</v>
      </c>
      <c r="AN56" s="132">
        <v>234.24583333333337</v>
      </c>
      <c r="AO56" s="26">
        <f>+AM56*100/AN56</f>
        <v>27.834006296803569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86.285419520091068</v>
      </c>
      <c r="AQ56" s="28">
        <f>COUNT(H56:AL56)</f>
        <v>10</v>
      </c>
      <c r="AR56" s="76">
        <f>COUNTIF(H56:AL56,"&gt;0")</f>
        <v>6</v>
      </c>
      <c r="AS56" s="84"/>
      <c r="AT56" s="77">
        <f>+LOOKUP(1000,H56:AL56)</f>
        <v>0.6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-12.277654320987654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>
        <v>0</v>
      </c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44</v>
      </c>
      <c r="AN58" s="27">
        <v>245.78846153846155</v>
      </c>
      <c r="AO58" s="26">
        <f>+AM58*100/AN58</f>
        <v>17.901572646897737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55.494875205382996</v>
      </c>
      <c r="AQ58" s="28">
        <f>COUNT(H58:AL58)</f>
        <v>10</v>
      </c>
      <c r="AR58" s="76">
        <f>COUNTIF(H58:AL58,"&gt;0")</f>
        <v>7</v>
      </c>
      <c r="AS58" s="84"/>
      <c r="AT58" s="77">
        <f>+LOOKUP(1000,H58:AL58)</f>
        <v>0</v>
      </c>
      <c r="AU58" s="82"/>
      <c r="AV58" s="134">
        <f>MAX(H58:AL58)</f>
        <v>18.600000000000001</v>
      </c>
      <c r="AW58" s="116">
        <v>170</v>
      </c>
      <c r="AX58" s="140">
        <f>+AV58-AW58</f>
        <v>-151.4</v>
      </c>
      <c r="AY58" s="130">
        <v>16.120977011494254</v>
      </c>
      <c r="AZ58" s="128">
        <f>AR58-AY58</f>
        <v>-9.1209770114942543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18:Q21 Q4:Q16 Q23:Q25 Q33:Q58">
    <cfRule type="cellIs" dxfId="3308" priority="3505" stopIfTrue="1" operator="equal">
      <formula>"sd"</formula>
    </cfRule>
  </conditionalFormatting>
  <conditionalFormatting sqref="Q27:Q31 Q33">
    <cfRule type="containsText" dxfId="3307" priority="3416" stopIfTrue="1" operator="containsText" text="sd">
      <formula>NOT(ISERROR(SEARCH("sd",Q27)))</formula>
    </cfRule>
    <cfRule type="cellIs" dxfId="3306" priority="3355" stopIfTrue="1" operator="greaterThanOrEqual">
      <formula>40</formula>
    </cfRule>
  </conditionalFormatting>
  <conditionalFormatting sqref="Q27:Q31 Q33:Q36">
    <cfRule type="containsText" dxfId="3305" priority="3282" stopIfTrue="1" operator="containsText" text="sd">
      <formula>NOT(ISERROR(SEARCH("sd",Q27)))</formula>
    </cfRule>
    <cfRule type="cellIs" dxfId="3304" priority="3281" stopIfTrue="1" operator="greaterThanOrEqual">
      <formula>40</formula>
    </cfRule>
    <cfRule type="cellIs" dxfId="3303" priority="3045" stopIfTrue="1" operator="greaterThanOrEqual">
      <formula>40</formula>
    </cfRule>
    <cfRule type="containsText" dxfId="3302" priority="3046" stopIfTrue="1" operator="containsText" text="sd">
      <formula>NOT(ISERROR(SEARCH("sd",Q27)))</formula>
    </cfRule>
  </conditionalFormatting>
  <conditionalFormatting sqref="Q27:Q31 Q46:Q58 Q4:Q16 Q18:Q21 Q38:Q44 Q23:Q25 Q33:Q36">
    <cfRule type="cellIs" dxfId="3301" priority="3283" stopIfTrue="1" operator="equal">
      <formula>"sd"</formula>
    </cfRule>
    <cfRule type="cellIs" dxfId="3300" priority="3047" stopIfTrue="1" operator="equal">
      <formula>"sd"</formula>
    </cfRule>
  </conditionalFormatting>
  <conditionalFormatting sqref="Q29 Q31"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09" stopIfTrue="1" operator="greaterThan">
      <formula>40</formula>
    </cfRule>
    <cfRule type="cellIs" dxfId="3233" priority="2512" stopIfTrue="1" operator="between">
      <formula>500.1</formula>
      <formula>50000</formula>
    </cfRule>
    <cfRule type="cellIs" dxfId="3232" priority="2514" stopIfTrue="1" operator="between">
      <formula>40</formula>
      <formula>500</formula>
    </cfRule>
    <cfRule type="cellIs" dxfId="3231" priority="2515" stopIfTrue="1" operator="between">
      <formula>500.1</formula>
      <formula>5000</formula>
    </cfRule>
    <cfRule type="cellIs" dxfId="3230" priority="2516" stopIfTrue="1" operator="between">
      <formula>20</formula>
      <formula>40</formula>
    </cfRule>
    <cfRule type="cellIs" dxfId="3229" priority="2517" stopIfTrue="1" operator="greaterThanOrEqual">
      <formula>40</formula>
    </cfRule>
    <cfRule type="cellIs" dxfId="3228" priority="2508" stopIfTrue="1" operator="greaterThan">
      <formula>40.001</formula>
    </cfRule>
  </conditionalFormatting>
  <conditionalFormatting sqref="Q29:Q31">
    <cfRule type="cellIs" dxfId="3227" priority="2741" stopIfTrue="1" operator="equal">
      <formula>"sd"</formula>
    </cfRule>
  </conditionalFormatting>
  <conditionalFormatting sqref="Q31 Q29">
    <cfRule type="cellIs" dxfId="3226" priority="2488" stopIfTrue="1" operator="greaterThan">
      <formula>39.999</formula>
    </cfRule>
  </conditionalFormatting>
  <conditionalFormatting sqref="Q31">
    <cfRule type="cellIs" dxfId="3225" priority="2486" stopIfTrue="1" operator="equal">
      <formula>"sd"</formula>
    </cfRule>
    <cfRule type="cellIs" dxfId="3224" priority="2487" stopIfTrue="1" operator="greaterThanOrEqual">
      <formula>40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4:Q16 Q18:Q19 Q33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2026-10-11T13:37:23Z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