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7FC74CC-72A8-416C-91A5-FAB22E4AD1F6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<sst xmlns="http://schemas.openxmlformats.org/spreadsheetml/2006/main" count="438" uniqueCount="225">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</sst>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" zoomScale="85" zoomScaleNormal="85" workbookViewId="0">
      <selection activeCell="W24" sqref="W24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124.8</v>
      </c>
      <c r="AN4" s="27">
        <v>186.3615384615384</v>
      </c>
      <c r="AO4" s="26">
        <f>+AM4*100/AN4</f>
        <v>66.966607504024452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143.49987322290954</v>
      </c>
      <c r="AQ4" s="28">
        <f>COUNT(H4:AL4)</f>
        <v>14</v>
      </c>
      <c r="AR4" s="76">
        <f>COUNTIF(H4:AL4,"&gt;0")</f>
        <v>14</v>
      </c>
      <c r="AS4" s="84"/>
      <c r="AT4" s="77">
        <f>+LOOKUP(1000,H4:AL4)</f>
        <v>3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-2.0530864197530825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80.199999999999989</v>
      </c>
      <c r="AN5" s="27">
        <v>156.89199999999997</v>
      </c>
      <c r="AO5" s="26">
        <f t="shared" ref="AO5:AO6" si="0">+AM5*100/AN5</f>
        <v>51.117966499247892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109.53849964124548</v>
      </c>
      <c r="AQ5" s="30">
        <f>COUNT(H5:AL5)</f>
        <v>14</v>
      </c>
      <c r="AR5" s="76">
        <f>COUNTIF(H5:AL5,"&gt;0")</f>
        <v>9</v>
      </c>
      <c r="AS5" s="84"/>
      <c r="AT5" s="77">
        <f>+LOOKUP(1000,H5:AL5)</f>
        <v>7.1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-6.9051282051282037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4.0185999999999922</v>
      </c>
      <c r="AQ6" s="28">
        <f>COUNT(H6:AL6)</f>
        <v>14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14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2.654322066482576</v>
      </c>
      <c r="AQ8" s="28">
        <f>COUNT(H8:AL8)</f>
        <v>14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41" t="s">
        <v>224</v>
      </c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12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73.140664000000001</v>
      </c>
      <c r="AQ11" s="28">
        <f t="shared" si="3"/>
        <v>14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14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83.7</v>
      </c>
      <c r="AN13" s="27">
        <v>133.44074074074072</v>
      </c>
      <c r="AO13" s="26">
        <f t="shared" ref="AO13:AO14" si="8">+AM13*100/AN13</f>
        <v>62.724471953148864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134.40958275674757</v>
      </c>
      <c r="AQ13" s="28">
        <f t="shared" si="3"/>
        <v>14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-5.8433333333333337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35</v>
      </c>
      <c r="AN14" s="27">
        <v>135.38000000000002</v>
      </c>
      <c r="AO14" s="26">
        <f t="shared" si="8"/>
        <v>25.853154084798341</v>
      </c>
      <c r="AP14" s="74">
        <f t="shared" si="9"/>
        <v>55.39961589599644</v>
      </c>
      <c r="AQ14" s="28">
        <f t="shared" si="3"/>
        <v>14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27.4</v>
      </c>
      <c r="AW14" s="116">
        <v>108.3</v>
      </c>
      <c r="AX14" s="140">
        <f t="shared" si="10"/>
        <v>-80.900000000000006</v>
      </c>
      <c r="AY14" s="130">
        <v>9.3178571428571395</v>
      </c>
      <c r="AZ14" s="128">
        <f t="shared" si="7"/>
        <v>-4.3178571428571395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104.2</v>
      </c>
      <c r="AN15" s="27">
        <v>165.37857142857143</v>
      </c>
      <c r="AO15" s="26">
        <f>+AM15*100/AN15</f>
        <v>63.006953742495568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135.01490087677621</v>
      </c>
      <c r="AQ15" s="28">
        <f t="shared" si="3"/>
        <v>14</v>
      </c>
      <c r="AR15" s="76">
        <f t="shared" si="4"/>
        <v>5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-7.2742528735632153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152.79999999999998</v>
      </c>
      <c r="AN16" s="27">
        <v>337.6133333333334</v>
      </c>
      <c r="AO16" s="26">
        <f>+AM16*100/AN16</f>
        <v>45.258876031752287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96.983305782326312</v>
      </c>
      <c r="AQ16" s="28">
        <f t="shared" si="3"/>
        <v>14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-7.8333333333333321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46.199999999999996</v>
      </c>
      <c r="AN18" s="27">
        <v>240.65172413793104</v>
      </c>
      <c r="AO18" s="26">
        <f t="shared" ref="AO18:AO19" si="12">+AM18*100/AN18</f>
        <v>19.197867858831621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41.138288268924896</v>
      </c>
      <c r="AQ18" s="28">
        <f t="shared" ref="AQ18:AQ31" si="14">COUNT(H18:AL18)</f>
        <v>14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-5.3448275862068968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5.8000000000000007</v>
      </c>
      <c r="AN19" s="27">
        <v>79.006896551724154</v>
      </c>
      <c r="AO19" s="26">
        <f t="shared" si="12"/>
        <v>7.3411312849162007</v>
      </c>
      <c r="AP19" s="74">
        <f t="shared" si="13"/>
        <v>15.730995610534716</v>
      </c>
      <c r="AQ19" s="28">
        <f t="shared" si="14"/>
        <v>14</v>
      </c>
      <c r="AR19" s="76">
        <f t="shared" si="15"/>
        <v>4</v>
      </c>
      <c r="AS19" s="84"/>
      <c r="AT19" s="77">
        <f t="shared" si="16"/>
        <v>0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-7.482758620689653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10.199999999999998</v>
      </c>
      <c r="AN21" s="27">
        <v>38.28</v>
      </c>
      <c r="AO21" s="26">
        <f>+AM21*100/AN21</f>
        <v>26.645768025078365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57.098074339453632</v>
      </c>
      <c r="AQ21" s="28">
        <f t="shared" si="14"/>
        <v>14</v>
      </c>
      <c r="AR21" s="76">
        <f t="shared" si="15"/>
        <v>8</v>
      </c>
      <c r="AS21" s="84"/>
      <c r="AT21" s="77">
        <f t="shared" si="16"/>
        <v>0.1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-0.27999999999999581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11.2</v>
      </c>
      <c r="AN23" s="132"/>
      <c r="AQ23" s="28">
        <f t="shared" si="14"/>
        <v>14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13</v>
      </c>
      <c r="AN24" s="27">
        <v>155.72666666666663</v>
      </c>
      <c r="AO24" s="26">
        <f t="shared" ref="AO24:AO29" si="20">+AM24*100/AN24</f>
        <v>8.3479601010317239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17.888485930782267</v>
      </c>
      <c r="AQ24" s="28">
        <f t="shared" si="14"/>
        <v>14</v>
      </c>
      <c r="AR24" s="76">
        <f t="shared" si="15"/>
        <v>4</v>
      </c>
      <c r="AS24" s="84"/>
      <c r="AT24" s="77">
        <f t="shared" si="16"/>
        <v>0</v>
      </c>
      <c r="AU24" s="82"/>
      <c r="AV24" s="134">
        <f t="shared" si="17"/>
        <v>10</v>
      </c>
      <c r="AW24" s="116">
        <v>80.3</v>
      </c>
      <c r="AX24" s="140">
        <f t="shared" si="18"/>
        <v>-70.3</v>
      </c>
      <c r="AY24" s="130">
        <v>15.266666666666664</v>
      </c>
      <c r="AZ24" s="128">
        <f t="shared" ref="AZ24:AZ29" si="22">AR24-AY24</f>
        <v>-11.266666666666664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1.8</v>
      </c>
      <c r="AN25" s="27">
        <v>69.867857142857147</v>
      </c>
      <c r="AO25" s="26">
        <f t="shared" si="20"/>
        <v>2.5762919797577055</v>
      </c>
      <c r="AP25" s="74">
        <f t="shared" si="21"/>
        <v>5.5206256709093688</v>
      </c>
      <c r="AQ25" s="28">
        <f t="shared" si="14"/>
        <v>14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-9.5180459770114947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33.700000000000003</v>
      </c>
      <c r="AN27" s="27">
        <v>128.83103448275861</v>
      </c>
      <c r="AO27" s="26">
        <f t="shared" si="20"/>
        <v>26.158293407564042</v>
      </c>
      <c r="AP27" s="74">
        <f t="shared" si="21"/>
        <v>56.053485873351519</v>
      </c>
      <c r="AQ27" s="28">
        <f t="shared" si="14"/>
        <v>14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-10.688888888888885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1.3000000000000003</v>
      </c>
      <c r="AN28" s="27">
        <v>101.82962962962964</v>
      </c>
      <c r="AO28" s="26">
        <f t="shared" si="20"/>
        <v>1.2766421764748674</v>
      </c>
      <c r="AP28" s="74">
        <f t="shared" si="21"/>
        <v>2.7356618067318585</v>
      </c>
      <c r="AQ28" s="28">
        <f t="shared" si="14"/>
        <v>14</v>
      </c>
      <c r="AR28" s="76">
        <f t="shared" si="15"/>
        <v>5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-5.1895604395604398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16.861081654294804</v>
      </c>
      <c r="AQ29" s="28">
        <f t="shared" si="14"/>
        <v>14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13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57.880199999999988</v>
      </c>
      <c r="AQ31" s="28">
        <f t="shared" si="14"/>
        <v>8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4.3999999999999995</v>
      </c>
      <c r="AN33" s="27"/>
      <c r="AQ33" s="28">
        <f t="shared" ref="AQ33:AQ42" si="25">COUNT(H33:AL33)</f>
        <v>14</v>
      </c>
      <c r="AR33" s="76">
        <f t="shared" ref="AR33:AR42" si="26">COUNTIF(H33:AL33,"&gt;0")</f>
        <v>7</v>
      </c>
      <c r="AS33" s="84"/>
      <c r="AT33" s="77">
        <f>+LOOKUP(1000,H33:AL33)</f>
        <v>0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42.300000000000004</v>
      </c>
      <c r="AN34" s="132">
        <v>50.139285714285712</v>
      </c>
      <c r="AO34" s="26">
        <f>+AM34*100/AN34</f>
        <v>84.36498326091602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180.78210698767725</v>
      </c>
      <c r="AQ34" s="28">
        <f t="shared" si="25"/>
        <v>14</v>
      </c>
      <c r="AR34" s="76">
        <f t="shared" si="26"/>
        <v>8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-2.2722948870392337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0.30000000000000004</v>
      </c>
      <c r="AN35" s="27">
        <v>32.111538461538458</v>
      </c>
      <c r="AO35" s="26">
        <f>+AM35*100/AN35</f>
        <v>0.9342436219906578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50.398669230769229</v>
      </c>
      <c r="AQ35" s="28">
        <f t="shared" si="25"/>
        <v>14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60.3</v>
      </c>
      <c r="AX35" s="140">
        <f t="shared" si="28"/>
        <v>-60.099999999999994</v>
      </c>
      <c r="AY35" s="130">
        <v>5.0142857142857142</v>
      </c>
      <c r="AZ35" s="128">
        <f t="shared" si="29"/>
        <v>-3.0142857142857142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24.811499999999995</v>
      </c>
      <c r="AQ36" s="28">
        <f t="shared" si="25"/>
        <v>14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7</v>
      </c>
      <c r="AN38" s="27">
        <v>24.255172413793108</v>
      </c>
      <c r="AO38" s="26">
        <f>+AM38*100/AN38</f>
        <v>28.859823713392089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69.307462068965506</v>
      </c>
      <c r="AQ38" s="28">
        <f t="shared" si="25"/>
        <v>14</v>
      </c>
      <c r="AR38" s="76">
        <f t="shared" si="26"/>
        <v>4</v>
      </c>
      <c r="AS38" s="84"/>
      <c r="AT38" s="77">
        <f>+LOOKUP(1000,H38:AL38)</f>
        <v>0</v>
      </c>
      <c r="AU38" s="82"/>
      <c r="AV38" s="134">
        <f t="shared" si="27"/>
        <v>3.5</v>
      </c>
      <c r="AW38" s="116">
        <v>74.5</v>
      </c>
      <c r="AX38" s="140">
        <f t="shared" si="28"/>
        <v>-71</v>
      </c>
      <c r="AY38" s="130">
        <v>3.8422222222222211</v>
      </c>
      <c r="AZ38" s="128">
        <f t="shared" si="29"/>
        <v>0.1577777777777789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0.9</v>
      </c>
      <c r="AN39" s="27">
        <v>33.303448275862074</v>
      </c>
      <c r="AO39" s="26">
        <f>+AM39*100/AN39</f>
        <v>2.7024228618761645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49.146441379310339</v>
      </c>
      <c r="AQ39" s="28">
        <f t="shared" si="25"/>
        <v>14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-2.3773809523809515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10.6</v>
      </c>
      <c r="AN40" s="132"/>
      <c r="AQ40" s="28">
        <f t="shared" si="25"/>
        <v>14</v>
      </c>
      <c r="AR40" s="76">
        <f t="shared" si="26"/>
        <v>7</v>
      </c>
      <c r="AS40" s="84"/>
      <c r="AT40" s="77">
        <f>+LOOKUP(1000,H40:AL40)</f>
        <v>0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23.2</v>
      </c>
      <c r="AN41" s="27">
        <v>58.282142857142858</v>
      </c>
      <c r="AO41" s="26">
        <f>+AM41*100/AN41</f>
        <v>39.806360683865435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85.299344322568786</v>
      </c>
      <c r="AQ41" s="28">
        <f t="shared" si="25"/>
        <v>14</v>
      </c>
      <c r="AR41" s="76">
        <f t="shared" si="26"/>
        <v>9</v>
      </c>
      <c r="AS41" s="84"/>
      <c r="AT41" s="77">
        <f>+LOOKUP(1000,H41:AL41)</f>
        <v>0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-3.0855683269476355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13.8</v>
      </c>
      <c r="AN42" s="27">
        <v>43.97</v>
      </c>
      <c r="AO42" s="26">
        <f>+AM42*100/AN42</f>
        <v>31.385035251307709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67.25364696708796</v>
      </c>
      <c r="AQ42" s="28">
        <f t="shared" si="25"/>
        <v>14</v>
      </c>
      <c r="AR42" s="76">
        <f t="shared" si="26"/>
        <v>8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-2.0999999999999996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170.1</v>
      </c>
      <c r="AN44" s="27">
        <v>851.6966666666666</v>
      </c>
      <c r="AO44" s="26">
        <f>+AM44*100/AN44</f>
        <v>19.971899228598602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42.796926918425577</v>
      </c>
      <c r="AQ44" s="28">
        <f>COUNT(H44:AL44)</f>
        <v>14</v>
      </c>
      <c r="AR44" s="76">
        <f>COUNTIF(H44:AL44,"&gt;0")</f>
        <v>9</v>
      </c>
      <c r="AS44" s="84"/>
      <c r="AT44" s="77">
        <f>+LOOKUP(1000,H44:AL44)</f>
        <v>0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-16.099999999999994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139.5</v>
      </c>
      <c r="AN45" s="27">
        <v>568.26428571428573</v>
      </c>
      <c r="AO45" s="26">
        <f>+AM45*100/AN45</f>
        <v>24.548436969719823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52.603793506542473</v>
      </c>
      <c r="AQ45" s="28">
        <f>COUNT(H45:AL45)</f>
        <v>14</v>
      </c>
      <c r="AR45" s="76">
        <f>COUNTIF(H45:AL45,"&gt;0")</f>
        <v>10</v>
      </c>
      <c r="AS45" s="84"/>
      <c r="AT45" s="77">
        <f>+LOOKUP(1000,H45:AL45)</f>
        <v>0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-16.757471264367801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205.20000000000002</v>
      </c>
      <c r="AN47" s="27">
        <v>295.55714285714288</v>
      </c>
      <c r="AO47" s="26">
        <f>+AM47*100/AN47</f>
        <v>69.428198559621052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148.774711199188</v>
      </c>
      <c r="AQ47" s="28">
        <f>COUNT(H47:AL47)</f>
        <v>14</v>
      </c>
      <c r="AR47" s="76">
        <f>COUNTIF(H47:AL47,"&gt;0")</f>
        <v>12</v>
      </c>
      <c r="AS47" s="84"/>
      <c r="AT47" s="77">
        <f>+LOOKUP(1000,H47:AL47)</f>
        <v>22.9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-6.5357142857142847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508.79999999999995</v>
      </c>
      <c r="AN48" s="27">
        <v>467.53999999999996</v>
      </c>
      <c r="AO48" s="26">
        <f>+AM48*100/AN48</f>
        <v>108.8249133763956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14</v>
      </c>
      <c r="AR48" s="76">
        <f>COUNTIF(H48:AL48,"&gt;0")</f>
        <v>13</v>
      </c>
      <c r="AS48" s="84"/>
      <c r="AT48" s="77">
        <f>+LOOKUP(1000,H48:AL48)</f>
        <v>0.2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-8.93333333333333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242.29999999999995</v>
      </c>
      <c r="AN49" s="27">
        <v>482.97000000000008</v>
      </c>
      <c r="AO49" s="26">
        <f>+AM49*100/AN49</f>
        <v>50.168747541255136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107.50445901697528</v>
      </c>
      <c r="AQ49" s="28">
        <f>COUNT(H49:AL49)</f>
        <v>14</v>
      </c>
      <c r="AR49" s="76">
        <f>COUNTIF(H49:AL49,"&gt;0")</f>
        <v>13</v>
      </c>
      <c r="AS49" s="84"/>
      <c r="AT49" s="77">
        <f>+LOOKUP(1000,H49:AL49)</f>
        <v>11.2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-11.199999999999996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259.79999999999995</v>
      </c>
      <c r="AN50" s="132"/>
      <c r="AO50" s="16"/>
      <c r="AQ50" s="28">
        <f>COUNT(H50:AL50)</f>
        <v>14</v>
      </c>
      <c r="AR50" s="76">
        <f>COUNTIF(H50:AL50,"&gt;0")</f>
        <v>13</v>
      </c>
      <c r="AS50" s="84"/>
      <c r="AT50" s="77">
        <f>+LOOKUP(1000,H50:AL50)</f>
        <v>15.2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 t="s">
        <v>224</v>
      </c>
      <c r="U51" s="141">
        <v>0.8</v>
      </c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315.59999999999997</v>
      </c>
      <c r="AN51" s="27">
        <v>347.3</v>
      </c>
      <c r="AO51" s="26">
        <f>+AM51*100/AN51</f>
        <v>90.872444572415759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13</v>
      </c>
      <c r="AR51" s="76">
        <f>COUNTIF(H51:AL51,"&gt;0")</f>
        <v>10</v>
      </c>
      <c r="AS51" s="84"/>
      <c r="AT51" s="77">
        <f>+LOOKUP(1000,H51:AL51)</f>
        <v>0.8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-9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>
        <v>1</v>
      </c>
      <c r="M52" s="141">
        <v>0</v>
      </c>
      <c r="N52" s="141">
        <v>18</v>
      </c>
      <c r="O52" s="141" t="s">
        <v>224</v>
      </c>
      <c r="P52" s="141">
        <v>39</v>
      </c>
      <c r="Q52" s="141" t="s">
        <v>224</v>
      </c>
      <c r="R52" s="141" t="s">
        <v>224</v>
      </c>
      <c r="S52" s="141">
        <v>40</v>
      </c>
      <c r="T52" s="141">
        <v>29</v>
      </c>
      <c r="U52" s="141">
        <v>56</v>
      </c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 t="s">
        <v>224</v>
      </c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242</v>
      </c>
      <c r="AN53" s="27">
        <v>567.13448275862072</v>
      </c>
      <c r="AO53" s="26">
        <f>+AM53*100/AN53</f>
        <v>42.67065526026181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116.37451434616857</v>
      </c>
      <c r="AQ53" s="28">
        <f>COUNT(H53:AL53)</f>
        <v>11</v>
      </c>
      <c r="AR53" s="76">
        <f>COUNTIF(H53:AL53,"&gt;0")</f>
        <v>9</v>
      </c>
      <c r="AS53" s="84"/>
      <c r="AT53" s="77">
        <f>+LOOKUP(1000,H53:AL53)</f>
        <v>50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-16.137931034482754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206</v>
      </c>
      <c r="AN54" s="132"/>
      <c r="AO54" s="16"/>
      <c r="AQ54" s="28">
        <f>COUNT(H54:AL54)</f>
        <v>13</v>
      </c>
      <c r="AR54" s="76">
        <f>COUNTIF(H54:AL54,"&gt;0")</f>
        <v>11</v>
      </c>
      <c r="AS54" s="84"/>
      <c r="AT54" s="77">
        <f>+LOOKUP(1000,H54:AL54)</f>
        <v>17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149.69999999999999</v>
      </c>
      <c r="AN55" s="27">
        <v>392.43</v>
      </c>
      <c r="AO55" s="26">
        <f>+AM55*100/AN55</f>
        <v>38.146930662793359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81.743422848842911</v>
      </c>
      <c r="AQ55" s="28">
        <f>COUNT(H55:AL55)</f>
        <v>14</v>
      </c>
      <c r="AR55" s="76">
        <f>COUNTIF(H55:AL55,"&gt;0")</f>
        <v>13</v>
      </c>
      <c r="AS55" s="84"/>
      <c r="AT55" s="77">
        <f>+LOOKUP(1000,H55:AL55)</f>
        <v>36</v>
      </c>
      <c r="AU55" s="82"/>
      <c r="AV55" s="134">
        <f>MAX(H55:AL55)</f>
        <v>36</v>
      </c>
      <c r="AW55" s="116">
        <v>136.1</v>
      </c>
      <c r="AX55" s="140">
        <f>+AV55-AW55</f>
        <v>-100.1</v>
      </c>
      <c r="AY55" s="130">
        <v>21.666666666666664</v>
      </c>
      <c r="AZ55" s="128">
        <f>AR55-AY55</f>
        <v>-8.6666666666666643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231.29999999999998</v>
      </c>
      <c r="AN56" s="132">
        <v>418.45833333333326</v>
      </c>
      <c r="AO56" s="26">
        <f>+AM56*100/AN56</f>
        <v>55.274320422184616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118.44497233325272</v>
      </c>
      <c r="AQ56" s="28">
        <f>COUNT(H56:AL56)</f>
        <v>14</v>
      </c>
      <c r="AR56" s="76">
        <f>COUNTIF(H56:AL56,"&gt;0")</f>
        <v>14</v>
      </c>
      <c r="AS56" s="84"/>
      <c r="AT56" s="77">
        <f>+LOOKUP(1000,H56:AL56)</f>
        <v>0.5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-9.9920038502915993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99.899999999999991</v>
      </c>
      <c r="AN58" s="27">
        <v>162.76206896551724</v>
      </c>
      <c r="AO58" s="26">
        <f>+AM58*100/AN58</f>
        <v>61.377936908116354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131.52415051739217</v>
      </c>
      <c r="AQ58" s="28">
        <f>COUNT(H58:AL58)</f>
        <v>14</v>
      </c>
      <c r="AR58" s="76">
        <f>COUNTIF(H58:AL58,"&gt;0")</f>
        <v>11</v>
      </c>
      <c r="AS58" s="84"/>
      <c r="AT58" s="77">
        <f>+LOOKUP(1000,H58:AL58)</f>
        <v>0.6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-1.586206896551726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2026-07-15T13:51:20Z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