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AE1D9C8-95B8-4254-82DB-4C917A5D4F66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<sst xmlns="http://schemas.openxmlformats.org/spreadsheetml/2006/main" count="464" uniqueCount="225">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</sst>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40" zoomScale="90" zoomScaleNormal="90" workbookViewId="0">
      <selection activeCell="AB51" sqref="AB5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>
        <v>0</v>
      </c>
      <c r="S4" s="139">
        <v>2.9</v>
      </c>
      <c r="T4" s="139">
        <v>0</v>
      </c>
      <c r="U4" s="139">
        <v>0.5</v>
      </c>
      <c r="V4" s="139">
        <v>0</v>
      </c>
      <c r="W4" s="139">
        <v>0.3</v>
      </c>
      <c r="X4" s="139">
        <v>25.8</v>
      </c>
      <c r="Y4" s="139">
        <v>12.4</v>
      </c>
      <c r="Z4" s="139">
        <v>17.2</v>
      </c>
      <c r="AA4" s="139">
        <v>5.9</v>
      </c>
      <c r="AB4" s="139">
        <v>9.3000000000000007</v>
      </c>
      <c r="AC4" s="139">
        <v>22.1</v>
      </c>
      <c r="AD4" s="139">
        <v>5.2</v>
      </c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150.19999999999999</v>
      </c>
      <c r="AN4" s="27">
        <v>317.10714285714283</v>
      </c>
      <c r="AO4" s="26">
        <f>+AM4*100/AN4</f>
        <v>47.365694334947626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63.840718451451153</v>
      </c>
      <c r="AQ4" s="28">
        <f>COUNT(H4:AL4)</f>
        <v>23</v>
      </c>
      <c r="AR4" s="76">
        <f>COUNTIF(H4:AL4,"&gt;0")</f>
        <v>16</v>
      </c>
      <c r="AS4" s="84"/>
      <c r="AT4" s="77">
        <f>+LOOKUP(1000,H4:AL4)</f>
        <v>5.2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-2.4367816091954033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>
        <v>0</v>
      </c>
      <c r="S5" s="139">
        <v>0</v>
      </c>
      <c r="T5" s="139">
        <v>0</v>
      </c>
      <c r="U5" s="139">
        <v>0</v>
      </c>
      <c r="V5" s="139">
        <v>2.4</v>
      </c>
      <c r="W5" s="139">
        <v>1.4</v>
      </c>
      <c r="X5" s="139">
        <v>10.1</v>
      </c>
      <c r="Y5" s="139">
        <v>7.2</v>
      </c>
      <c r="Z5" s="139">
        <v>72.2</v>
      </c>
      <c r="AA5" s="139">
        <v>0</v>
      </c>
      <c r="AB5" s="139">
        <v>0</v>
      </c>
      <c r="AC5" s="139">
        <v>5.4</v>
      </c>
      <c r="AD5" s="139">
        <v>45.4</v>
      </c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182</v>
      </c>
      <c r="AN5" s="27">
        <v>376.51599999999996</v>
      </c>
      <c r="AO5" s="26">
        <f t="shared" ref="AO5:AO6" si="0">+AM5*100/AN5</f>
        <v>48.337919238491864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65.151108538836866</v>
      </c>
      <c r="AQ5" s="30">
        <f>COUNT(H5:AL5)</f>
        <v>23</v>
      </c>
      <c r="AR5" s="76">
        <f>COUNTIF(H5:AL5,"&gt;0")</f>
        <v>14</v>
      </c>
      <c r="AS5" s="84"/>
      <c r="AT5" s="77">
        <f>+LOOKUP(1000,H5:AL5)</f>
        <v>45.4</v>
      </c>
      <c r="AU5" s="82"/>
      <c r="AV5" s="134">
        <f>MAX(H5:AL5)</f>
        <v>72.2</v>
      </c>
      <c r="AW5" s="116">
        <v>217.1</v>
      </c>
      <c r="AX5" s="140">
        <f t="shared" ref="AX5:AX6" si="2">+AV5-AW5</f>
        <v>-144.89999999999998</v>
      </c>
      <c r="AY5" s="130">
        <v>18.912592592592592</v>
      </c>
      <c r="AZ5" s="128">
        <f>+AR5-AY5</f>
        <v>-4.912592592592592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>
        <v>0</v>
      </c>
      <c r="S6" s="139">
        <v>13.3</v>
      </c>
      <c r="T6" s="139">
        <v>10.4</v>
      </c>
      <c r="U6" s="139">
        <v>0</v>
      </c>
      <c r="V6" s="139">
        <v>0</v>
      </c>
      <c r="W6" s="139">
        <v>0</v>
      </c>
      <c r="X6" s="139">
        <v>0.5</v>
      </c>
      <c r="Y6" s="139">
        <v>0</v>
      </c>
      <c r="Z6" s="139">
        <v>0</v>
      </c>
      <c r="AA6" s="139">
        <v>0</v>
      </c>
      <c r="AB6" s="139">
        <v>0.5</v>
      </c>
      <c r="AC6" s="139">
        <v>0</v>
      </c>
      <c r="AD6" s="139">
        <v>0</v>
      </c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34.6</v>
      </c>
      <c r="AN6" s="27">
        <v>126.86538461538461</v>
      </c>
      <c r="AO6" s="26">
        <f t="shared" si="0"/>
        <v>27.273002880097014</v>
      </c>
      <c r="AP6" s="74">
        <f t="shared" si="1"/>
        <v>36.759264751435111</v>
      </c>
      <c r="AQ6" s="28">
        <f>COUNT(H6:AL6)</f>
        <v>23</v>
      </c>
      <c r="AR6" s="76">
        <f>COUNTIF(H6:AL6,"&gt;0")</f>
        <v>7</v>
      </c>
      <c r="AS6" s="84"/>
      <c r="AT6" s="77">
        <f>+LOOKUP(1000,H6:AL6)</f>
        <v>0</v>
      </c>
      <c r="AU6" s="82"/>
      <c r="AV6" s="134">
        <f>MAX(H6:AL6)</f>
        <v>13.3</v>
      </c>
      <c r="AW6" s="116">
        <v>142.30000000000001</v>
      </c>
      <c r="AX6" s="140">
        <f t="shared" si="2"/>
        <v>-129</v>
      </c>
      <c r="AY6" s="130">
        <v>8.93</v>
      </c>
      <c r="AZ6" s="128">
        <f>+AR6-AY6</f>
        <v>-1.9299999999999997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>
        <v>0</v>
      </c>
      <c r="S7" s="141">
        <v>0</v>
      </c>
      <c r="T7" s="141">
        <v>4</v>
      </c>
      <c r="U7" s="141">
        <v>0</v>
      </c>
      <c r="V7" s="141">
        <v>0</v>
      </c>
      <c r="W7" s="141">
        <v>0</v>
      </c>
      <c r="X7" s="141">
        <v>14.5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25.6</v>
      </c>
      <c r="AN7" s="132"/>
      <c r="AQ7" s="28">
        <f>COUNT(H7:AL7)</f>
        <v>23</v>
      </c>
      <c r="AR7" s="76">
        <f>COUNTIF(H7:AL7,"&gt;0")</f>
        <v>5</v>
      </c>
      <c r="AS7" s="84"/>
      <c r="AT7" s="77">
        <f>+LOOKUP(1000,H7:AL7)</f>
        <v>0</v>
      </c>
      <c r="AU7" s="82"/>
      <c r="AV7" s="134">
        <f>MAX(H7:AL7)</f>
        <v>14.5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>
        <v>0.6</v>
      </c>
      <c r="S8" s="139">
        <v>0</v>
      </c>
      <c r="T8" s="139">
        <v>31.4</v>
      </c>
      <c r="U8" s="139">
        <v>0</v>
      </c>
      <c r="V8" s="139">
        <v>0</v>
      </c>
      <c r="W8" s="139">
        <v>0</v>
      </c>
      <c r="X8" s="139">
        <v>0</v>
      </c>
      <c r="Y8" s="139">
        <v>0.8</v>
      </c>
      <c r="Z8" s="139">
        <v>0</v>
      </c>
      <c r="AA8" s="139">
        <v>0.9</v>
      </c>
      <c r="AB8" s="139">
        <v>0</v>
      </c>
      <c r="AC8" s="139">
        <v>0</v>
      </c>
      <c r="AD8" s="139">
        <v>0</v>
      </c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49.999999999999993</v>
      </c>
      <c r="AN8" s="27">
        <v>236.51615384615377</v>
      </c>
      <c r="AO8" s="26">
        <f>+AM8*100/AN8</f>
        <v>21.140205092512794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28.493319907299849</v>
      </c>
      <c r="AQ8" s="28">
        <f>COUNT(H8:AL8)</f>
        <v>23</v>
      </c>
      <c r="AR8" s="76">
        <f>COUNTIF(H8:AL8,"&gt;0")</f>
        <v>5</v>
      </c>
      <c r="AS8" s="84"/>
      <c r="AT8" s="77">
        <f>+LOOKUP(1000,H8:AL8)</f>
        <v>0</v>
      </c>
      <c r="AU8" s="82"/>
      <c r="AV8" s="134">
        <f>MAX(H8:AL8)</f>
        <v>31.4</v>
      </c>
      <c r="AW8" s="116">
        <v>222</v>
      </c>
      <c r="AX8" s="140">
        <f>+AV8-AW8</f>
        <v>-190.6</v>
      </c>
      <c r="AY8" s="130">
        <v>12.120000000000001</v>
      </c>
      <c r="AZ8" s="128">
        <f>AR8-AY8</f>
        <v>-7.120000000000001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>
        <v>0</v>
      </c>
      <c r="S9" s="141">
        <v>26.3</v>
      </c>
      <c r="T9" s="141">
        <v>0.1</v>
      </c>
      <c r="U9" s="141">
        <v>0</v>
      </c>
      <c r="V9" s="141">
        <v>0</v>
      </c>
      <c r="W9" s="141">
        <v>0</v>
      </c>
      <c r="X9" s="141">
        <v>72.400000000000006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</v>
      </c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>
        <v>0</v>
      </c>
      <c r="S10" s="141">
        <v>23.2</v>
      </c>
      <c r="T10" s="141">
        <v>0</v>
      </c>
      <c r="U10" s="141">
        <v>0</v>
      </c>
      <c r="V10" s="141">
        <v>0</v>
      </c>
      <c r="W10" s="141">
        <v>0</v>
      </c>
      <c r="X10" s="141">
        <v>5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0</v>
      </c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33.200000000000003</v>
      </c>
      <c r="AN10" s="132"/>
      <c r="AQ10" s="28">
        <f t="shared" ref="AQ10:AQ16" si="3">COUNT(H10:AL10)</f>
        <v>23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23.2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>
        <v>0</v>
      </c>
      <c r="S11" s="139">
        <v>14</v>
      </c>
      <c r="T11" s="139">
        <v>79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143.30000000000001</v>
      </c>
      <c r="AN11" s="27">
        <v>152.07499999999996</v>
      </c>
      <c r="AO11" s="26">
        <f>+AM11*100/AN11</f>
        <v>94.229820812099334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127.00541065978604</v>
      </c>
      <c r="AQ11" s="28">
        <f t="shared" si="3"/>
        <v>23</v>
      </c>
      <c r="AR11" s="76">
        <f t="shared" si="4"/>
        <v>7</v>
      </c>
      <c r="AS11" s="84"/>
      <c r="AT11" s="77">
        <f t="shared" si="5"/>
        <v>0</v>
      </c>
      <c r="AU11" s="82"/>
      <c r="AV11" s="134">
        <f t="shared" si="6"/>
        <v>79</v>
      </c>
      <c r="AW11" s="116">
        <v>127</v>
      </c>
      <c r="AX11" s="140">
        <f>+AV11-AW11</f>
        <v>-48</v>
      </c>
      <c r="AY11" s="130">
        <v>10.250091575091574</v>
      </c>
      <c r="AZ11" s="128">
        <f t="shared" ref="AZ11:AZ16" si="7">AR11-AY11</f>
        <v>-3.2500915750915738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>
        <v>0</v>
      </c>
      <c r="S12" s="139">
        <v>12.6</v>
      </c>
      <c r="T12" s="139">
        <v>8.9</v>
      </c>
      <c r="U12" s="139">
        <v>0</v>
      </c>
      <c r="V12" s="139">
        <v>0</v>
      </c>
      <c r="W12" s="139">
        <v>3.1</v>
      </c>
      <c r="X12" s="139">
        <v>9.1999999999999993</v>
      </c>
      <c r="Y12" s="139">
        <v>0</v>
      </c>
      <c r="Z12" s="139">
        <v>0.3</v>
      </c>
      <c r="AA12" s="139">
        <v>0</v>
      </c>
      <c r="AB12" s="139">
        <v>0.1</v>
      </c>
      <c r="AC12" s="139">
        <v>0</v>
      </c>
      <c r="AD12" s="139">
        <v>0</v>
      </c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37.800000000000004</v>
      </c>
      <c r="AN12" s="27">
        <v>185.20384615384617</v>
      </c>
      <c r="AO12" s="26">
        <f>+AM12*100/AN12</f>
        <v>20.409943305713039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27.509054020743665</v>
      </c>
      <c r="AQ12" s="28">
        <f t="shared" si="3"/>
        <v>23</v>
      </c>
      <c r="AR12" s="76">
        <f t="shared" si="4"/>
        <v>9</v>
      </c>
      <c r="AS12" s="84"/>
      <c r="AT12" s="77">
        <f t="shared" si="5"/>
        <v>0</v>
      </c>
      <c r="AU12" s="82"/>
      <c r="AV12" s="134">
        <f t="shared" si="6"/>
        <v>12.6</v>
      </c>
      <c r="AW12" s="116">
        <v>178.2</v>
      </c>
      <c r="AX12" s="140">
        <f>+AV12-AW12</f>
        <v>-165.6</v>
      </c>
      <c r="AY12" s="130">
        <v>11.265927750410508</v>
      </c>
      <c r="AZ12" s="128">
        <f t="shared" si="7"/>
        <v>-2.2659277504105084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>
        <v>6.7</v>
      </c>
      <c r="S13" s="141">
        <v>27.8</v>
      </c>
      <c r="T13" s="141">
        <v>0.5</v>
      </c>
      <c r="U13" s="141">
        <v>0</v>
      </c>
      <c r="V13" s="141">
        <v>0</v>
      </c>
      <c r="W13" s="141">
        <v>2.7</v>
      </c>
      <c r="X13" s="141">
        <v>35</v>
      </c>
      <c r="Y13" s="141">
        <v>0</v>
      </c>
      <c r="Z13" s="141">
        <v>0</v>
      </c>
      <c r="AA13" s="141">
        <v>1.4</v>
      </c>
      <c r="AB13" s="141">
        <v>0.6</v>
      </c>
      <c r="AC13" s="141">
        <v>0</v>
      </c>
      <c r="AD13" s="141">
        <v>0</v>
      </c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194</v>
      </c>
      <c r="AN13" s="27">
        <v>129.01666666666668</v>
      </c>
      <c r="AO13" s="26">
        <f t="shared" ref="AO13:AO14" si="8">+AM13*100/AN13</f>
        <v>150.36816948714636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22</v>
      </c>
      <c r="AR13" s="76">
        <f t="shared" si="4"/>
        <v>10</v>
      </c>
      <c r="AS13" s="84"/>
      <c r="AT13" s="77">
        <f t="shared" si="5"/>
        <v>0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-7.0408163265302193E-2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0.4</v>
      </c>
      <c r="S14" s="141">
        <v>7.6</v>
      </c>
      <c r="T14" s="141">
        <v>0.6</v>
      </c>
      <c r="U14" s="141">
        <v>0</v>
      </c>
      <c r="V14" s="141">
        <v>0</v>
      </c>
      <c r="W14" s="141">
        <v>0</v>
      </c>
      <c r="X14" s="141">
        <v>4.8</v>
      </c>
      <c r="Y14" s="141">
        <v>8.6</v>
      </c>
      <c r="Z14" s="141">
        <v>0</v>
      </c>
      <c r="AA14" s="141">
        <v>0.6</v>
      </c>
      <c r="AB14" s="141">
        <v>2.2999999999999998</v>
      </c>
      <c r="AC14" s="141">
        <v>0</v>
      </c>
      <c r="AD14" s="141">
        <v>0</v>
      </c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53.5</v>
      </c>
      <c r="AN14" s="27">
        <v>130.2962962962963</v>
      </c>
      <c r="AO14" s="26">
        <f t="shared" si="8"/>
        <v>41.060261512222851</v>
      </c>
      <c r="AP14" s="74">
        <f t="shared" si="9"/>
        <v>55.342091603430802</v>
      </c>
      <c r="AQ14" s="28">
        <f t="shared" si="3"/>
        <v>23</v>
      </c>
      <c r="AR14" s="76">
        <f t="shared" si="4"/>
        <v>9</v>
      </c>
      <c r="AS14" s="84"/>
      <c r="AT14" s="77">
        <f t="shared" si="5"/>
        <v>0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-1.1869047619047581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>
        <v>2.2999999999999998</v>
      </c>
      <c r="S15" s="139">
        <v>0.2</v>
      </c>
      <c r="T15" s="139">
        <v>12.9</v>
      </c>
      <c r="U15" s="139">
        <v>0</v>
      </c>
      <c r="V15" s="139">
        <v>0</v>
      </c>
      <c r="W15" s="139">
        <v>26.1</v>
      </c>
      <c r="X15" s="139">
        <v>14.3</v>
      </c>
      <c r="Y15" s="139">
        <v>10.5</v>
      </c>
      <c r="Z15" s="139">
        <v>0.5</v>
      </c>
      <c r="AA15" s="139">
        <v>0</v>
      </c>
      <c r="AB15" s="139">
        <v>3.7</v>
      </c>
      <c r="AC15" s="139">
        <v>0</v>
      </c>
      <c r="AD15" s="139">
        <v>0.9</v>
      </c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153.20000000000002</v>
      </c>
      <c r="AN15" s="27">
        <v>140.10714285714286</v>
      </c>
      <c r="AO15" s="26">
        <f>+AM15*100/AN15</f>
        <v>109.34488911547287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147.37789402520255</v>
      </c>
      <c r="AQ15" s="28">
        <f t="shared" si="3"/>
        <v>23</v>
      </c>
      <c r="AR15" s="76">
        <f t="shared" si="4"/>
        <v>17</v>
      </c>
      <c r="AS15" s="84"/>
      <c r="AT15" s="77">
        <f t="shared" si="5"/>
        <v>0.9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6.3650416171224737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>
        <v>10.8</v>
      </c>
      <c r="S16" s="139">
        <v>91.3</v>
      </c>
      <c r="T16" s="139">
        <v>0.2</v>
      </c>
      <c r="U16" s="139">
        <v>0</v>
      </c>
      <c r="V16" s="139">
        <v>3.4</v>
      </c>
      <c r="W16" s="139">
        <v>1.3</v>
      </c>
      <c r="X16" s="139">
        <v>0</v>
      </c>
      <c r="Y16" s="139">
        <v>0</v>
      </c>
      <c r="Z16" s="139">
        <v>0</v>
      </c>
      <c r="AA16" s="139">
        <v>2.6</v>
      </c>
      <c r="AB16" s="139">
        <v>13</v>
      </c>
      <c r="AC16" s="139">
        <v>0</v>
      </c>
      <c r="AD16" s="139">
        <v>0.6</v>
      </c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442.80000000000007</v>
      </c>
      <c r="AN16" s="27">
        <v>315.04827586206898</v>
      </c>
      <c r="AO16" s="26">
        <f>+AM16*100/AN16</f>
        <v>140.54988835865331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189.4368060486197</v>
      </c>
      <c r="AQ16" s="28">
        <f t="shared" si="3"/>
        <v>23</v>
      </c>
      <c r="AR16" s="76">
        <f t="shared" si="4"/>
        <v>14</v>
      </c>
      <c r="AS16" s="84"/>
      <c r="AT16" s="80">
        <f t="shared" si="5"/>
        <v>0.6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-1.4855555555555569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>
        <v>25.6</v>
      </c>
      <c r="S18" s="139">
        <v>3.9</v>
      </c>
      <c r="T18" s="139">
        <v>3.7</v>
      </c>
      <c r="U18" s="139">
        <v>0</v>
      </c>
      <c r="V18" s="139">
        <v>0</v>
      </c>
      <c r="W18" s="139">
        <v>0</v>
      </c>
      <c r="X18" s="139">
        <v>109.1</v>
      </c>
      <c r="Y18" s="139">
        <v>10.3</v>
      </c>
      <c r="Z18" s="139">
        <v>0</v>
      </c>
      <c r="AA18" s="139">
        <v>15.2</v>
      </c>
      <c r="AB18" s="139">
        <v>68.099999999999994</v>
      </c>
      <c r="AC18" s="139">
        <v>0</v>
      </c>
      <c r="AD18" s="139">
        <v>73.8</v>
      </c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452.99999999999994</v>
      </c>
      <c r="AN18" s="27">
        <v>402.55384615384622</v>
      </c>
      <c r="AO18" s="26">
        <f t="shared" ref="AO18:AO19" si="12">+AM18*100/AN18</f>
        <v>112.53152946571883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151.67293101901234</v>
      </c>
      <c r="AQ18" s="28">
        <f t="shared" ref="AQ18:AQ31" si="14">COUNT(H18:AL18)</f>
        <v>23</v>
      </c>
      <c r="AR18" s="76">
        <f t="shared" ref="AR18:AR31" si="15">COUNTIF(H18:AL18,"&gt;0")</f>
        <v>13</v>
      </c>
      <c r="AS18" s="84"/>
      <c r="AT18" s="77">
        <f t="shared" ref="AT18:AT31" si="16">+LOOKUP(1000,H18:AL18)</f>
        <v>73.8</v>
      </c>
      <c r="AU18" s="82"/>
      <c r="AV18" s="134">
        <f t="shared" ref="AV18:AV31" si="17">MAX(H18:AL18)</f>
        <v>109.1</v>
      </c>
      <c r="AW18" s="116">
        <v>188.4</v>
      </c>
      <c r="AX18" s="140">
        <f t="shared" ref="AX18:AX31" si="18">+AV18-AW18</f>
        <v>-79.300000000000011</v>
      </c>
      <c r="AY18" s="130">
        <v>17.363095238095241</v>
      </c>
      <c r="AZ18" s="128">
        <f t="shared" ref="AZ18:AZ20" si="19">AR18-AY18</f>
        <v>-4.3630952380952408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>
        <v>6.7</v>
      </c>
      <c r="S19" s="139">
        <v>4.4000000000000004</v>
      </c>
      <c r="T19" s="139">
        <v>0.6</v>
      </c>
      <c r="U19" s="139">
        <v>0</v>
      </c>
      <c r="V19" s="139">
        <v>0</v>
      </c>
      <c r="W19" s="139">
        <v>0</v>
      </c>
      <c r="X19" s="139">
        <v>6.4</v>
      </c>
      <c r="Y19" s="139">
        <v>3.5</v>
      </c>
      <c r="Z19" s="139">
        <v>0</v>
      </c>
      <c r="AA19" s="139">
        <v>10.4</v>
      </c>
      <c r="AB19" s="139">
        <v>2.6</v>
      </c>
      <c r="AC19" s="139">
        <v>0</v>
      </c>
      <c r="AD19" s="139">
        <v>0</v>
      </c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65.3</v>
      </c>
      <c r="AN19" s="27">
        <v>158.60357142857143</v>
      </c>
      <c r="AO19" s="26">
        <f t="shared" si="12"/>
        <v>41.171834538044088</v>
      </c>
      <c r="AP19" s="74">
        <f t="shared" si="13"/>
        <v>55.492472638233338</v>
      </c>
      <c r="AQ19" s="28">
        <f t="shared" si="14"/>
        <v>23</v>
      </c>
      <c r="AR19" s="76">
        <f t="shared" si="15"/>
        <v>14</v>
      </c>
      <c r="AS19" s="84"/>
      <c r="AT19" s="77">
        <f t="shared" si="16"/>
        <v>0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0.71428571428571175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 t="s">
        <v>223</v>
      </c>
      <c r="AC20" s="141" t="s">
        <v>223</v>
      </c>
      <c r="AD20" s="141" t="s">
        <v>223</v>
      </c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>
        <v>0.4</v>
      </c>
      <c r="S21" s="139">
        <v>0</v>
      </c>
      <c r="T21" s="139">
        <v>1.5</v>
      </c>
      <c r="U21" s="139">
        <v>3.2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  <c r="AA21" s="139">
        <v>3.5</v>
      </c>
      <c r="AB21" s="139">
        <v>0</v>
      </c>
      <c r="AC21" s="139">
        <v>0</v>
      </c>
      <c r="AD21" s="139">
        <v>0</v>
      </c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19.8</v>
      </c>
      <c r="AN21" s="27">
        <v>119.05833333333332</v>
      </c>
      <c r="AO21" s="26">
        <f>+AM21*100/AN21</f>
        <v>16.630503254707079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22.415026125909545</v>
      </c>
      <c r="AQ21" s="28">
        <f t="shared" si="14"/>
        <v>23</v>
      </c>
      <c r="AR21" s="76">
        <f t="shared" si="15"/>
        <v>8</v>
      </c>
      <c r="AS21" s="84"/>
      <c r="AT21" s="77">
        <f t="shared" si="16"/>
        <v>0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-2.4999999999999982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>
        <v>0</v>
      </c>
      <c r="AC22" s="141" t="s">
        <v>223</v>
      </c>
      <c r="AD22" s="141" t="s">
        <v>223</v>
      </c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1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>
        <v>24.3</v>
      </c>
      <c r="S23" s="141">
        <v>12.4</v>
      </c>
      <c r="T23" s="141">
        <v>2.6</v>
      </c>
      <c r="U23" s="141">
        <v>0</v>
      </c>
      <c r="V23" s="141">
        <v>0.2</v>
      </c>
      <c r="W23" s="141">
        <v>0.4</v>
      </c>
      <c r="X23" s="141">
        <v>0</v>
      </c>
      <c r="Y23" s="141">
        <v>0</v>
      </c>
      <c r="Z23" s="141">
        <v>0</v>
      </c>
      <c r="AA23" s="141">
        <v>8.6</v>
      </c>
      <c r="AB23" s="141">
        <v>1</v>
      </c>
      <c r="AC23" s="141">
        <v>0</v>
      </c>
      <c r="AD23" s="141">
        <v>8.3000000000000007</v>
      </c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126.7</v>
      </c>
      <c r="AN23" s="132"/>
      <c r="AQ23" s="28">
        <f t="shared" si="14"/>
        <v>23</v>
      </c>
      <c r="AR23" s="76">
        <f t="shared" si="15"/>
        <v>15</v>
      </c>
      <c r="AS23" s="84"/>
      <c r="AT23" s="77">
        <f t="shared" si="16"/>
        <v>8.3000000000000007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>
        <v>26.8</v>
      </c>
      <c r="S24" s="139">
        <v>8.1</v>
      </c>
      <c r="T24" s="139">
        <v>3.8</v>
      </c>
      <c r="U24" s="139">
        <v>0.2</v>
      </c>
      <c r="V24" s="139">
        <v>5.4</v>
      </c>
      <c r="W24" s="139">
        <v>0.9</v>
      </c>
      <c r="X24" s="139">
        <v>0.3</v>
      </c>
      <c r="Y24" s="139">
        <v>0.8</v>
      </c>
      <c r="Z24" s="139">
        <v>0</v>
      </c>
      <c r="AA24" s="139">
        <v>23.1</v>
      </c>
      <c r="AB24" s="139">
        <v>0.3</v>
      </c>
      <c r="AC24" s="139">
        <v>0</v>
      </c>
      <c r="AD24" s="139">
        <v>21.2</v>
      </c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101.69999999999999</v>
      </c>
      <c r="AN24" s="27">
        <v>222.38666666666668</v>
      </c>
      <c r="AO24" s="26">
        <f t="shared" ref="AO24:AO29" si="20">+AM24*100/AN24</f>
        <v>45.731158942382628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61.637649009298336</v>
      </c>
      <c r="AQ24" s="28">
        <f t="shared" si="14"/>
        <v>23</v>
      </c>
      <c r="AR24" s="76">
        <f t="shared" si="15"/>
        <v>17</v>
      </c>
      <c r="AS24" s="84"/>
      <c r="AT24" s="77">
        <f t="shared" si="16"/>
        <v>21.2</v>
      </c>
      <c r="AU24" s="82"/>
      <c r="AV24" s="134">
        <f t="shared" si="17"/>
        <v>26.8</v>
      </c>
      <c r="AW24" s="116">
        <v>68.5</v>
      </c>
      <c r="AX24" s="140">
        <f t="shared" si="18"/>
        <v>-41.7</v>
      </c>
      <c r="AY24" s="130">
        <v>20.133333333333326</v>
      </c>
      <c r="AZ24" s="128">
        <f t="shared" ref="AZ24:AZ29" si="22">AR24-AY24</f>
        <v>-3.1333333333333258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>
        <v>10.5</v>
      </c>
      <c r="S25" s="141">
        <v>14.8</v>
      </c>
      <c r="T25" s="141">
        <v>12.8</v>
      </c>
      <c r="U25" s="141">
        <v>0</v>
      </c>
      <c r="V25" s="141">
        <v>0</v>
      </c>
      <c r="W25" s="141">
        <v>0</v>
      </c>
      <c r="X25" s="141">
        <v>4.5</v>
      </c>
      <c r="Y25" s="141">
        <v>5.5</v>
      </c>
      <c r="Z25" s="141">
        <v>0.5</v>
      </c>
      <c r="AA25" s="141">
        <v>9.5</v>
      </c>
      <c r="AB25" s="141">
        <v>10.5</v>
      </c>
      <c r="AC25" s="141">
        <v>0.2</v>
      </c>
      <c r="AD25" s="141">
        <v>3.3</v>
      </c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101.8</v>
      </c>
      <c r="AN25" s="27">
        <v>204.28928571428568</v>
      </c>
      <c r="AO25" s="26">
        <f t="shared" si="20"/>
        <v>49.831296655652878</v>
      </c>
      <c r="AP25" s="74">
        <f t="shared" si="21"/>
        <v>67.163921579358231</v>
      </c>
      <c r="AQ25" s="28">
        <f t="shared" si="14"/>
        <v>23</v>
      </c>
      <c r="AR25" s="76">
        <f t="shared" si="15"/>
        <v>19</v>
      </c>
      <c r="AS25" s="84"/>
      <c r="AT25" s="77">
        <f t="shared" si="16"/>
        <v>3.3</v>
      </c>
      <c r="AU25" s="82"/>
      <c r="AV25" s="134">
        <f t="shared" si="17"/>
        <v>14.8</v>
      </c>
      <c r="AW25" s="116">
        <v>132</v>
      </c>
      <c r="AX25" s="140">
        <f t="shared" si="18"/>
        <v>-117.2</v>
      </c>
      <c r="AY25" s="130">
        <v>19.706146926536729</v>
      </c>
      <c r="AZ25" s="128">
        <f t="shared" si="22"/>
        <v>-0.70614692653672861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 t="s">
        <v>223</v>
      </c>
      <c r="AC26" s="141" t="s">
        <v>223</v>
      </c>
      <c r="AD26" s="141" t="s">
        <v>223</v>
      </c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>
        <v>13.6</v>
      </c>
      <c r="S27" s="139">
        <v>38.700000000000003</v>
      </c>
      <c r="T27" s="139">
        <v>1.6</v>
      </c>
      <c r="U27" s="139">
        <v>0</v>
      </c>
      <c r="V27" s="139">
        <v>7.6</v>
      </c>
      <c r="W27" s="139">
        <v>27</v>
      </c>
      <c r="X27" s="139">
        <v>1.1000000000000001</v>
      </c>
      <c r="Y27" s="139">
        <v>0</v>
      </c>
      <c r="Z27" s="139">
        <v>0</v>
      </c>
      <c r="AA27" s="139">
        <v>1.9</v>
      </c>
      <c r="AB27" s="139">
        <v>24.9</v>
      </c>
      <c r="AC27" s="139">
        <v>0</v>
      </c>
      <c r="AD27" s="139">
        <v>1.1000000000000001</v>
      </c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200</v>
      </c>
      <c r="AN27" s="27">
        <v>281.66551724137929</v>
      </c>
      <c r="AO27" s="26">
        <f t="shared" si="20"/>
        <v>71.006206921880931</v>
      </c>
      <c r="AP27" s="74">
        <f t="shared" si="21"/>
        <v>95.704018025143867</v>
      </c>
      <c r="AQ27" s="28">
        <f t="shared" si="14"/>
        <v>23</v>
      </c>
      <c r="AR27" s="76">
        <f t="shared" si="15"/>
        <v>19</v>
      </c>
      <c r="AS27" s="84"/>
      <c r="AT27" s="77">
        <f t="shared" si="16"/>
        <v>1.1000000000000001</v>
      </c>
      <c r="AU27" s="82"/>
      <c r="AV27" s="134">
        <f t="shared" si="17"/>
        <v>38.700000000000003</v>
      </c>
      <c r="AW27" s="116">
        <v>104.4</v>
      </c>
      <c r="AX27" s="140">
        <f t="shared" si="18"/>
        <v>-65.7</v>
      </c>
      <c r="AY27" s="130">
        <v>18.379310344827584</v>
      </c>
      <c r="AZ27" s="128">
        <f t="shared" si="22"/>
        <v>0.62068965517241637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>
        <v>13.6</v>
      </c>
      <c r="S28" s="139">
        <v>82.6</v>
      </c>
      <c r="T28" s="139">
        <v>5.9</v>
      </c>
      <c r="U28" s="139">
        <v>0</v>
      </c>
      <c r="V28" s="139">
        <v>0</v>
      </c>
      <c r="W28" s="139">
        <v>0.3</v>
      </c>
      <c r="X28" s="139">
        <v>1.3</v>
      </c>
      <c r="Y28" s="139">
        <v>0</v>
      </c>
      <c r="Z28" s="139">
        <v>0</v>
      </c>
      <c r="AA28" s="139">
        <v>0.1</v>
      </c>
      <c r="AB28" s="139">
        <v>3.6</v>
      </c>
      <c r="AC28" s="139">
        <v>0</v>
      </c>
      <c r="AD28" s="139">
        <v>19.3</v>
      </c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162.10000000000002</v>
      </c>
      <c r="AN28" s="27">
        <v>255.08518518518511</v>
      </c>
      <c r="AO28" s="26">
        <f t="shared" si="20"/>
        <v>63.547398835537898</v>
      </c>
      <c r="AP28" s="74">
        <f t="shared" si="21"/>
        <v>85.650841908768484</v>
      </c>
      <c r="AQ28" s="28">
        <f t="shared" si="14"/>
        <v>23</v>
      </c>
      <c r="AR28" s="76">
        <f t="shared" si="15"/>
        <v>14</v>
      </c>
      <c r="AS28" s="84"/>
      <c r="AT28" s="77">
        <f t="shared" si="16"/>
        <v>19.3</v>
      </c>
      <c r="AU28" s="82"/>
      <c r="AV28" s="134">
        <f t="shared" si="17"/>
        <v>82.6</v>
      </c>
      <c r="AW28" s="116">
        <v>88.2</v>
      </c>
      <c r="AX28" s="140">
        <f t="shared" si="18"/>
        <v>-5.6000000000000085</v>
      </c>
      <c r="AY28" s="130">
        <v>17.450574712643682</v>
      </c>
      <c r="AZ28" s="128">
        <f t="shared" si="22"/>
        <v>-3.4505747126436823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>
        <v>0</v>
      </c>
      <c r="S29" s="139">
        <v>3.1</v>
      </c>
      <c r="T29" s="139">
        <v>0</v>
      </c>
      <c r="U29" s="139">
        <v>15.2</v>
      </c>
      <c r="V29" s="139">
        <v>0</v>
      </c>
      <c r="W29" s="139">
        <v>0</v>
      </c>
      <c r="X29" s="139">
        <v>0.5</v>
      </c>
      <c r="Y29" s="139">
        <v>0</v>
      </c>
      <c r="Z29" s="139">
        <v>0.1</v>
      </c>
      <c r="AA29" s="139">
        <v>13.5</v>
      </c>
      <c r="AB29" s="139">
        <v>0.6</v>
      </c>
      <c r="AC29" s="139">
        <v>0</v>
      </c>
      <c r="AD29" s="139">
        <v>0</v>
      </c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117.69999999999997</v>
      </c>
      <c r="AN29" s="27">
        <v>189.07931034482752</v>
      </c>
      <c r="AO29" s="26">
        <f t="shared" si="20"/>
        <v>62.249010632283493</v>
      </c>
      <c r="AP29" s="74">
        <f t="shared" si="21"/>
        <v>83.90084041742557</v>
      </c>
      <c r="AQ29" s="28">
        <f t="shared" si="14"/>
        <v>23</v>
      </c>
      <c r="AR29" s="76">
        <f t="shared" si="15"/>
        <v>13</v>
      </c>
      <c r="AS29" s="84"/>
      <c r="AT29" s="77">
        <f t="shared" si="16"/>
        <v>0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-1.4137931034482758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>
        <v>0.8</v>
      </c>
      <c r="S30" s="141">
        <v>20.8</v>
      </c>
      <c r="T30" s="141">
        <v>0.7</v>
      </c>
      <c r="U30" s="141">
        <v>9.5</v>
      </c>
      <c r="V30" s="141">
        <v>0</v>
      </c>
      <c r="W30" s="141">
        <v>0</v>
      </c>
      <c r="X30" s="141">
        <v>6.6</v>
      </c>
      <c r="Y30" s="141">
        <v>2.2000000000000002</v>
      </c>
      <c r="Z30" s="141">
        <v>14</v>
      </c>
      <c r="AA30" s="141">
        <v>39.700000000000003</v>
      </c>
      <c r="AB30" s="141">
        <v>0</v>
      </c>
      <c r="AC30" s="141">
        <v>0</v>
      </c>
      <c r="AD30" s="141">
        <v>0</v>
      </c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208.09999999999997</v>
      </c>
      <c r="AN30" s="132"/>
      <c r="AQ30" s="28">
        <f t="shared" si="14"/>
        <v>23</v>
      </c>
      <c r="AR30" s="76">
        <f t="shared" si="15"/>
        <v>15</v>
      </c>
      <c r="AS30" s="84"/>
      <c r="AT30" s="77">
        <f t="shared" si="16"/>
        <v>0</v>
      </c>
      <c r="AU30" s="82"/>
      <c r="AV30" s="134">
        <f t="shared" si="17"/>
        <v>39.700000000000003</v>
      </c>
      <c r="AW30" s="116">
        <v>126.6</v>
      </c>
      <c r="AX30" s="140">
        <f t="shared" si="18"/>
        <v>-86.899999999999991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>
        <v>0</v>
      </c>
      <c r="S31" s="139">
        <v>26.2</v>
      </c>
      <c r="T31" s="139">
        <v>1.7</v>
      </c>
      <c r="U31" s="139">
        <v>12.5</v>
      </c>
      <c r="V31" s="139">
        <v>0</v>
      </c>
      <c r="W31" s="139">
        <v>0</v>
      </c>
      <c r="X31" s="139">
        <v>1.2</v>
      </c>
      <c r="Y31" s="139">
        <v>0</v>
      </c>
      <c r="Z31" s="139">
        <v>0</v>
      </c>
      <c r="AA31" s="139">
        <v>2.8</v>
      </c>
      <c r="AB31" s="139">
        <v>1.1000000000000001</v>
      </c>
      <c r="AC31" s="139">
        <v>0</v>
      </c>
      <c r="AD31" s="139">
        <v>0</v>
      </c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105.1</v>
      </c>
      <c r="AN31" s="27">
        <v>108.21666666666665</v>
      </c>
      <c r="AO31" s="26">
        <f t="shared" ref="AO31" si="23">+AM31*100/AN31</f>
        <v>97.119975358077937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130.90083635219202</v>
      </c>
      <c r="AQ31" s="28">
        <f t="shared" si="14"/>
        <v>23</v>
      </c>
      <c r="AR31" s="76">
        <f t="shared" si="15"/>
        <v>13</v>
      </c>
      <c r="AS31" s="84"/>
      <c r="AT31" s="77">
        <f t="shared" si="16"/>
        <v>0</v>
      </c>
      <c r="AU31" s="82"/>
      <c r="AV31" s="134">
        <f t="shared" si="17"/>
        <v>26.2</v>
      </c>
      <c r="AW31" s="116">
        <v>78.5</v>
      </c>
      <c r="AX31" s="140">
        <f t="shared" si="18"/>
        <v>-52.3</v>
      </c>
      <c r="AY31" s="130">
        <v>12.085333333333329</v>
      </c>
      <c r="AZ31" s="128">
        <f>AR31-AY31</f>
        <v>0.91466666666667074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 t="s">
        <v>223</v>
      </c>
      <c r="AC32" s="141" t="s">
        <v>223</v>
      </c>
      <c r="AD32" s="141" t="s">
        <v>223</v>
      </c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>
        <v>0</v>
      </c>
      <c r="S33" s="144">
        <v>20.6</v>
      </c>
      <c r="T33" s="144">
        <v>6.4</v>
      </c>
      <c r="U33" s="144">
        <v>35.6</v>
      </c>
      <c r="V33" s="144">
        <v>0.1</v>
      </c>
      <c r="W33" s="144">
        <v>0</v>
      </c>
      <c r="X33" s="144">
        <v>2.1</v>
      </c>
      <c r="Y33" s="144">
        <v>0</v>
      </c>
      <c r="Z33" s="144">
        <v>0</v>
      </c>
      <c r="AA33" s="144">
        <v>16.600000000000001</v>
      </c>
      <c r="AB33" s="144">
        <v>1.2</v>
      </c>
      <c r="AC33" s="144">
        <v>0</v>
      </c>
      <c r="AD33" s="144">
        <v>0</v>
      </c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147.59999999999997</v>
      </c>
      <c r="AN33" s="27"/>
      <c r="AQ33" s="28">
        <f t="shared" ref="AQ33:AQ42" si="25">COUNT(H33:AL33)</f>
        <v>23</v>
      </c>
      <c r="AR33" s="76">
        <f t="shared" ref="AR33:AR42" si="26">COUNTIF(H33:AL33,"&gt;0")</f>
        <v>15</v>
      </c>
      <c r="AS33" s="84"/>
      <c r="AT33" s="77">
        <f>+LOOKUP(1000,H33:AL33)</f>
        <v>0</v>
      </c>
      <c r="AU33" s="82"/>
      <c r="AV33" s="134">
        <f t="shared" ref="AV33:AV42" si="27">MAX(H33:AL33)</f>
        <v>35.6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>
        <v>0</v>
      </c>
      <c r="S34" s="141">
        <v>5.2</v>
      </c>
      <c r="T34" s="141">
        <v>8.1</v>
      </c>
      <c r="U34" s="141">
        <v>0</v>
      </c>
      <c r="V34" s="141">
        <v>0</v>
      </c>
      <c r="W34" s="141">
        <v>0</v>
      </c>
      <c r="X34" s="141">
        <v>0.7</v>
      </c>
      <c r="Y34" s="141">
        <v>0</v>
      </c>
      <c r="Z34" s="141">
        <v>3.5</v>
      </c>
      <c r="AA34" s="141">
        <v>9.6999999999999993</v>
      </c>
      <c r="AB34" s="141">
        <v>0.3</v>
      </c>
      <c r="AC34" s="141">
        <v>0.3</v>
      </c>
      <c r="AD34" s="141">
        <v>0</v>
      </c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68.7</v>
      </c>
      <c r="AN34" s="132">
        <v>78.934482758620689</v>
      </c>
      <c r="AO34" s="26">
        <f>+AM34*100/AN34</f>
        <v>87.034205582980206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117.30697274227769</v>
      </c>
      <c r="AQ34" s="28">
        <f t="shared" si="25"/>
        <v>23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1.8965517241379306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>
        <v>6.4</v>
      </c>
      <c r="S35" s="139">
        <v>11.8</v>
      </c>
      <c r="T35" s="139">
        <v>0.8</v>
      </c>
      <c r="U35" s="139">
        <v>0</v>
      </c>
      <c r="V35" s="139">
        <v>0</v>
      </c>
      <c r="W35" s="139">
        <v>0.2</v>
      </c>
      <c r="X35" s="139">
        <v>0</v>
      </c>
      <c r="Y35" s="139">
        <v>11.4</v>
      </c>
      <c r="Z35" s="139">
        <v>4.5999999999999996</v>
      </c>
      <c r="AA35" s="139">
        <v>0</v>
      </c>
      <c r="AB35" s="139">
        <v>2.5</v>
      </c>
      <c r="AC35" s="139">
        <v>0</v>
      </c>
      <c r="AD35" s="139">
        <v>0</v>
      </c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117.50000000000001</v>
      </c>
      <c r="AN35" s="27">
        <v>99.164285714285725</v>
      </c>
      <c r="AO35" s="26">
        <f>+AM35*100/AN35</f>
        <v>118.49023986170137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159.70423633533665</v>
      </c>
      <c r="AQ35" s="28">
        <f t="shared" si="25"/>
        <v>23</v>
      </c>
      <c r="AR35" s="76">
        <f t="shared" si="26"/>
        <v>15</v>
      </c>
      <c r="AS35" s="84"/>
      <c r="AT35" s="77">
        <f>+LOOKUP(1000,H35:AL35)</f>
        <v>0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4.03571428571429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>
        <v>0</v>
      </c>
      <c r="S36" s="141">
        <v>10.9</v>
      </c>
      <c r="T36" s="141">
        <v>0.8</v>
      </c>
      <c r="U36" s="141">
        <v>0</v>
      </c>
      <c r="V36" s="141">
        <v>0.6</v>
      </c>
      <c r="W36" s="141">
        <v>0</v>
      </c>
      <c r="X36" s="141">
        <v>0.1</v>
      </c>
      <c r="Y36" s="141">
        <v>2.4</v>
      </c>
      <c r="Z36" s="141">
        <v>44</v>
      </c>
      <c r="AA36" s="141">
        <v>4.8</v>
      </c>
      <c r="AB36" s="141">
        <v>7.8</v>
      </c>
      <c r="AC36" s="141">
        <v>0</v>
      </c>
      <c r="AD36" s="141">
        <v>0</v>
      </c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157.19999999999999</v>
      </c>
      <c r="AN36" s="132">
        <v>114.37083333333334</v>
      </c>
      <c r="AO36" s="26">
        <f>+AM36*100/AN36</f>
        <v>137.44763015046084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185.2555015071429</v>
      </c>
      <c r="AQ36" s="28">
        <f t="shared" si="25"/>
        <v>23</v>
      </c>
      <c r="AR36" s="76">
        <f t="shared" si="26"/>
        <v>16</v>
      </c>
      <c r="AS36" s="84"/>
      <c r="AT36" s="77">
        <f>+LOOKUP(1000,H36:AL36)</f>
        <v>0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3.7083333333333339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 t="s">
        <v>223</v>
      </c>
      <c r="AC37" s="141" t="s">
        <v>223</v>
      </c>
      <c r="AD37" s="141" t="s">
        <v>223</v>
      </c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>
        <v>0</v>
      </c>
      <c r="S38" s="139">
        <v>1.6</v>
      </c>
      <c r="T38" s="139">
        <v>3</v>
      </c>
      <c r="U38" s="139">
        <v>0</v>
      </c>
      <c r="V38" s="139">
        <v>0</v>
      </c>
      <c r="W38" s="139">
        <v>0</v>
      </c>
      <c r="X38" s="139">
        <v>0</v>
      </c>
      <c r="Y38" s="139">
        <v>8.9</v>
      </c>
      <c r="Z38" s="139">
        <v>0</v>
      </c>
      <c r="AA38" s="139">
        <v>0</v>
      </c>
      <c r="AB38" s="139">
        <v>0</v>
      </c>
      <c r="AC38" s="139">
        <v>0</v>
      </c>
      <c r="AD38" s="139">
        <v>0</v>
      </c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37.300000000000004</v>
      </c>
      <c r="AN38" s="27">
        <v>162.92413793103452</v>
      </c>
      <c r="AO38" s="26">
        <f>+AM38*100/AN38</f>
        <v>22.894090755164235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30.857252756960495</v>
      </c>
      <c r="AQ38" s="28">
        <f t="shared" si="25"/>
        <v>23</v>
      </c>
      <c r="AR38" s="76">
        <f t="shared" si="26"/>
        <v>5</v>
      </c>
      <c r="AS38" s="84"/>
      <c r="AT38" s="77">
        <f>+LOOKUP(1000,H38:AL38)</f>
        <v>0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-5.37777777777778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>
        <v>6.2</v>
      </c>
      <c r="S39" s="139">
        <v>16.899999999999999</v>
      </c>
      <c r="T39" s="139">
        <v>3.1</v>
      </c>
      <c r="U39" s="139">
        <v>1.2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>
        <v>0.1</v>
      </c>
      <c r="AC39" s="139">
        <v>0</v>
      </c>
      <c r="AD39" s="139">
        <v>0</v>
      </c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91.399999999999991</v>
      </c>
      <c r="AN39" s="27">
        <v>136.81071428571428</v>
      </c>
      <c r="AO39" s="26">
        <f>+AM39*100/AN39</f>
        <v>66.807633069673955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90.045070659125741</v>
      </c>
      <c r="AQ39" s="28">
        <f t="shared" si="25"/>
        <v>23</v>
      </c>
      <c r="AR39" s="76">
        <f t="shared" si="26"/>
        <v>11</v>
      </c>
      <c r="AS39" s="84"/>
      <c r="AT39" s="77">
        <f>+LOOKUP(1000,H39:AL39)</f>
        <v>0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-1.9473504273504272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>
        <v>0</v>
      </c>
      <c r="S40" s="141">
        <v>2.5</v>
      </c>
      <c r="T40" s="141">
        <v>2.2999999999999998</v>
      </c>
      <c r="U40" s="141">
        <v>2</v>
      </c>
      <c r="V40" s="141">
        <v>0</v>
      </c>
      <c r="W40" s="141">
        <v>0</v>
      </c>
      <c r="X40" s="141">
        <v>0</v>
      </c>
      <c r="Y40" s="141">
        <v>0</v>
      </c>
      <c r="Z40" s="141">
        <v>0.4</v>
      </c>
      <c r="AA40" s="141">
        <v>4.5</v>
      </c>
      <c r="AB40" s="141">
        <v>0.1</v>
      </c>
      <c r="AC40" s="141">
        <v>0</v>
      </c>
      <c r="AD40" s="141">
        <v>0</v>
      </c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39.4</v>
      </c>
      <c r="AN40" s="132"/>
      <c r="AQ40" s="28">
        <f t="shared" si="25"/>
        <v>23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>
        <v>0</v>
      </c>
      <c r="S41" s="141">
        <v>12.9</v>
      </c>
      <c r="T41" s="141">
        <v>2.7</v>
      </c>
      <c r="U41" s="141">
        <v>4.8</v>
      </c>
      <c r="V41" s="141">
        <v>0</v>
      </c>
      <c r="W41" s="141">
        <v>0</v>
      </c>
      <c r="X41" s="141">
        <v>0</v>
      </c>
      <c r="Y41" s="141">
        <v>0</v>
      </c>
      <c r="Z41" s="141">
        <v>0</v>
      </c>
      <c r="AA41" s="141">
        <v>0</v>
      </c>
      <c r="AB41" s="141">
        <v>0</v>
      </c>
      <c r="AC41" s="141">
        <v>0</v>
      </c>
      <c r="AD41" s="141">
        <v>0</v>
      </c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35.199999999999996</v>
      </c>
      <c r="AN41" s="27">
        <v>83.492592592592587</v>
      </c>
      <c r="AO41" s="26">
        <f>+AM41*100/AN41</f>
        <v>42.159428647473717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56.823577742247181</v>
      </c>
      <c r="AQ41" s="28">
        <f t="shared" si="25"/>
        <v>23</v>
      </c>
      <c r="AR41" s="76">
        <f t="shared" si="26"/>
        <v>9</v>
      </c>
      <c r="AS41" s="84"/>
      <c r="AT41" s="77">
        <f>+LOOKUP(1000,H41:AL41)</f>
        <v>0</v>
      </c>
      <c r="AU41" s="82"/>
      <c r="AV41" s="134">
        <f t="shared" si="27"/>
        <v>12.9</v>
      </c>
      <c r="AW41" s="116">
        <v>41.2</v>
      </c>
      <c r="AX41" s="16">
        <f t="shared" si="28"/>
        <v>-28.300000000000004</v>
      </c>
      <c r="AY41" s="130">
        <v>12.709961685823759</v>
      </c>
      <c r="AZ41" s="128">
        <f>AR41-AY41</f>
        <v>-3.7099616858237585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>
        <v>0.4</v>
      </c>
      <c r="S42" s="139">
        <v>0.6</v>
      </c>
      <c r="T42" s="139">
        <v>0</v>
      </c>
      <c r="U42" s="139">
        <v>1.2</v>
      </c>
      <c r="V42" s="139">
        <v>0</v>
      </c>
      <c r="W42" s="139">
        <v>0</v>
      </c>
      <c r="X42" s="139">
        <v>0.2</v>
      </c>
      <c r="Y42" s="139">
        <v>0</v>
      </c>
      <c r="Z42" s="139">
        <v>0</v>
      </c>
      <c r="AA42" s="139">
        <v>0.2</v>
      </c>
      <c r="AB42" s="139">
        <v>1.4</v>
      </c>
      <c r="AC42" s="139">
        <v>0</v>
      </c>
      <c r="AD42" s="139">
        <v>0</v>
      </c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22.4</v>
      </c>
      <c r="AN42" s="27">
        <v>73.122222222222234</v>
      </c>
      <c r="AO42" s="26">
        <f>+AM42*100/AN42</f>
        <v>30.63364230360127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41.28882223528867</v>
      </c>
      <c r="AQ42" s="28">
        <f t="shared" si="25"/>
        <v>23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-0.84402298850574731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>
        <v>36.9</v>
      </c>
      <c r="S44" s="139">
        <v>41</v>
      </c>
      <c r="T44" s="139">
        <v>0.6</v>
      </c>
      <c r="U44" s="139">
        <v>0</v>
      </c>
      <c r="V44" s="139">
        <v>144.19999999999999</v>
      </c>
      <c r="W44" s="139">
        <v>10.7</v>
      </c>
      <c r="X44" s="139">
        <v>4.2</v>
      </c>
      <c r="Y44" s="139">
        <v>71.400000000000006</v>
      </c>
      <c r="Z44" s="139">
        <v>25.8</v>
      </c>
      <c r="AA44" s="139">
        <v>5.0999999999999996</v>
      </c>
      <c r="AB44" s="139">
        <v>24.5</v>
      </c>
      <c r="AC44" s="139">
        <v>0.4</v>
      </c>
      <c r="AD44" s="139">
        <v>2.6</v>
      </c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588.5</v>
      </c>
      <c r="AN44" s="27">
        <v>588.3620689655171</v>
      </c>
      <c r="AO44" s="26">
        <f>+AM44*100/AN44</f>
        <v>100.02344322344325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134.81420608377132</v>
      </c>
      <c r="AQ44" s="28">
        <f>COUNT(H44:AL44)</f>
        <v>23</v>
      </c>
      <c r="AR44" s="76">
        <f>COUNTIF(H44:AL44,"&gt;0")</f>
        <v>18</v>
      </c>
      <c r="AS44" s="84"/>
      <c r="AT44" s="77">
        <f>+LOOKUP(1000,H44:AL44)</f>
        <v>2.6</v>
      </c>
      <c r="AU44" s="82"/>
      <c r="AV44" s="134">
        <f>MAX(H44:AL44)</f>
        <v>144.19999999999999</v>
      </c>
      <c r="AW44" s="116">
        <v>240</v>
      </c>
      <c r="AX44" s="140">
        <f>+AV44-AW44</f>
        <v>-95.800000000000011</v>
      </c>
      <c r="AY44" s="130">
        <v>24.45888888888889</v>
      </c>
      <c r="AZ44" s="128">
        <f>AR44-AY44</f>
        <v>-6.4588888888888896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>
        <v>3.8</v>
      </c>
      <c r="S45" s="141">
        <v>60</v>
      </c>
      <c r="T45" s="141">
        <v>1</v>
      </c>
      <c r="U45" s="141">
        <v>0</v>
      </c>
      <c r="V45" s="141">
        <v>75</v>
      </c>
      <c r="W45" s="141">
        <v>21.5</v>
      </c>
      <c r="X45" s="141">
        <v>0</v>
      </c>
      <c r="Y45" s="141">
        <v>27.9</v>
      </c>
      <c r="Z45" s="141">
        <v>9.3000000000000007</v>
      </c>
      <c r="AA45" s="141">
        <v>26.2</v>
      </c>
      <c r="AB45" s="141">
        <v>16</v>
      </c>
      <c r="AC45" s="141">
        <v>7.8</v>
      </c>
      <c r="AD45" s="141">
        <v>8.1</v>
      </c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428.6</v>
      </c>
      <c r="AN45" s="27">
        <v>825.23571428571438</v>
      </c>
      <c r="AO45" s="26">
        <f>+AM45*100/AN45</f>
        <v>51.936676101200518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73.183498142600726</v>
      </c>
      <c r="AQ45" s="28">
        <f>COUNT(H45:AL45)</f>
        <v>22</v>
      </c>
      <c r="AR45" s="76">
        <f>COUNTIF(H45:AL45,"&gt;0")</f>
        <v>19</v>
      </c>
      <c r="AS45" s="84"/>
      <c r="AT45" s="77">
        <f>+LOOKUP(1000,H45:AL45)</f>
        <v>8.1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-6.7170035671819228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>
        <v>19.7</v>
      </c>
      <c r="S47" s="139">
        <v>0</v>
      </c>
      <c r="T47" s="139">
        <v>0</v>
      </c>
      <c r="U47" s="139">
        <v>1.1000000000000001</v>
      </c>
      <c r="V47" s="139">
        <v>0</v>
      </c>
      <c r="W47" s="139">
        <v>1.3</v>
      </c>
      <c r="X47" s="139">
        <v>1.2</v>
      </c>
      <c r="Y47" s="139">
        <v>1</v>
      </c>
      <c r="Z47" s="139">
        <v>0</v>
      </c>
      <c r="AA47" s="139">
        <v>24.3</v>
      </c>
      <c r="AB47" s="139">
        <v>0</v>
      </c>
      <c r="AC47" s="139">
        <v>0</v>
      </c>
      <c r="AD47" s="139">
        <v>0</v>
      </c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111.3</v>
      </c>
      <c r="AN47" s="27">
        <v>176.33703703703699</v>
      </c>
      <c r="AO47" s="26">
        <f>+AM47*100/AN47</f>
        <v>63.117766902606554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85.071772781774058</v>
      </c>
      <c r="AQ47" s="28">
        <f>COUNT(H47:AL47)</f>
        <v>23</v>
      </c>
      <c r="AR47" s="76">
        <f>COUNTIF(H47:AL47,"&gt;0")</f>
        <v>10</v>
      </c>
      <c r="AS47" s="84"/>
      <c r="AT47" s="77">
        <f>+LOOKUP(1000,H47:AL47)</f>
        <v>0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-0.29523809523809419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>
        <v>1.5</v>
      </c>
      <c r="S48" s="139">
        <v>0</v>
      </c>
      <c r="T48" s="139">
        <v>0.3</v>
      </c>
      <c r="U48" s="139">
        <v>2</v>
      </c>
      <c r="V48" s="139">
        <v>0</v>
      </c>
      <c r="W48" s="139">
        <v>0</v>
      </c>
      <c r="X48" s="139">
        <v>0</v>
      </c>
      <c r="Y48" s="139">
        <v>10</v>
      </c>
      <c r="Z48" s="139">
        <v>0.7</v>
      </c>
      <c r="AA48" s="139">
        <v>3.9</v>
      </c>
      <c r="AB48" s="139">
        <v>0.7</v>
      </c>
      <c r="AC48" s="139">
        <v>0</v>
      </c>
      <c r="AD48" s="139">
        <v>0</v>
      </c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70.300000000000011</v>
      </c>
      <c r="AN48" s="27">
        <v>163.81666666666666</v>
      </c>
      <c r="AO48" s="26">
        <f>+AM48*100/AN48</f>
        <v>42.913826431986983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57.840374756156372</v>
      </c>
      <c r="AQ48" s="28">
        <f>COUNT(H48:AL48)</f>
        <v>23</v>
      </c>
      <c r="AR48" s="76">
        <f>COUNTIF(H48:AL48,"&gt;0")</f>
        <v>12</v>
      </c>
      <c r="AS48" s="84"/>
      <c r="AT48" s="77">
        <f>+LOOKUP(1000,H48:AL48)</f>
        <v>0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-0.29999999999999716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>
        <v>120.6</v>
      </c>
      <c r="S49" s="139">
        <v>2.1</v>
      </c>
      <c r="T49" s="139">
        <v>0.2</v>
      </c>
      <c r="U49" s="139">
        <v>31.6</v>
      </c>
      <c r="V49" s="139">
        <v>0</v>
      </c>
      <c r="W49" s="139">
        <v>13.2</v>
      </c>
      <c r="X49" s="139">
        <v>0.4</v>
      </c>
      <c r="Y49" s="139">
        <v>0</v>
      </c>
      <c r="Z49" s="139">
        <v>0</v>
      </c>
      <c r="AA49" s="139">
        <v>0.3</v>
      </c>
      <c r="AB49" s="139">
        <v>7.2</v>
      </c>
      <c r="AC49" s="139">
        <v>0.3</v>
      </c>
      <c r="AD49" s="139">
        <v>0</v>
      </c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355.7</v>
      </c>
      <c r="AN49" s="27">
        <v>465.80357142857144</v>
      </c>
      <c r="AO49" s="26">
        <f>+AM49*100/AN49</f>
        <v>76.362660532873292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102.92358593561184</v>
      </c>
      <c r="AQ49" s="28">
        <f>COUNT(H49:AL49)</f>
        <v>23</v>
      </c>
      <c r="AR49" s="76">
        <f>COUNTIF(H49:AL49,"&gt;0")</f>
        <v>16</v>
      </c>
      <c r="AS49" s="84"/>
      <c r="AT49" s="77">
        <f>+LOOKUP(1000,H49:AL49)</f>
        <v>0</v>
      </c>
      <c r="AU49" s="82"/>
      <c r="AV49" s="134">
        <f>MAX(H49:AL49)</f>
        <v>120.6</v>
      </c>
      <c r="AW49" s="116">
        <v>157.9</v>
      </c>
      <c r="AX49" s="140">
        <f>+AV49-AW49</f>
        <v>-37.300000000000011</v>
      </c>
      <c r="AY49" s="130">
        <v>20.011111111111113</v>
      </c>
      <c r="AZ49" s="128">
        <f>AR49-AY49</f>
        <v>-4.0111111111111128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>
        <v>126.2</v>
      </c>
      <c r="S50" s="141">
        <v>1.1000000000000001</v>
      </c>
      <c r="T50" s="141">
        <v>0</v>
      </c>
      <c r="U50" s="141">
        <v>34.5</v>
      </c>
      <c r="V50" s="141">
        <v>0</v>
      </c>
      <c r="W50" s="141">
        <v>13</v>
      </c>
      <c r="X50" s="141">
        <v>0.3</v>
      </c>
      <c r="Y50" s="141">
        <v>0</v>
      </c>
      <c r="Z50" s="141">
        <v>2.2000000000000002</v>
      </c>
      <c r="AA50" s="141">
        <v>6.5</v>
      </c>
      <c r="AB50" s="141">
        <v>8.1999999999999993</v>
      </c>
      <c r="AC50" s="141">
        <v>0.1</v>
      </c>
      <c r="AD50" s="141">
        <v>0</v>
      </c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307.7</v>
      </c>
      <c r="AN50" s="132"/>
      <c r="AO50" s="16"/>
      <c r="AQ50" s="28">
        <f>COUNT(H50:AL50)</f>
        <v>23</v>
      </c>
      <c r="AR50" s="76">
        <f>COUNTIF(H50:AL50,"&gt;0")</f>
        <v>15</v>
      </c>
      <c r="AS50" s="84"/>
      <c r="AT50" s="77">
        <f>+LOOKUP(1000,H50:AL50)</f>
        <v>0</v>
      </c>
      <c r="AU50" s="82"/>
      <c r="AV50" s="134">
        <f>MAX(H50:AL50)</f>
        <v>126.2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 t="s">
        <v>223</v>
      </c>
      <c r="S51" s="141">
        <v>0</v>
      </c>
      <c r="T51" s="141">
        <v>0</v>
      </c>
      <c r="U51" s="141">
        <v>0</v>
      </c>
      <c r="V51" s="141">
        <v>0</v>
      </c>
      <c r="W51" s="141">
        <v>2</v>
      </c>
      <c r="X51" s="141">
        <v>8.3000000000000007</v>
      </c>
      <c r="Y51" s="141">
        <v>0</v>
      </c>
      <c r="Z51" s="141">
        <v>1</v>
      </c>
      <c r="AA51" s="141">
        <v>1.7</v>
      </c>
      <c r="AB51" s="141" t="s">
        <v>223</v>
      </c>
      <c r="AC51" s="141">
        <v>3.3</v>
      </c>
      <c r="AD51" s="141">
        <v>7.5</v>
      </c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91.7</v>
      </c>
      <c r="AN51" s="27">
        <v>263.39999999999998</v>
      </c>
      <c r="AO51" s="26">
        <f>+AM51*100/AN51</f>
        <v>34.813971146545178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51.392052644900026</v>
      </c>
      <c r="AQ51" s="28">
        <f>COUNT(H51:AL51)</f>
        <v>21</v>
      </c>
      <c r="AR51" s="76">
        <f>COUNTIF(H51:AL51,"&gt;0")</f>
        <v>12</v>
      </c>
      <c r="AS51" s="84"/>
      <c r="AT51" s="77">
        <f>+LOOKUP(1000,H51:AL51)</f>
        <v>7.5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-1.9000000000000004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>
        <v>54</v>
      </c>
      <c r="S52" s="141">
        <v>0</v>
      </c>
      <c r="T52" s="141">
        <v>2</v>
      </c>
      <c r="U52" s="141">
        <v>43</v>
      </c>
      <c r="V52" s="141">
        <v>0</v>
      </c>
      <c r="W52" s="141">
        <v>3</v>
      </c>
      <c r="X52" s="141">
        <v>0</v>
      </c>
      <c r="Y52" s="141">
        <v>0</v>
      </c>
      <c r="Z52" s="141">
        <v>7</v>
      </c>
      <c r="AA52" s="141">
        <v>3</v>
      </c>
      <c r="AB52" s="141">
        <v>1</v>
      </c>
      <c r="AC52" s="141">
        <v>0</v>
      </c>
      <c r="AD52" s="141">
        <v>1</v>
      </c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>
        <v>6</v>
      </c>
      <c r="S53" s="141">
        <v>11</v>
      </c>
      <c r="T53" s="141">
        <v>0</v>
      </c>
      <c r="U53" s="141">
        <v>1</v>
      </c>
      <c r="V53" s="141">
        <v>2</v>
      </c>
      <c r="W53" s="141">
        <v>1</v>
      </c>
      <c r="X53" s="141">
        <v>46</v>
      </c>
      <c r="Y53" s="141">
        <v>0</v>
      </c>
      <c r="Z53" s="141">
        <v>22</v>
      </c>
      <c r="AA53" s="141">
        <v>5</v>
      </c>
      <c r="AB53" s="141">
        <v>0</v>
      </c>
      <c r="AC53" s="141">
        <v>0</v>
      </c>
      <c r="AD53" s="141">
        <v>0</v>
      </c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129</v>
      </c>
      <c r="AN53" s="27">
        <v>247.86666666666665</v>
      </c>
      <c r="AO53" s="26">
        <f>+AM53*100/AN53</f>
        <v>52.044109736417433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73.33488190131547</v>
      </c>
      <c r="AQ53" s="28">
        <f>COUNT(H53:AL53)</f>
        <v>22</v>
      </c>
      <c r="AR53" s="76">
        <f>COUNTIF(H53:AL53,"&gt;0")</f>
        <v>10</v>
      </c>
      <c r="AS53" s="84"/>
      <c r="AT53" s="77">
        <f>+LOOKUP(1000,H53:AL53)</f>
        <v>0</v>
      </c>
      <c r="AU53" s="82"/>
      <c r="AV53" s="134">
        <f>MAX(H53:AL53)</f>
        <v>46</v>
      </c>
      <c r="AW53" s="116">
        <v>112</v>
      </c>
      <c r="AX53" s="140">
        <f>+AV53-AW53</f>
        <v>-66</v>
      </c>
      <c r="AY53" s="130">
        <v>16.198809523809523</v>
      </c>
      <c r="AZ53" s="128">
        <f>AR53-AY53</f>
        <v>-6.1988095238095227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>
        <v>12</v>
      </c>
      <c r="S54" s="141">
        <v>14</v>
      </c>
      <c r="T54" s="141">
        <v>16</v>
      </c>
      <c r="U54" s="141">
        <v>0</v>
      </c>
      <c r="V54" s="141">
        <v>23</v>
      </c>
      <c r="W54" s="141">
        <v>22</v>
      </c>
      <c r="X54" s="141">
        <v>7</v>
      </c>
      <c r="Y54" s="141">
        <v>0</v>
      </c>
      <c r="Z54" s="141">
        <v>5</v>
      </c>
      <c r="AA54" s="141">
        <v>3</v>
      </c>
      <c r="AB54" s="141">
        <v>7</v>
      </c>
      <c r="AC54" s="141">
        <v>2</v>
      </c>
      <c r="AD54" s="141">
        <v>0</v>
      </c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244.8</v>
      </c>
      <c r="AN54" s="132"/>
      <c r="AO54" s="16"/>
      <c r="AQ54" s="28">
        <f>COUNT(H54:AL54)</f>
        <v>23</v>
      </c>
      <c r="AR54" s="76">
        <f>COUNTIF(H54:AL54,"&gt;0")</f>
        <v>18</v>
      </c>
      <c r="AS54" s="84"/>
      <c r="AT54" s="77">
        <f>+LOOKUP(1000,H54:AL54)</f>
        <v>0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>
        <v>38</v>
      </c>
      <c r="S55" s="141">
        <v>0</v>
      </c>
      <c r="T55" s="141">
        <v>0</v>
      </c>
      <c r="U55" s="141">
        <v>43</v>
      </c>
      <c r="V55" s="141">
        <v>65</v>
      </c>
      <c r="W55" s="141">
        <v>67</v>
      </c>
      <c r="X55" s="141">
        <v>45</v>
      </c>
      <c r="Y55" s="141">
        <v>0</v>
      </c>
      <c r="Z55" s="141">
        <v>0</v>
      </c>
      <c r="AA55" s="141">
        <v>0</v>
      </c>
      <c r="AB55" s="141">
        <v>51</v>
      </c>
      <c r="AC55" s="141">
        <v>0</v>
      </c>
      <c r="AD55" s="141">
        <v>45</v>
      </c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473</v>
      </c>
      <c r="AN55" s="27">
        <v>256.35000000000002</v>
      </c>
      <c r="AO55" s="26">
        <f>+AM55*100/AN55</f>
        <v>184.51336063975032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200</v>
      </c>
      <c r="AQ55" s="28">
        <f>COUNT(H55:AL55)</f>
        <v>23</v>
      </c>
      <c r="AR55" s="76">
        <f>COUNTIF(H55:AL55,"&gt;0")</f>
        <v>14</v>
      </c>
      <c r="AS55" s="84"/>
      <c r="AT55" s="77">
        <f>+LOOKUP(1000,H55:AL55)</f>
        <v>45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-1.8744444444444408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>
        <v>0.1</v>
      </c>
      <c r="S56" s="141">
        <v>0</v>
      </c>
      <c r="T56" s="141">
        <v>0.2</v>
      </c>
      <c r="U56" s="141">
        <v>12</v>
      </c>
      <c r="V56" s="141">
        <v>2.5</v>
      </c>
      <c r="W56" s="141">
        <v>0</v>
      </c>
      <c r="X56" s="141">
        <v>14</v>
      </c>
      <c r="Y56" s="141">
        <v>0</v>
      </c>
      <c r="Z56" s="141">
        <v>4.3</v>
      </c>
      <c r="AA56" s="141">
        <v>6.5</v>
      </c>
      <c r="AB56" s="141">
        <v>12.7</v>
      </c>
      <c r="AC56" s="141">
        <v>0.9</v>
      </c>
      <c r="AD56" s="141">
        <v>1.8</v>
      </c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120.2</v>
      </c>
      <c r="AN56" s="132">
        <v>234.24583333333337</v>
      </c>
      <c r="AO56" s="26">
        <f>+AM56*100/AN56</f>
        <v>51.313612835518235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69.161825995698493</v>
      </c>
      <c r="AQ56" s="28">
        <f>COUNT(H56:AL56)</f>
        <v>23</v>
      </c>
      <c r="AR56" s="76">
        <f>COUNTIF(H56:AL56,"&gt;0")</f>
        <v>16</v>
      </c>
      <c r="AS56" s="84"/>
      <c r="AT56" s="77">
        <f>+LOOKUP(1000,H56:AL56)</f>
        <v>1.8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-2.2776543209876543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 t="s">
        <v>223</v>
      </c>
      <c r="AC57" s="141" t="s">
        <v>223</v>
      </c>
      <c r="AD57" s="141" t="s">
        <v>223</v>
      </c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>
        <v>0</v>
      </c>
      <c r="S58" s="139">
        <v>0</v>
      </c>
      <c r="T58" s="139">
        <v>2.6</v>
      </c>
      <c r="U58" s="139">
        <v>9.8000000000000007</v>
      </c>
      <c r="V58" s="139">
        <v>0</v>
      </c>
      <c r="W58" s="139">
        <v>5.5</v>
      </c>
      <c r="X58" s="139">
        <v>0</v>
      </c>
      <c r="Y58" s="139">
        <v>55.9</v>
      </c>
      <c r="Z58" s="139">
        <v>50</v>
      </c>
      <c r="AA58" s="139">
        <v>0</v>
      </c>
      <c r="AB58" s="139">
        <v>43.7</v>
      </c>
      <c r="AC58" s="139">
        <v>4.4000000000000004</v>
      </c>
      <c r="AD58" s="139">
        <v>0</v>
      </c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215.9</v>
      </c>
      <c r="AN58" s="27">
        <v>245.78846153846155</v>
      </c>
      <c r="AO58" s="26">
        <f>+AM58*100/AN58</f>
        <v>87.839762146936863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118.39272289369751</v>
      </c>
      <c r="AQ58" s="28">
        <f>COUNT(H58:AL58)</f>
        <v>23</v>
      </c>
      <c r="AR58" s="76">
        <f>COUNTIF(H58:AL58,"&gt;0")</f>
        <v>14</v>
      </c>
      <c r="AS58" s="84"/>
      <c r="AT58" s="77">
        <f>+LOOKUP(1000,H58:AL58)</f>
        <v>0</v>
      </c>
      <c r="AU58" s="82"/>
      <c r="AV58" s="134">
        <f>MAX(H58:AL58)</f>
        <v>55.9</v>
      </c>
      <c r="AW58" s="116">
        <v>170</v>
      </c>
      <c r="AX58" s="140">
        <f>+AV58-AW58</f>
        <v>-114.1</v>
      </c>
      <c r="AY58" s="130">
        <v>16.120977011494254</v>
      </c>
      <c r="AZ58" s="128">
        <f>AR58-AY58</f>
        <v>-2.1209770114942543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33">
    <cfRule type="containsText" dxfId="3308" priority="3416" stopIfTrue="1" operator="containsText" text="sd">
      <formula>NOT(ISERROR(SEARCH("sd",Q27)))</formula>
    </cfRule>
    <cfRule type="cellIs" dxfId="3307" priority="3355" stopIfTrue="1" operator="greaterThanOrEqual">
      <formula>40</formula>
    </cfRule>
  </conditionalFormatting>
  <conditionalFormatting sqref="Q27:Q31 Q33:Q36 Q46:Q58 Q4:Q16 Q18:Q21 Q23:Q25 Q38:Q44">
    <cfRule type="cellIs" dxfId="3306" priority="3047" stopIfTrue="1" operator="equal">
      <formula>"sd"</formula>
    </cfRule>
    <cfRule type="cellIs" dxfId="3305" priority="3283" stopIfTrue="1" operator="equal">
      <formula>"sd"</formula>
    </cfRule>
  </conditionalFormatting>
  <conditionalFormatting sqref="Q27:Q31 Q33:Q36">
    <cfRule type="containsText" dxfId="3304" priority="3282" stopIfTrue="1" operator="containsText" text="sd">
      <formula>NOT(ISERROR(SEARCH("sd",Q27)))</formula>
    </cfRule>
    <cfRule type="cellIs" dxfId="3303" priority="3281" stopIfTrue="1" operator="greaterThanOrEqual">
      <formula>40</formula>
    </cfRule>
    <cfRule type="cellIs" dxfId="3302" priority="3045" stopIfTrue="1" operator="greaterThanOrEqual">
      <formula>40</formula>
    </cfRule>
    <cfRule type="containsText" dxfId="3301" priority="3046" stopIfTrue="1" operator="containsText" text="sd">
      <formula>NOT(ISERROR(SEARCH("sd",Q27)))</formula>
    </cfRule>
  </conditionalFormatting>
  <conditionalFormatting sqref="Q29 Q31">
    <cfRule type="cellIs" dxfId="3300" priority="2517" stopIfTrue="1" operator="greaterThanOrEqual">
      <formula>40</formula>
    </cfRule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12" stopIfTrue="1" operator="between">
      <formula>500.1</formula>
      <formula>50000</formula>
    </cfRule>
    <cfRule type="cellIs" dxfId="3233" priority="2514" stopIfTrue="1" operator="between">
      <formula>40</formula>
      <formula>500</formula>
    </cfRule>
    <cfRule type="cellIs" dxfId="3232" priority="2515" stopIfTrue="1" operator="between">
      <formula>500.1</formula>
      <formula>5000</formula>
    </cfRule>
    <cfRule type="cellIs" dxfId="3231" priority="2509" stopIfTrue="1" operator="greaterThan">
      <formula>40</formula>
    </cfRule>
    <cfRule type="cellIs" dxfId="3230" priority="2516" stopIfTrue="1" operator="between">
      <formula>20</formula>
      <formula>40</formula>
    </cfRule>
    <cfRule type="cellIs" dxfId="3229" priority="2508" stopIfTrue="1" operator="greaterThan">
      <formula>40.001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3:Q58 Q18:Q21 Q4:Q16 Q23:Q25 Q27:Q31">
    <cfRule type="cellIs" dxfId="3224" priority="3505" stopIfTrue="1" operator="equal">
      <formula>"sd"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33 Q4:Q16 Q18:Q19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E22:AI22 AD22:AE25 AD53:AE54 AD56:AE56 AD18:AE19 AD4:AE8 AD10:AE1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2025-03-01T11:49:58Z</cp:lastPrinted>
  <dcterms:created xsi:type="dcterms:W3CDTF">2008-03-09T12:19:47Z</dcterms:created>
  <dcterms:modified xsi:type="dcterms:W3CDTF">2026-10-24T13:44:44Z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