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B94BD7F4-006E-40C1-A9E6-D2D8129D7EA9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  <sheet name="Hoja1" sheetId="2" r:id="rId2"/>
  </sheets>
  <externalReferences>
    <externalReference r:id="rId3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<sst xmlns="http://schemas.openxmlformats.org/spreadsheetml/2006/main" count="538" uniqueCount="225">
  <si>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</si>
  <si>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</si>
  <si>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</si>
  <si>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</si>
  <si>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</si>
  <si>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</si>
  <si>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</si>
  <si>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</si>
  <si>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</si>
  <si>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</si>
  <si>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</si>
  <si>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</si>
  <si>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</si>
  <si>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</si>
  <si>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</si>
  <si>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</si>
  <si>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</si>
  <si>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</si>
  <si>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</si>
  <si>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</si>
  <si>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</si>
  <si>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</si>
  <si>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</si>
  <si>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</si>
  <si>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</si>
  <si>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</si>
  <si>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</si>
  <si>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</si>
  <si>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</si>
  <si>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</si>
  <si>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</si>
  <si>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</si>
  <si>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</si>
  <si>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</si>
  <si>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</si>
  <si>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</si>
  <si>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</si>
  <si>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</si>
  <si>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</si>
  <si>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</si>
  <si>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</si>
  <si>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</si>
  <si>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</si>
  <si>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</si>
  <si>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</si>
  <si>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</si>
  <si>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</si>
  <si>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</si>
  <si>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</si>
  <si>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</si>
  <si>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</si>
  <si>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</si>
  <si>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</si>
  <si>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</si>
  <si>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</si>
  <si>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</si>
  <si>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</si>
  <si>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</si>
  <si>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</si>
  <si>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</si>
  <si>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</si>
  <si>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</si>
  <si>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</si>
  <si>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</si>
  <si>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</si>
  <si>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</si>
  <si>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</si>
  <si>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</si>
  <si>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</si>
  <si>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</si>
  <si>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</si>
  <si>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</si>
  <si>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</si>
  <si>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</si>
  <si>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</si>
  <si>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</si>
  <si>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</si>
  <si>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</si>
  <si>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</si>
  <si>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</si>
  <si>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</si>
  <si>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</si>
  <si>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</si>
  <si>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</si>
  <si>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</si>
  <si>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</si>
  <si>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</si>
  <si>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</si>
  <si>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</si>
  <si>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</si>
  <si>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</si>
  <si>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</si>
  <si>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</si>
  <si>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</si>
  <si>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</si>
  <si>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</si>
  <si>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</si>
  <si>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</si>
  <si>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</si>
  <si>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</si>
  <si>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</si>
  <si>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</si>
  <si>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</si>
  <si>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</si>
  <si>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</si>
  <si>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</si>
  <si>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</si>
  <si>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</si>
  <si>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</si>
  <si>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</si>
  <si>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</si>
  <si>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</si>
  <si>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</si>
  <si>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</si>
  <si>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</si>
  <si>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</si>
  <si>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</si>
  <si>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</si>
  <si>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</si>
  <si>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</si>
  <si>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</si>
  <si>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</si>
  <si>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</si>
  <si>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</si>
  <si>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</si>
  <si>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</si>
  <si>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</si>
  <si>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</si>
  <si>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</si>
  <si>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</si>
  <si>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</si>
  <si>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</si>
  <si>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</si>
  <si>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</si>
  <si>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</si>
  <si>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</si>
  <si>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</si>
  <si>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</si>
  <si>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</si>
  <si>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</si>
  <si>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</si>
  <si>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</si>
  <si>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</si>
  <si>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</si>
  <si>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</si>
  <si>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</si>
  <si>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</si>
  <si>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</si>
  <si>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</si>
  <si>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</si>
  <si>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</si>
  <si>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</si>
  <si>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</si>
  <si>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</si>
  <si>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</si>
  <si>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</si>
  <si>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</si>
  <si>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</si>
  <si>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</si>
  <si>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</si>
  <si>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</si>
  <si>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</si>
  <si>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</si>
  <si>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</si>
  <si>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</si>
  <si>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</si>
  <si>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</si>
  <si>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</si>
  <si>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</si>
  <si>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</si>
  <si>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</si>
  <si>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</si>
  <si>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</si>
  <si>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</si>
  <si>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</si>
  <si>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</si>
  <si>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</si>
  <si>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</si>
  <si>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</si>
  <si>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</si>
  <si>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</si>
  <si>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</si>
  <si>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</si>
  <si>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</si>
  <si>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</si>
  <si>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</si>
  <si>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</si>
  <si>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</si>
  <si>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</si>
  <si>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</si>
  <si>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</si>
  <si>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</si>
  <si>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</si>
  <si>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</si>
  <si>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</si>
  <si>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</si>
  <si>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</si>
  <si>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</si>
  <si>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</si>
  <si>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</si>
  <si>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</si>
  <si>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</si>
  <si>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</si>
  <si>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</si>
  <si>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</si>
  <si>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</si>
  <si>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</si>
  <si>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</si>
  <si>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</si>
  <si>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</si>
  <si>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</si>
  <si>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</si>
  <si>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</si>
  <si>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</si>
  <si>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</si>
  <si>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</si>
  <si>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</si>
  <si>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</si>
  <si>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</si>
  <si>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</si>
  <si>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</si>
  <si>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</si>
  <si>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</si>
  <si>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Julio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</si>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</sst>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1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  <xf numFmtId="164" fontId="20" fillId="10" borderId="2" xfId="0" applyNumberFormat="1" applyFont="1" applyFill="1" applyBorder="1" applyAlignment="1">
      <alignment horizontal="right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31" zoomScale="85" zoomScaleNormal="85" workbookViewId="0">
      <selection activeCell="B52" sqref="A52:XFD52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247.7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0.1</v>
      </c>
      <c r="I4" s="139">
        <v>0.5</v>
      </c>
      <c r="J4" s="139">
        <v>4.5</v>
      </c>
      <c r="K4" s="139">
        <v>61.1</v>
      </c>
      <c r="L4" s="139">
        <v>6.6</v>
      </c>
      <c r="M4" s="139">
        <v>1.6</v>
      </c>
      <c r="N4" s="139">
        <v>6.9</v>
      </c>
      <c r="O4" s="139">
        <v>0.7</v>
      </c>
      <c r="P4" s="139">
        <v>3.8</v>
      </c>
      <c r="Q4" s="139">
        <v>3.5</v>
      </c>
      <c r="R4" s="139">
        <v>0.8</v>
      </c>
      <c r="S4" s="139">
        <v>7.7</v>
      </c>
      <c r="T4" s="139">
        <v>24</v>
      </c>
      <c r="U4" s="139">
        <v>3</v>
      </c>
      <c r="V4" s="139">
        <v>1</v>
      </c>
      <c r="W4" s="139">
        <v>0.5</v>
      </c>
      <c r="X4" s="139">
        <v>1.1000000000000001</v>
      </c>
      <c r="Y4" s="139">
        <v>1.2</v>
      </c>
      <c r="Z4" s="139">
        <v>1.5</v>
      </c>
      <c r="AA4" s="139">
        <v>10.6</v>
      </c>
      <c r="AB4" s="139">
        <v>0.7</v>
      </c>
      <c r="AC4" s="139">
        <v>0</v>
      </c>
      <c r="AD4" s="139">
        <v>1.8</v>
      </c>
      <c r="AE4" s="139">
        <v>14.5</v>
      </c>
      <c r="AF4" s="139">
        <v>0.2</v>
      </c>
      <c r="AG4" s="139">
        <v>0</v>
      </c>
      <c r="AH4" s="139">
        <v>1.5</v>
      </c>
      <c r="AI4" s="139">
        <v>2.1</v>
      </c>
      <c r="AJ4" s="139">
        <v>1.5</v>
      </c>
      <c r="AK4" s="139">
        <v>1.2</v>
      </c>
      <c r="AL4" s="139"/>
      <c r="AM4" s="62">
        <f>+SUM(H4:AL4)</f>
        <v>164.19999999999996</v>
      </c>
      <c r="AN4" s="27">
        <v>186.3615384615384</v>
      </c>
      <c r="AO4" s="26">
        <f>+AM4*100/AN4</f>
        <v>88.108308911544981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88.108308911544967</v>
      </c>
      <c r="AQ4" s="28">
        <f>COUNT(H4:AL4)</f>
        <v>30</v>
      </c>
      <c r="AR4" s="76">
        <f>COUNTIF(H4:AL4,"&gt;0")</f>
        <v>28</v>
      </c>
      <c r="AS4" s="84"/>
      <c r="AT4" s="77">
        <f>+LOOKUP(1000,H4:AL4)</f>
        <v>1.2</v>
      </c>
      <c r="AU4" s="82"/>
      <c r="AV4" s="134">
        <f>MAX(H4:AL4)</f>
        <v>61.1</v>
      </c>
      <c r="AW4" s="116">
        <v>163.1</v>
      </c>
      <c r="AX4" s="140">
        <f>+AV4-AW4</f>
        <v>-102</v>
      </c>
      <c r="AY4" s="130">
        <v>16.053086419753082</v>
      </c>
      <c r="AZ4" s="128">
        <f>+AR4-AY4</f>
        <v>11.946913580246918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0</v>
      </c>
      <c r="I5" s="139">
        <v>0</v>
      </c>
      <c r="J5" s="139">
        <v>1.3</v>
      </c>
      <c r="K5" s="139">
        <v>46.8</v>
      </c>
      <c r="L5" s="139">
        <v>16.600000000000001</v>
      </c>
      <c r="M5" s="139">
        <v>0.2</v>
      </c>
      <c r="N5" s="139">
        <v>0</v>
      </c>
      <c r="O5" s="139">
        <v>0.8</v>
      </c>
      <c r="P5" s="139">
        <v>1.8</v>
      </c>
      <c r="Q5" s="139">
        <v>4.9000000000000004</v>
      </c>
      <c r="R5" s="139">
        <v>0</v>
      </c>
      <c r="S5" s="139">
        <v>0.7</v>
      </c>
      <c r="T5" s="139">
        <v>0</v>
      </c>
      <c r="U5" s="139">
        <v>7.1</v>
      </c>
      <c r="V5" s="139">
        <v>0</v>
      </c>
      <c r="W5" s="139">
        <v>0</v>
      </c>
      <c r="X5" s="139">
        <v>0</v>
      </c>
      <c r="Y5" s="139">
        <v>1.7</v>
      </c>
      <c r="Z5" s="139">
        <v>5.2</v>
      </c>
      <c r="AA5" s="139">
        <v>20.8</v>
      </c>
      <c r="AB5" s="139">
        <v>0</v>
      </c>
      <c r="AC5" s="139">
        <v>0</v>
      </c>
      <c r="AD5" s="139">
        <v>3.4</v>
      </c>
      <c r="AE5" s="139">
        <v>2.1</v>
      </c>
      <c r="AF5" s="139">
        <v>0</v>
      </c>
      <c r="AG5" s="139">
        <v>2.2000000000000002</v>
      </c>
      <c r="AH5" s="139">
        <v>8.4</v>
      </c>
      <c r="AI5" s="139">
        <v>2.2000000000000002</v>
      </c>
      <c r="AJ5" s="139">
        <v>0.4</v>
      </c>
      <c r="AK5" s="139">
        <v>0</v>
      </c>
      <c r="AL5" s="139"/>
      <c r="AM5" s="62">
        <f>+SUM(H5:AL5)</f>
        <v>126.60000000000001</v>
      </c>
      <c r="AN5" s="27">
        <v>156.89199999999997</v>
      </c>
      <c r="AO5" s="26">
        <f t="shared" ref="AO5:AO6" si="0">+AM5*100/AN5</f>
        <v>80.69245085791502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80.69245085791502</v>
      </c>
      <c r="AQ5" s="30">
        <f>COUNT(H5:AL5)</f>
        <v>30</v>
      </c>
      <c r="AR5" s="76">
        <f>COUNTIF(H5:AL5,"&gt;0")</f>
        <v>18</v>
      </c>
      <c r="AS5" s="84"/>
      <c r="AT5" s="77">
        <f>+LOOKUP(1000,H5:AL5)</f>
        <v>0</v>
      </c>
      <c r="AU5" s="82"/>
      <c r="AV5" s="134">
        <f>MAX(H5:AL5)</f>
        <v>46.8</v>
      </c>
      <c r="AW5" s="116">
        <v>207.9</v>
      </c>
      <c r="AX5" s="140">
        <f t="shared" ref="AX5:AX6" si="2">+AV5-AW5</f>
        <v>-161.10000000000002</v>
      </c>
      <c r="AY5" s="130">
        <v>15.905128205128204</v>
      </c>
      <c r="AZ5" s="128">
        <f>+AR5-AY5</f>
        <v>2.0948717948717963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0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39">
        <v>0.3</v>
      </c>
      <c r="T6" s="139">
        <v>0</v>
      </c>
      <c r="U6" s="139">
        <v>0</v>
      </c>
      <c r="V6" s="139">
        <v>0</v>
      </c>
      <c r="W6" s="139">
        <v>0</v>
      </c>
      <c r="X6" s="139">
        <v>0</v>
      </c>
      <c r="Y6" s="139">
        <v>0</v>
      </c>
      <c r="Z6" s="139">
        <v>0</v>
      </c>
      <c r="AA6" s="139">
        <v>57.8</v>
      </c>
      <c r="AB6" s="139">
        <v>0</v>
      </c>
      <c r="AC6" s="139">
        <v>0</v>
      </c>
      <c r="AD6" s="139">
        <v>2</v>
      </c>
      <c r="AE6" s="139">
        <v>0</v>
      </c>
      <c r="AF6" s="139">
        <v>0</v>
      </c>
      <c r="AG6" s="139">
        <v>0</v>
      </c>
      <c r="AH6" s="139">
        <v>0</v>
      </c>
      <c r="AI6" s="139">
        <v>0</v>
      </c>
      <c r="AJ6" s="139">
        <v>0</v>
      </c>
      <c r="AK6" s="139">
        <v>0.3</v>
      </c>
      <c r="AL6" s="139"/>
      <c r="AM6" s="62">
        <f>+SUM(H6:AL6)</f>
        <v>60.399999999999991</v>
      </c>
      <c r="AN6" s="27">
        <v>61.957142857142856</v>
      </c>
      <c r="AO6" s="26">
        <f t="shared" si="0"/>
        <v>97.486741987548982</v>
      </c>
      <c r="AP6" s="74">
        <f t="shared" si="1"/>
        <v>97.486741987548982</v>
      </c>
      <c r="AQ6" s="28">
        <f>COUNT(H6:AL6)</f>
        <v>30</v>
      </c>
      <c r="AR6" s="76">
        <f>COUNTIF(H6:AL6,"&gt;0")</f>
        <v>4</v>
      </c>
      <c r="AS6" s="84"/>
      <c r="AT6" s="77">
        <f>+LOOKUP(1000,H6:AL6)</f>
        <v>0.3</v>
      </c>
      <c r="AU6" s="82"/>
      <c r="AV6" s="134">
        <f>MAX(H6:AL6)</f>
        <v>57.8</v>
      </c>
      <c r="AW6" s="116">
        <v>75.7</v>
      </c>
      <c r="AX6" s="140">
        <f t="shared" si="2"/>
        <v>-17.900000000000006</v>
      </c>
      <c r="AY6" s="130">
        <v>6.1711111111111094</v>
      </c>
      <c r="AZ6" s="128">
        <f>+AR6-AY6</f>
        <v>-2.1711111111111094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0</v>
      </c>
      <c r="X7" s="141">
        <v>0</v>
      </c>
      <c r="Y7" s="141">
        <v>0</v>
      </c>
      <c r="Z7" s="141">
        <v>0</v>
      </c>
      <c r="AA7" s="141">
        <v>0</v>
      </c>
      <c r="AB7" s="141">
        <v>0</v>
      </c>
      <c r="AC7" s="141">
        <v>0</v>
      </c>
      <c r="AD7" s="141">
        <v>0.1</v>
      </c>
      <c r="AE7" s="141">
        <v>0</v>
      </c>
      <c r="AF7" s="141">
        <v>0</v>
      </c>
      <c r="AG7" s="141">
        <v>0</v>
      </c>
      <c r="AH7" s="141">
        <v>0</v>
      </c>
      <c r="AI7" s="141">
        <v>0</v>
      </c>
      <c r="AJ7" s="141">
        <v>0</v>
      </c>
      <c r="AK7" s="141">
        <v>0</v>
      </c>
      <c r="AL7" s="141"/>
      <c r="AM7" s="62">
        <f>+SUM(H7:AL7)</f>
        <v>0.1</v>
      </c>
      <c r="AN7" s="132"/>
      <c r="AQ7" s="28">
        <f>COUNT(H7:AL7)</f>
        <v>30</v>
      </c>
      <c r="AR7" s="76">
        <f>COUNTIF(H7:AL7,"&gt;0")</f>
        <v>1</v>
      </c>
      <c r="AS7" s="84"/>
      <c r="AT7" s="77">
        <f>+LOOKUP(1000,H7:AL7)</f>
        <v>0</v>
      </c>
      <c r="AU7" s="82"/>
      <c r="AV7" s="134">
        <f>MAX(H7:AL7)</f>
        <v>0.1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1.5</v>
      </c>
      <c r="K8" s="139">
        <v>0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</v>
      </c>
      <c r="U8" s="141">
        <v>0</v>
      </c>
      <c r="V8" s="139">
        <v>0</v>
      </c>
      <c r="W8" s="139">
        <v>0</v>
      </c>
      <c r="X8" s="139">
        <v>0</v>
      </c>
      <c r="Y8" s="139">
        <v>1.2</v>
      </c>
      <c r="Z8" s="139">
        <v>0</v>
      </c>
      <c r="AA8" s="139">
        <v>41.5</v>
      </c>
      <c r="AB8" s="139">
        <v>0</v>
      </c>
      <c r="AC8" s="139">
        <v>1.2</v>
      </c>
      <c r="AD8" s="139">
        <v>4.5999999999999996</v>
      </c>
      <c r="AE8" s="139">
        <v>1.5</v>
      </c>
      <c r="AF8" s="139">
        <v>0</v>
      </c>
      <c r="AG8" s="139">
        <v>1.9</v>
      </c>
      <c r="AH8" s="139">
        <v>0</v>
      </c>
      <c r="AI8" s="139">
        <v>0</v>
      </c>
      <c r="AJ8" s="139">
        <v>0</v>
      </c>
      <c r="AK8" s="139">
        <v>0</v>
      </c>
      <c r="AL8" s="139"/>
      <c r="AM8" s="62">
        <f>+SUM(H8:AL8)</f>
        <v>53.400000000000006</v>
      </c>
      <c r="AN8" s="27">
        <v>121.09629629629627</v>
      </c>
      <c r="AO8" s="26">
        <f>+AM8*100/AN8</f>
        <v>44.097137264497199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44.097137264497199</v>
      </c>
      <c r="AQ8" s="28">
        <f>COUNT(H8:AL8)</f>
        <v>30</v>
      </c>
      <c r="AR8" s="76">
        <f>COUNTIF(H8:AL8,"&gt;0")</f>
        <v>7</v>
      </c>
      <c r="AS8" s="84"/>
      <c r="AT8" s="77">
        <f>+LOOKUP(1000,H8:AL8)</f>
        <v>0</v>
      </c>
      <c r="AU8" s="82"/>
      <c r="AV8" s="134">
        <f>MAX(H8:AL8)</f>
        <v>41.5</v>
      </c>
      <c r="AW8" s="116">
        <v>161.5</v>
      </c>
      <c r="AX8" s="140">
        <f>+AV8-AW8</f>
        <v>-120</v>
      </c>
      <c r="AY8" s="130">
        <v>8.5322222222222202</v>
      </c>
      <c r="AZ8" s="128">
        <f>AR8-AY8</f>
        <v>-1.5322222222222202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 t="s">
        <v>224</v>
      </c>
      <c r="I9" s="141" t="s">
        <v>224</v>
      </c>
      <c r="J9" s="141" t="s">
        <v>224</v>
      </c>
      <c r="K9" s="141" t="s">
        <v>224</v>
      </c>
      <c r="L9" s="141" t="s">
        <v>224</v>
      </c>
      <c r="M9" s="141" t="s">
        <v>224</v>
      </c>
      <c r="N9" s="141" t="s">
        <v>224</v>
      </c>
      <c r="O9" s="141" t="s">
        <v>224</v>
      </c>
      <c r="P9" s="141" t="s">
        <v>224</v>
      </c>
      <c r="Q9" s="141" t="s">
        <v>224</v>
      </c>
      <c r="R9" s="141" t="s">
        <v>224</v>
      </c>
      <c r="S9" s="141" t="s">
        <v>224</v>
      </c>
      <c r="T9" s="141" t="s">
        <v>224</v>
      </c>
      <c r="U9" s="160" t="s">
        <v>224</v>
      </c>
      <c r="V9" s="141" t="s">
        <v>224</v>
      </c>
      <c r="W9" s="141" t="s">
        <v>224</v>
      </c>
      <c r="X9" s="141" t="s">
        <v>224</v>
      </c>
      <c r="Y9" s="141" t="s">
        <v>224</v>
      </c>
      <c r="Z9" s="141" t="s">
        <v>224</v>
      </c>
      <c r="AA9" s="141">
        <v>32.299999999999997</v>
      </c>
      <c r="AB9" s="141">
        <v>0</v>
      </c>
      <c r="AC9" s="141">
        <v>0</v>
      </c>
      <c r="AD9" s="141">
        <v>2.6</v>
      </c>
      <c r="AE9" s="141">
        <v>0</v>
      </c>
      <c r="AF9" s="141">
        <v>0</v>
      </c>
      <c r="AG9" s="141">
        <v>0</v>
      </c>
      <c r="AH9" s="141">
        <v>0</v>
      </c>
      <c r="AI9" s="141">
        <v>0</v>
      </c>
      <c r="AJ9" s="141">
        <v>0</v>
      </c>
      <c r="AK9" s="141">
        <v>0</v>
      </c>
      <c r="AL9" s="141"/>
      <c r="AM9" s="62"/>
      <c r="AN9" s="27">
        <v>87.693103448275863</v>
      </c>
      <c r="AQ9" s="74"/>
      <c r="AR9" s="74"/>
      <c r="AS9" s="84"/>
      <c r="AT9" s="77"/>
      <c r="AU9" s="82"/>
      <c r="AV9" s="134"/>
      <c r="AW9" s="116">
        <v>100.6</v>
      </c>
      <c r="AX9" s="123"/>
      <c r="AY9" s="130">
        <v>5.6896551724137909</v>
      </c>
      <c r="AZ9" s="128">
        <f>AR9-AY9</f>
        <v>-5.6896551724137909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 t="s">
        <v>224</v>
      </c>
      <c r="I10" s="141" t="s">
        <v>224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0</v>
      </c>
      <c r="X10" s="141">
        <v>0</v>
      </c>
      <c r="Y10" s="141">
        <v>0</v>
      </c>
      <c r="Z10" s="141">
        <v>0</v>
      </c>
      <c r="AA10" s="141">
        <v>28.2</v>
      </c>
      <c r="AB10" s="141">
        <v>0</v>
      </c>
      <c r="AC10" s="141">
        <v>0</v>
      </c>
      <c r="AD10" s="141">
        <v>1.8</v>
      </c>
      <c r="AE10" s="141">
        <v>0</v>
      </c>
      <c r="AF10" s="141">
        <v>0</v>
      </c>
      <c r="AG10" s="141">
        <v>2.4</v>
      </c>
      <c r="AH10" s="141">
        <v>0</v>
      </c>
      <c r="AI10" s="141">
        <v>0</v>
      </c>
      <c r="AJ10" s="141">
        <v>0</v>
      </c>
      <c r="AK10" s="141">
        <v>0</v>
      </c>
      <c r="AL10" s="141"/>
      <c r="AM10" s="62">
        <f>+SUM(H10:AL10)</f>
        <v>32.4</v>
      </c>
      <c r="AN10" s="132"/>
      <c r="AQ10" s="28">
        <f t="shared" ref="AQ10:AQ16" si="3">COUNT(H10:AL10)</f>
        <v>28</v>
      </c>
      <c r="AR10" s="76">
        <f t="shared" ref="AR10:AR16" si="4">COUNTIF(H10:AL10,"&gt;0")</f>
        <v>3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28.2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39">
        <v>0</v>
      </c>
      <c r="Z11" s="139">
        <v>0</v>
      </c>
      <c r="AA11" s="139">
        <v>0</v>
      </c>
      <c r="AB11" s="139">
        <v>0</v>
      </c>
      <c r="AC11" s="139">
        <v>0</v>
      </c>
      <c r="AD11" s="139">
        <v>0.2</v>
      </c>
      <c r="AE11" s="139">
        <v>0</v>
      </c>
      <c r="AF11" s="139">
        <v>0</v>
      </c>
      <c r="AG11" s="139">
        <v>19.3</v>
      </c>
      <c r="AH11" s="139">
        <v>0</v>
      </c>
      <c r="AI11" s="139">
        <v>0</v>
      </c>
      <c r="AJ11" s="139">
        <v>0</v>
      </c>
      <c r="AK11" s="139">
        <v>0</v>
      </c>
      <c r="AL11" s="139"/>
      <c r="AM11" s="62">
        <f>+SUM(H11:AL11)</f>
        <v>19.5</v>
      </c>
      <c r="AN11" s="27">
        <v>17.284000000000002</v>
      </c>
      <c r="AO11" s="26">
        <f>+AM11*100/AN11</f>
        <v>112.82110622541077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112.82110622541076</v>
      </c>
      <c r="AQ11" s="28">
        <f t="shared" si="3"/>
        <v>30</v>
      </c>
      <c r="AR11" s="76">
        <f t="shared" si="4"/>
        <v>2</v>
      </c>
      <c r="AS11" s="84"/>
      <c r="AT11" s="77">
        <f t="shared" si="5"/>
        <v>0</v>
      </c>
      <c r="AU11" s="82"/>
      <c r="AV11" s="134">
        <f t="shared" si="6"/>
        <v>19.3</v>
      </c>
      <c r="AW11" s="116">
        <v>67.3</v>
      </c>
      <c r="AX11" s="140">
        <f>+AV11-AW11</f>
        <v>-48</v>
      </c>
      <c r="AY11" s="130">
        <v>1.9333333333333331</v>
      </c>
      <c r="AZ11" s="128">
        <f t="shared" ref="AZ11:AZ16" si="7">AR11-AY11</f>
        <v>6.6666666666666874E-2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>
        <v>0</v>
      </c>
      <c r="N12" s="139">
        <v>0</v>
      </c>
      <c r="O12" s="139">
        <v>0</v>
      </c>
      <c r="P12" s="139">
        <v>0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</v>
      </c>
      <c r="W12" s="139">
        <v>0</v>
      </c>
      <c r="X12" s="139">
        <v>0</v>
      </c>
      <c r="Y12" s="139">
        <v>0</v>
      </c>
      <c r="Z12" s="139">
        <v>2.1</v>
      </c>
      <c r="AA12" s="139">
        <v>4.2</v>
      </c>
      <c r="AB12" s="139">
        <v>0</v>
      </c>
      <c r="AC12" s="139">
        <v>0</v>
      </c>
      <c r="AD12" s="139">
        <v>1.3</v>
      </c>
      <c r="AE12" s="139">
        <v>0</v>
      </c>
      <c r="AF12" s="139">
        <v>0</v>
      </c>
      <c r="AG12" s="139">
        <v>3.3</v>
      </c>
      <c r="AH12" s="139">
        <v>0</v>
      </c>
      <c r="AI12" s="139">
        <v>0</v>
      </c>
      <c r="AJ12" s="139">
        <v>0</v>
      </c>
      <c r="AK12" s="139">
        <v>0</v>
      </c>
      <c r="AL12" s="139"/>
      <c r="AM12" s="62">
        <f>SUM(H12:AL12)</f>
        <v>10.9</v>
      </c>
      <c r="AN12" s="27">
        <v>71.580769230769235</v>
      </c>
      <c r="AO12" s="26">
        <f>+AM12*100/AN12</f>
        <v>15.227553597334909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15.227553597334907</v>
      </c>
      <c r="AQ12" s="28">
        <f t="shared" si="3"/>
        <v>30</v>
      </c>
      <c r="AR12" s="76">
        <f t="shared" si="4"/>
        <v>4</v>
      </c>
      <c r="AS12" s="84"/>
      <c r="AT12" s="77">
        <f t="shared" si="5"/>
        <v>0</v>
      </c>
      <c r="AU12" s="82"/>
      <c r="AV12" s="134">
        <f t="shared" si="6"/>
        <v>4.2</v>
      </c>
      <c r="AW12" s="116">
        <v>95</v>
      </c>
      <c r="AX12" s="140">
        <f>+AV12-AW12</f>
        <v>-90.8</v>
      </c>
      <c r="AY12" s="130">
        <v>5.8724137931034459</v>
      </c>
      <c r="AZ12" s="128">
        <f t="shared" si="7"/>
        <v>-1.8724137931034459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0.6</v>
      </c>
      <c r="J13" s="141">
        <v>12.6</v>
      </c>
      <c r="K13" s="141">
        <v>0</v>
      </c>
      <c r="L13" s="141">
        <v>0</v>
      </c>
      <c r="M13" s="141">
        <v>0</v>
      </c>
      <c r="N13" s="141">
        <v>0</v>
      </c>
      <c r="O13" s="141">
        <v>15</v>
      </c>
      <c r="P13" s="141">
        <v>2.5</v>
      </c>
      <c r="Q13" s="141">
        <v>0</v>
      </c>
      <c r="R13" s="141">
        <v>0</v>
      </c>
      <c r="S13" s="141">
        <v>53</v>
      </c>
      <c r="T13" s="141">
        <v>0</v>
      </c>
      <c r="U13" s="141">
        <v>0</v>
      </c>
      <c r="V13" s="141">
        <v>0</v>
      </c>
      <c r="W13" s="141">
        <v>0</v>
      </c>
      <c r="X13" s="141">
        <v>0</v>
      </c>
      <c r="Y13" s="141">
        <v>0.4</v>
      </c>
      <c r="Z13" s="141">
        <v>1.3</v>
      </c>
      <c r="AA13" s="141">
        <v>0</v>
      </c>
      <c r="AB13" s="141">
        <v>0</v>
      </c>
      <c r="AC13" s="141">
        <v>1.2</v>
      </c>
      <c r="AD13" s="141">
        <v>2.5</v>
      </c>
      <c r="AE13" s="141">
        <v>0</v>
      </c>
      <c r="AF13" s="141">
        <v>0</v>
      </c>
      <c r="AG13" s="141">
        <v>9.6999999999999993</v>
      </c>
      <c r="AH13" s="141">
        <v>0.2</v>
      </c>
      <c r="AI13" s="141">
        <v>0</v>
      </c>
      <c r="AJ13" s="141">
        <v>0</v>
      </c>
      <c r="AK13" s="141">
        <v>0</v>
      </c>
      <c r="AL13" s="141"/>
      <c r="AM13" s="62">
        <f>SUM(H13:AL13)</f>
        <v>99.000000000000014</v>
      </c>
      <c r="AN13" s="27">
        <v>133.44074074074072</v>
      </c>
      <c r="AO13" s="26">
        <f t="shared" ref="AO13:AO14" si="8">+AM13*100/AN13</f>
        <v>74.190235643509425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74.190235643509425</v>
      </c>
      <c r="AQ13" s="28">
        <f t="shared" si="3"/>
        <v>30</v>
      </c>
      <c r="AR13" s="76">
        <f t="shared" si="4"/>
        <v>11</v>
      </c>
      <c r="AS13" s="84"/>
      <c r="AT13" s="77">
        <f t="shared" si="5"/>
        <v>0</v>
      </c>
      <c r="AU13" s="82"/>
      <c r="AV13" s="134">
        <f t="shared" si="6"/>
        <v>53</v>
      </c>
      <c r="AW13" s="116">
        <v>87.5</v>
      </c>
      <c r="AX13" s="140">
        <f t="shared" ref="AX13:AX14" si="10">+AV13-AW13</f>
        <v>-34.5</v>
      </c>
      <c r="AY13" s="130">
        <v>10.843333333333334</v>
      </c>
      <c r="AZ13" s="128">
        <f t="shared" si="7"/>
        <v>0.15666666666666629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2.6</v>
      </c>
      <c r="J14" s="141">
        <v>2.4</v>
      </c>
      <c r="K14" s="141">
        <v>0</v>
      </c>
      <c r="L14" s="141">
        <v>0</v>
      </c>
      <c r="M14" s="141">
        <v>0</v>
      </c>
      <c r="N14" s="141">
        <v>0</v>
      </c>
      <c r="O14" s="141">
        <v>0.7</v>
      </c>
      <c r="P14" s="141">
        <v>1.9</v>
      </c>
      <c r="Q14" s="141">
        <v>0</v>
      </c>
      <c r="R14" s="141">
        <v>0</v>
      </c>
      <c r="S14" s="141">
        <v>27.4</v>
      </c>
      <c r="T14" s="141">
        <v>0</v>
      </c>
      <c r="U14" s="141">
        <v>0</v>
      </c>
      <c r="V14" s="141">
        <v>0</v>
      </c>
      <c r="W14" s="141">
        <v>0</v>
      </c>
      <c r="X14" s="141">
        <v>0</v>
      </c>
      <c r="Y14" s="141">
        <v>0.7</v>
      </c>
      <c r="Z14" s="141">
        <v>55.1</v>
      </c>
      <c r="AA14" s="141">
        <v>1.6</v>
      </c>
      <c r="AB14" s="141">
        <v>0</v>
      </c>
      <c r="AC14" s="141">
        <v>0</v>
      </c>
      <c r="AD14" s="141">
        <v>0</v>
      </c>
      <c r="AE14" s="141">
        <v>0</v>
      </c>
      <c r="AF14" s="141">
        <v>0</v>
      </c>
      <c r="AG14" s="141">
        <v>31.7</v>
      </c>
      <c r="AH14" s="141">
        <v>2.2999999999999998</v>
      </c>
      <c r="AI14" s="141">
        <v>0</v>
      </c>
      <c r="AJ14" s="141">
        <v>0</v>
      </c>
      <c r="AK14" s="141">
        <v>0</v>
      </c>
      <c r="AL14" s="141"/>
      <c r="AM14" s="62">
        <f>SUM(H14:AL14)</f>
        <v>126.4</v>
      </c>
      <c r="AN14" s="27">
        <v>135.38000000000002</v>
      </c>
      <c r="AO14" s="26">
        <f t="shared" si="8"/>
        <v>93.366819323386011</v>
      </c>
      <c r="AP14" s="74">
        <f t="shared" si="9"/>
        <v>93.366819323386011</v>
      </c>
      <c r="AQ14" s="28">
        <f t="shared" si="3"/>
        <v>30</v>
      </c>
      <c r="AR14" s="76">
        <f t="shared" si="4"/>
        <v>10</v>
      </c>
      <c r="AS14" s="84"/>
      <c r="AT14" s="77">
        <f t="shared" si="5"/>
        <v>0</v>
      </c>
      <c r="AU14" s="82"/>
      <c r="AV14" s="134">
        <f t="shared" si="6"/>
        <v>55.1</v>
      </c>
      <c r="AW14" s="116">
        <v>108.3</v>
      </c>
      <c r="AX14" s="140">
        <f t="shared" si="10"/>
        <v>-53.199999999999996</v>
      </c>
      <c r="AY14" s="130">
        <v>9.3178571428571395</v>
      </c>
      <c r="AZ14" s="128">
        <f t="shared" si="7"/>
        <v>0.68214285714286049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25.3</v>
      </c>
      <c r="J15" s="139">
        <v>28.2</v>
      </c>
      <c r="K15" s="139">
        <v>0</v>
      </c>
      <c r="L15" s="139">
        <v>0</v>
      </c>
      <c r="M15" s="139">
        <v>0</v>
      </c>
      <c r="N15" s="139">
        <v>0</v>
      </c>
      <c r="O15" s="139">
        <v>19.2</v>
      </c>
      <c r="P15" s="139">
        <v>4.7</v>
      </c>
      <c r="Q15" s="139">
        <v>0</v>
      </c>
      <c r="R15" s="139">
        <v>0</v>
      </c>
      <c r="S15" s="139">
        <v>26.8</v>
      </c>
      <c r="T15" s="139">
        <v>0</v>
      </c>
      <c r="U15" s="139">
        <v>0</v>
      </c>
      <c r="V15" s="139">
        <v>0</v>
      </c>
      <c r="W15" s="139">
        <v>0</v>
      </c>
      <c r="X15" s="139">
        <v>0</v>
      </c>
      <c r="Y15" s="139">
        <v>14.7</v>
      </c>
      <c r="Z15" s="139">
        <v>0</v>
      </c>
      <c r="AA15" s="139">
        <v>0</v>
      </c>
      <c r="AB15" s="139">
        <v>0</v>
      </c>
      <c r="AC15" s="139">
        <v>7.9</v>
      </c>
      <c r="AD15" s="139">
        <v>64.5</v>
      </c>
      <c r="AE15" s="139">
        <v>0</v>
      </c>
      <c r="AF15" s="139">
        <v>7.3</v>
      </c>
      <c r="AG15" s="139">
        <v>40.799999999999997</v>
      </c>
      <c r="AH15" s="139">
        <v>0.4</v>
      </c>
      <c r="AI15" s="139">
        <v>0</v>
      </c>
      <c r="AJ15" s="139">
        <v>0</v>
      </c>
      <c r="AK15" s="139">
        <v>0</v>
      </c>
      <c r="AL15" s="139"/>
      <c r="AM15" s="62">
        <f>SUM(H15:AL15)</f>
        <v>239.80000000000004</v>
      </c>
      <c r="AN15" s="27">
        <v>165.37857142857143</v>
      </c>
      <c r="AO15" s="26">
        <f>+AM15*100/AN15</f>
        <v>145.00064786420768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145.00064786420768</v>
      </c>
      <c r="AQ15" s="28">
        <f t="shared" si="3"/>
        <v>30</v>
      </c>
      <c r="AR15" s="76">
        <f t="shared" si="4"/>
        <v>11</v>
      </c>
      <c r="AS15" s="84"/>
      <c r="AT15" s="77">
        <f t="shared" si="5"/>
        <v>0</v>
      </c>
      <c r="AU15" s="82"/>
      <c r="AV15" s="134">
        <f t="shared" si="6"/>
        <v>64.5</v>
      </c>
      <c r="AW15" s="116">
        <v>106</v>
      </c>
      <c r="AX15" s="140">
        <f>+AV15-AW15</f>
        <v>-41.5</v>
      </c>
      <c r="AY15" s="130">
        <v>12.274252873563215</v>
      </c>
      <c r="AZ15" s="128">
        <f t="shared" si="7"/>
        <v>-1.2742528735632153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17.399999999999999</v>
      </c>
      <c r="I16" s="139">
        <v>5.4</v>
      </c>
      <c r="J16" s="139">
        <v>55.4</v>
      </c>
      <c r="K16" s="139">
        <v>0.5</v>
      </c>
      <c r="L16" s="139">
        <v>33.6</v>
      </c>
      <c r="M16" s="139">
        <v>1.5</v>
      </c>
      <c r="N16" s="139">
        <v>0</v>
      </c>
      <c r="O16" s="139">
        <v>24.4</v>
      </c>
      <c r="P16" s="139">
        <v>5.2</v>
      </c>
      <c r="Q16" s="139">
        <v>0.4</v>
      </c>
      <c r="R16" s="139">
        <v>7.2</v>
      </c>
      <c r="S16" s="139">
        <v>1.8</v>
      </c>
      <c r="T16" s="139">
        <v>0</v>
      </c>
      <c r="U16" s="139">
        <v>0</v>
      </c>
      <c r="V16" s="139">
        <v>0</v>
      </c>
      <c r="W16" s="139">
        <v>19.100000000000001</v>
      </c>
      <c r="X16" s="139">
        <v>4.0999999999999996</v>
      </c>
      <c r="Y16" s="139">
        <v>1.2</v>
      </c>
      <c r="Z16" s="139">
        <v>1.9</v>
      </c>
      <c r="AA16" s="139">
        <v>0.5</v>
      </c>
      <c r="AB16" s="139">
        <v>0</v>
      </c>
      <c r="AC16" s="139">
        <v>0</v>
      </c>
      <c r="AD16" s="139">
        <v>66.3</v>
      </c>
      <c r="AE16" s="139">
        <v>1.6</v>
      </c>
      <c r="AF16" s="139">
        <v>1.3</v>
      </c>
      <c r="AG16" s="139">
        <v>0.8</v>
      </c>
      <c r="AH16" s="139">
        <v>2.8</v>
      </c>
      <c r="AI16" s="139">
        <v>0</v>
      </c>
      <c r="AJ16" s="139">
        <v>0</v>
      </c>
      <c r="AK16" s="139">
        <v>14.7</v>
      </c>
      <c r="AL16" s="139"/>
      <c r="AM16" s="62">
        <f>SUM(H16:AL16)</f>
        <v>267.10000000000002</v>
      </c>
      <c r="AN16" s="27">
        <v>337.6133333333334</v>
      </c>
      <c r="AO16" s="26">
        <f>+AM16*100/AN16</f>
        <v>79.11417400576596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79.11417400576596</v>
      </c>
      <c r="AQ16" s="28">
        <f t="shared" si="3"/>
        <v>30</v>
      </c>
      <c r="AR16" s="76">
        <f t="shared" si="4"/>
        <v>22</v>
      </c>
      <c r="AS16" s="84"/>
      <c r="AT16" s="80">
        <f t="shared" si="5"/>
        <v>14.7</v>
      </c>
      <c r="AU16" s="82"/>
      <c r="AV16" s="134">
        <f t="shared" si="6"/>
        <v>66.3</v>
      </c>
      <c r="AW16" s="116">
        <v>182.7</v>
      </c>
      <c r="AX16" s="140">
        <f>+AV16-AW16</f>
        <v>-116.39999999999999</v>
      </c>
      <c r="AY16" s="130">
        <v>18.833333333333332</v>
      </c>
      <c r="AZ16" s="128">
        <f t="shared" si="7"/>
        <v>3.1666666666666679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1.4</v>
      </c>
      <c r="J18" s="139">
        <v>34.9</v>
      </c>
      <c r="K18" s="139">
        <v>0.5</v>
      </c>
      <c r="L18" s="139">
        <v>0</v>
      </c>
      <c r="M18" s="139">
        <v>1.6</v>
      </c>
      <c r="N18" s="139">
        <v>0</v>
      </c>
      <c r="O18" s="139">
        <v>0.9</v>
      </c>
      <c r="P18" s="139">
        <v>1.3</v>
      </c>
      <c r="Q18" s="139">
        <v>0</v>
      </c>
      <c r="R18" s="139">
        <v>0</v>
      </c>
      <c r="S18" s="139">
        <v>5.6</v>
      </c>
      <c r="T18" s="139">
        <v>0</v>
      </c>
      <c r="U18" s="139">
        <v>0</v>
      </c>
      <c r="V18" s="139">
        <v>0</v>
      </c>
      <c r="W18" s="139">
        <v>0</v>
      </c>
      <c r="X18" s="139">
        <v>0</v>
      </c>
      <c r="Y18" s="139">
        <v>40.799999999999997</v>
      </c>
      <c r="Z18" s="139">
        <v>54.7</v>
      </c>
      <c r="AA18" s="139">
        <v>72.3</v>
      </c>
      <c r="AB18" s="139">
        <v>0</v>
      </c>
      <c r="AC18" s="139">
        <v>2.9</v>
      </c>
      <c r="AD18" s="139">
        <v>1.3</v>
      </c>
      <c r="AE18" s="139">
        <v>0</v>
      </c>
      <c r="AF18" s="139">
        <v>0.7</v>
      </c>
      <c r="AG18" s="139">
        <v>0.4</v>
      </c>
      <c r="AH18" s="139">
        <v>0</v>
      </c>
      <c r="AI18" s="139">
        <v>0</v>
      </c>
      <c r="AJ18" s="139">
        <v>1.2</v>
      </c>
      <c r="AK18" s="139">
        <v>0.2</v>
      </c>
      <c r="AL18" s="139"/>
      <c r="AM18" s="62">
        <f t="shared" ref="AM18:AM31" si="11">SUM(H18:AL18)</f>
        <v>220.7</v>
      </c>
      <c r="AN18" s="27">
        <v>240.65172413793104</v>
      </c>
      <c r="AO18" s="26">
        <f t="shared" ref="AO18:AO19" si="12">+AM18*100/AN18</f>
        <v>91.709295161128537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91.709295161128537</v>
      </c>
      <c r="AQ18" s="28">
        <f t="shared" ref="AQ18:AQ31" si="14">COUNT(H18:AL18)</f>
        <v>30</v>
      </c>
      <c r="AR18" s="76">
        <f t="shared" ref="AR18:AR31" si="15">COUNTIF(H18:AL18,"&gt;0")</f>
        <v>16</v>
      </c>
      <c r="AS18" s="84"/>
      <c r="AT18" s="77">
        <f t="shared" ref="AT18:AT31" si="16">+LOOKUP(1000,H18:AL18)</f>
        <v>0.2</v>
      </c>
      <c r="AU18" s="82"/>
      <c r="AV18" s="134">
        <f t="shared" ref="AV18:AV31" si="17">MAX(H18:AL18)</f>
        <v>72.3</v>
      </c>
      <c r="AW18" s="116">
        <v>164.8</v>
      </c>
      <c r="AX18" s="140">
        <f t="shared" ref="AX18:AX31" si="18">+AV18-AW18</f>
        <v>-92.500000000000014</v>
      </c>
      <c r="AY18" s="130">
        <v>12.344827586206897</v>
      </c>
      <c r="AZ18" s="128">
        <f t="shared" ref="AZ18:AZ20" si="19">AR18-AY18</f>
        <v>3.6551724137931032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0.6</v>
      </c>
      <c r="J19" s="139">
        <v>1</v>
      </c>
      <c r="K19" s="139">
        <v>0</v>
      </c>
      <c r="L19" s="139">
        <v>0</v>
      </c>
      <c r="M19" s="139">
        <v>0</v>
      </c>
      <c r="N19" s="139">
        <v>0</v>
      </c>
      <c r="O19" s="139">
        <v>2.1</v>
      </c>
      <c r="P19" s="139">
        <v>0</v>
      </c>
      <c r="Q19" s="139">
        <v>0</v>
      </c>
      <c r="R19" s="139">
        <v>0</v>
      </c>
      <c r="S19" s="139">
        <v>2.1</v>
      </c>
      <c r="T19" s="139">
        <v>0</v>
      </c>
      <c r="U19" s="139">
        <v>0</v>
      </c>
      <c r="V19" s="139">
        <v>0</v>
      </c>
      <c r="W19" s="139">
        <v>0</v>
      </c>
      <c r="X19" s="139">
        <v>7.8</v>
      </c>
      <c r="Y19" s="139">
        <v>13.9</v>
      </c>
      <c r="Z19" s="139">
        <v>0.6</v>
      </c>
      <c r="AA19" s="139">
        <v>9.6999999999999993</v>
      </c>
      <c r="AB19" s="139">
        <v>0</v>
      </c>
      <c r="AC19" s="139">
        <v>3.4</v>
      </c>
      <c r="AD19" s="139">
        <v>7.7</v>
      </c>
      <c r="AE19" s="139">
        <v>0</v>
      </c>
      <c r="AF19" s="139">
        <v>0</v>
      </c>
      <c r="AG19" s="139">
        <v>0</v>
      </c>
      <c r="AH19" s="139">
        <v>0</v>
      </c>
      <c r="AI19" s="139">
        <v>0</v>
      </c>
      <c r="AJ19" s="139">
        <v>0</v>
      </c>
      <c r="AK19" s="139">
        <v>8.6</v>
      </c>
      <c r="AL19" s="139"/>
      <c r="AM19" s="62">
        <f t="shared" si="11"/>
        <v>57.5</v>
      </c>
      <c r="AN19" s="27">
        <v>79.006896551724154</v>
      </c>
      <c r="AO19" s="26">
        <f t="shared" si="12"/>
        <v>72.778456703910607</v>
      </c>
      <c r="AP19" s="74">
        <f t="shared" si="13"/>
        <v>72.778456703910592</v>
      </c>
      <c r="AQ19" s="28">
        <f t="shared" si="14"/>
        <v>30</v>
      </c>
      <c r="AR19" s="76">
        <f t="shared" si="15"/>
        <v>11</v>
      </c>
      <c r="AS19" s="84"/>
      <c r="AT19" s="77">
        <f t="shared" si="16"/>
        <v>8.6</v>
      </c>
      <c r="AU19" s="82"/>
      <c r="AV19" s="134">
        <f t="shared" si="17"/>
        <v>13.9</v>
      </c>
      <c r="AW19" s="116">
        <v>94.1</v>
      </c>
      <c r="AX19" s="140">
        <f t="shared" si="18"/>
        <v>-80.199999999999989</v>
      </c>
      <c r="AY19" s="130">
        <v>11.482758620689653</v>
      </c>
      <c r="AZ19" s="128">
        <f t="shared" si="19"/>
        <v>-0.48275862068965303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 t="s">
        <v>224</v>
      </c>
      <c r="T20" s="141" t="s">
        <v>224</v>
      </c>
      <c r="U20" s="141" t="s">
        <v>224</v>
      </c>
      <c r="V20" s="141" t="s">
        <v>224</v>
      </c>
      <c r="W20" s="141" t="s">
        <v>224</v>
      </c>
      <c r="X20" s="141" t="s">
        <v>224</v>
      </c>
      <c r="Y20" s="141" t="s">
        <v>224</v>
      </c>
      <c r="Z20" s="141" t="s">
        <v>224</v>
      </c>
      <c r="AA20" s="141" t="s">
        <v>224</v>
      </c>
      <c r="AB20" s="141" t="s">
        <v>224</v>
      </c>
      <c r="AC20" s="141" t="s">
        <v>224</v>
      </c>
      <c r="AD20" s="141" t="s">
        <v>224</v>
      </c>
      <c r="AE20" s="141" t="s">
        <v>224</v>
      </c>
      <c r="AF20" s="141" t="s">
        <v>224</v>
      </c>
      <c r="AG20" s="141" t="s">
        <v>224</v>
      </c>
      <c r="AH20" s="141" t="s">
        <v>224</v>
      </c>
      <c r="AI20" s="141" t="s">
        <v>224</v>
      </c>
      <c r="AJ20" s="141" t="s">
        <v>224</v>
      </c>
      <c r="AK20" s="141" t="s">
        <v>224</v>
      </c>
      <c r="AL20" s="141"/>
      <c r="AM20" s="62"/>
      <c r="AN20" s="132">
        <v>102.86666666666665</v>
      </c>
      <c r="AO20" s="26"/>
      <c r="AQ20" s="76"/>
      <c r="AR20" s="76"/>
      <c r="AS20" s="84"/>
      <c r="AT20" s="77"/>
      <c r="AU20" s="82"/>
      <c r="AV20" s="134"/>
      <c r="AW20" s="116">
        <v>104</v>
      </c>
      <c r="AX20" s="140"/>
      <c r="AY20" s="130">
        <v>12.299999999999997</v>
      </c>
      <c r="AZ20" s="128">
        <f t="shared" si="19"/>
        <v>-12.299999999999997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1.5</v>
      </c>
      <c r="J21" s="139">
        <v>3.3</v>
      </c>
      <c r="K21" s="139">
        <v>0</v>
      </c>
      <c r="L21" s="139">
        <v>0</v>
      </c>
      <c r="M21" s="139">
        <v>0</v>
      </c>
      <c r="N21" s="139">
        <v>0</v>
      </c>
      <c r="O21" s="139">
        <v>0.1</v>
      </c>
      <c r="P21" s="139">
        <v>2.2999999999999998</v>
      </c>
      <c r="Q21" s="139">
        <v>0</v>
      </c>
      <c r="R21" s="139">
        <v>1.2</v>
      </c>
      <c r="S21" s="139">
        <v>1.1000000000000001</v>
      </c>
      <c r="T21" s="139">
        <v>0.6</v>
      </c>
      <c r="U21" s="139">
        <v>0.1</v>
      </c>
      <c r="V21" s="139">
        <v>0</v>
      </c>
      <c r="W21" s="139">
        <v>0.6</v>
      </c>
      <c r="X21" s="139">
        <v>0</v>
      </c>
      <c r="Y21" s="139">
        <v>5.6</v>
      </c>
      <c r="Z21" s="139">
        <v>4.4000000000000004</v>
      </c>
      <c r="AA21" s="139">
        <v>16.100000000000001</v>
      </c>
      <c r="AB21" s="139">
        <v>0</v>
      </c>
      <c r="AC21" s="139">
        <v>0.1</v>
      </c>
      <c r="AD21" s="139">
        <v>0.1</v>
      </c>
      <c r="AE21" s="139">
        <v>0</v>
      </c>
      <c r="AF21" s="139">
        <v>1</v>
      </c>
      <c r="AG21" s="139">
        <v>0.1</v>
      </c>
      <c r="AH21" s="139">
        <v>0</v>
      </c>
      <c r="AI21" s="139">
        <v>0</v>
      </c>
      <c r="AJ21" s="139">
        <v>0.1</v>
      </c>
      <c r="AK21" s="139">
        <v>0.8</v>
      </c>
      <c r="AL21" s="139"/>
      <c r="AM21" s="62">
        <f t="shared" si="11"/>
        <v>39.1</v>
      </c>
      <c r="AN21" s="27">
        <v>38.28</v>
      </c>
      <c r="AO21" s="26">
        <f>+AM21*100/AN21</f>
        <v>102.14211076280041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102.14211076280041</v>
      </c>
      <c r="AQ21" s="28">
        <f t="shared" si="14"/>
        <v>30</v>
      </c>
      <c r="AR21" s="76">
        <f t="shared" si="15"/>
        <v>18</v>
      </c>
      <c r="AS21" s="84"/>
      <c r="AT21" s="77">
        <f t="shared" si="16"/>
        <v>0.8</v>
      </c>
      <c r="AU21" s="82"/>
      <c r="AV21" s="134">
        <f t="shared" si="17"/>
        <v>16.100000000000001</v>
      </c>
      <c r="AW21" s="116">
        <v>46.9</v>
      </c>
      <c r="AX21" s="140">
        <f t="shared" si="18"/>
        <v>-30.799999999999997</v>
      </c>
      <c r="AY21" s="130">
        <v>8.2799999999999958</v>
      </c>
      <c r="AZ21" s="128">
        <f>AR21-AY21</f>
        <v>9.7200000000000042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 t="s">
        <v>224</v>
      </c>
      <c r="T22" s="141" t="s">
        <v>224</v>
      </c>
      <c r="U22" s="141" t="s">
        <v>224</v>
      </c>
      <c r="V22" s="141" t="s">
        <v>224</v>
      </c>
      <c r="W22" s="141" t="s">
        <v>224</v>
      </c>
      <c r="X22" s="141" t="s">
        <v>224</v>
      </c>
      <c r="Y22" s="141" t="s">
        <v>224</v>
      </c>
      <c r="Z22" s="141" t="s">
        <v>224</v>
      </c>
      <c r="AA22" s="141" t="s">
        <v>224</v>
      </c>
      <c r="AB22" s="141" t="s">
        <v>224</v>
      </c>
      <c r="AC22" s="141" t="s">
        <v>224</v>
      </c>
      <c r="AD22" s="141" t="s">
        <v>224</v>
      </c>
      <c r="AE22" s="141" t="s">
        <v>224</v>
      </c>
      <c r="AF22" s="141" t="s">
        <v>224</v>
      </c>
      <c r="AG22" s="141" t="s">
        <v>224</v>
      </c>
      <c r="AH22" s="141" t="s">
        <v>224</v>
      </c>
      <c r="AI22" s="141" t="s">
        <v>224</v>
      </c>
      <c r="AJ22" s="141" t="s">
        <v>224</v>
      </c>
      <c r="AK22" s="141" t="s">
        <v>224</v>
      </c>
      <c r="AL22" s="141"/>
      <c r="AM22" s="62"/>
      <c r="AN22" s="27">
        <v>133.98965517241376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64.400000000000006</v>
      </c>
      <c r="AX22" s="140"/>
      <c r="AY22" s="130">
        <v>13.506666666666668</v>
      </c>
      <c r="AZ22" s="128">
        <f>AR22-AY22</f>
        <v>-13.506666666666668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0</v>
      </c>
      <c r="Q23" s="141">
        <v>0</v>
      </c>
      <c r="R23" s="141">
        <v>11.2</v>
      </c>
      <c r="S23" s="141">
        <v>0</v>
      </c>
      <c r="T23" s="141">
        <v>0</v>
      </c>
      <c r="U23" s="141">
        <v>0</v>
      </c>
      <c r="V23" s="141">
        <v>0</v>
      </c>
      <c r="W23" s="141">
        <v>0</v>
      </c>
      <c r="X23" s="141">
        <v>0</v>
      </c>
      <c r="Y23" s="141">
        <v>0</v>
      </c>
      <c r="Z23" s="141">
        <v>5.9</v>
      </c>
      <c r="AA23" s="141">
        <v>5.8</v>
      </c>
      <c r="AB23" s="141">
        <v>0</v>
      </c>
      <c r="AC23" s="141">
        <v>7.4</v>
      </c>
      <c r="AD23" s="141">
        <v>22.9</v>
      </c>
      <c r="AE23" s="141">
        <v>0</v>
      </c>
      <c r="AF23" s="141">
        <v>6.2</v>
      </c>
      <c r="AG23" s="141">
        <v>0.2</v>
      </c>
      <c r="AH23" s="141">
        <v>0</v>
      </c>
      <c r="AI23" s="141">
        <v>1.2</v>
      </c>
      <c r="AJ23" s="141">
        <v>0</v>
      </c>
      <c r="AK23" s="141">
        <v>0</v>
      </c>
      <c r="AL23" s="141"/>
      <c r="AM23" s="62">
        <f t="shared" si="11"/>
        <v>60.800000000000011</v>
      </c>
      <c r="AN23" s="132"/>
      <c r="AQ23" s="28">
        <f t="shared" si="14"/>
        <v>30</v>
      </c>
      <c r="AR23" s="76">
        <f t="shared" si="15"/>
        <v>8</v>
      </c>
      <c r="AS23" s="84"/>
      <c r="AT23" s="77">
        <f t="shared" si="16"/>
        <v>0</v>
      </c>
      <c r="AU23" s="82"/>
      <c r="AV23" s="134">
        <f t="shared" si="17"/>
        <v>22.9</v>
      </c>
      <c r="AW23" s="116">
        <v>67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0</v>
      </c>
      <c r="K24" s="139">
        <v>0.4</v>
      </c>
      <c r="L24" s="139">
        <v>0</v>
      </c>
      <c r="M24" s="139">
        <v>0</v>
      </c>
      <c r="N24" s="139">
        <v>0</v>
      </c>
      <c r="O24" s="139">
        <v>0</v>
      </c>
      <c r="P24" s="139">
        <v>0.2</v>
      </c>
      <c r="Q24" s="139">
        <v>0</v>
      </c>
      <c r="R24" s="139">
        <v>10</v>
      </c>
      <c r="S24" s="139">
        <v>2.4</v>
      </c>
      <c r="T24" s="139">
        <v>0</v>
      </c>
      <c r="U24" s="139">
        <v>0</v>
      </c>
      <c r="V24" s="139">
        <v>0</v>
      </c>
      <c r="W24" s="139">
        <v>0</v>
      </c>
      <c r="X24" s="139">
        <v>0</v>
      </c>
      <c r="Y24" s="139">
        <v>0</v>
      </c>
      <c r="Z24" s="139">
        <v>22.4</v>
      </c>
      <c r="AA24" s="139">
        <v>16.3</v>
      </c>
      <c r="AB24" s="139">
        <v>0</v>
      </c>
      <c r="AC24" s="139">
        <v>9.5</v>
      </c>
      <c r="AD24" s="139">
        <v>16.899999999999999</v>
      </c>
      <c r="AE24" s="139">
        <v>0</v>
      </c>
      <c r="AF24" s="139">
        <v>7</v>
      </c>
      <c r="AG24" s="139">
        <v>0.3</v>
      </c>
      <c r="AH24" s="139">
        <v>0.8</v>
      </c>
      <c r="AI24" s="139">
        <v>2.7</v>
      </c>
      <c r="AJ24" s="139">
        <v>0</v>
      </c>
      <c r="AK24" s="139">
        <v>0</v>
      </c>
      <c r="AL24" s="139"/>
      <c r="AM24" s="62">
        <f t="shared" si="11"/>
        <v>88.899999999999991</v>
      </c>
      <c r="AN24" s="27">
        <v>155.72666666666663</v>
      </c>
      <c r="AO24" s="26">
        <f t="shared" ref="AO24:AO29" si="20">+AM24*100/AN24</f>
        <v>57.087204075516944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57.087204075516929</v>
      </c>
      <c r="AQ24" s="28">
        <f t="shared" si="14"/>
        <v>30</v>
      </c>
      <c r="AR24" s="76">
        <f t="shared" si="15"/>
        <v>12</v>
      </c>
      <c r="AS24" s="84"/>
      <c r="AT24" s="77">
        <f t="shared" si="16"/>
        <v>0</v>
      </c>
      <c r="AU24" s="82"/>
      <c r="AV24" s="134">
        <f t="shared" si="17"/>
        <v>22.4</v>
      </c>
      <c r="AW24" s="116">
        <v>80.3</v>
      </c>
      <c r="AX24" s="140">
        <f t="shared" si="18"/>
        <v>-57.9</v>
      </c>
      <c r="AY24" s="130">
        <v>15.266666666666664</v>
      </c>
      <c r="AZ24" s="128">
        <f t="shared" ref="AZ24:AZ29" si="22">AR24-AY24</f>
        <v>-3.2666666666666639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0.8</v>
      </c>
      <c r="Q25" s="141">
        <v>0</v>
      </c>
      <c r="R25" s="141">
        <v>0</v>
      </c>
      <c r="S25" s="141">
        <v>0.8</v>
      </c>
      <c r="T25" s="141">
        <v>0</v>
      </c>
      <c r="U25" s="141">
        <v>0</v>
      </c>
      <c r="V25" s="141">
        <v>0</v>
      </c>
      <c r="W25" s="141">
        <v>0</v>
      </c>
      <c r="X25" s="141">
        <v>0</v>
      </c>
      <c r="Y25" s="141">
        <v>0</v>
      </c>
      <c r="Z25" s="141">
        <v>4</v>
      </c>
      <c r="AA25" s="141">
        <v>8.6</v>
      </c>
      <c r="AB25" s="141">
        <v>0.5</v>
      </c>
      <c r="AC25" s="141">
        <v>1</v>
      </c>
      <c r="AD25" s="141">
        <v>4.5999999999999996</v>
      </c>
      <c r="AE25" s="141" t="s">
        <v>224</v>
      </c>
      <c r="AF25" s="141">
        <v>1</v>
      </c>
      <c r="AG25" s="141">
        <v>0</v>
      </c>
      <c r="AH25" s="141">
        <v>0</v>
      </c>
      <c r="AI25" s="141">
        <v>0</v>
      </c>
      <c r="AJ25" s="141">
        <v>0</v>
      </c>
      <c r="AK25" s="141">
        <v>0</v>
      </c>
      <c r="AL25" s="141"/>
      <c r="AM25" s="62">
        <f t="shared" si="11"/>
        <v>21.5</v>
      </c>
      <c r="AN25" s="27">
        <v>69.867857142857147</v>
      </c>
      <c r="AO25" s="26">
        <f t="shared" si="20"/>
        <v>30.772376424883706</v>
      </c>
      <c r="AP25" s="74">
        <f t="shared" si="21"/>
        <v>31.833492853327975</v>
      </c>
      <c r="AQ25" s="28">
        <f t="shared" si="14"/>
        <v>29</v>
      </c>
      <c r="AR25" s="76">
        <f t="shared" si="15"/>
        <v>9</v>
      </c>
      <c r="AS25" s="84"/>
      <c r="AT25" s="77">
        <f t="shared" si="16"/>
        <v>0</v>
      </c>
      <c r="AU25" s="82"/>
      <c r="AV25" s="134">
        <f t="shared" si="17"/>
        <v>8.6</v>
      </c>
      <c r="AW25" s="116">
        <v>48.7</v>
      </c>
      <c r="AX25" s="140">
        <f t="shared" si="18"/>
        <v>-40.1</v>
      </c>
      <c r="AY25" s="130">
        <v>12.518045977011495</v>
      </c>
      <c r="AZ25" s="128">
        <f t="shared" si="22"/>
        <v>-3.5180459770114947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 t="s">
        <v>224</v>
      </c>
      <c r="S26" s="141" t="s">
        <v>224</v>
      </c>
      <c r="T26" s="141" t="s">
        <v>224</v>
      </c>
      <c r="U26" s="141" t="s">
        <v>224</v>
      </c>
      <c r="V26" s="141" t="s">
        <v>224</v>
      </c>
      <c r="W26" s="141" t="s">
        <v>224</v>
      </c>
      <c r="X26" s="141" t="s">
        <v>224</v>
      </c>
      <c r="Y26" s="141" t="s">
        <v>224</v>
      </c>
      <c r="Z26" s="141" t="s">
        <v>224</v>
      </c>
      <c r="AA26" s="141" t="s">
        <v>224</v>
      </c>
      <c r="AB26" s="141" t="s">
        <v>224</v>
      </c>
      <c r="AC26" s="141" t="s">
        <v>224</v>
      </c>
      <c r="AD26" s="141" t="s">
        <v>224</v>
      </c>
      <c r="AE26" s="141" t="s">
        <v>224</v>
      </c>
      <c r="AF26" s="141" t="s">
        <v>224</v>
      </c>
      <c r="AG26" s="141" t="s">
        <v>224</v>
      </c>
      <c r="AH26" s="141" t="s">
        <v>224</v>
      </c>
      <c r="AI26" s="141" t="s">
        <v>224</v>
      </c>
      <c r="AJ26" s="141" t="s">
        <v>224</v>
      </c>
      <c r="AK26" s="141" t="s">
        <v>224</v>
      </c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50.5</v>
      </c>
      <c r="AX26" s="140">
        <f t="shared" si="18"/>
        <v>-50.5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29</v>
      </c>
      <c r="K27" s="139">
        <v>0</v>
      </c>
      <c r="L27" s="139">
        <v>0</v>
      </c>
      <c r="M27" s="139">
        <v>0</v>
      </c>
      <c r="N27" s="139">
        <v>0</v>
      </c>
      <c r="O27" s="139">
        <v>0.8</v>
      </c>
      <c r="P27" s="139">
        <v>0</v>
      </c>
      <c r="Q27" s="139">
        <v>0</v>
      </c>
      <c r="R27" s="139">
        <v>0</v>
      </c>
      <c r="S27" s="139">
        <v>3.9</v>
      </c>
      <c r="T27" s="139">
        <v>0</v>
      </c>
      <c r="U27" s="139">
        <v>0</v>
      </c>
      <c r="V27" s="139">
        <v>0</v>
      </c>
      <c r="W27" s="139">
        <v>0</v>
      </c>
      <c r="X27" s="139">
        <v>0</v>
      </c>
      <c r="Y27" s="139">
        <v>0</v>
      </c>
      <c r="Z27" s="139">
        <v>0.8</v>
      </c>
      <c r="AA27" s="139">
        <v>18.3</v>
      </c>
      <c r="AB27" s="139">
        <v>0</v>
      </c>
      <c r="AC27" s="139">
        <v>5</v>
      </c>
      <c r="AD27" s="139">
        <v>0.2</v>
      </c>
      <c r="AE27" s="139">
        <v>0</v>
      </c>
      <c r="AF27" s="139">
        <v>0</v>
      </c>
      <c r="AG27" s="139">
        <v>3.2</v>
      </c>
      <c r="AH27" s="139">
        <v>8.5</v>
      </c>
      <c r="AI27" s="139">
        <v>0</v>
      </c>
      <c r="AJ27" s="139">
        <v>0</v>
      </c>
      <c r="AK27" s="139">
        <v>0</v>
      </c>
      <c r="AL27" s="139"/>
      <c r="AM27" s="62">
        <f t="shared" si="11"/>
        <v>69.7</v>
      </c>
      <c r="AN27" s="27">
        <v>128.83103448275861</v>
      </c>
      <c r="AO27" s="26">
        <f t="shared" si="20"/>
        <v>54.101870934932151</v>
      </c>
      <c r="AP27" s="74">
        <f t="shared" si="21"/>
        <v>54.101870934932158</v>
      </c>
      <c r="AQ27" s="28">
        <f t="shared" si="14"/>
        <v>30</v>
      </c>
      <c r="AR27" s="76">
        <f t="shared" si="15"/>
        <v>9</v>
      </c>
      <c r="AS27" s="84"/>
      <c r="AT27" s="77">
        <f t="shared" si="16"/>
        <v>0</v>
      </c>
      <c r="AU27" s="82"/>
      <c r="AV27" s="134">
        <f t="shared" si="17"/>
        <v>29</v>
      </c>
      <c r="AW27" s="116">
        <v>75.8</v>
      </c>
      <c r="AX27" s="140">
        <f t="shared" si="18"/>
        <v>-46.8</v>
      </c>
      <c r="AY27" s="130">
        <v>13.688888888888885</v>
      </c>
      <c r="AZ27" s="128">
        <f t="shared" si="22"/>
        <v>-4.6888888888888847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0.9</v>
      </c>
      <c r="K28" s="139">
        <v>0</v>
      </c>
      <c r="L28" s="139">
        <v>0</v>
      </c>
      <c r="M28" s="139">
        <v>0</v>
      </c>
      <c r="N28" s="139">
        <v>0</v>
      </c>
      <c r="O28" s="139">
        <v>0</v>
      </c>
      <c r="P28" s="139">
        <v>0.1</v>
      </c>
      <c r="Q28" s="139">
        <v>0</v>
      </c>
      <c r="R28" s="139">
        <v>0.1</v>
      </c>
      <c r="S28" s="139">
        <v>0.1</v>
      </c>
      <c r="T28" s="139">
        <v>0.1</v>
      </c>
      <c r="U28" s="139">
        <v>0</v>
      </c>
      <c r="V28" s="139">
        <v>0</v>
      </c>
      <c r="W28" s="139">
        <v>0</v>
      </c>
      <c r="X28" s="139">
        <v>0</v>
      </c>
      <c r="Y28" s="139">
        <v>6.3</v>
      </c>
      <c r="Z28" s="139">
        <v>16.2</v>
      </c>
      <c r="AA28" s="139">
        <v>19.899999999999999</v>
      </c>
      <c r="AB28" s="139">
        <v>0</v>
      </c>
      <c r="AC28" s="139">
        <v>1.7</v>
      </c>
      <c r="AD28" s="139">
        <v>0.1</v>
      </c>
      <c r="AE28" s="139">
        <v>0</v>
      </c>
      <c r="AF28" s="139">
        <v>0</v>
      </c>
      <c r="AG28" s="139">
        <v>0</v>
      </c>
      <c r="AH28" s="139">
        <v>0</v>
      </c>
      <c r="AI28" s="139">
        <v>0</v>
      </c>
      <c r="AJ28" s="139">
        <v>0</v>
      </c>
      <c r="AK28" s="139">
        <v>0</v>
      </c>
      <c r="AL28" s="139"/>
      <c r="AM28" s="62">
        <f t="shared" si="11"/>
        <v>45.5</v>
      </c>
      <c r="AN28" s="27">
        <v>101.82962962962964</v>
      </c>
      <c r="AO28" s="26">
        <f t="shared" si="20"/>
        <v>44.682476176620348</v>
      </c>
      <c r="AP28" s="74">
        <f t="shared" si="21"/>
        <v>44.682476176620348</v>
      </c>
      <c r="AQ28" s="28">
        <f t="shared" si="14"/>
        <v>30</v>
      </c>
      <c r="AR28" s="76">
        <f t="shared" si="15"/>
        <v>10</v>
      </c>
      <c r="AS28" s="84"/>
      <c r="AT28" s="77">
        <f t="shared" si="16"/>
        <v>0</v>
      </c>
      <c r="AU28" s="82"/>
      <c r="AV28" s="134">
        <f t="shared" si="17"/>
        <v>19.899999999999999</v>
      </c>
      <c r="AW28" s="116">
        <v>101.7</v>
      </c>
      <c r="AX28" s="140">
        <f t="shared" si="18"/>
        <v>-81.800000000000011</v>
      </c>
      <c r="AY28" s="130">
        <v>10.18956043956044</v>
      </c>
      <c r="AZ28" s="128">
        <f t="shared" si="22"/>
        <v>-0.18956043956043978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0.4</v>
      </c>
      <c r="L29" s="139">
        <v>0</v>
      </c>
      <c r="M29" s="139">
        <v>0</v>
      </c>
      <c r="N29" s="139">
        <v>0</v>
      </c>
      <c r="O29" s="139">
        <v>0</v>
      </c>
      <c r="P29" s="139">
        <v>0.9</v>
      </c>
      <c r="Q29" s="139">
        <v>0</v>
      </c>
      <c r="R29" s="139">
        <v>1.2</v>
      </c>
      <c r="S29" s="139">
        <v>2.8</v>
      </c>
      <c r="T29" s="139">
        <v>0</v>
      </c>
      <c r="U29" s="139">
        <v>0</v>
      </c>
      <c r="V29" s="139">
        <v>0</v>
      </c>
      <c r="W29" s="139">
        <v>0</v>
      </c>
      <c r="X29" s="139">
        <v>0</v>
      </c>
      <c r="Y29" s="139">
        <v>0</v>
      </c>
      <c r="Z29" s="139">
        <v>0</v>
      </c>
      <c r="AA29" s="139">
        <v>6.1</v>
      </c>
      <c r="AB29" s="139">
        <v>0</v>
      </c>
      <c r="AC29" s="139">
        <v>1.4</v>
      </c>
      <c r="AD29" s="139">
        <v>0.5</v>
      </c>
      <c r="AE29" s="139">
        <v>0</v>
      </c>
      <c r="AF29" s="139">
        <v>0</v>
      </c>
      <c r="AG29" s="139">
        <v>0</v>
      </c>
      <c r="AH29" s="139">
        <v>0</v>
      </c>
      <c r="AI29" s="139">
        <v>0</v>
      </c>
      <c r="AJ29" s="139">
        <v>0.2</v>
      </c>
      <c r="AK29" s="139">
        <v>0</v>
      </c>
      <c r="AL29" s="139"/>
      <c r="AM29" s="62">
        <f t="shared" si="11"/>
        <v>13.499999999999998</v>
      </c>
      <c r="AN29" s="27">
        <v>67.357142857142861</v>
      </c>
      <c r="AO29" s="26">
        <f t="shared" si="20"/>
        <v>20.042417815482498</v>
      </c>
      <c r="AP29" s="74">
        <f t="shared" si="21"/>
        <v>20.042417815482498</v>
      </c>
      <c r="AQ29" s="28">
        <f t="shared" si="14"/>
        <v>30</v>
      </c>
      <c r="AR29" s="76">
        <f t="shared" si="15"/>
        <v>8</v>
      </c>
      <c r="AS29" s="84"/>
      <c r="AT29" s="77">
        <f t="shared" si="16"/>
        <v>0</v>
      </c>
      <c r="AU29" s="82"/>
      <c r="AV29" s="134">
        <f t="shared" si="17"/>
        <v>6.1</v>
      </c>
      <c r="AW29" s="116">
        <v>69.3</v>
      </c>
      <c r="AX29" s="140">
        <f t="shared" si="18"/>
        <v>-63.199999999999996</v>
      </c>
      <c r="AY29" s="130">
        <v>6.909195402298848</v>
      </c>
      <c r="AZ29" s="128">
        <f t="shared" si="22"/>
        <v>1.090804597701152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 t="s">
        <v>224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1.1000000000000001</v>
      </c>
      <c r="Q30" s="141">
        <v>0</v>
      </c>
      <c r="R30" s="141">
        <v>0.8</v>
      </c>
      <c r="S30" s="141">
        <v>1.9</v>
      </c>
      <c r="T30" s="141">
        <v>0</v>
      </c>
      <c r="U30" s="141">
        <v>0</v>
      </c>
      <c r="V30" s="141">
        <v>0</v>
      </c>
      <c r="W30" s="141">
        <v>0</v>
      </c>
      <c r="X30" s="141">
        <v>0</v>
      </c>
      <c r="Y30" s="141">
        <v>0</v>
      </c>
      <c r="Z30" s="141">
        <v>0</v>
      </c>
      <c r="AA30" s="141">
        <v>3.1</v>
      </c>
      <c r="AB30" s="141">
        <v>0</v>
      </c>
      <c r="AC30" s="141">
        <v>0.7</v>
      </c>
      <c r="AD30" s="141">
        <v>0.2</v>
      </c>
      <c r="AE30" s="141">
        <v>0</v>
      </c>
      <c r="AF30" s="141">
        <v>0</v>
      </c>
      <c r="AG30" s="141">
        <v>0</v>
      </c>
      <c r="AH30" s="141">
        <v>0</v>
      </c>
      <c r="AI30" s="141">
        <v>0</v>
      </c>
      <c r="AJ30" s="141">
        <v>0</v>
      </c>
      <c r="AK30" s="141">
        <v>0</v>
      </c>
      <c r="AL30" s="141"/>
      <c r="AM30" s="62">
        <f t="shared" si="11"/>
        <v>7.8000000000000007</v>
      </c>
      <c r="AN30" s="132"/>
      <c r="AQ30" s="28">
        <f t="shared" si="14"/>
        <v>29</v>
      </c>
      <c r="AR30" s="76">
        <f t="shared" si="15"/>
        <v>6</v>
      </c>
      <c r="AS30" s="84"/>
      <c r="AT30" s="77">
        <f t="shared" si="16"/>
        <v>0</v>
      </c>
      <c r="AU30" s="82"/>
      <c r="AV30" s="134">
        <f t="shared" si="17"/>
        <v>3.1</v>
      </c>
      <c r="AW30" s="116">
        <v>67.2</v>
      </c>
      <c r="AX30" s="140">
        <f t="shared" si="18"/>
        <v>-64.100000000000009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0.1</v>
      </c>
      <c r="K31" s="139">
        <v>0.9</v>
      </c>
      <c r="L31" s="139">
        <v>0</v>
      </c>
      <c r="M31" s="139">
        <v>0</v>
      </c>
      <c r="N31" s="139">
        <v>0</v>
      </c>
      <c r="O31" s="139">
        <v>0</v>
      </c>
      <c r="P31" s="139" t="s">
        <v>224</v>
      </c>
      <c r="Q31" s="139" t="s">
        <v>224</v>
      </c>
      <c r="R31" s="139" t="s">
        <v>224</v>
      </c>
      <c r="S31" s="139" t="s">
        <v>224</v>
      </c>
      <c r="T31" s="139" t="s">
        <v>224</v>
      </c>
      <c r="U31" s="139" t="s">
        <v>224</v>
      </c>
      <c r="V31" s="139" t="s">
        <v>224</v>
      </c>
      <c r="W31" s="139">
        <v>0</v>
      </c>
      <c r="X31" s="139">
        <v>0.3</v>
      </c>
      <c r="Y31" s="139">
        <v>2.4</v>
      </c>
      <c r="Z31" s="139">
        <v>2.2999999999999998</v>
      </c>
      <c r="AA31" s="139">
        <v>0</v>
      </c>
      <c r="AB31" s="139">
        <v>0</v>
      </c>
      <c r="AC31" s="139">
        <v>16.399999999999999</v>
      </c>
      <c r="AD31" s="139">
        <v>0.7</v>
      </c>
      <c r="AE31" s="139">
        <v>0</v>
      </c>
      <c r="AF31" s="139">
        <v>0.1</v>
      </c>
      <c r="AG31" s="139">
        <v>0.8</v>
      </c>
      <c r="AH31" s="139">
        <v>0</v>
      </c>
      <c r="AI31" s="139">
        <v>0</v>
      </c>
      <c r="AJ31" s="139">
        <v>0</v>
      </c>
      <c r="AK31" s="139">
        <v>0</v>
      </c>
      <c r="AL31" s="139"/>
      <c r="AM31" s="62">
        <f t="shared" si="11"/>
        <v>24</v>
      </c>
      <c r="AN31" s="27">
        <v>48.558333333333344</v>
      </c>
      <c r="AO31" s="26">
        <f t="shared" ref="AO31" si="23">+AM31*100/AN31</f>
        <v>49.42509009782048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64.467508823244103</v>
      </c>
      <c r="AQ31" s="28">
        <f t="shared" si="14"/>
        <v>23</v>
      </c>
      <c r="AR31" s="76">
        <f t="shared" si="15"/>
        <v>9</v>
      </c>
      <c r="AS31" s="84"/>
      <c r="AT31" s="77">
        <f t="shared" si="16"/>
        <v>0</v>
      </c>
      <c r="AU31" s="82"/>
      <c r="AV31" s="134">
        <f t="shared" si="17"/>
        <v>16.399999999999999</v>
      </c>
      <c r="AW31" s="116">
        <v>39.299999999999997</v>
      </c>
      <c r="AX31" s="140">
        <f t="shared" si="18"/>
        <v>-22.9</v>
      </c>
      <c r="AY31" s="130">
        <v>9.5226666666666642</v>
      </c>
      <c r="AZ31" s="128">
        <f>AR31-AY31</f>
        <v>-0.52266666666666417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 t="s">
        <v>224</v>
      </c>
      <c r="S32" s="141" t="s">
        <v>224</v>
      </c>
      <c r="T32" s="141" t="s">
        <v>224</v>
      </c>
      <c r="U32" s="141" t="s">
        <v>224</v>
      </c>
      <c r="V32" s="141" t="s">
        <v>224</v>
      </c>
      <c r="W32" s="141" t="s">
        <v>224</v>
      </c>
      <c r="X32" s="141" t="s">
        <v>224</v>
      </c>
      <c r="Y32" s="141" t="s">
        <v>224</v>
      </c>
      <c r="Z32" s="141" t="s">
        <v>224</v>
      </c>
      <c r="AA32" s="141" t="s">
        <v>224</v>
      </c>
      <c r="AB32" s="141" t="s">
        <v>224</v>
      </c>
      <c r="AC32" s="141" t="s">
        <v>224</v>
      </c>
      <c r="AD32" s="141" t="s">
        <v>224</v>
      </c>
      <c r="AE32" s="141" t="s">
        <v>224</v>
      </c>
      <c r="AF32" s="141" t="s">
        <v>224</v>
      </c>
      <c r="AG32" s="141" t="s">
        <v>224</v>
      </c>
      <c r="AH32" s="141" t="s">
        <v>224</v>
      </c>
      <c r="AI32" s="141" t="s">
        <v>224</v>
      </c>
      <c r="AJ32" s="141" t="s">
        <v>224</v>
      </c>
      <c r="AK32" s="141" t="s">
        <v>224</v>
      </c>
      <c r="AL32" s="141"/>
      <c r="AM32" s="62"/>
      <c r="AN32" s="33">
        <v>55.324999999999989</v>
      </c>
      <c r="AQ32" s="76"/>
      <c r="AR32" s="76"/>
      <c r="AS32" s="84"/>
      <c r="AT32" s="16"/>
      <c r="AU32" s="82"/>
      <c r="AV32" s="17"/>
      <c r="AW32" s="116">
        <v>37.799999999999997</v>
      </c>
      <c r="AX32" s="140">
        <f>+AV32-AW32</f>
        <v>-37.799999999999997</v>
      </c>
      <c r="AY32" s="130">
        <v>11.006923076923076</v>
      </c>
      <c r="AZ32" s="129">
        <f>AR32-AY32</f>
        <v>-11.006923076923076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0.3</v>
      </c>
      <c r="J33" s="144">
        <v>0.1</v>
      </c>
      <c r="K33" s="144">
        <v>0.7</v>
      </c>
      <c r="L33" s="144">
        <v>0.3</v>
      </c>
      <c r="M33" s="144">
        <v>0</v>
      </c>
      <c r="N33" s="144">
        <v>0</v>
      </c>
      <c r="O33" s="144">
        <v>0</v>
      </c>
      <c r="P33" s="144">
        <v>2.2999999999999998</v>
      </c>
      <c r="Q33" s="144">
        <v>0</v>
      </c>
      <c r="R33" s="144">
        <v>0.6</v>
      </c>
      <c r="S33" s="144">
        <v>0</v>
      </c>
      <c r="T33" s="144">
        <v>0</v>
      </c>
      <c r="U33" s="144">
        <v>0</v>
      </c>
      <c r="V33" s="144">
        <v>0.1</v>
      </c>
      <c r="W33" s="144">
        <v>0</v>
      </c>
      <c r="X33" s="144">
        <v>1.2</v>
      </c>
      <c r="Y33" s="144">
        <v>5.6</v>
      </c>
      <c r="Z33" s="144">
        <v>3.6</v>
      </c>
      <c r="AA33" s="144">
        <v>0.9</v>
      </c>
      <c r="AB33" s="144">
        <v>0</v>
      </c>
      <c r="AC33" s="144">
        <v>17</v>
      </c>
      <c r="AD33" s="144">
        <v>0.9</v>
      </c>
      <c r="AE33" s="144">
        <v>0</v>
      </c>
      <c r="AF33" s="144">
        <v>0.8</v>
      </c>
      <c r="AG33" s="144">
        <v>2.1</v>
      </c>
      <c r="AH33" s="144">
        <v>0</v>
      </c>
      <c r="AI33" s="144">
        <v>0.1</v>
      </c>
      <c r="AJ33" s="144">
        <v>0</v>
      </c>
      <c r="AK33" s="144">
        <v>0</v>
      </c>
      <c r="AL33" s="144"/>
      <c r="AM33" s="62">
        <f>SUM(H33:AL33)</f>
        <v>36.699999999999996</v>
      </c>
      <c r="AN33" s="27"/>
      <c r="AQ33" s="28">
        <f t="shared" ref="AQ33:AQ42" si="25">COUNT(H33:AL33)</f>
        <v>30</v>
      </c>
      <c r="AR33" s="76">
        <f t="shared" ref="AR33:AR42" si="26">COUNTIF(H33:AL33,"&gt;0")</f>
        <v>17</v>
      </c>
      <c r="AS33" s="84"/>
      <c r="AT33" s="77">
        <f>+LOOKUP(1000,H33:AL33)</f>
        <v>0</v>
      </c>
      <c r="AU33" s="82"/>
      <c r="AV33" s="134">
        <f t="shared" ref="AV33:AV42" si="27">MAX(H33:AL33)</f>
        <v>17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0.4</v>
      </c>
      <c r="I34" s="141">
        <v>1</v>
      </c>
      <c r="J34" s="141">
        <v>0</v>
      </c>
      <c r="K34" s="141">
        <v>8.6</v>
      </c>
      <c r="L34" s="141">
        <v>13.1</v>
      </c>
      <c r="M34" s="141">
        <v>1.3</v>
      </c>
      <c r="N34" s="141">
        <v>0</v>
      </c>
      <c r="O34" s="141">
        <v>3.2</v>
      </c>
      <c r="P34" s="141">
        <v>14.5</v>
      </c>
      <c r="Q34" s="141">
        <v>0.2</v>
      </c>
      <c r="R34" s="141">
        <v>0</v>
      </c>
      <c r="S34" s="141">
        <v>0</v>
      </c>
      <c r="T34" s="141">
        <v>0</v>
      </c>
      <c r="U34" s="141">
        <v>0</v>
      </c>
      <c r="V34" s="141">
        <v>0</v>
      </c>
      <c r="W34" s="141">
        <v>0.1</v>
      </c>
      <c r="X34" s="141">
        <v>0</v>
      </c>
      <c r="Y34" s="141">
        <v>1.4</v>
      </c>
      <c r="Z34" s="141">
        <v>0</v>
      </c>
      <c r="AA34" s="141">
        <v>0.9</v>
      </c>
      <c r="AB34" s="141">
        <v>0</v>
      </c>
      <c r="AC34" s="141">
        <v>11.6</v>
      </c>
      <c r="AD34" s="141">
        <v>1.4</v>
      </c>
      <c r="AE34" s="141">
        <v>0</v>
      </c>
      <c r="AF34" s="141" t="s">
        <v>224</v>
      </c>
      <c r="AG34" s="141" t="s">
        <v>224</v>
      </c>
      <c r="AH34" s="141">
        <v>0</v>
      </c>
      <c r="AI34" s="141">
        <v>0</v>
      </c>
      <c r="AJ34" s="141">
        <v>1.4</v>
      </c>
      <c r="AK34" s="141">
        <v>0.6</v>
      </c>
      <c r="AL34" s="141"/>
      <c r="AM34" s="62">
        <f>SUM(H34:AL34)</f>
        <v>59.7</v>
      </c>
      <c r="AN34" s="132">
        <v>50.139285714285712</v>
      </c>
      <c r="AO34" s="26">
        <f>+AM34*100/AN34</f>
        <v>119.06830970866871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127.57318897357362</v>
      </c>
      <c r="AQ34" s="28">
        <f t="shared" si="25"/>
        <v>28</v>
      </c>
      <c r="AR34" s="76">
        <f t="shared" si="26"/>
        <v>15</v>
      </c>
      <c r="AS34" s="84"/>
      <c r="AT34" s="77">
        <f>+LOOKUP(1000,H34:AL34)</f>
        <v>0.6</v>
      </c>
      <c r="AU34" s="82"/>
      <c r="AV34" s="134">
        <f t="shared" si="27"/>
        <v>14.5</v>
      </c>
      <c r="AW34" s="116">
        <v>28</v>
      </c>
      <c r="AX34" s="140">
        <f t="shared" ref="AX34:AX42" si="28">+AV34-AW34</f>
        <v>-13.5</v>
      </c>
      <c r="AY34" s="130">
        <v>10.272294887039234</v>
      </c>
      <c r="AZ34" s="128">
        <f t="shared" ref="AZ34:AZ39" si="29">AR34-AY34</f>
        <v>4.7277051129607663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</v>
      </c>
      <c r="L35" s="139">
        <v>0</v>
      </c>
      <c r="M35" s="139">
        <v>0</v>
      </c>
      <c r="N35" s="139">
        <v>0</v>
      </c>
      <c r="O35" s="139">
        <v>0</v>
      </c>
      <c r="P35" s="139">
        <v>0.1</v>
      </c>
      <c r="Q35" s="139">
        <v>0</v>
      </c>
      <c r="R35" s="139">
        <v>0</v>
      </c>
      <c r="S35" s="139">
        <v>0.2</v>
      </c>
      <c r="T35" s="139">
        <v>0</v>
      </c>
      <c r="U35" s="139">
        <v>0</v>
      </c>
      <c r="V35" s="139">
        <v>0</v>
      </c>
      <c r="W35" s="139">
        <v>0</v>
      </c>
      <c r="X35" s="139">
        <v>0</v>
      </c>
      <c r="Y35" s="139">
        <v>0</v>
      </c>
      <c r="Z35" s="139">
        <v>3</v>
      </c>
      <c r="AA35" s="139">
        <v>0</v>
      </c>
      <c r="AB35" s="139">
        <v>0</v>
      </c>
      <c r="AC35" s="139">
        <v>16.899999999999999</v>
      </c>
      <c r="AD35" s="139">
        <v>0.2</v>
      </c>
      <c r="AE35" s="139">
        <v>0</v>
      </c>
      <c r="AF35" s="139">
        <v>0</v>
      </c>
      <c r="AG35" s="139">
        <v>0</v>
      </c>
      <c r="AH35" s="139">
        <v>0</v>
      </c>
      <c r="AI35" s="139">
        <v>0</v>
      </c>
      <c r="AJ35" s="139">
        <v>0</v>
      </c>
      <c r="AK35" s="139">
        <v>0</v>
      </c>
      <c r="AL35" s="139"/>
      <c r="AM35" s="62">
        <f>SUM(H35:AL35)</f>
        <v>20.399999999999999</v>
      </c>
      <c r="AN35" s="27">
        <v>32.111538461538458</v>
      </c>
      <c r="AO35" s="26">
        <f>+AM35*100/AN35</f>
        <v>63.528566295364712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63.528566295364719</v>
      </c>
      <c r="AQ35" s="28">
        <f t="shared" si="25"/>
        <v>30</v>
      </c>
      <c r="AR35" s="76">
        <f t="shared" si="26"/>
        <v>5</v>
      </c>
      <c r="AS35" s="84"/>
      <c r="AT35" s="77">
        <f>+LOOKUP(1000,H35:AL35)</f>
        <v>0</v>
      </c>
      <c r="AU35" s="82"/>
      <c r="AV35" s="134">
        <f t="shared" si="27"/>
        <v>16.899999999999999</v>
      </c>
      <c r="AW35" s="116">
        <v>60.3</v>
      </c>
      <c r="AX35" s="140">
        <f t="shared" si="28"/>
        <v>-43.4</v>
      </c>
      <c r="AY35" s="130">
        <v>5.0142857142857142</v>
      </c>
      <c r="AZ35" s="128">
        <f t="shared" si="29"/>
        <v>-1.4285714285714235E-2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2.9</v>
      </c>
      <c r="L36" s="141">
        <v>0</v>
      </c>
      <c r="M36" s="141">
        <v>0</v>
      </c>
      <c r="N36" s="141">
        <v>0</v>
      </c>
      <c r="O36" s="141">
        <v>0</v>
      </c>
      <c r="P36" s="141">
        <v>0</v>
      </c>
      <c r="Q36" s="141">
        <v>0</v>
      </c>
      <c r="R36" s="141">
        <v>0</v>
      </c>
      <c r="S36" s="141">
        <v>0</v>
      </c>
      <c r="T36" s="141">
        <v>0</v>
      </c>
      <c r="U36" s="141">
        <v>0</v>
      </c>
      <c r="V36" s="141">
        <v>0</v>
      </c>
      <c r="W36" s="141">
        <v>0</v>
      </c>
      <c r="X36" s="141">
        <v>0</v>
      </c>
      <c r="Y36" s="141">
        <v>0</v>
      </c>
      <c r="Z36" s="141">
        <v>0</v>
      </c>
      <c r="AA36" s="141">
        <v>0</v>
      </c>
      <c r="AB36" s="141">
        <v>0</v>
      </c>
      <c r="AC36" s="141">
        <v>1.2</v>
      </c>
      <c r="AD36" s="141">
        <v>2</v>
      </c>
      <c r="AE36" s="141">
        <v>0</v>
      </c>
      <c r="AF36" s="141">
        <v>0</v>
      </c>
      <c r="AG36" s="141">
        <v>0</v>
      </c>
      <c r="AH36" s="141">
        <v>0</v>
      </c>
      <c r="AI36" s="141">
        <v>0</v>
      </c>
      <c r="AJ36" s="141">
        <v>0</v>
      </c>
      <c r="AK36" s="141">
        <v>0</v>
      </c>
      <c r="AL36" s="141"/>
      <c r="AM36" s="62">
        <f>SUM(H36:AL36)</f>
        <v>6.1</v>
      </c>
      <c r="AN36" s="132">
        <v>50.25</v>
      </c>
      <c r="AO36" s="26">
        <f>+AM36*100/AN36</f>
        <v>12.139303482587065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12.139303482587065</v>
      </c>
      <c r="AQ36" s="28">
        <f t="shared" si="25"/>
        <v>30</v>
      </c>
      <c r="AR36" s="76">
        <f t="shared" si="26"/>
        <v>3</v>
      </c>
      <c r="AS36" s="84"/>
      <c r="AT36" s="77">
        <f>+LOOKUP(1000,H36:AL36)</f>
        <v>0</v>
      </c>
      <c r="AU36" s="82"/>
      <c r="AV36" s="134">
        <f t="shared" si="27"/>
        <v>2.9</v>
      </c>
      <c r="AW36" s="116">
        <v>62.3</v>
      </c>
      <c r="AX36" s="140">
        <f t="shared" si="28"/>
        <v>-59.4</v>
      </c>
      <c r="AY36" s="130">
        <v>4.7916666666666661</v>
      </c>
      <c r="AZ36" s="128">
        <f t="shared" si="29"/>
        <v>-1.7916666666666661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 t="s">
        <v>224</v>
      </c>
      <c r="S37" s="141" t="s">
        <v>224</v>
      </c>
      <c r="T37" s="141" t="s">
        <v>224</v>
      </c>
      <c r="U37" s="141" t="s">
        <v>224</v>
      </c>
      <c r="V37" s="141" t="s">
        <v>224</v>
      </c>
      <c r="W37" s="141" t="s">
        <v>224</v>
      </c>
      <c r="X37" s="141" t="s">
        <v>224</v>
      </c>
      <c r="Y37" s="141" t="s">
        <v>224</v>
      </c>
      <c r="Z37" s="141" t="s">
        <v>224</v>
      </c>
      <c r="AA37" s="141" t="s">
        <v>224</v>
      </c>
      <c r="AB37" s="141" t="s">
        <v>224</v>
      </c>
      <c r="AC37" s="141" t="s">
        <v>224</v>
      </c>
      <c r="AD37" s="141" t="s">
        <v>224</v>
      </c>
      <c r="AE37" s="141" t="s">
        <v>224</v>
      </c>
      <c r="AF37" s="141" t="s">
        <v>224</v>
      </c>
      <c r="AG37" s="141" t="s">
        <v>224</v>
      </c>
      <c r="AH37" s="141" t="s">
        <v>224</v>
      </c>
      <c r="AI37" s="141" t="s">
        <v>224</v>
      </c>
      <c r="AJ37" s="141" t="s">
        <v>224</v>
      </c>
      <c r="AK37" s="141" t="s">
        <v>224</v>
      </c>
      <c r="AL37" s="141"/>
      <c r="AM37" s="62"/>
      <c r="AN37" s="27">
        <v>53.673333333333339</v>
      </c>
      <c r="AQ37" s="76"/>
      <c r="AR37" s="76"/>
      <c r="AS37" s="84"/>
      <c r="AT37" s="77"/>
      <c r="AU37" s="82"/>
      <c r="AV37" s="134"/>
      <c r="AW37" s="116">
        <v>58</v>
      </c>
      <c r="AX37" s="140"/>
      <c r="AY37" s="130">
        <v>10.666666666666666</v>
      </c>
      <c r="AZ37" s="128">
        <f t="shared" si="29"/>
        <v>-10.666666666666666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0.7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1.3</v>
      </c>
      <c r="Q38" s="139">
        <v>0</v>
      </c>
      <c r="R38" s="139">
        <v>3.5</v>
      </c>
      <c r="S38" s="139">
        <v>1.5</v>
      </c>
      <c r="T38" s="139">
        <v>0</v>
      </c>
      <c r="U38" s="139">
        <v>0</v>
      </c>
      <c r="V38" s="139">
        <v>0</v>
      </c>
      <c r="W38" s="139">
        <v>0</v>
      </c>
      <c r="X38" s="139">
        <v>1.2</v>
      </c>
      <c r="Y38" s="139">
        <v>4.7</v>
      </c>
      <c r="Z38" s="139">
        <v>0.2</v>
      </c>
      <c r="AA38" s="139">
        <v>0</v>
      </c>
      <c r="AB38" s="139">
        <v>0</v>
      </c>
      <c r="AC38" s="139">
        <v>0.1</v>
      </c>
      <c r="AD38" s="139">
        <v>0.1</v>
      </c>
      <c r="AE38" s="139">
        <v>0</v>
      </c>
      <c r="AF38" s="139">
        <v>0.1</v>
      </c>
      <c r="AG38" s="139">
        <v>0</v>
      </c>
      <c r="AH38" s="139">
        <v>0.6</v>
      </c>
      <c r="AI38" s="139">
        <v>0</v>
      </c>
      <c r="AJ38" s="139">
        <v>0</v>
      </c>
      <c r="AK38" s="139">
        <v>0</v>
      </c>
      <c r="AL38" s="139"/>
      <c r="AM38" s="62">
        <f>SUM(H38:AL38)</f>
        <v>13.999999999999996</v>
      </c>
      <c r="AN38" s="27">
        <v>24.255172413793108</v>
      </c>
      <c r="AO38" s="26">
        <f>+AM38*100/AN38</f>
        <v>57.719647426784164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57.719647426784157</v>
      </c>
      <c r="AQ38" s="28">
        <f t="shared" si="25"/>
        <v>30</v>
      </c>
      <c r="AR38" s="76">
        <f t="shared" si="26"/>
        <v>11</v>
      </c>
      <c r="AS38" s="84"/>
      <c r="AT38" s="77">
        <f>+LOOKUP(1000,H38:AL38)</f>
        <v>0</v>
      </c>
      <c r="AU38" s="82"/>
      <c r="AV38" s="134">
        <f t="shared" si="27"/>
        <v>4.7</v>
      </c>
      <c r="AW38" s="116">
        <v>74.5</v>
      </c>
      <c r="AX38" s="140">
        <f t="shared" si="28"/>
        <v>-69.8</v>
      </c>
      <c r="AY38" s="130">
        <v>3.8422222222222211</v>
      </c>
      <c r="AZ38" s="128">
        <f t="shared" si="29"/>
        <v>7.1577777777777793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0.5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0.4</v>
      </c>
      <c r="S39" s="139">
        <v>0</v>
      </c>
      <c r="T39" s="139">
        <v>0</v>
      </c>
      <c r="U39" s="139">
        <v>0</v>
      </c>
      <c r="V39" s="139">
        <v>0</v>
      </c>
      <c r="W39" s="139">
        <v>0</v>
      </c>
      <c r="X39" s="139">
        <v>0</v>
      </c>
      <c r="Y39" s="139">
        <v>0.4</v>
      </c>
      <c r="Z39" s="139">
        <v>0.1</v>
      </c>
      <c r="AA39" s="139">
        <v>0</v>
      </c>
      <c r="AB39" s="139">
        <v>0</v>
      </c>
      <c r="AC39" s="139">
        <v>0.8</v>
      </c>
      <c r="AD39" s="139">
        <v>2.1</v>
      </c>
      <c r="AE39" s="139">
        <v>0</v>
      </c>
      <c r="AF39" s="139">
        <v>0</v>
      </c>
      <c r="AG39" s="139">
        <v>0</v>
      </c>
      <c r="AH39" s="139">
        <v>0</v>
      </c>
      <c r="AI39" s="139">
        <v>0</v>
      </c>
      <c r="AJ39" s="139">
        <v>0</v>
      </c>
      <c r="AK39" s="139">
        <v>0</v>
      </c>
      <c r="AL39" s="139"/>
      <c r="AM39" s="62">
        <f>SUM(H39:AL39)</f>
        <v>4.3000000000000007</v>
      </c>
      <c r="AN39" s="27">
        <v>33.303448275862074</v>
      </c>
      <c r="AO39" s="26">
        <f>+AM39*100/AN39</f>
        <v>12.911575895630564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12.911575895630568</v>
      </c>
      <c r="AQ39" s="28">
        <f t="shared" si="25"/>
        <v>30</v>
      </c>
      <c r="AR39" s="76">
        <f t="shared" si="26"/>
        <v>6</v>
      </c>
      <c r="AS39" s="84"/>
      <c r="AT39" s="77">
        <f>+LOOKUP(1000,H39:AL39)</f>
        <v>0</v>
      </c>
      <c r="AU39" s="82"/>
      <c r="AV39" s="134">
        <f t="shared" si="27"/>
        <v>2.1</v>
      </c>
      <c r="AW39" s="116">
        <v>60.5</v>
      </c>
      <c r="AX39" s="140">
        <f t="shared" si="28"/>
        <v>-58.4</v>
      </c>
      <c r="AY39" s="130">
        <v>4.3773809523809515</v>
      </c>
      <c r="AZ39" s="128">
        <f t="shared" si="29"/>
        <v>1.6226190476190485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3.2</v>
      </c>
      <c r="I40" s="141">
        <v>1.4</v>
      </c>
      <c r="J40" s="141">
        <v>1.5</v>
      </c>
      <c r="K40" s="141">
        <v>0</v>
      </c>
      <c r="L40" s="141">
        <v>0</v>
      </c>
      <c r="M40" s="141">
        <v>0</v>
      </c>
      <c r="N40" s="141">
        <v>0.2</v>
      </c>
      <c r="O40" s="141">
        <v>0</v>
      </c>
      <c r="P40" s="141">
        <v>0</v>
      </c>
      <c r="Q40" s="141">
        <v>0</v>
      </c>
      <c r="R40" s="141">
        <v>0.7</v>
      </c>
      <c r="S40" s="141">
        <v>0.2</v>
      </c>
      <c r="T40" s="141">
        <v>3.4</v>
      </c>
      <c r="U40" s="141">
        <v>0</v>
      </c>
      <c r="V40" s="141">
        <v>2.4</v>
      </c>
      <c r="W40" s="141">
        <v>3</v>
      </c>
      <c r="X40" s="141">
        <v>0.1</v>
      </c>
      <c r="Y40" s="141">
        <v>0</v>
      </c>
      <c r="Z40" s="141">
        <v>0</v>
      </c>
      <c r="AA40" s="141">
        <v>0</v>
      </c>
      <c r="AB40" s="141">
        <v>0</v>
      </c>
      <c r="AC40" s="141">
        <v>5</v>
      </c>
      <c r="AD40" s="141">
        <v>1.4</v>
      </c>
      <c r="AE40" s="141">
        <v>0.7</v>
      </c>
      <c r="AF40" s="141">
        <v>0</v>
      </c>
      <c r="AG40" s="141">
        <v>0</v>
      </c>
      <c r="AH40" s="141">
        <v>0</v>
      </c>
      <c r="AI40" s="141">
        <v>0.6</v>
      </c>
      <c r="AJ40" s="141">
        <v>0</v>
      </c>
      <c r="AK40" s="141">
        <v>1.6</v>
      </c>
      <c r="AL40" s="141"/>
      <c r="AM40" s="62">
        <f>SUM(H40:AL40)</f>
        <v>25.400000000000002</v>
      </c>
      <c r="AN40" s="132"/>
      <c r="AQ40" s="28">
        <f t="shared" si="25"/>
        <v>30</v>
      </c>
      <c r="AR40" s="76">
        <f t="shared" si="26"/>
        <v>15</v>
      </c>
      <c r="AS40" s="84"/>
      <c r="AT40" s="77">
        <f>+LOOKUP(1000,H40:AL40)</f>
        <v>1.6</v>
      </c>
      <c r="AU40" s="82"/>
      <c r="AV40" s="134">
        <f t="shared" si="27"/>
        <v>5</v>
      </c>
      <c r="AW40" s="116">
        <v>33</v>
      </c>
      <c r="AX40" s="140">
        <f t="shared" si="28"/>
        <v>-28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4.5999999999999996</v>
      </c>
      <c r="I41" s="141">
        <v>1.8</v>
      </c>
      <c r="J41" s="141">
        <v>3.4</v>
      </c>
      <c r="K41" s="141">
        <v>0.5</v>
      </c>
      <c r="L41" s="141">
        <v>0</v>
      </c>
      <c r="M41" s="141">
        <v>3.1</v>
      </c>
      <c r="N41" s="141">
        <v>0</v>
      </c>
      <c r="O41" s="141">
        <v>0</v>
      </c>
      <c r="P41" s="141">
        <v>0</v>
      </c>
      <c r="Q41" s="141">
        <v>0.6</v>
      </c>
      <c r="R41" s="141">
        <v>3.6</v>
      </c>
      <c r="S41" s="141">
        <v>4.3</v>
      </c>
      <c r="T41" s="141">
        <v>1.3</v>
      </c>
      <c r="U41" s="141">
        <v>0</v>
      </c>
      <c r="V41" s="141">
        <v>0</v>
      </c>
      <c r="W41" s="141">
        <v>5.9</v>
      </c>
      <c r="X41" s="141">
        <v>3.2</v>
      </c>
      <c r="Y41" s="141">
        <v>0.4</v>
      </c>
      <c r="Z41" s="141">
        <v>0</v>
      </c>
      <c r="AA41" s="141">
        <v>0</v>
      </c>
      <c r="AB41" s="141">
        <v>0</v>
      </c>
      <c r="AC41" s="141">
        <v>3.2</v>
      </c>
      <c r="AD41" s="141">
        <v>8.1999999999999993</v>
      </c>
      <c r="AE41" s="141">
        <v>4.0999999999999996</v>
      </c>
      <c r="AF41" s="141">
        <v>0.2</v>
      </c>
      <c r="AG41" s="141">
        <v>0</v>
      </c>
      <c r="AH41" s="141">
        <v>0</v>
      </c>
      <c r="AI41" s="141">
        <v>1.4</v>
      </c>
      <c r="AJ41" s="141">
        <v>0.2</v>
      </c>
      <c r="AK41" s="141">
        <v>3.5</v>
      </c>
      <c r="AL41" s="141"/>
      <c r="AM41" s="62">
        <f>SUM(H41:AL41)</f>
        <v>53.500000000000014</v>
      </c>
      <c r="AN41" s="27">
        <v>58.282142857142858</v>
      </c>
      <c r="AO41" s="26">
        <f>+AM41*100/AN41</f>
        <v>91.794840370120752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91.794840370120752</v>
      </c>
      <c r="AQ41" s="28">
        <f t="shared" si="25"/>
        <v>30</v>
      </c>
      <c r="AR41" s="76">
        <f t="shared" si="26"/>
        <v>19</v>
      </c>
      <c r="AS41" s="84"/>
      <c r="AT41" s="77">
        <f>+LOOKUP(1000,H41:AL41)</f>
        <v>3.5</v>
      </c>
      <c r="AU41" s="82"/>
      <c r="AV41" s="134">
        <f t="shared" si="27"/>
        <v>8.1999999999999993</v>
      </c>
      <c r="AW41" s="116">
        <v>36.5</v>
      </c>
      <c r="AX41" s="16">
        <f t="shared" si="28"/>
        <v>-28.3</v>
      </c>
      <c r="AY41" s="130">
        <v>12.085568326947635</v>
      </c>
      <c r="AZ41" s="128">
        <f>AR41-AY41</f>
        <v>6.9144316730523645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4.8</v>
      </c>
      <c r="I42" s="139">
        <v>2.2000000000000002</v>
      </c>
      <c r="J42" s="139">
        <v>0.6</v>
      </c>
      <c r="K42" s="139">
        <v>0</v>
      </c>
      <c r="L42" s="139">
        <v>0</v>
      </c>
      <c r="M42" s="139">
        <v>0</v>
      </c>
      <c r="N42" s="139">
        <v>0</v>
      </c>
      <c r="O42" s="139">
        <v>0</v>
      </c>
      <c r="P42" s="139">
        <v>0.8</v>
      </c>
      <c r="Q42" s="139">
        <v>1</v>
      </c>
      <c r="R42" s="139">
        <v>1.5</v>
      </c>
      <c r="S42" s="139">
        <v>1</v>
      </c>
      <c r="T42" s="139">
        <v>1.9</v>
      </c>
      <c r="U42" s="139">
        <v>0</v>
      </c>
      <c r="V42" s="139">
        <v>0.2</v>
      </c>
      <c r="W42" s="139">
        <v>3.8</v>
      </c>
      <c r="X42" s="139">
        <v>1.6</v>
      </c>
      <c r="Y42" s="139">
        <v>0.5</v>
      </c>
      <c r="Z42" s="139">
        <v>0</v>
      </c>
      <c r="AA42" s="139">
        <v>0</v>
      </c>
      <c r="AB42" s="139">
        <v>0</v>
      </c>
      <c r="AC42" s="139">
        <v>0.3</v>
      </c>
      <c r="AD42" s="139">
        <v>1.5</v>
      </c>
      <c r="AE42" s="139">
        <v>0.1</v>
      </c>
      <c r="AF42" s="139">
        <v>0.4</v>
      </c>
      <c r="AG42" s="139">
        <v>0.5</v>
      </c>
      <c r="AH42" s="139">
        <v>0</v>
      </c>
      <c r="AI42" s="139">
        <v>0.6</v>
      </c>
      <c r="AJ42" s="139">
        <v>0.4</v>
      </c>
      <c r="AK42" s="139">
        <v>3.2</v>
      </c>
      <c r="AL42" s="139"/>
      <c r="AM42" s="62">
        <f>SUM(H42:AL42)</f>
        <v>26.900000000000002</v>
      </c>
      <c r="AN42" s="27">
        <v>43.97</v>
      </c>
      <c r="AO42" s="26">
        <f>+AM42*100/AN42</f>
        <v>61.178075960882424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61.178075960882438</v>
      </c>
      <c r="AQ42" s="28">
        <f t="shared" si="25"/>
        <v>30</v>
      </c>
      <c r="AR42" s="76">
        <f t="shared" si="26"/>
        <v>20</v>
      </c>
      <c r="AS42" s="84"/>
      <c r="AT42" s="77">
        <f>+LOOKUP(1000,H42:AL42)</f>
        <v>3.2</v>
      </c>
      <c r="AU42" s="82"/>
      <c r="AV42" s="134">
        <f t="shared" si="27"/>
        <v>4.8</v>
      </c>
      <c r="AW42" s="116">
        <v>31</v>
      </c>
      <c r="AX42" s="140">
        <f t="shared" si="28"/>
        <v>-26.2</v>
      </c>
      <c r="AY42" s="130">
        <v>10.1</v>
      </c>
      <c r="AZ42" s="128">
        <f>AR42-AY42</f>
        <v>9.9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1.3</v>
      </c>
      <c r="I44" s="139">
        <v>0</v>
      </c>
      <c r="J44" s="139">
        <v>54.7</v>
      </c>
      <c r="K44" s="139">
        <v>0</v>
      </c>
      <c r="L44" s="139">
        <v>0</v>
      </c>
      <c r="M44" s="139">
        <v>27.5</v>
      </c>
      <c r="N44" s="139">
        <v>0</v>
      </c>
      <c r="O44" s="139">
        <v>0.1</v>
      </c>
      <c r="P44" s="139">
        <v>2.8</v>
      </c>
      <c r="Q44" s="139">
        <v>2.8</v>
      </c>
      <c r="R44" s="139">
        <v>61.3</v>
      </c>
      <c r="S44" s="139">
        <v>19.5</v>
      </c>
      <c r="T44" s="139">
        <v>0.1</v>
      </c>
      <c r="U44" s="139">
        <v>0</v>
      </c>
      <c r="V44" s="139">
        <v>0</v>
      </c>
      <c r="W44" s="139">
        <v>0</v>
      </c>
      <c r="X44" s="139">
        <v>0</v>
      </c>
      <c r="Y44" s="139">
        <v>32.700000000000003</v>
      </c>
      <c r="Z44" s="139">
        <v>31.8</v>
      </c>
      <c r="AA44" s="139">
        <v>2.6</v>
      </c>
      <c r="AB44" s="139">
        <v>0.4</v>
      </c>
      <c r="AC44" s="139">
        <v>11.7</v>
      </c>
      <c r="AD44" s="139">
        <v>6.8</v>
      </c>
      <c r="AE44" s="139">
        <v>0</v>
      </c>
      <c r="AF44" s="139">
        <v>47.5</v>
      </c>
      <c r="AG44" s="139">
        <v>0.5</v>
      </c>
      <c r="AH44" s="139">
        <v>16.7</v>
      </c>
      <c r="AI44" s="139">
        <v>0.3</v>
      </c>
      <c r="AJ44" s="139">
        <v>26.1</v>
      </c>
      <c r="AK44" s="139">
        <v>15.2</v>
      </c>
      <c r="AL44" s="139"/>
      <c r="AM44" s="62">
        <f>SUM(H44:AL44)</f>
        <v>362.40000000000003</v>
      </c>
      <c r="AN44" s="27">
        <v>851.6966666666666</v>
      </c>
      <c r="AO44" s="26">
        <f>+AM44*100/AN44</f>
        <v>42.550360261282385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42.550360261282393</v>
      </c>
      <c r="AQ44" s="28">
        <f>COUNT(H44:AL44)</f>
        <v>30</v>
      </c>
      <c r="AR44" s="76">
        <f>COUNTIF(H44:AL44,"&gt;0")</f>
        <v>21</v>
      </c>
      <c r="AS44" s="84"/>
      <c r="AT44" s="77">
        <f>+LOOKUP(1000,H44:AL44)</f>
        <v>15.2</v>
      </c>
      <c r="AU44" s="82"/>
      <c r="AV44" s="134">
        <f>MAX(H44:AL44)</f>
        <v>61.3</v>
      </c>
      <c r="AW44" s="116">
        <v>201.6</v>
      </c>
      <c r="AX44" s="140">
        <f>+AV44-AW44</f>
        <v>-140.30000000000001</v>
      </c>
      <c r="AY44" s="130">
        <v>25.099999999999994</v>
      </c>
      <c r="AZ44" s="128">
        <f>AR44-AY44</f>
        <v>-4.0999999999999943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5.8</v>
      </c>
      <c r="J45" s="141">
        <v>15.5</v>
      </c>
      <c r="K45" s="141">
        <v>2.8</v>
      </c>
      <c r="L45" s="141">
        <v>10.1</v>
      </c>
      <c r="M45" s="141">
        <v>6.7</v>
      </c>
      <c r="N45" s="141">
        <v>62</v>
      </c>
      <c r="O45" s="141">
        <v>0</v>
      </c>
      <c r="P45" s="141">
        <v>17.399999999999999</v>
      </c>
      <c r="Q45" s="141">
        <v>2.8</v>
      </c>
      <c r="R45" s="141">
        <v>5.4</v>
      </c>
      <c r="S45" s="141">
        <v>11</v>
      </c>
      <c r="T45" s="141">
        <v>0</v>
      </c>
      <c r="U45" s="141">
        <v>0</v>
      </c>
      <c r="V45" s="141">
        <v>19.899999999999999</v>
      </c>
      <c r="W45" s="141">
        <v>77</v>
      </c>
      <c r="X45" s="141">
        <v>1.5</v>
      </c>
      <c r="Y45" s="141">
        <v>53</v>
      </c>
      <c r="Z45" s="141">
        <v>24.6</v>
      </c>
      <c r="AA45" s="141">
        <v>0</v>
      </c>
      <c r="AB45" s="141">
        <v>1</v>
      </c>
      <c r="AC45" s="141">
        <v>39</v>
      </c>
      <c r="AD45" s="141">
        <v>5</v>
      </c>
      <c r="AE45" s="141">
        <v>2</v>
      </c>
      <c r="AF45" s="141">
        <v>3.8</v>
      </c>
      <c r="AG45" s="141">
        <v>56</v>
      </c>
      <c r="AH45" s="141">
        <v>0</v>
      </c>
      <c r="AI45" s="141">
        <v>80</v>
      </c>
      <c r="AJ45" s="141">
        <v>0.8</v>
      </c>
      <c r="AK45" s="141">
        <v>3.8</v>
      </c>
      <c r="AL45" s="141"/>
      <c r="AM45" s="62">
        <f>SUM(H45:AL45)</f>
        <v>506.90000000000003</v>
      </c>
      <c r="AN45" s="27">
        <v>568.26428571428573</v>
      </c>
      <c r="AO45" s="26">
        <f>+AM45*100/AN45</f>
        <v>89.201453046243572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89.201453046243586</v>
      </c>
      <c r="AQ45" s="28">
        <f>COUNT(H45:AL45)</f>
        <v>30</v>
      </c>
      <c r="AR45" s="76">
        <f>COUNTIF(H45:AL45,"&gt;0")</f>
        <v>24</v>
      </c>
      <c r="AS45" s="84"/>
      <c r="AT45" s="77">
        <f>+LOOKUP(1000,H45:AL45)</f>
        <v>3.8</v>
      </c>
      <c r="AU45" s="82"/>
      <c r="AV45" s="134">
        <f>MAX(H45:AL45)</f>
        <v>80</v>
      </c>
      <c r="AW45" s="116">
        <v>169</v>
      </c>
      <c r="AX45" s="140">
        <f>+AV45-AW45</f>
        <v>-89</v>
      </c>
      <c r="AY45" s="130">
        <v>26.757471264367801</v>
      </c>
      <c r="AZ45" s="128">
        <f>AR45-AY45</f>
        <v>-2.7574712643678012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2.9</v>
      </c>
      <c r="I47" s="139">
        <v>21.9</v>
      </c>
      <c r="J47" s="139">
        <v>19.3</v>
      </c>
      <c r="K47" s="139">
        <v>2.1</v>
      </c>
      <c r="L47" s="139">
        <v>14.3</v>
      </c>
      <c r="M47" s="139">
        <v>0</v>
      </c>
      <c r="N47" s="139">
        <v>0</v>
      </c>
      <c r="O47" s="139">
        <v>25.8</v>
      </c>
      <c r="P47" s="139">
        <v>29.9</v>
      </c>
      <c r="Q47" s="139">
        <v>2.1</v>
      </c>
      <c r="R47" s="139">
        <v>3.4</v>
      </c>
      <c r="S47" s="139">
        <v>45.3</v>
      </c>
      <c r="T47" s="139">
        <v>15.3</v>
      </c>
      <c r="U47" s="139">
        <v>22.9</v>
      </c>
      <c r="V47" s="139">
        <v>0</v>
      </c>
      <c r="W47" s="139">
        <v>0</v>
      </c>
      <c r="X47" s="139">
        <v>0</v>
      </c>
      <c r="Y47" s="139">
        <v>5.2</v>
      </c>
      <c r="Z47" s="139">
        <v>10.4</v>
      </c>
      <c r="AA47" s="139">
        <v>7.9</v>
      </c>
      <c r="AB47" s="139">
        <v>8.5</v>
      </c>
      <c r="AC47" s="139">
        <v>24.8</v>
      </c>
      <c r="AD47" s="139">
        <v>0</v>
      </c>
      <c r="AE47" s="139">
        <v>0</v>
      </c>
      <c r="AF47" s="139">
        <v>20.100000000000001</v>
      </c>
      <c r="AG47" s="139">
        <v>6.7</v>
      </c>
      <c r="AH47" s="139">
        <v>0</v>
      </c>
      <c r="AI47" s="139">
        <v>0</v>
      </c>
      <c r="AJ47" s="139">
        <v>2.2999999999999998</v>
      </c>
      <c r="AK47" s="139">
        <v>4.0999999999999996</v>
      </c>
      <c r="AL47" s="139"/>
      <c r="AM47" s="62">
        <f>SUM(H47:AL47)</f>
        <v>295.20000000000005</v>
      </c>
      <c r="AN47" s="27">
        <v>295.55714285714288</v>
      </c>
      <c r="AO47" s="26">
        <f>+AM47*100/AN47</f>
        <v>99.87916284015661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99.879162840156624</v>
      </c>
      <c r="AQ47" s="28">
        <f>COUNT(H47:AL47)</f>
        <v>30</v>
      </c>
      <c r="AR47" s="76">
        <f>COUNTIF(H47:AL47,"&gt;0")</f>
        <v>21</v>
      </c>
      <c r="AS47" s="84"/>
      <c r="AT47" s="77">
        <f>+LOOKUP(1000,H47:AL47)</f>
        <v>4.0999999999999996</v>
      </c>
      <c r="AU47" s="82"/>
      <c r="AV47" s="134">
        <f>MAX(H47:AL47)</f>
        <v>45.3</v>
      </c>
      <c r="AW47" s="116">
        <v>137.80000000000001</v>
      </c>
      <c r="AX47" s="140">
        <f>+AV47-AW47</f>
        <v>-92.500000000000014</v>
      </c>
      <c r="AY47" s="130">
        <v>18.535714285714285</v>
      </c>
      <c r="AZ47" s="128">
        <f>AR47-AY47</f>
        <v>2.4642857142857153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25.3</v>
      </c>
      <c r="I48" s="139">
        <v>29.7</v>
      </c>
      <c r="J48" s="139">
        <v>247.7</v>
      </c>
      <c r="K48" s="139">
        <v>36.6</v>
      </c>
      <c r="L48" s="139">
        <v>61.2</v>
      </c>
      <c r="M48" s="139">
        <v>23.5</v>
      </c>
      <c r="N48" s="139">
        <v>0.2</v>
      </c>
      <c r="O48" s="139">
        <v>24.3</v>
      </c>
      <c r="P48" s="139">
        <v>8.9</v>
      </c>
      <c r="Q48" s="139">
        <v>15.8</v>
      </c>
      <c r="R48" s="139">
        <v>0</v>
      </c>
      <c r="S48" s="139">
        <v>8.1999999999999993</v>
      </c>
      <c r="T48" s="139">
        <v>27.2</v>
      </c>
      <c r="U48" s="139">
        <v>0.2</v>
      </c>
      <c r="V48" s="139">
        <v>3.7</v>
      </c>
      <c r="W48" s="139">
        <v>0.4</v>
      </c>
      <c r="X48" s="139">
        <v>2.5</v>
      </c>
      <c r="Y48" s="139">
        <v>31.1</v>
      </c>
      <c r="Z48" s="139">
        <v>4.3</v>
      </c>
      <c r="AA48" s="139">
        <v>4.2</v>
      </c>
      <c r="AB48" s="139">
        <v>0</v>
      </c>
      <c r="AC48" s="139">
        <v>12.2</v>
      </c>
      <c r="AD48" s="139">
        <v>0</v>
      </c>
      <c r="AE48" s="139">
        <v>0.4</v>
      </c>
      <c r="AF48" s="139">
        <v>0</v>
      </c>
      <c r="AG48" s="139">
        <v>0</v>
      </c>
      <c r="AH48" s="139">
        <v>0</v>
      </c>
      <c r="AI48" s="139">
        <v>1.2</v>
      </c>
      <c r="AJ48" s="139">
        <v>0.2</v>
      </c>
      <c r="AK48" s="139">
        <v>3.7</v>
      </c>
      <c r="AL48" s="139"/>
      <c r="AM48" s="62">
        <f>SUM(H48:AL48)</f>
        <v>572.70000000000016</v>
      </c>
      <c r="AN48" s="27">
        <v>467.53999999999996</v>
      </c>
      <c r="AO48" s="26">
        <f>+AM48*100/AN48</f>
        <v>122.49219318133211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122.49219318133213</v>
      </c>
      <c r="AQ48" s="28">
        <f>COUNT(H48:AL48)</f>
        <v>30</v>
      </c>
      <c r="AR48" s="76">
        <f>COUNTIF(H48:AL48,"&gt;0")</f>
        <v>24</v>
      </c>
      <c r="AS48" s="84"/>
      <c r="AT48" s="77">
        <f>+LOOKUP(1000,H48:AL48)</f>
        <v>3.7</v>
      </c>
      <c r="AU48" s="82"/>
      <c r="AV48" s="134">
        <f>MAX(H48:AL48)</f>
        <v>247.7</v>
      </c>
      <c r="AW48" s="116">
        <v>236.5</v>
      </c>
      <c r="AX48" s="140">
        <f>+AV48-AW48</f>
        <v>11.199999999999989</v>
      </c>
      <c r="AY48" s="130">
        <v>21.93333333333333</v>
      </c>
      <c r="AZ48" s="128">
        <f>AR48-AY48</f>
        <v>2.06666666666667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0</v>
      </c>
      <c r="I49" s="139">
        <v>74.3</v>
      </c>
      <c r="J49" s="139">
        <v>40.1</v>
      </c>
      <c r="K49" s="139">
        <v>10.6</v>
      </c>
      <c r="L49" s="139">
        <v>13.7</v>
      </c>
      <c r="M49" s="139">
        <v>20.6</v>
      </c>
      <c r="N49" s="139">
        <v>20.2</v>
      </c>
      <c r="O49" s="139">
        <v>0.2</v>
      </c>
      <c r="P49" s="139">
        <v>39.1</v>
      </c>
      <c r="Q49" s="139">
        <v>2.2999999999999998</v>
      </c>
      <c r="R49" s="139">
        <v>5.8</v>
      </c>
      <c r="S49" s="139">
        <v>1.1000000000000001</v>
      </c>
      <c r="T49" s="139">
        <v>3.1</v>
      </c>
      <c r="U49" s="139">
        <v>11.2</v>
      </c>
      <c r="V49" s="139">
        <v>38.6</v>
      </c>
      <c r="W49" s="139">
        <v>1.2</v>
      </c>
      <c r="X49" s="139">
        <v>42.3</v>
      </c>
      <c r="Y49" s="139">
        <v>27.4</v>
      </c>
      <c r="Z49" s="139">
        <v>4.7</v>
      </c>
      <c r="AA49" s="139">
        <v>3.3</v>
      </c>
      <c r="AB49" s="139">
        <v>0.3</v>
      </c>
      <c r="AC49" s="139">
        <v>7</v>
      </c>
      <c r="AD49" s="139">
        <v>41.4</v>
      </c>
      <c r="AE49" s="139">
        <v>4.3</v>
      </c>
      <c r="AF49" s="139">
        <v>45.6</v>
      </c>
      <c r="AG49" s="139">
        <v>0.2</v>
      </c>
      <c r="AH49" s="139">
        <v>0.8</v>
      </c>
      <c r="AI49" s="139">
        <v>5.6</v>
      </c>
      <c r="AJ49" s="139">
        <v>17.2</v>
      </c>
      <c r="AK49" s="139">
        <v>2.7</v>
      </c>
      <c r="AL49" s="139"/>
      <c r="AM49" s="62">
        <f>SUM(H49:AL49)</f>
        <v>484.9</v>
      </c>
      <c r="AN49" s="27">
        <v>482.97000000000008</v>
      </c>
      <c r="AO49" s="26">
        <f>+AM49*100/AN49</f>
        <v>100.399610741868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100.39961074186802</v>
      </c>
      <c r="AQ49" s="28">
        <f>COUNT(H49:AL49)</f>
        <v>30</v>
      </c>
      <c r="AR49" s="76">
        <f>COUNTIF(H49:AL49,"&gt;0")</f>
        <v>29</v>
      </c>
      <c r="AS49" s="84"/>
      <c r="AT49" s="77">
        <f>+LOOKUP(1000,H49:AL49)</f>
        <v>2.7</v>
      </c>
      <c r="AU49" s="82"/>
      <c r="AV49" s="134">
        <f>MAX(H49:AL49)</f>
        <v>74.3</v>
      </c>
      <c r="AW49" s="116">
        <v>138.80000000000001</v>
      </c>
      <c r="AX49" s="140">
        <f>+AV49-AW49</f>
        <v>-64.500000000000014</v>
      </c>
      <c r="AY49" s="130">
        <v>24.199999999999996</v>
      </c>
      <c r="AZ49" s="128">
        <f>AR49-AY49</f>
        <v>4.8000000000000043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1</v>
      </c>
      <c r="I50" s="141">
        <v>86.5</v>
      </c>
      <c r="J50" s="141">
        <v>34.200000000000003</v>
      </c>
      <c r="K50" s="141">
        <v>8.8000000000000007</v>
      </c>
      <c r="L50" s="141">
        <v>9.1</v>
      </c>
      <c r="M50" s="141">
        <v>19.5</v>
      </c>
      <c r="N50" s="141">
        <v>34.4</v>
      </c>
      <c r="O50" s="141">
        <v>0</v>
      </c>
      <c r="P50" s="141">
        <v>26.1</v>
      </c>
      <c r="Q50" s="141">
        <v>1</v>
      </c>
      <c r="R50" s="141">
        <v>8.6999999999999993</v>
      </c>
      <c r="S50" s="141">
        <v>8.6999999999999993</v>
      </c>
      <c r="T50" s="141">
        <v>6.6</v>
      </c>
      <c r="U50" s="141">
        <v>15.2</v>
      </c>
      <c r="V50" s="141">
        <v>36.200000000000003</v>
      </c>
      <c r="W50" s="141">
        <v>3.4</v>
      </c>
      <c r="X50" s="141">
        <v>55.6</v>
      </c>
      <c r="Y50" s="141">
        <v>23.7</v>
      </c>
      <c r="Z50" s="141">
        <v>0.9</v>
      </c>
      <c r="AA50" s="141">
        <v>2</v>
      </c>
      <c r="AB50" s="141">
        <v>0.1</v>
      </c>
      <c r="AC50" s="141">
        <v>11.4</v>
      </c>
      <c r="AD50" s="141">
        <v>33.299999999999997</v>
      </c>
      <c r="AE50" s="141">
        <v>18.7</v>
      </c>
      <c r="AF50" s="141">
        <v>13.6</v>
      </c>
      <c r="AG50" s="141">
        <v>0.1</v>
      </c>
      <c r="AH50" s="141">
        <v>0</v>
      </c>
      <c r="AI50" s="141">
        <v>9.9</v>
      </c>
      <c r="AJ50" s="141">
        <v>20</v>
      </c>
      <c r="AK50" s="141">
        <v>2</v>
      </c>
      <c r="AL50" s="141"/>
      <c r="AM50" s="62">
        <f t="shared" ref="AM50:AM54" si="30">SUM(H50:AL50)</f>
        <v>490.69999999999993</v>
      </c>
      <c r="AN50" s="132"/>
      <c r="AO50" s="16"/>
      <c r="AQ50" s="28">
        <f>COUNT(H50:AL50)</f>
        <v>30</v>
      </c>
      <c r="AR50" s="76">
        <f>COUNTIF(H50:AL50,"&gt;0")</f>
        <v>28</v>
      </c>
      <c r="AS50" s="84"/>
      <c r="AT50" s="77">
        <f>+LOOKUP(1000,H50:AL50)</f>
        <v>2</v>
      </c>
      <c r="AU50" s="82"/>
      <c r="AV50" s="134">
        <f>MAX(H50:AL50)</f>
        <v>86.5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67.8</v>
      </c>
      <c r="I51" s="141">
        <v>23.8</v>
      </c>
      <c r="J51" s="141">
        <v>0.6</v>
      </c>
      <c r="K51" s="141">
        <v>40.9</v>
      </c>
      <c r="L51" s="141">
        <v>31</v>
      </c>
      <c r="M51" s="141">
        <v>0</v>
      </c>
      <c r="N51" s="141">
        <v>48</v>
      </c>
      <c r="O51" s="141">
        <v>42.8</v>
      </c>
      <c r="P51" s="141">
        <v>44</v>
      </c>
      <c r="Q51" s="141">
        <v>0</v>
      </c>
      <c r="R51" s="141">
        <v>15.9</v>
      </c>
      <c r="S51" s="141">
        <v>0</v>
      </c>
      <c r="T51" s="141">
        <v>0</v>
      </c>
      <c r="U51" s="141">
        <v>0.8</v>
      </c>
      <c r="V51" s="141">
        <v>0.5</v>
      </c>
      <c r="W51" s="141">
        <v>0</v>
      </c>
      <c r="X51" s="141">
        <v>0.4</v>
      </c>
      <c r="Y51" s="141">
        <v>102.8</v>
      </c>
      <c r="Z51" s="141">
        <v>18.399999999999999</v>
      </c>
      <c r="AA51" s="141">
        <v>0</v>
      </c>
      <c r="AB51" s="141">
        <v>0</v>
      </c>
      <c r="AC51" s="141">
        <v>4.5</v>
      </c>
      <c r="AD51" s="141">
        <v>5</v>
      </c>
      <c r="AE51" s="141">
        <v>3.5</v>
      </c>
      <c r="AF51" s="141">
        <v>27.3</v>
      </c>
      <c r="AG51" s="141">
        <v>3.8</v>
      </c>
      <c r="AH51" s="141">
        <v>0</v>
      </c>
      <c r="AI51" s="141">
        <v>0.3</v>
      </c>
      <c r="AJ51" s="141">
        <v>1.9</v>
      </c>
      <c r="AK51" s="141">
        <v>6.1</v>
      </c>
      <c r="AL51" s="141"/>
      <c r="AM51" s="62">
        <f t="shared" si="30"/>
        <v>490.09999999999997</v>
      </c>
      <c r="AN51" s="27">
        <v>347.3</v>
      </c>
      <c r="AO51" s="26">
        <f>+AM51*100/AN51</f>
        <v>141.11718974949611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141.11718974949608</v>
      </c>
      <c r="AQ51" s="28">
        <f>COUNT(H51:AL51)</f>
        <v>30</v>
      </c>
      <c r="AR51" s="76">
        <f>COUNTIF(H51:AL51,"&gt;0")</f>
        <v>22</v>
      </c>
      <c r="AS51" s="84"/>
      <c r="AT51" s="77">
        <f>+LOOKUP(1000,H51:AL51)</f>
        <v>6.1</v>
      </c>
      <c r="AU51" s="82"/>
      <c r="AV51" s="134">
        <f>MAX(H51:AL51)</f>
        <v>102.8</v>
      </c>
      <c r="AW51" s="116">
        <v>144.1</v>
      </c>
      <c r="AX51" s="140">
        <f>+AV51-AW51</f>
        <v>-41.3</v>
      </c>
      <c r="AY51" s="130">
        <v>19</v>
      </c>
      <c r="AZ51" s="128">
        <f>AR51-AY51</f>
        <v>3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29</v>
      </c>
      <c r="J52" s="141">
        <v>17</v>
      </c>
      <c r="K52" s="141">
        <v>11</v>
      </c>
      <c r="L52" s="141">
        <v>1</v>
      </c>
      <c r="M52" s="141">
        <v>0</v>
      </c>
      <c r="N52" s="141">
        <v>18</v>
      </c>
      <c r="O52" s="141">
        <v>10</v>
      </c>
      <c r="P52" s="141">
        <v>39</v>
      </c>
      <c r="Q52" s="141">
        <v>0</v>
      </c>
      <c r="R52" s="141">
        <v>4</v>
      </c>
      <c r="S52" s="141">
        <v>40</v>
      </c>
      <c r="T52" s="141">
        <v>29</v>
      </c>
      <c r="U52" s="141">
        <v>56</v>
      </c>
      <c r="V52" s="141">
        <v>71</v>
      </c>
      <c r="W52" s="141">
        <v>23</v>
      </c>
      <c r="X52" s="141">
        <v>76</v>
      </c>
      <c r="Y52" s="141">
        <v>5</v>
      </c>
      <c r="Z52" s="141">
        <v>19</v>
      </c>
      <c r="AA52" s="141">
        <v>0</v>
      </c>
      <c r="AB52" s="141">
        <v>0</v>
      </c>
      <c r="AC52" s="141">
        <v>0</v>
      </c>
      <c r="AD52" s="141">
        <v>1</v>
      </c>
      <c r="AE52" s="141">
        <v>18</v>
      </c>
      <c r="AF52" s="141" t="s">
        <v>224</v>
      </c>
      <c r="AG52" s="141">
        <v>0</v>
      </c>
      <c r="AH52" s="141">
        <v>0</v>
      </c>
      <c r="AI52" s="141">
        <v>0</v>
      </c>
      <c r="AJ52" s="141">
        <v>6</v>
      </c>
      <c r="AK52" s="141" t="s">
        <v>224</v>
      </c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135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4</v>
      </c>
      <c r="I53" s="141">
        <v>4</v>
      </c>
      <c r="J53" s="141">
        <v>54</v>
      </c>
      <c r="K53" s="141">
        <v>42</v>
      </c>
      <c r="L53" s="141">
        <v>12</v>
      </c>
      <c r="M53" s="141">
        <v>57</v>
      </c>
      <c r="N53" s="141">
        <v>29</v>
      </c>
      <c r="O53" s="141">
        <v>29</v>
      </c>
      <c r="P53" s="141">
        <v>0</v>
      </c>
      <c r="Q53" s="141">
        <v>15</v>
      </c>
      <c r="R53" s="141" t="s">
        <v>224</v>
      </c>
      <c r="S53" s="141">
        <v>0</v>
      </c>
      <c r="T53" s="141">
        <v>50</v>
      </c>
      <c r="U53" s="141">
        <v>16</v>
      </c>
      <c r="V53" s="141">
        <v>0</v>
      </c>
      <c r="W53" s="141">
        <v>2</v>
      </c>
      <c r="X53" s="141">
        <v>0</v>
      </c>
      <c r="Y53" s="141">
        <v>0</v>
      </c>
      <c r="Z53" s="141">
        <v>20</v>
      </c>
      <c r="AA53" s="141">
        <v>2</v>
      </c>
      <c r="AB53" s="141">
        <v>13</v>
      </c>
      <c r="AC53" s="141">
        <v>39</v>
      </c>
      <c r="AD53" s="141">
        <v>0</v>
      </c>
      <c r="AE53" s="141">
        <v>0</v>
      </c>
      <c r="AF53" s="141">
        <v>35</v>
      </c>
      <c r="AG53" s="141">
        <v>0</v>
      </c>
      <c r="AH53" s="141">
        <v>2</v>
      </c>
      <c r="AI53" s="141">
        <v>7</v>
      </c>
      <c r="AJ53" s="141">
        <v>25</v>
      </c>
      <c r="AK53" s="141">
        <v>42</v>
      </c>
      <c r="AL53" s="141"/>
      <c r="AM53" s="62">
        <f t="shared" si="30"/>
        <v>499</v>
      </c>
      <c r="AN53" s="27">
        <v>567.13448275862072</v>
      </c>
      <c r="AO53" s="26">
        <f>+AM53*100/AN53</f>
        <v>87.986185846572909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91.020192255075415</v>
      </c>
      <c r="AQ53" s="28">
        <f>COUNT(H53:AL53)</f>
        <v>29</v>
      </c>
      <c r="AR53" s="76">
        <f>COUNTIF(H53:AL53,"&gt;0")</f>
        <v>21</v>
      </c>
      <c r="AS53" s="84"/>
      <c r="AT53" s="77">
        <f>+LOOKUP(1000,H53:AL53)</f>
        <v>42</v>
      </c>
      <c r="AU53" s="82"/>
      <c r="AV53" s="134">
        <f>MAX(H53:AL53)</f>
        <v>57</v>
      </c>
      <c r="AW53" s="116">
        <v>171</v>
      </c>
      <c r="AX53" s="140">
        <f>+AV53-AW53</f>
        <v>-114</v>
      </c>
      <c r="AY53" s="130">
        <v>25.137931034482754</v>
      </c>
      <c r="AZ53" s="128">
        <f>AR53-AY53</f>
        <v>-4.1379310344827545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2</v>
      </c>
      <c r="I54" s="141">
        <v>25</v>
      </c>
      <c r="J54" s="141">
        <v>4</v>
      </c>
      <c r="K54" s="141">
        <v>70</v>
      </c>
      <c r="L54" s="141">
        <v>43</v>
      </c>
      <c r="M54" s="141">
        <v>0</v>
      </c>
      <c r="N54" s="141">
        <v>6</v>
      </c>
      <c r="O54" s="141">
        <v>6</v>
      </c>
      <c r="P54" s="141">
        <v>22</v>
      </c>
      <c r="Q54" s="141">
        <v>0</v>
      </c>
      <c r="R54" s="141" t="s">
        <v>224</v>
      </c>
      <c r="S54" s="141">
        <v>6</v>
      </c>
      <c r="T54" s="141">
        <v>5</v>
      </c>
      <c r="U54" s="141">
        <v>17</v>
      </c>
      <c r="V54" s="141">
        <v>3</v>
      </c>
      <c r="W54" s="141">
        <v>10</v>
      </c>
      <c r="X54" s="141">
        <v>17</v>
      </c>
      <c r="Y54" s="141">
        <v>30</v>
      </c>
      <c r="Z54" s="141">
        <v>17</v>
      </c>
      <c r="AA54" s="141">
        <v>0</v>
      </c>
      <c r="AB54" s="141">
        <v>0</v>
      </c>
      <c r="AC54" s="141">
        <v>14</v>
      </c>
      <c r="AD54" s="141">
        <v>3</v>
      </c>
      <c r="AE54" s="141">
        <v>0</v>
      </c>
      <c r="AF54" s="141">
        <v>34</v>
      </c>
      <c r="AG54" s="141">
        <v>0</v>
      </c>
      <c r="AH54" s="141">
        <v>4</v>
      </c>
      <c r="AI54" s="141">
        <v>2</v>
      </c>
      <c r="AJ54" s="141">
        <v>4</v>
      </c>
      <c r="AK54" s="141">
        <v>9</v>
      </c>
      <c r="AL54" s="141"/>
      <c r="AM54" s="62">
        <f t="shared" si="30"/>
        <v>353</v>
      </c>
      <c r="AN54" s="132"/>
      <c r="AO54" s="16"/>
      <c r="AQ54" s="28">
        <f>COUNT(H54:AL54)</f>
        <v>29</v>
      </c>
      <c r="AR54" s="76">
        <f>COUNTIF(H54:AL54,"&gt;0")</f>
        <v>23</v>
      </c>
      <c r="AS54" s="84"/>
      <c r="AT54" s="77">
        <f>+LOOKUP(1000,H54:AL54)</f>
        <v>9</v>
      </c>
      <c r="AU54" s="82"/>
      <c r="AV54" s="134">
        <f>MAX(H54:AL54)</f>
        <v>70</v>
      </c>
      <c r="AW54" s="116">
        <v>166.8</v>
      </c>
      <c r="AX54" s="140">
        <f>+AV54-AW54</f>
        <v>-96.800000000000011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4.7</v>
      </c>
      <c r="I55" s="141">
        <v>6</v>
      </c>
      <c r="J55" s="141">
        <v>10</v>
      </c>
      <c r="K55" s="141">
        <v>18</v>
      </c>
      <c r="L55" s="141">
        <v>35</v>
      </c>
      <c r="M55" s="141">
        <v>16</v>
      </c>
      <c r="N55" s="141">
        <v>1</v>
      </c>
      <c r="O55" s="141">
        <v>1</v>
      </c>
      <c r="P55" s="141">
        <v>7</v>
      </c>
      <c r="Q55" s="141">
        <v>2</v>
      </c>
      <c r="R55" s="141">
        <v>11</v>
      </c>
      <c r="S55" s="141">
        <v>0</v>
      </c>
      <c r="T55" s="141">
        <v>2</v>
      </c>
      <c r="U55" s="141">
        <v>36</v>
      </c>
      <c r="V55" s="141">
        <v>26</v>
      </c>
      <c r="W55" s="141">
        <v>0</v>
      </c>
      <c r="X55" s="141">
        <v>76</v>
      </c>
      <c r="Y55" s="141">
        <v>37</v>
      </c>
      <c r="Z55" s="141">
        <v>29</v>
      </c>
      <c r="AA55" s="141">
        <v>9</v>
      </c>
      <c r="AB55" s="141">
        <v>0</v>
      </c>
      <c r="AC55" s="141">
        <v>25</v>
      </c>
      <c r="AD55" s="141">
        <v>10</v>
      </c>
      <c r="AE55" s="141">
        <v>9</v>
      </c>
      <c r="AF55" s="141">
        <v>35</v>
      </c>
      <c r="AG55" s="141">
        <v>2</v>
      </c>
      <c r="AH55" s="141">
        <v>0</v>
      </c>
      <c r="AI55" s="141">
        <v>0</v>
      </c>
      <c r="AJ55" s="141">
        <v>0</v>
      </c>
      <c r="AK55" s="141">
        <v>9</v>
      </c>
      <c r="AL55" s="141"/>
      <c r="AM55" s="62">
        <f>SUM(H55:AL55)</f>
        <v>416.7</v>
      </c>
      <c r="AN55" s="27">
        <v>392.43</v>
      </c>
      <c r="AO55" s="26">
        <f>+AM55*100/AN55</f>
        <v>106.1845424661723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106.18454246617232</v>
      </c>
      <c r="AQ55" s="28">
        <f>COUNT(H55:AL55)</f>
        <v>30</v>
      </c>
      <c r="AR55" s="76">
        <f>COUNTIF(H55:AL55,"&gt;0")</f>
        <v>24</v>
      </c>
      <c r="AS55" s="84"/>
      <c r="AT55" s="77">
        <f>+LOOKUP(1000,H55:AL55)</f>
        <v>9</v>
      </c>
      <c r="AU55" s="82"/>
      <c r="AV55" s="134">
        <f>MAX(H55:AL55)</f>
        <v>76</v>
      </c>
      <c r="AW55" s="116">
        <v>136.1</v>
      </c>
      <c r="AX55" s="140">
        <f>+AV55-AW55</f>
        <v>-60.099999999999994</v>
      </c>
      <c r="AY55" s="130">
        <v>21.666666666666664</v>
      </c>
      <c r="AZ55" s="128">
        <f>AR55-AY55</f>
        <v>2.3333333333333357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18</v>
      </c>
      <c r="I56" s="141">
        <v>20.6</v>
      </c>
      <c r="J56" s="141">
        <v>39.299999999999997</v>
      </c>
      <c r="K56" s="141">
        <v>2</v>
      </c>
      <c r="L56" s="141">
        <v>0.1</v>
      </c>
      <c r="M56" s="141">
        <v>1</v>
      </c>
      <c r="N56" s="141">
        <v>19.3</v>
      </c>
      <c r="O56" s="141">
        <v>2.2999999999999998</v>
      </c>
      <c r="P56" s="141">
        <v>7.7</v>
      </c>
      <c r="Q56" s="141">
        <v>1.7</v>
      </c>
      <c r="R56" s="141">
        <v>63.6</v>
      </c>
      <c r="S56" s="141">
        <v>5.0999999999999996</v>
      </c>
      <c r="T56" s="141">
        <v>50.1</v>
      </c>
      <c r="U56" s="141">
        <v>0.5</v>
      </c>
      <c r="V56" s="141">
        <v>4.8</v>
      </c>
      <c r="W56" s="141">
        <v>17.600000000000001</v>
      </c>
      <c r="X56" s="141">
        <v>4.4000000000000004</v>
      </c>
      <c r="Y56" s="141">
        <v>7.1</v>
      </c>
      <c r="Z56" s="141">
        <v>1.9</v>
      </c>
      <c r="AA56" s="141">
        <v>7</v>
      </c>
      <c r="AB56" s="141">
        <v>61.8</v>
      </c>
      <c r="AC56" s="141">
        <v>48.5</v>
      </c>
      <c r="AD56" s="141">
        <v>12.6</v>
      </c>
      <c r="AE56" s="141">
        <v>112.6</v>
      </c>
      <c r="AF56" s="141">
        <v>0.1</v>
      </c>
      <c r="AG56" s="141">
        <v>1.2</v>
      </c>
      <c r="AH56" s="141">
        <v>0.9</v>
      </c>
      <c r="AI56" s="141">
        <v>1.6</v>
      </c>
      <c r="AJ56" s="141">
        <v>16.600000000000001</v>
      </c>
      <c r="AK56" s="141">
        <v>34.299999999999997</v>
      </c>
      <c r="AL56" s="141"/>
      <c r="AM56" s="62">
        <f>SUM(H56:AL56)</f>
        <v>564.29999999999995</v>
      </c>
      <c r="AN56" s="132">
        <v>418.45833333333326</v>
      </c>
      <c r="AO56" s="26">
        <f>+AM56*100/AN56</f>
        <v>134.85213581599123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134.85213581599126</v>
      </c>
      <c r="AQ56" s="28">
        <f>COUNT(H56:AL56)</f>
        <v>30</v>
      </c>
      <c r="AR56" s="76">
        <f>COUNTIF(H56:AL56,"&gt;0")</f>
        <v>30</v>
      </c>
      <c r="AS56" s="84"/>
      <c r="AT56" s="77">
        <f>+LOOKUP(1000,H56:AL56)</f>
        <v>34.299999999999997</v>
      </c>
      <c r="AU56" s="82"/>
      <c r="AV56" s="134">
        <f>MAX(H56:AL56)</f>
        <v>112.6</v>
      </c>
      <c r="AW56" s="116">
        <v>116</v>
      </c>
      <c r="AX56" s="140">
        <f>+AV56-AW56</f>
        <v>-3.4000000000000057</v>
      </c>
      <c r="AY56" s="130">
        <v>23.992003850291599</v>
      </c>
      <c r="AZ56" s="128">
        <f>AR56-AY56</f>
        <v>6.0079961497084007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 t="s">
        <v>224</v>
      </c>
      <c r="S57" s="141" t="s">
        <v>224</v>
      </c>
      <c r="T57" s="141" t="s">
        <v>224</v>
      </c>
      <c r="U57" s="141" t="s">
        <v>224</v>
      </c>
      <c r="V57" s="141" t="s">
        <v>224</v>
      </c>
      <c r="W57" s="141" t="s">
        <v>224</v>
      </c>
      <c r="X57" s="141" t="s">
        <v>224</v>
      </c>
      <c r="Y57" s="141" t="s">
        <v>224</v>
      </c>
      <c r="Z57" s="141" t="s">
        <v>224</v>
      </c>
      <c r="AA57" s="141" t="s">
        <v>224</v>
      </c>
      <c r="AB57" s="141" t="s">
        <v>224</v>
      </c>
      <c r="AC57" s="141" t="s">
        <v>224</v>
      </c>
      <c r="AD57" s="141" t="s">
        <v>224</v>
      </c>
      <c r="AE57" s="141" t="s">
        <v>224</v>
      </c>
      <c r="AF57" s="141" t="s">
        <v>224</v>
      </c>
      <c r="AG57" s="141" t="s">
        <v>224</v>
      </c>
      <c r="AH57" s="141" t="s">
        <v>224</v>
      </c>
      <c r="AI57" s="141" t="s">
        <v>224</v>
      </c>
      <c r="AJ57" s="141" t="s">
        <v>224</v>
      </c>
      <c r="AK57" s="141" t="s">
        <v>224</v>
      </c>
      <c r="AL57" s="141"/>
      <c r="AM57" s="136"/>
      <c r="AN57" s="132">
        <v>422.90769230769223</v>
      </c>
      <c r="AS57" s="84"/>
      <c r="AU57" s="82"/>
      <c r="AV57" s="17"/>
      <c r="AW57" s="116">
        <v>194.7</v>
      </c>
      <c r="AX57" s="140"/>
      <c r="AY57" s="130">
        <v>22.884615384615383</v>
      </c>
      <c r="AZ57" s="128">
        <f>AR57-AY57</f>
        <v>-22.884615384615383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14.7</v>
      </c>
      <c r="I58" s="139">
        <v>9.1999999999999993</v>
      </c>
      <c r="J58" s="139">
        <v>0</v>
      </c>
      <c r="K58" s="139">
        <v>0</v>
      </c>
      <c r="L58" s="139">
        <v>15.3</v>
      </c>
      <c r="M58" s="139">
        <v>0</v>
      </c>
      <c r="N58" s="139">
        <v>7.6</v>
      </c>
      <c r="O58" s="139">
        <v>2.5</v>
      </c>
      <c r="P58" s="139">
        <v>2.2000000000000002</v>
      </c>
      <c r="Q58" s="139">
        <v>30.7</v>
      </c>
      <c r="R58" s="139">
        <v>0.3</v>
      </c>
      <c r="S58" s="139">
        <v>7.5</v>
      </c>
      <c r="T58" s="139">
        <v>9.3000000000000007</v>
      </c>
      <c r="U58" s="139">
        <v>0.6</v>
      </c>
      <c r="V58" s="139">
        <v>0.8</v>
      </c>
      <c r="W58" s="139">
        <v>0</v>
      </c>
      <c r="X58" s="139">
        <v>0</v>
      </c>
      <c r="Y58" s="139">
        <v>0</v>
      </c>
      <c r="Z58" s="139">
        <v>0</v>
      </c>
      <c r="AA58" s="139">
        <v>1.9</v>
      </c>
      <c r="AB58" s="139">
        <v>0.3</v>
      </c>
      <c r="AC58" s="139">
        <v>0</v>
      </c>
      <c r="AD58" s="139">
        <v>0</v>
      </c>
      <c r="AE58" s="139">
        <v>16.399999999999999</v>
      </c>
      <c r="AF58" s="139">
        <v>0.3</v>
      </c>
      <c r="AG58" s="139">
        <v>2.1</v>
      </c>
      <c r="AH58" s="139">
        <v>12.9</v>
      </c>
      <c r="AI58" s="139">
        <v>0</v>
      </c>
      <c r="AJ58" s="139">
        <v>1.2</v>
      </c>
      <c r="AK58" s="139">
        <v>0</v>
      </c>
      <c r="AL58" s="139"/>
      <c r="AM58" s="62">
        <f>SUM(H58:AL58)</f>
        <v>135.79999999999995</v>
      </c>
      <c r="AN58" s="27">
        <v>162.76206896551724</v>
      </c>
      <c r="AO58" s="26">
        <f>+AM58*100/AN58</f>
        <v>83.4346729942162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83.4346729942162</v>
      </c>
      <c r="AQ58" s="28">
        <f>COUNT(H58:AL58)</f>
        <v>30</v>
      </c>
      <c r="AR58" s="76">
        <f>COUNTIF(H58:AL58,"&gt;0")</f>
        <v>19</v>
      </c>
      <c r="AS58" s="84"/>
      <c r="AT58" s="77">
        <f>+LOOKUP(1000,H58:AL58)</f>
        <v>0</v>
      </c>
      <c r="AU58" s="82"/>
      <c r="AV58" s="134">
        <f>MAX(H58:AL58)</f>
        <v>30.7</v>
      </c>
      <c r="AW58" s="116">
        <v>87.7</v>
      </c>
      <c r="AX58" s="140">
        <f>+AV58-AW58</f>
        <v>-57</v>
      </c>
      <c r="AY58" s="130">
        <v>12.586206896551726</v>
      </c>
      <c r="AZ58" s="128">
        <f>AR58-AY58</f>
        <v>6.413793103448274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D22:AE25 AD27:AE31 AD33:AE33 AD35:AE36 AD38:AE44 AD46:AE51 AD53:AE54 AD56:AE56 AD58:AE58 AE22:AI22">
    <cfRule type="containsText" dxfId="580" priority="4997" stopIfTrue="1" operator="containsText" text="sd">
      <formula>NOT(ISERROR(SEARCH("sd",AD4)))</formula>
    </cfRule>
  </conditionalFormatting>
  <conditionalFormatting sqref="AD4:AE8 AD10:AE19 AE22:AI22 AD22:AE25 AD27:AE31 AD33:AE33 AD35:AE36 AD38:AE44 AD46:AE51 AD53:AE54 AD56:AE56 AD58:AE58">
    <cfRule type="cellIs" dxfId="579" priority="4996" stopIfTrue="1" operator="greaterThanOrEqual">
      <formula>40</formula>
    </cfRule>
  </conditionalFormatting>
  <conditionalFormatting sqref="AD21:AE25 AE22:AI22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 AE22:AI22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Precipitacion</vt:lpstr>
      <vt:lpstr>Hoja1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2025-03-01T11:49:58Z</cp:lastPrinted>
  <dcterms:created xsi:type="dcterms:W3CDTF">2008-03-09T12:19:47Z</dcterms:created>
  <dcterms:modified xsi:type="dcterms:W3CDTF">2026-07-31T13:33:14Z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