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7E665CB9-693A-453D-944C-23DE9BBA4C02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<sst xmlns="http://schemas.openxmlformats.org/spreadsheetml/2006/main" count="497" uniqueCount="225">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</sst>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G24" sqref="AG2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>
        <v>0</v>
      </c>
      <c r="AD4" s="139">
        <v>1.8</v>
      </c>
      <c r="AE4" s="139">
        <v>14.5</v>
      </c>
      <c r="AF4" s="139"/>
      <c r="AG4" s="139"/>
      <c r="AH4" s="139"/>
      <c r="AI4" s="139"/>
      <c r="AJ4" s="139"/>
      <c r="AK4" s="139"/>
      <c r="AL4" s="139"/>
      <c r="AM4" s="62">
        <f>+SUM(H4:AL4)</f>
        <v>157.69999999999999</v>
      </c>
      <c r="AN4" s="27">
        <v>186.3615384615384</v>
      </c>
      <c r="AO4" s="26">
        <f>+AM4*100/AN4</f>
        <v>84.620464770710385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105.77558096338799</v>
      </c>
      <c r="AQ4" s="28">
        <f>COUNT(H4:AL4)</f>
        <v>24</v>
      </c>
      <c r="AR4" s="76">
        <f>COUNTIF(H4:AL4,"&gt;0")</f>
        <v>23</v>
      </c>
      <c r="AS4" s="84"/>
      <c r="AT4" s="77">
        <f>+LOOKUP(1000,H4:AL4)</f>
        <v>14.5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6.9469135802469175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>
        <v>0</v>
      </c>
      <c r="AD5" s="139">
        <v>3.4</v>
      </c>
      <c r="AE5" s="139">
        <v>2.1</v>
      </c>
      <c r="AF5" s="139"/>
      <c r="AG5" s="139"/>
      <c r="AH5" s="139"/>
      <c r="AI5" s="139"/>
      <c r="AJ5" s="139"/>
      <c r="AK5" s="139"/>
      <c r="AL5" s="139"/>
      <c r="AM5" s="62">
        <f>+SUM(H5:AL5)</f>
        <v>113.39999999999999</v>
      </c>
      <c r="AN5" s="27">
        <v>156.89199999999997</v>
      </c>
      <c r="AO5" s="26">
        <f t="shared" ref="AO5:AO6" si="0">+AM5*100/AN5</f>
        <v>72.279019962776957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90.348774953471178</v>
      </c>
      <c r="AQ5" s="30">
        <f>COUNT(H5:AL5)</f>
        <v>24</v>
      </c>
      <c r="AR5" s="76">
        <f>COUNTIF(H5:AL5,"&gt;0")</f>
        <v>14</v>
      </c>
      <c r="AS5" s="84"/>
      <c r="AT5" s="77">
        <f>+LOOKUP(1000,H5:AL5)</f>
        <v>2.1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-1.9051282051282037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>
        <v>0</v>
      </c>
      <c r="AD6" s="139">
        <v>2</v>
      </c>
      <c r="AE6" s="139">
        <v>0</v>
      </c>
      <c r="AF6" s="139"/>
      <c r="AG6" s="139"/>
      <c r="AH6" s="139"/>
      <c r="AI6" s="139"/>
      <c r="AJ6" s="139"/>
      <c r="AK6" s="139"/>
      <c r="AL6" s="139"/>
      <c r="AM6" s="62">
        <f>+SUM(H6:AL6)</f>
        <v>60.099999999999994</v>
      </c>
      <c r="AN6" s="27">
        <v>61.957142857142856</v>
      </c>
      <c r="AO6" s="26">
        <f t="shared" si="0"/>
        <v>97.002536315425402</v>
      </c>
      <c r="AP6" s="74">
        <f t="shared" si="1"/>
        <v>121.25317039428174</v>
      </c>
      <c r="AQ6" s="28">
        <f>COUNT(H6:AL6)</f>
        <v>24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-3.1711111111111094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0.1</v>
      </c>
      <c r="AE7" s="141">
        <v>0</v>
      </c>
      <c r="AF7" s="141"/>
      <c r="AG7" s="141"/>
      <c r="AH7" s="141"/>
      <c r="AI7" s="141"/>
      <c r="AJ7" s="141"/>
      <c r="AK7" s="141"/>
      <c r="AL7" s="141"/>
      <c r="AM7" s="62">
        <f>+SUM(H7:AL7)</f>
        <v>0.1</v>
      </c>
      <c r="AN7" s="132"/>
      <c r="AQ7" s="28">
        <f>COUNT(H7:AL7)</f>
        <v>24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0.1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>
        <v>1.2</v>
      </c>
      <c r="AD8" s="139">
        <v>4.5999999999999996</v>
      </c>
      <c r="AE8" s="139">
        <v>1.5</v>
      </c>
      <c r="AF8" s="139"/>
      <c r="AG8" s="139"/>
      <c r="AH8" s="139"/>
      <c r="AI8" s="139"/>
      <c r="AJ8" s="139"/>
      <c r="AK8" s="139"/>
      <c r="AL8" s="139"/>
      <c r="AM8" s="62">
        <f>+SUM(H8:AL8)</f>
        <v>51.500000000000007</v>
      </c>
      <c r="AN8" s="27">
        <v>121.09629629629627</v>
      </c>
      <c r="AO8" s="26">
        <f>+AM8*100/AN8</f>
        <v>42.528137998531946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53.160172498164933</v>
      </c>
      <c r="AQ8" s="28">
        <f>COUNT(H8:AL8)</f>
        <v>24</v>
      </c>
      <c r="AR8" s="76">
        <f>COUNTIF(H8:AL8,"&gt;0")</f>
        <v>6</v>
      </c>
      <c r="AS8" s="84"/>
      <c r="AT8" s="77">
        <f>+LOOKUP(1000,H8:AL8)</f>
        <v>1.5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-2.5322222222222202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>
        <v>0</v>
      </c>
      <c r="AD9" s="141">
        <v>2.6</v>
      </c>
      <c r="AE9" s="141">
        <v>0</v>
      </c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>
        <v>0</v>
      </c>
      <c r="AD10" s="141">
        <v>1.8</v>
      </c>
      <c r="AE10" s="141">
        <v>0</v>
      </c>
      <c r="AF10" s="141"/>
      <c r="AG10" s="141"/>
      <c r="AH10" s="141"/>
      <c r="AI10" s="141"/>
      <c r="AJ10" s="141"/>
      <c r="AK10" s="141"/>
      <c r="AL10" s="141"/>
      <c r="AM10" s="62">
        <f>+SUM(H10:AL10)</f>
        <v>30</v>
      </c>
      <c r="AN10" s="132"/>
      <c r="AQ10" s="28">
        <f t="shared" ref="AQ10:AQ16" si="3">COUNT(H10:AL10)</f>
        <v>22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0.2</v>
      </c>
      <c r="AE11" s="139">
        <v>0</v>
      </c>
      <c r="AF11" s="139"/>
      <c r="AG11" s="139"/>
      <c r="AH11" s="139"/>
      <c r="AI11" s="139"/>
      <c r="AJ11" s="139"/>
      <c r="AK11" s="139"/>
      <c r="AL11" s="139"/>
      <c r="AM11" s="62">
        <f>+SUM(H11:AL11)</f>
        <v>0.2</v>
      </c>
      <c r="AN11" s="27">
        <v>17.284000000000002</v>
      </c>
      <c r="AO11" s="26">
        <f>+AM11*100/AN11</f>
        <v>1.1571395510298541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54.155423999999996</v>
      </c>
      <c r="AQ11" s="28">
        <f t="shared" si="3"/>
        <v>24</v>
      </c>
      <c r="AR11" s="76">
        <f t="shared" si="4"/>
        <v>1</v>
      </c>
      <c r="AS11" s="84"/>
      <c r="AT11" s="77">
        <f t="shared" si="5"/>
        <v>0</v>
      </c>
      <c r="AU11" s="82"/>
      <c r="AV11" s="134">
        <f t="shared" si="6"/>
        <v>0.2</v>
      </c>
      <c r="AW11" s="116">
        <v>67.3</v>
      </c>
      <c r="AX11" s="140">
        <f>+AV11-AW11</f>
        <v>-67.099999999999994</v>
      </c>
      <c r="AY11" s="130">
        <v>1.9333333333333331</v>
      </c>
      <c r="AZ11" s="128">
        <f t="shared" ref="AZ11:AZ16" si="7">AR11-AY11</f>
        <v>-0.93333333333333313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>
        <v>0</v>
      </c>
      <c r="AD12" s="139">
        <v>1.3</v>
      </c>
      <c r="AE12" s="139">
        <v>0</v>
      </c>
      <c r="AF12" s="139"/>
      <c r="AG12" s="139"/>
      <c r="AH12" s="139"/>
      <c r="AI12" s="139"/>
      <c r="AJ12" s="139"/>
      <c r="AK12" s="139"/>
      <c r="AL12" s="139"/>
      <c r="AM12" s="62">
        <f>SUM(H12:AL12)</f>
        <v>7.6000000000000005</v>
      </c>
      <c r="AN12" s="27">
        <v>71.580769230769235</v>
      </c>
      <c r="AO12" s="26">
        <f>+AM12*100/AN12</f>
        <v>10.61737682016012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13.271721025200153</v>
      </c>
      <c r="AQ12" s="28">
        <f t="shared" si="3"/>
        <v>24</v>
      </c>
      <c r="AR12" s="76">
        <f t="shared" si="4"/>
        <v>3</v>
      </c>
      <c r="AS12" s="84"/>
      <c r="AT12" s="77">
        <f t="shared" si="5"/>
        <v>0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-2.8724137931034459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>
        <v>1.2</v>
      </c>
      <c r="AD13" s="141">
        <v>2.5</v>
      </c>
      <c r="AE13" s="141">
        <v>0</v>
      </c>
      <c r="AF13" s="141"/>
      <c r="AG13" s="141"/>
      <c r="AH13" s="141"/>
      <c r="AI13" s="141"/>
      <c r="AJ13" s="141"/>
      <c r="AK13" s="141"/>
      <c r="AL13" s="141"/>
      <c r="AM13" s="62">
        <f>SUM(H13:AL13)</f>
        <v>89.100000000000009</v>
      </c>
      <c r="AN13" s="27">
        <v>133.44074074074072</v>
      </c>
      <c r="AO13" s="26">
        <f t="shared" ref="AO13:AO14" si="8">+AM13*100/AN13</f>
        <v>66.77121207915846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83.464015098948096</v>
      </c>
      <c r="AQ13" s="28">
        <f t="shared" si="3"/>
        <v>24</v>
      </c>
      <c r="AR13" s="76">
        <f t="shared" si="4"/>
        <v>9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-1.8433333333333337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>
        <v>0</v>
      </c>
      <c r="AD14" s="141">
        <v>0</v>
      </c>
      <c r="AE14" s="141">
        <v>0</v>
      </c>
      <c r="AF14" s="141"/>
      <c r="AG14" s="141"/>
      <c r="AH14" s="141"/>
      <c r="AI14" s="141"/>
      <c r="AJ14" s="141"/>
      <c r="AK14" s="141"/>
      <c r="AL14" s="141"/>
      <c r="AM14" s="62">
        <f>SUM(H14:AL14)</f>
        <v>92.4</v>
      </c>
      <c r="AN14" s="27">
        <v>135.38000000000002</v>
      </c>
      <c r="AO14" s="26">
        <f t="shared" si="8"/>
        <v>68.252326783867616</v>
      </c>
      <c r="AP14" s="74">
        <f t="shared" si="9"/>
        <v>85.315408479834517</v>
      </c>
      <c r="AQ14" s="28">
        <f t="shared" si="3"/>
        <v>24</v>
      </c>
      <c r="AR14" s="76">
        <f t="shared" si="4"/>
        <v>8</v>
      </c>
      <c r="AS14" s="84"/>
      <c r="AT14" s="77">
        <f t="shared" si="5"/>
        <v>0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-1.3178571428571395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>
        <v>7.9</v>
      </c>
      <c r="AD15" s="139">
        <v>64.5</v>
      </c>
      <c r="AE15" s="139">
        <v>0</v>
      </c>
      <c r="AF15" s="139"/>
      <c r="AG15" s="139"/>
      <c r="AH15" s="139"/>
      <c r="AI15" s="139"/>
      <c r="AJ15" s="139"/>
      <c r="AK15" s="139"/>
      <c r="AL15" s="139"/>
      <c r="AM15" s="62">
        <f>SUM(H15:AL15)</f>
        <v>191.3</v>
      </c>
      <c r="AN15" s="27">
        <v>165.37857142857143</v>
      </c>
      <c r="AO15" s="26">
        <f>+AM15*100/AN15</f>
        <v>115.67399473070444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144.59249341338054</v>
      </c>
      <c r="AQ15" s="28">
        <f t="shared" si="3"/>
        <v>24</v>
      </c>
      <c r="AR15" s="76">
        <f t="shared" si="4"/>
        <v>8</v>
      </c>
      <c r="AS15" s="84"/>
      <c r="AT15" s="77">
        <f t="shared" si="5"/>
        <v>0</v>
      </c>
      <c r="AU15" s="82"/>
      <c r="AV15" s="134">
        <f t="shared" si="6"/>
        <v>64.5</v>
      </c>
      <c r="AW15" s="116">
        <v>106</v>
      </c>
      <c r="AX15" s="140">
        <f>+AV15-AW15</f>
        <v>-41.5</v>
      </c>
      <c r="AY15" s="130">
        <v>12.274252873563215</v>
      </c>
      <c r="AZ15" s="128">
        <f t="shared" si="7"/>
        <v>-4.2742528735632153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>
        <v>0</v>
      </c>
      <c r="AD16" s="139">
        <v>66.3</v>
      </c>
      <c r="AE16" s="139">
        <v>1.6</v>
      </c>
      <c r="AF16" s="139"/>
      <c r="AG16" s="139"/>
      <c r="AH16" s="139"/>
      <c r="AI16" s="139"/>
      <c r="AJ16" s="139"/>
      <c r="AK16" s="139"/>
      <c r="AL16" s="139"/>
      <c r="AM16" s="62">
        <f>SUM(H16:AL16)</f>
        <v>247.49999999999997</v>
      </c>
      <c r="AN16" s="27">
        <v>337.6133333333334</v>
      </c>
      <c r="AO16" s="26">
        <f>+AM16*100/AN16</f>
        <v>73.308716085462635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91.635895106828301</v>
      </c>
      <c r="AQ16" s="28">
        <f t="shared" si="3"/>
        <v>24</v>
      </c>
      <c r="AR16" s="76">
        <f t="shared" si="4"/>
        <v>18</v>
      </c>
      <c r="AS16" s="84"/>
      <c r="AT16" s="80">
        <f t="shared" si="5"/>
        <v>1.6</v>
      </c>
      <c r="AU16" s="82"/>
      <c r="AV16" s="134">
        <f t="shared" si="6"/>
        <v>66.3</v>
      </c>
      <c r="AW16" s="116">
        <v>182.7</v>
      </c>
      <c r="AX16" s="140">
        <f>+AV16-AW16</f>
        <v>-116.39999999999999</v>
      </c>
      <c r="AY16" s="130">
        <v>18.833333333333332</v>
      </c>
      <c r="AZ16" s="128">
        <f t="shared" si="7"/>
        <v>-0.83333333333333215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>
        <v>2.9</v>
      </c>
      <c r="AD18" s="139">
        <v>1.3</v>
      </c>
      <c r="AE18" s="139">
        <v>0</v>
      </c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218.20000000000002</v>
      </c>
      <c r="AN18" s="27">
        <v>240.65172413793104</v>
      </c>
      <c r="AO18" s="26">
        <f t="shared" ref="AO18:AO19" si="12">+AM18*100/AN18</f>
        <v>90.670449497771855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113.33806187221484</v>
      </c>
      <c r="AQ18" s="28">
        <f t="shared" ref="AQ18:AQ31" si="14">COUNT(H18:AL18)</f>
        <v>24</v>
      </c>
      <c r="AR18" s="76">
        <f t="shared" ref="AR18:AR31" si="15">COUNTIF(H18:AL18,"&gt;0")</f>
        <v>12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-0.3448275862068968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>
        <v>3.4</v>
      </c>
      <c r="AD19" s="139">
        <v>7.7</v>
      </c>
      <c r="AE19" s="139">
        <v>0</v>
      </c>
      <c r="AF19" s="139"/>
      <c r="AG19" s="139"/>
      <c r="AH19" s="139"/>
      <c r="AI19" s="139"/>
      <c r="AJ19" s="139"/>
      <c r="AK19" s="139"/>
      <c r="AL19" s="139"/>
      <c r="AM19" s="62">
        <f t="shared" si="11"/>
        <v>48.9</v>
      </c>
      <c r="AN19" s="27">
        <v>79.006896551724154</v>
      </c>
      <c r="AO19" s="26">
        <f t="shared" si="12"/>
        <v>61.893331005586582</v>
      </c>
      <c r="AP19" s="74">
        <f t="shared" si="13"/>
        <v>77.366663756983215</v>
      </c>
      <c r="AQ19" s="28">
        <f t="shared" si="14"/>
        <v>24</v>
      </c>
      <c r="AR19" s="76">
        <f t="shared" si="15"/>
        <v>10</v>
      </c>
      <c r="AS19" s="84"/>
      <c r="AT19" s="77">
        <f t="shared" si="16"/>
        <v>0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-1.482758620689653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>
        <v>0.1</v>
      </c>
      <c r="AD21" s="139">
        <v>0.1</v>
      </c>
      <c r="AE21" s="139">
        <v>0</v>
      </c>
      <c r="AF21" s="139"/>
      <c r="AG21" s="139"/>
      <c r="AH21" s="139"/>
      <c r="AI21" s="139"/>
      <c r="AJ21" s="139"/>
      <c r="AK21" s="139"/>
      <c r="AL21" s="139"/>
      <c r="AM21" s="62">
        <f t="shared" si="11"/>
        <v>37.1</v>
      </c>
      <c r="AN21" s="27">
        <v>38.28</v>
      </c>
      <c r="AO21" s="26">
        <f>+AM21*100/AN21</f>
        <v>96.917450365726225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121.14681295715778</v>
      </c>
      <c r="AQ21" s="28">
        <f t="shared" si="14"/>
        <v>24</v>
      </c>
      <c r="AR21" s="76">
        <f t="shared" si="15"/>
        <v>14</v>
      </c>
      <c r="AS21" s="84"/>
      <c r="AT21" s="77">
        <f t="shared" si="16"/>
        <v>0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5.7200000000000042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>
        <v>0</v>
      </c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1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>
        <v>7.4</v>
      </c>
      <c r="AD23" s="141">
        <v>22.9</v>
      </c>
      <c r="AE23" s="141">
        <v>0</v>
      </c>
      <c r="AF23" s="141"/>
      <c r="AG23" s="141"/>
      <c r="AH23" s="141"/>
      <c r="AI23" s="141"/>
      <c r="AJ23" s="141"/>
      <c r="AK23" s="141"/>
      <c r="AL23" s="141"/>
      <c r="AM23" s="62">
        <f t="shared" si="11"/>
        <v>53.2</v>
      </c>
      <c r="AN23" s="132"/>
      <c r="AQ23" s="28">
        <f t="shared" si="14"/>
        <v>24</v>
      </c>
      <c r="AR23" s="76">
        <f t="shared" si="15"/>
        <v>5</v>
      </c>
      <c r="AS23" s="84"/>
      <c r="AT23" s="77">
        <f t="shared" si="16"/>
        <v>0</v>
      </c>
      <c r="AU23" s="82"/>
      <c r="AV23" s="134">
        <f t="shared" si="17"/>
        <v>22.9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>
        <v>9.5</v>
      </c>
      <c r="AD24" s="139">
        <v>16.899999999999999</v>
      </c>
      <c r="AE24" s="139">
        <v>0</v>
      </c>
      <c r="AF24" s="139"/>
      <c r="AG24" s="139"/>
      <c r="AH24" s="139"/>
      <c r="AI24" s="139"/>
      <c r="AJ24" s="139"/>
      <c r="AK24" s="139"/>
      <c r="AL24" s="139"/>
      <c r="AM24" s="62">
        <f t="shared" si="11"/>
        <v>78.099999999999994</v>
      </c>
      <c r="AN24" s="27">
        <v>155.72666666666663</v>
      </c>
      <c r="AO24" s="26">
        <f t="shared" ref="AO24:AO29" si="20">+AM24*100/AN24</f>
        <v>50.151975683890583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62.689969604863236</v>
      </c>
      <c r="AQ24" s="28">
        <f t="shared" si="14"/>
        <v>24</v>
      </c>
      <c r="AR24" s="76">
        <f t="shared" si="15"/>
        <v>8</v>
      </c>
      <c r="AS24" s="84"/>
      <c r="AT24" s="77">
        <f t="shared" si="16"/>
        <v>0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-7.2666666666666639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>
        <v>1</v>
      </c>
      <c r="AD25" s="141">
        <v>4.5999999999999996</v>
      </c>
      <c r="AE25" s="141" t="s">
        <v>224</v>
      </c>
      <c r="AF25" s="141"/>
      <c r="AG25" s="141"/>
      <c r="AH25" s="141"/>
      <c r="AI25" s="141"/>
      <c r="AJ25" s="141"/>
      <c r="AK25" s="141"/>
      <c r="AL25" s="141"/>
      <c r="AM25" s="62">
        <f t="shared" si="11"/>
        <v>20.5</v>
      </c>
      <c r="AN25" s="27">
        <v>69.867857142857147</v>
      </c>
      <c r="AO25" s="26">
        <f t="shared" si="20"/>
        <v>29.341103102796094</v>
      </c>
      <c r="AP25" s="74">
        <f t="shared" si="21"/>
        <v>38.271004047125338</v>
      </c>
      <c r="AQ25" s="28">
        <f t="shared" si="14"/>
        <v>23</v>
      </c>
      <c r="AR25" s="76">
        <f t="shared" si="15"/>
        <v>8</v>
      </c>
      <c r="AS25" s="84"/>
      <c r="AT25" s="77">
        <f t="shared" si="16"/>
        <v>4.5999999999999996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-4.5180459770114947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>
        <v>5</v>
      </c>
      <c r="AD27" s="139">
        <v>0.2</v>
      </c>
      <c r="AE27" s="139">
        <v>0</v>
      </c>
      <c r="AF27" s="139"/>
      <c r="AG27" s="139"/>
      <c r="AH27" s="139"/>
      <c r="AI27" s="139"/>
      <c r="AJ27" s="139"/>
      <c r="AK27" s="139"/>
      <c r="AL27" s="139"/>
      <c r="AM27" s="62">
        <f t="shared" si="11"/>
        <v>58</v>
      </c>
      <c r="AN27" s="27">
        <v>128.83103448275861</v>
      </c>
      <c r="AO27" s="26">
        <f t="shared" si="20"/>
        <v>45.020208238537514</v>
      </c>
      <c r="AP27" s="74">
        <f t="shared" si="21"/>
        <v>56.275260298171894</v>
      </c>
      <c r="AQ27" s="28">
        <f t="shared" si="14"/>
        <v>24</v>
      </c>
      <c r="AR27" s="76">
        <f t="shared" si="15"/>
        <v>7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-6.6888888888888847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>
        <v>1.7</v>
      </c>
      <c r="AD28" s="139">
        <v>0.1</v>
      </c>
      <c r="AE28" s="139">
        <v>0</v>
      </c>
      <c r="AF28" s="139"/>
      <c r="AG28" s="139"/>
      <c r="AH28" s="139"/>
      <c r="AI28" s="139"/>
      <c r="AJ28" s="139"/>
      <c r="AK28" s="139"/>
      <c r="AL28" s="139"/>
      <c r="AM28" s="62">
        <f t="shared" si="11"/>
        <v>45.5</v>
      </c>
      <c r="AN28" s="27">
        <v>101.82962962962964</v>
      </c>
      <c r="AO28" s="26">
        <f t="shared" si="20"/>
        <v>44.682476176620348</v>
      </c>
      <c r="AP28" s="74">
        <f t="shared" si="21"/>
        <v>55.85309522077543</v>
      </c>
      <c r="AQ28" s="28">
        <f t="shared" si="14"/>
        <v>24</v>
      </c>
      <c r="AR28" s="76">
        <f t="shared" si="15"/>
        <v>10</v>
      </c>
      <c r="AS28" s="84"/>
      <c r="AT28" s="77">
        <f t="shared" si="16"/>
        <v>0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-0.18956043956043978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>
        <v>1.4</v>
      </c>
      <c r="AD29" s="139">
        <v>0.5</v>
      </c>
      <c r="AE29" s="139">
        <v>0</v>
      </c>
      <c r="AF29" s="139"/>
      <c r="AG29" s="139"/>
      <c r="AH29" s="139"/>
      <c r="AI29" s="139"/>
      <c r="AJ29" s="139"/>
      <c r="AK29" s="139"/>
      <c r="AL29" s="139"/>
      <c r="AM29" s="62">
        <f t="shared" si="11"/>
        <v>13.299999999999999</v>
      </c>
      <c r="AN29" s="27">
        <v>67.357142857142861</v>
      </c>
      <c r="AO29" s="26">
        <f t="shared" si="20"/>
        <v>19.745493107104984</v>
      </c>
      <c r="AP29" s="74">
        <f t="shared" si="21"/>
        <v>24.681866383881225</v>
      </c>
      <c r="AQ29" s="28">
        <f t="shared" si="14"/>
        <v>24</v>
      </c>
      <c r="AR29" s="76">
        <f t="shared" si="15"/>
        <v>7</v>
      </c>
      <c r="AS29" s="84"/>
      <c r="AT29" s="77">
        <f t="shared" si="16"/>
        <v>0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9.0804597701152012E-2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>
        <v>0.7</v>
      </c>
      <c r="AD30" s="141">
        <v>0.2</v>
      </c>
      <c r="AE30" s="141">
        <v>0</v>
      </c>
      <c r="AF30" s="141"/>
      <c r="AG30" s="141"/>
      <c r="AH30" s="141"/>
      <c r="AI30" s="141"/>
      <c r="AJ30" s="141"/>
      <c r="AK30" s="141"/>
      <c r="AL30" s="141"/>
      <c r="AM30" s="62">
        <f t="shared" si="11"/>
        <v>7.8000000000000007</v>
      </c>
      <c r="AN30" s="132"/>
      <c r="AQ30" s="28">
        <f t="shared" si="14"/>
        <v>23</v>
      </c>
      <c r="AR30" s="76">
        <f t="shared" si="15"/>
        <v>6</v>
      </c>
      <c r="AS30" s="84"/>
      <c r="AT30" s="77">
        <f t="shared" si="16"/>
        <v>0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>
        <v>16.399999999999999</v>
      </c>
      <c r="AD31" s="139">
        <v>0.7</v>
      </c>
      <c r="AE31" s="139">
        <v>0</v>
      </c>
      <c r="AF31" s="139"/>
      <c r="AG31" s="139"/>
      <c r="AH31" s="139"/>
      <c r="AI31" s="139"/>
      <c r="AJ31" s="139"/>
      <c r="AK31" s="139"/>
      <c r="AL31" s="139"/>
      <c r="AM31" s="62">
        <f t="shared" si="11"/>
        <v>23.099999999999998</v>
      </c>
      <c r="AN31" s="27">
        <v>48.558333333333344</v>
      </c>
      <c r="AO31" s="26">
        <f t="shared" ref="AO31" si="23">+AM31*100/AN31</f>
        <v>47.571649219152214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83.949969210268591</v>
      </c>
      <c r="AQ31" s="28">
        <f t="shared" si="14"/>
        <v>17</v>
      </c>
      <c r="AR31" s="76">
        <f t="shared" si="15"/>
        <v>7</v>
      </c>
      <c r="AS31" s="84"/>
      <c r="AT31" s="77">
        <f t="shared" si="16"/>
        <v>0</v>
      </c>
      <c r="AU31" s="82"/>
      <c r="AV31" s="134">
        <f t="shared" si="17"/>
        <v>16.399999999999999</v>
      </c>
      <c r="AW31" s="116">
        <v>39.299999999999997</v>
      </c>
      <c r="AX31" s="140">
        <f t="shared" si="18"/>
        <v>-22.9</v>
      </c>
      <c r="AY31" s="130">
        <v>9.5226666666666642</v>
      </c>
      <c r="AZ31" s="128">
        <f>AR31-AY31</f>
        <v>-2.5226666666666642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>
        <v>17</v>
      </c>
      <c r="AD33" s="144">
        <v>0.9</v>
      </c>
      <c r="AE33" s="144">
        <v>0</v>
      </c>
      <c r="AF33" s="144"/>
      <c r="AG33" s="144"/>
      <c r="AH33" s="144"/>
      <c r="AI33" s="144"/>
      <c r="AJ33" s="144"/>
      <c r="AK33" s="144"/>
      <c r="AL33" s="144"/>
      <c r="AM33" s="62">
        <f>SUM(H33:AL33)</f>
        <v>33.699999999999996</v>
      </c>
      <c r="AN33" s="27"/>
      <c r="AQ33" s="28">
        <f t="shared" ref="AQ33:AQ42" si="25">COUNT(H33:AL33)</f>
        <v>24</v>
      </c>
      <c r="AR33" s="76">
        <f t="shared" ref="AR33:AR42" si="26">COUNTIF(H33:AL33,"&gt;0")</f>
        <v>14</v>
      </c>
      <c r="AS33" s="84"/>
      <c r="AT33" s="77">
        <f>+LOOKUP(1000,H33:AL33)</f>
        <v>0</v>
      </c>
      <c r="AU33" s="82"/>
      <c r="AV33" s="134">
        <f t="shared" ref="AV33:AV42" si="27">MAX(H33:AL33)</f>
        <v>17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>
        <v>11.6</v>
      </c>
      <c r="AD34" s="141">
        <v>1.4</v>
      </c>
      <c r="AE34" s="141">
        <v>0</v>
      </c>
      <c r="AF34" s="141"/>
      <c r="AG34" s="141"/>
      <c r="AH34" s="141"/>
      <c r="AI34" s="141"/>
      <c r="AJ34" s="141"/>
      <c r="AK34" s="141"/>
      <c r="AL34" s="141"/>
      <c r="AM34" s="62">
        <f>SUM(H34:AL34)</f>
        <v>57.7</v>
      </c>
      <c r="AN34" s="132">
        <v>50.139285714285712</v>
      </c>
      <c r="AO34" s="26">
        <f>+AM34*100/AN34</f>
        <v>115.07942161122587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143.84927701403234</v>
      </c>
      <c r="AQ34" s="28">
        <f t="shared" si="25"/>
        <v>24</v>
      </c>
      <c r="AR34" s="76">
        <f t="shared" si="26"/>
        <v>13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2.7277051129607663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>
        <v>16.899999999999999</v>
      </c>
      <c r="AD35" s="139">
        <v>0.2</v>
      </c>
      <c r="AE35" s="139">
        <v>0</v>
      </c>
      <c r="AF35" s="139"/>
      <c r="AG35" s="139"/>
      <c r="AH35" s="139"/>
      <c r="AI35" s="139"/>
      <c r="AJ35" s="139"/>
      <c r="AK35" s="139"/>
      <c r="AL35" s="139"/>
      <c r="AM35" s="62">
        <f>SUM(H35:AL35)</f>
        <v>20.399999999999999</v>
      </c>
      <c r="AN35" s="27">
        <v>32.111538461538458</v>
      </c>
      <c r="AO35" s="26">
        <f>+AM35*100/AN35</f>
        <v>63.528566295364712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79.410707869205893</v>
      </c>
      <c r="AQ35" s="28">
        <f t="shared" si="25"/>
        <v>24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16.899999999999999</v>
      </c>
      <c r="AW35" s="116">
        <v>60.3</v>
      </c>
      <c r="AX35" s="140">
        <f t="shared" si="28"/>
        <v>-43.4</v>
      </c>
      <c r="AY35" s="130">
        <v>5.0142857142857142</v>
      </c>
      <c r="AZ35" s="128">
        <f t="shared" si="29"/>
        <v>-1.4285714285714235E-2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>
        <v>1.2</v>
      </c>
      <c r="AD36" s="141">
        <v>2</v>
      </c>
      <c r="AE36" s="141">
        <v>0</v>
      </c>
      <c r="AF36" s="141"/>
      <c r="AG36" s="141"/>
      <c r="AH36" s="141"/>
      <c r="AI36" s="141"/>
      <c r="AJ36" s="141"/>
      <c r="AK36" s="141"/>
      <c r="AL36" s="141"/>
      <c r="AM36" s="62">
        <f>SUM(H36:AL36)</f>
        <v>6.1</v>
      </c>
      <c r="AN36" s="132">
        <v>50.25</v>
      </c>
      <c r="AO36" s="26">
        <f>+AM36*100/AN36</f>
        <v>12.139303482587065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15.17412935323383</v>
      </c>
      <c r="AQ36" s="28">
        <f t="shared" si="25"/>
        <v>24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-1.7916666666666661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>
        <v>0.1</v>
      </c>
      <c r="AD38" s="139">
        <v>0.1</v>
      </c>
      <c r="AE38" s="139">
        <v>0</v>
      </c>
      <c r="AF38" s="139"/>
      <c r="AG38" s="139"/>
      <c r="AH38" s="139"/>
      <c r="AI38" s="139"/>
      <c r="AJ38" s="139"/>
      <c r="AK38" s="139"/>
      <c r="AL38" s="139"/>
      <c r="AM38" s="62">
        <f>SUM(H38:AL38)</f>
        <v>13.299999999999997</v>
      </c>
      <c r="AN38" s="27">
        <v>24.255172413793108</v>
      </c>
      <c r="AO38" s="26">
        <f>+AM38*100/AN38</f>
        <v>54.833665055444961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68.542081319306192</v>
      </c>
      <c r="AQ38" s="28">
        <f t="shared" si="25"/>
        <v>24</v>
      </c>
      <c r="AR38" s="76">
        <f t="shared" si="26"/>
        <v>9</v>
      </c>
      <c r="AS38" s="84"/>
      <c r="AT38" s="77">
        <f>+LOOKUP(1000,H38:AL38)</f>
        <v>0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5.1577777777777793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>
        <v>0.8</v>
      </c>
      <c r="AD39" s="139">
        <v>2.1</v>
      </c>
      <c r="AE39" s="139">
        <v>0</v>
      </c>
      <c r="AF39" s="139"/>
      <c r="AG39" s="139"/>
      <c r="AH39" s="139"/>
      <c r="AI39" s="139"/>
      <c r="AJ39" s="139"/>
      <c r="AK39" s="139"/>
      <c r="AL39" s="139"/>
      <c r="AM39" s="62">
        <f>SUM(H39:AL39)</f>
        <v>4.3000000000000007</v>
      </c>
      <c r="AN39" s="27">
        <v>33.303448275862074</v>
      </c>
      <c r="AO39" s="26">
        <f>+AM39*100/AN39</f>
        <v>12.911575895630564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16.13946986953821</v>
      </c>
      <c r="AQ39" s="28">
        <f t="shared" si="25"/>
        <v>24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2.1</v>
      </c>
      <c r="AW39" s="116">
        <v>60.5</v>
      </c>
      <c r="AX39" s="140">
        <f t="shared" si="28"/>
        <v>-58.4</v>
      </c>
      <c r="AY39" s="130">
        <v>4.3773809523809515</v>
      </c>
      <c r="AZ39" s="128">
        <f t="shared" si="29"/>
        <v>1.6226190476190485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>
        <v>5</v>
      </c>
      <c r="AD40" s="141">
        <v>1.4</v>
      </c>
      <c r="AE40" s="141">
        <v>0.7</v>
      </c>
      <c r="AF40" s="141"/>
      <c r="AG40" s="141"/>
      <c r="AH40" s="141"/>
      <c r="AI40" s="141"/>
      <c r="AJ40" s="141"/>
      <c r="AK40" s="141"/>
      <c r="AL40" s="141"/>
      <c r="AM40" s="62">
        <f>SUM(H40:AL40)</f>
        <v>23.2</v>
      </c>
      <c r="AN40" s="132"/>
      <c r="AQ40" s="28">
        <f t="shared" si="25"/>
        <v>24</v>
      </c>
      <c r="AR40" s="76">
        <f t="shared" si="26"/>
        <v>13</v>
      </c>
      <c r="AS40" s="84"/>
      <c r="AT40" s="77">
        <f>+LOOKUP(1000,H40:AL40)</f>
        <v>0.7</v>
      </c>
      <c r="AU40" s="82"/>
      <c r="AV40" s="134">
        <f t="shared" si="27"/>
        <v>5</v>
      </c>
      <c r="AW40" s="116">
        <v>33</v>
      </c>
      <c r="AX40" s="140">
        <f t="shared" si="28"/>
        <v>-28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>
        <v>3.2</v>
      </c>
      <c r="AD41" s="141">
        <v>8.1999999999999993</v>
      </c>
      <c r="AE41" s="141">
        <v>4.0999999999999996</v>
      </c>
      <c r="AF41" s="141"/>
      <c r="AG41" s="141"/>
      <c r="AH41" s="141"/>
      <c r="AI41" s="141"/>
      <c r="AJ41" s="141"/>
      <c r="AK41" s="141"/>
      <c r="AL41" s="141"/>
      <c r="AM41" s="62">
        <f>SUM(H41:AL41)</f>
        <v>48.20000000000001</v>
      </c>
      <c r="AN41" s="27">
        <v>58.282142857142858</v>
      </c>
      <c r="AO41" s="26">
        <f>+AM41*100/AN41</f>
        <v>82.701145903548024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103.37643237943503</v>
      </c>
      <c r="AQ41" s="28">
        <f t="shared" si="25"/>
        <v>24</v>
      </c>
      <c r="AR41" s="76">
        <f t="shared" si="26"/>
        <v>15</v>
      </c>
      <c r="AS41" s="84"/>
      <c r="AT41" s="77">
        <f>+LOOKUP(1000,H41:AL41)</f>
        <v>4.0999999999999996</v>
      </c>
      <c r="AU41" s="82"/>
      <c r="AV41" s="134">
        <f t="shared" si="27"/>
        <v>8.1999999999999993</v>
      </c>
      <c r="AW41" s="116">
        <v>36.5</v>
      </c>
      <c r="AX41" s="16">
        <f t="shared" si="28"/>
        <v>-28.3</v>
      </c>
      <c r="AY41" s="130">
        <v>12.085568326947635</v>
      </c>
      <c r="AZ41" s="128">
        <f>AR41-AY41</f>
        <v>2.9144316730523645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>
        <v>0.3</v>
      </c>
      <c r="AD42" s="139">
        <v>1.5</v>
      </c>
      <c r="AE42" s="139">
        <v>0.1</v>
      </c>
      <c r="AF42" s="139"/>
      <c r="AG42" s="139"/>
      <c r="AH42" s="139"/>
      <c r="AI42" s="139"/>
      <c r="AJ42" s="139"/>
      <c r="AK42" s="139"/>
      <c r="AL42" s="139"/>
      <c r="AM42" s="62">
        <f>SUM(H42:AL42)</f>
        <v>21.800000000000004</v>
      </c>
      <c r="AN42" s="27">
        <v>43.97</v>
      </c>
      <c r="AO42" s="26">
        <f>+AM42*100/AN42</f>
        <v>49.579258585399145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61.974073231748932</v>
      </c>
      <c r="AQ42" s="28">
        <f t="shared" si="25"/>
        <v>24</v>
      </c>
      <c r="AR42" s="76">
        <f t="shared" si="26"/>
        <v>15</v>
      </c>
      <c r="AS42" s="84"/>
      <c r="AT42" s="77">
        <f>+LOOKUP(1000,H42:AL42)</f>
        <v>0.1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4.9000000000000004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>
        <v>11.7</v>
      </c>
      <c r="AD44" s="139">
        <v>6.8</v>
      </c>
      <c r="AE44" s="139">
        <v>0</v>
      </c>
      <c r="AF44" s="139"/>
      <c r="AG44" s="139"/>
      <c r="AH44" s="139"/>
      <c r="AI44" s="139"/>
      <c r="AJ44" s="139"/>
      <c r="AK44" s="139"/>
      <c r="AL44" s="139"/>
      <c r="AM44" s="62">
        <f>SUM(H44:AL44)</f>
        <v>256.10000000000002</v>
      </c>
      <c r="AN44" s="27">
        <v>851.6966666666666</v>
      </c>
      <c r="AO44" s="26">
        <f>+AM44*100/AN44</f>
        <v>30.069390902081732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37.586738627602166</v>
      </c>
      <c r="AQ44" s="28">
        <f>COUNT(H44:AL44)</f>
        <v>24</v>
      </c>
      <c r="AR44" s="76">
        <f>COUNTIF(H44:AL44,"&gt;0")</f>
        <v>15</v>
      </c>
      <c r="AS44" s="84"/>
      <c r="AT44" s="77">
        <f>+LOOKUP(1000,H44:AL44)</f>
        <v>0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-10.099999999999994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>
        <v>39</v>
      </c>
      <c r="AD45" s="141">
        <v>5</v>
      </c>
      <c r="AE45" s="141">
        <v>2</v>
      </c>
      <c r="AF45" s="141"/>
      <c r="AG45" s="141"/>
      <c r="AH45" s="141"/>
      <c r="AI45" s="141"/>
      <c r="AJ45" s="141"/>
      <c r="AK45" s="141"/>
      <c r="AL45" s="141"/>
      <c r="AM45" s="62">
        <f>SUM(H45:AL45)</f>
        <v>362.5</v>
      </c>
      <c r="AN45" s="27">
        <v>568.26428571428573</v>
      </c>
      <c r="AO45" s="26">
        <f>+AM45*100/AN45</f>
        <v>63.790741229558677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79.738426536948353</v>
      </c>
      <c r="AQ45" s="28">
        <f>COUNT(H45:AL45)</f>
        <v>24</v>
      </c>
      <c r="AR45" s="76">
        <f>COUNTIF(H45:AL45,"&gt;0")</f>
        <v>19</v>
      </c>
      <c r="AS45" s="84"/>
      <c r="AT45" s="77">
        <f>+LOOKUP(1000,H45:AL45)</f>
        <v>2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-7.7574712643678012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>
        <v>24.8</v>
      </c>
      <c r="AD47" s="139">
        <v>0</v>
      </c>
      <c r="AE47" s="139">
        <v>0</v>
      </c>
      <c r="AF47" s="139"/>
      <c r="AG47" s="139"/>
      <c r="AH47" s="139"/>
      <c r="AI47" s="139"/>
      <c r="AJ47" s="139"/>
      <c r="AK47" s="139"/>
      <c r="AL47" s="139"/>
      <c r="AM47" s="62">
        <f>SUM(H47:AL47)</f>
        <v>262</v>
      </c>
      <c r="AN47" s="27">
        <v>295.55714285714288</v>
      </c>
      <c r="AO47" s="26">
        <f>+AM47*100/AN47</f>
        <v>88.646140461114598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110.80767557639325</v>
      </c>
      <c r="AQ47" s="28">
        <f>COUNT(H47:AL47)</f>
        <v>24</v>
      </c>
      <c r="AR47" s="76">
        <f>COUNTIF(H47:AL47,"&gt;0")</f>
        <v>17</v>
      </c>
      <c r="AS47" s="84"/>
      <c r="AT47" s="77">
        <f>+LOOKUP(1000,H47:AL47)</f>
        <v>0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-1.5357142857142847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>
        <v>12.2</v>
      </c>
      <c r="AD48" s="139">
        <v>0</v>
      </c>
      <c r="AE48" s="139">
        <v>0.4</v>
      </c>
      <c r="AF48" s="139"/>
      <c r="AG48" s="139"/>
      <c r="AH48" s="139"/>
      <c r="AI48" s="139"/>
      <c r="AJ48" s="139"/>
      <c r="AK48" s="139"/>
      <c r="AL48" s="139"/>
      <c r="AM48" s="62">
        <f>SUM(H48:AL48)</f>
        <v>567.6</v>
      </c>
      <c r="AN48" s="27">
        <v>467.53999999999996</v>
      </c>
      <c r="AO48" s="26">
        <f>+AM48*100/AN48</f>
        <v>121.40137742225265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151.75172177781582</v>
      </c>
      <c r="AQ48" s="28">
        <f>COUNT(H48:AL48)</f>
        <v>24</v>
      </c>
      <c r="AR48" s="76">
        <f>COUNTIF(H48:AL48,"&gt;0")</f>
        <v>21</v>
      </c>
      <c r="AS48" s="84"/>
      <c r="AT48" s="77">
        <f>+LOOKUP(1000,H48:AL48)</f>
        <v>0.4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-0.93333333333333002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>
        <v>7</v>
      </c>
      <c r="AD49" s="139">
        <v>41.4</v>
      </c>
      <c r="AE49" s="139">
        <v>4.3</v>
      </c>
      <c r="AF49" s="139"/>
      <c r="AG49" s="139"/>
      <c r="AH49" s="139"/>
      <c r="AI49" s="139"/>
      <c r="AJ49" s="139"/>
      <c r="AK49" s="139"/>
      <c r="AL49" s="139"/>
      <c r="AM49" s="62">
        <f>SUM(H49:AL49)</f>
        <v>412.79999999999995</v>
      </c>
      <c r="AN49" s="27">
        <v>482.97000000000008</v>
      </c>
      <c r="AO49" s="26">
        <f>+AM49*100/AN49</f>
        <v>85.471147276228308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106.83893409528538</v>
      </c>
      <c r="AQ49" s="28">
        <f>COUNT(H49:AL49)</f>
        <v>24</v>
      </c>
      <c r="AR49" s="76">
        <f>COUNTIF(H49:AL49,"&gt;0")</f>
        <v>23</v>
      </c>
      <c r="AS49" s="84"/>
      <c r="AT49" s="77">
        <f>+LOOKUP(1000,H49:AL49)</f>
        <v>4.3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>
        <v>11.4</v>
      </c>
      <c r="AD50" s="141">
        <v>33.299999999999997</v>
      </c>
      <c r="AE50" s="141">
        <v>18.7</v>
      </c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445.09999999999991</v>
      </c>
      <c r="AN50" s="132"/>
      <c r="AO50" s="16"/>
      <c r="AQ50" s="28">
        <f>COUNT(H50:AL50)</f>
        <v>24</v>
      </c>
      <c r="AR50" s="76">
        <f>COUNTIF(H50:AL50,"&gt;0")</f>
        <v>23</v>
      </c>
      <c r="AS50" s="84"/>
      <c r="AT50" s="77">
        <f>+LOOKUP(1000,H50:AL50)</f>
        <v>18.7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>
        <v>4.5</v>
      </c>
      <c r="AD51" s="141">
        <v>5</v>
      </c>
      <c r="AE51" s="141">
        <v>3.5</v>
      </c>
      <c r="AF51" s="141"/>
      <c r="AG51" s="141"/>
      <c r="AH51" s="141"/>
      <c r="AI51" s="141"/>
      <c r="AJ51" s="141"/>
      <c r="AK51" s="141"/>
      <c r="AL51" s="141"/>
      <c r="AM51" s="62">
        <f t="shared" si="30"/>
        <v>450.69999999999993</v>
      </c>
      <c r="AN51" s="27">
        <v>347.3</v>
      </c>
      <c r="AO51" s="26">
        <f>+AM51*100/AN51</f>
        <v>129.77253095306648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162.21566369133311</v>
      </c>
      <c r="AQ51" s="28">
        <f>COUNT(H51:AL51)</f>
        <v>24</v>
      </c>
      <c r="AR51" s="76">
        <f>COUNTIF(H51:AL51,"&gt;0")</f>
        <v>17</v>
      </c>
      <c r="AS51" s="84"/>
      <c r="AT51" s="77">
        <f>+LOOKUP(1000,H51:AL51)</f>
        <v>3.5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-2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>
        <v>0</v>
      </c>
      <c r="AD52" s="141">
        <v>1</v>
      </c>
      <c r="AE52" s="141">
        <v>18</v>
      </c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>
        <v>39</v>
      </c>
      <c r="AD53" s="141">
        <v>0</v>
      </c>
      <c r="AE53" s="141">
        <v>0</v>
      </c>
      <c r="AF53" s="141"/>
      <c r="AG53" s="141"/>
      <c r="AH53" s="141"/>
      <c r="AI53" s="141"/>
      <c r="AJ53" s="141"/>
      <c r="AK53" s="141"/>
      <c r="AL53" s="141"/>
      <c r="AM53" s="62">
        <f t="shared" si="30"/>
        <v>388</v>
      </c>
      <c r="AN53" s="27">
        <v>567.13448275862072</v>
      </c>
      <c r="AO53" s="26">
        <f>+AM53*100/AN53</f>
        <v>68.414108433808195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89.235793609315039</v>
      </c>
      <c r="AQ53" s="28">
        <f>COUNT(H53:AL53)</f>
        <v>23</v>
      </c>
      <c r="AR53" s="76">
        <f>COUNTIF(H53:AL53,"&gt;0")</f>
        <v>16</v>
      </c>
      <c r="AS53" s="84"/>
      <c r="AT53" s="77">
        <f>+LOOKUP(1000,H53:AL53)</f>
        <v>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-9.1379310344827545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>
        <v>14</v>
      </c>
      <c r="AD54" s="141">
        <v>3</v>
      </c>
      <c r="AE54" s="141">
        <v>0</v>
      </c>
      <c r="AF54" s="141"/>
      <c r="AG54" s="141"/>
      <c r="AH54" s="141"/>
      <c r="AI54" s="141"/>
      <c r="AJ54" s="141"/>
      <c r="AK54" s="141"/>
      <c r="AL54" s="141"/>
      <c r="AM54" s="62">
        <f t="shared" si="30"/>
        <v>300</v>
      </c>
      <c r="AN54" s="132"/>
      <c r="AO54" s="16"/>
      <c r="AQ54" s="28">
        <f>COUNT(H54:AL54)</f>
        <v>23</v>
      </c>
      <c r="AR54" s="76">
        <f>COUNTIF(H54:AL54,"&gt;0")</f>
        <v>18</v>
      </c>
      <c r="AS54" s="84"/>
      <c r="AT54" s="77">
        <f>+LOOKUP(1000,H54:AL54)</f>
        <v>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>
        <v>25</v>
      </c>
      <c r="AD55" s="141">
        <v>10</v>
      </c>
      <c r="AE55" s="141">
        <v>9</v>
      </c>
      <c r="AF55" s="141"/>
      <c r="AG55" s="141"/>
      <c r="AH55" s="141"/>
      <c r="AI55" s="141"/>
      <c r="AJ55" s="141"/>
      <c r="AK55" s="141"/>
      <c r="AL55" s="141"/>
      <c r="AM55" s="62">
        <f>SUM(H55:AL55)</f>
        <v>370.7</v>
      </c>
      <c r="AN55" s="27">
        <v>392.43</v>
      </c>
      <c r="AO55" s="26">
        <f>+AM55*100/AN55</f>
        <v>94.462706724766193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118.07838340595775</v>
      </c>
      <c r="AQ55" s="28">
        <f>COUNT(H55:AL55)</f>
        <v>24</v>
      </c>
      <c r="AR55" s="76">
        <f>COUNTIF(H55:AL55,"&gt;0")</f>
        <v>21</v>
      </c>
      <c r="AS55" s="84"/>
      <c r="AT55" s="77">
        <f>+LOOKUP(1000,H55:AL55)</f>
        <v>9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-0.6666666666666643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>
        <v>48.5</v>
      </c>
      <c r="AD56" s="141">
        <v>12.6</v>
      </c>
      <c r="AE56" s="141">
        <v>112.6</v>
      </c>
      <c r="AF56" s="141"/>
      <c r="AG56" s="141"/>
      <c r="AH56" s="141"/>
      <c r="AI56" s="141"/>
      <c r="AJ56" s="141"/>
      <c r="AK56" s="141"/>
      <c r="AL56" s="141"/>
      <c r="AM56" s="62">
        <f>SUM(H56:AL56)</f>
        <v>509.6</v>
      </c>
      <c r="AN56" s="132">
        <v>418.45833333333326</v>
      </c>
      <c r="AO56" s="26">
        <f>+AM56*100/AN56</f>
        <v>121.78034451857017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152.22543064821272</v>
      </c>
      <c r="AQ56" s="28">
        <f>COUNT(H56:AL56)</f>
        <v>24</v>
      </c>
      <c r="AR56" s="76">
        <f>COUNTIF(H56:AL56,"&gt;0")</f>
        <v>24</v>
      </c>
      <c r="AS56" s="84"/>
      <c r="AT56" s="77">
        <f>+LOOKUP(1000,H56:AL56)</f>
        <v>112.6</v>
      </c>
      <c r="AU56" s="82"/>
      <c r="AV56" s="134">
        <f>MAX(H56:AL56)</f>
        <v>112.6</v>
      </c>
      <c r="AW56" s="116">
        <v>116</v>
      </c>
      <c r="AX56" s="140">
        <f>+AV56-AW56</f>
        <v>-3.4000000000000057</v>
      </c>
      <c r="AY56" s="130">
        <v>23.992003850291599</v>
      </c>
      <c r="AZ56" s="128">
        <f>AR56-AY56</f>
        <v>7.9961497084006794E-3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>
        <v>0</v>
      </c>
      <c r="AD58" s="139">
        <v>0</v>
      </c>
      <c r="AE58" s="139">
        <v>16.399999999999999</v>
      </c>
      <c r="AF58" s="139"/>
      <c r="AG58" s="139"/>
      <c r="AH58" s="139"/>
      <c r="AI58" s="139"/>
      <c r="AJ58" s="139"/>
      <c r="AK58" s="139"/>
      <c r="AL58" s="139"/>
      <c r="AM58" s="62">
        <f>SUM(H58:AL58)</f>
        <v>119.29999999999998</v>
      </c>
      <c r="AN58" s="27">
        <v>162.76206896551724</v>
      </c>
      <c r="AO58" s="26">
        <f>+AM58*100/AN58</f>
        <v>73.297175907290082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91.621469884112614</v>
      </c>
      <c r="AQ58" s="28">
        <f>COUNT(H58:AL58)</f>
        <v>24</v>
      </c>
      <c r="AR58" s="76">
        <f>COUNTIF(H58:AL58,"&gt;0")</f>
        <v>15</v>
      </c>
      <c r="AS58" s="84"/>
      <c r="AT58" s="77">
        <f>+LOOKUP(1000,H58:AL58)</f>
        <v>16.399999999999999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2.413793103448274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2026-07-25T13:48:50Z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