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mc:AlternateContent xmlns:mc="http://schemas.openxmlformats.org/markup-compatibility/2006">
    <mc:Choice Requires="x15">
      <x15ac:absPath xmlns:x15ac="http://schemas.microsoft.com/office/spreadsheetml/2010/11/ac" url="/Users/d11/Downloads/"/>
    </mc:Choice>
  </mc:AlternateContent>
  <xr:revisionPtr revIDLastSave="0" documentId="13_ncr:1_{9E44689B-4C32-4840-962A-05A29E82F7D0}" xr6:coauthVersionLast="47" xr6:coauthVersionMax="47" xr10:uidLastSave="{00000000-0000-0000-0000-000000000000}"/>
  <bookViews>
    <workbookView xWindow="0" yWindow="500" windowWidth="28800" windowHeight="16520" tabRatio="865" activeTab="4" xr2:uid="{00000000-000D-0000-FFFF-FFFF00000000}"/>
  </bookViews>
  <sheets>
    <sheet name="PANDUAN" sheetId="2" r:id="rId1"/>
    <sheet name="IDENTITAS" sheetId="15" r:id="rId2"/>
    <sheet name="TATA KELOLA &amp; MANAJEMEN" sheetId="4" r:id="rId3"/>
    <sheet name="FUNGSIONALITAS KINERJA - WEB" sheetId="6" r:id="rId4"/>
    <sheet name="ACUAN-PENJELASAN KONTROL" sheetId="5" r:id="rId5"/>
    <sheet name="ACUAN EVALUASI EFEKTIVITAS" sheetId="7" r:id="rId6"/>
    <sheet name="KESIMPULAN AUDIT" sheetId="14" r:id="rId7"/>
    <sheet name="DataDashboard" sheetId="12" state="hidden" r:id="rId8"/>
    <sheet name="Kompilasi" sheetId="17" state="hidden" r:id="rId9"/>
    <sheet name="UTILITY" sheetId="1" state="hidden" r:id="rId10"/>
    <sheet name="STANDAR TEKNIS - MOBILE" sheetId="8" state="hidden" r:id="rId11"/>
    <sheet name="STANDAR TEKNIS - SPL" sheetId="9" state="hidden" r:id="rId12"/>
    <sheet name="STANDAR TEKNIS - JI" sheetId="10" state="hidden" r:id="rId13"/>
  </sheets>
  <definedNames>
    <definedName name="Kompilasi" localSheetId="8">Kompilasi!$A$1:$F$205</definedName>
    <definedName name="Kompilasi">#REF!</definedName>
    <definedName name="Memadai">UTILITY!$B$2:$B$3</definedName>
    <definedName name="ObjekAudit" localSheetId="8">#REF!</definedName>
    <definedName name="ObjekAudit">UTILITY!$G$2:$G$6</definedName>
    <definedName name="Perlu_Peningkatan">UTILITY!$D$2:$D$3</definedName>
    <definedName name="_xlnm.Print_Area" localSheetId="7">DataDashboard!$B$1:$N$78</definedName>
    <definedName name="_xlnm.Print_Area" localSheetId="6">'KESIMPULAN AUDIT'!#REF!</definedName>
    <definedName name="_xlnm.Print_Area" localSheetId="2">'TATA KELOLA &amp; MANAJEMEN'!$B$2:$R$37</definedName>
    <definedName name="Sesuai_Dengan_Desain_Kontrol">UTILITY!$D$2:$E$2</definedName>
    <definedName name="Tidak_Memadai">UTILITY!$E$2:$E$3</definedName>
    <definedName name="Tidak_Sesuai_Dengan_Desain_Kontrol">UTILITY!$D$3:$E$3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4" l="1"/>
  <c r="B39" i="5"/>
  <c r="E6" i="6"/>
  <c r="E7" i="6"/>
  <c r="E8" i="6"/>
  <c r="E9" i="6"/>
  <c r="E10" i="6"/>
  <c r="E11" i="6"/>
  <c r="E13" i="6"/>
  <c r="E14" i="6"/>
  <c r="E15" i="6"/>
  <c r="E16" i="6"/>
  <c r="E17" i="6"/>
  <c r="E18" i="6"/>
  <c r="E19" i="6"/>
  <c r="E21" i="6"/>
  <c r="E22" i="6"/>
  <c r="E23" i="6"/>
  <c r="E24" i="6"/>
  <c r="E26" i="6"/>
  <c r="E27" i="6"/>
  <c r="E28" i="6"/>
  <c r="E29" i="6"/>
  <c r="E30" i="6"/>
  <c r="E31" i="6"/>
  <c r="E32" i="6"/>
  <c r="E33" i="6"/>
  <c r="E35" i="6"/>
  <c r="E36" i="6"/>
  <c r="E37" i="6"/>
  <c r="E38" i="6"/>
  <c r="E40" i="6"/>
  <c r="E41" i="6"/>
  <c r="E42" i="6"/>
  <c r="E43" i="6"/>
  <c r="E44" i="6"/>
  <c r="E45" i="6"/>
  <c r="E46" i="6"/>
  <c r="E48" i="6"/>
  <c r="E49" i="6"/>
  <c r="E50" i="6"/>
  <c r="E51" i="6"/>
  <c r="E52" i="6"/>
  <c r="E53" i="6"/>
  <c r="E54" i="6"/>
  <c r="E56" i="6"/>
  <c r="E57" i="6"/>
  <c r="E58" i="6"/>
  <c r="E59" i="6"/>
  <c r="E61" i="6"/>
  <c r="E62" i="6"/>
  <c r="E63" i="6"/>
  <c r="E64" i="6"/>
  <c r="E65" i="6"/>
  <c r="E67" i="6"/>
  <c r="E68" i="6"/>
  <c r="E69" i="6"/>
  <c r="E70" i="6"/>
  <c r="E71" i="6"/>
  <c r="E73" i="6"/>
  <c r="E74" i="6"/>
  <c r="E75" i="6"/>
  <c r="E76" i="6"/>
  <c r="E77" i="6"/>
  <c r="E79" i="6"/>
  <c r="E80" i="6"/>
  <c r="E81" i="6"/>
  <c r="E82" i="6"/>
  <c r="E83" i="6"/>
  <c r="E84" i="6"/>
  <c r="E85" i="6"/>
  <c r="E87" i="6"/>
  <c r="E88" i="6"/>
  <c r="E89" i="6"/>
  <c r="E90" i="6"/>
  <c r="E91" i="6"/>
  <c r="E5" i="6"/>
  <c r="B3" i="7"/>
  <c r="E30" i="4"/>
  <c r="E11" i="4"/>
  <c r="E12" i="4"/>
  <c r="E13" i="4"/>
  <c r="E14" i="4"/>
  <c r="E15" i="4"/>
  <c r="E16" i="4"/>
  <c r="E17" i="4"/>
  <c r="E18" i="4"/>
  <c r="E19" i="4"/>
  <c r="E20" i="4"/>
  <c r="E21" i="4"/>
  <c r="E22" i="4"/>
  <c r="E23" i="4"/>
  <c r="E24" i="4"/>
  <c r="E25" i="4"/>
  <c r="E26" i="4"/>
  <c r="E27" i="4"/>
  <c r="E28" i="4"/>
  <c r="E29" i="4"/>
  <c r="E7" i="4"/>
  <c r="E8" i="4"/>
  <c r="E9" i="4"/>
  <c r="E10" i="4"/>
  <c r="E5" i="4"/>
  <c r="P33" i="4" a="1"/>
  <c r="P33" i="4" s="1"/>
  <c r="N37" i="4" a="1"/>
  <c r="N37" i="4" s="1"/>
  <c r="M37" i="4" a="1"/>
  <c r="M37" i="4" s="1"/>
  <c r="L37" i="4" a="1"/>
  <c r="L37" i="4" s="1"/>
  <c r="O37" i="4" s="1"/>
  <c r="P37" i="4" s="1" a="1"/>
  <c r="P37" i="4" s="1"/>
  <c r="N36" i="4" a="1"/>
  <c r="N36" i="4" s="1"/>
  <c r="M36" i="4" a="1"/>
  <c r="M36" i="4" s="1"/>
  <c r="L36" i="4" a="1"/>
  <c r="L36" i="4" s="1"/>
  <c r="N35" i="4" a="1"/>
  <c r="N35" i="4" s="1"/>
  <c r="M35" i="4" a="1"/>
  <c r="M35" i="4" s="1"/>
  <c r="L35" i="4" a="1"/>
  <c r="L35" i="4" s="1"/>
  <c r="O35" i="4" s="1"/>
  <c r="P35" i="4" s="1" a="1"/>
  <c r="P35" i="4" s="1"/>
  <c r="N34" i="4" a="1"/>
  <c r="N34" i="4" s="1"/>
  <c r="M34" i="4" a="1"/>
  <c r="M34" i="4" s="1"/>
  <c r="L34" i="4" a="1"/>
  <c r="L34" i="4" s="1"/>
  <c r="N33" i="4" a="1"/>
  <c r="N33" i="4" s="1"/>
  <c r="M33" i="4" a="1"/>
  <c r="M33" i="4" s="1"/>
  <c r="L33" i="4" a="1"/>
  <c r="L33" i="4" s="1"/>
  <c r="O33" i="4" s="1"/>
  <c r="N32" i="4" a="1"/>
  <c r="N32" i="4" s="1"/>
  <c r="M32" i="4" a="1"/>
  <c r="M32" i="4" s="1"/>
  <c r="L32" i="4" a="1"/>
  <c r="L32" i="4" s="1"/>
  <c r="O32" i="4" s="1"/>
  <c r="P32" i="4" s="1" a="1"/>
  <c r="P32" i="4" s="1"/>
  <c r="N29" i="4" a="1"/>
  <c r="N29" i="4" s="1"/>
  <c r="M29" i="4" a="1"/>
  <c r="M29" i="4" s="1"/>
  <c r="L29" i="4" a="1"/>
  <c r="L29" i="4" s="1"/>
  <c r="N28" i="4" a="1"/>
  <c r="N28" i="4" s="1"/>
  <c r="M28" i="4" a="1"/>
  <c r="M28" i="4" s="1"/>
  <c r="L28" i="4" a="1"/>
  <c r="L28" i="4" s="1"/>
  <c r="O28" i="4" s="1"/>
  <c r="P28" i="4" s="1" a="1"/>
  <c r="P28" i="4" s="1"/>
  <c r="N27" i="4" a="1"/>
  <c r="N27" i="4" s="1"/>
  <c r="M27" i="4" a="1"/>
  <c r="M27" i="4" s="1"/>
  <c r="L27" i="4" a="1"/>
  <c r="L27" i="4" s="1"/>
  <c r="O27" i="4" s="1"/>
  <c r="P27" i="4" s="1" a="1"/>
  <c r="P27" i="4" s="1"/>
  <c r="N26" i="4" a="1"/>
  <c r="N26" i="4" s="1"/>
  <c r="M26" i="4" a="1"/>
  <c r="M26" i="4" s="1"/>
  <c r="L26" i="4" a="1"/>
  <c r="L26" i="4" s="1"/>
  <c r="N25" i="4" a="1"/>
  <c r="N25" i="4" s="1"/>
  <c r="M25" i="4" a="1"/>
  <c r="M25" i="4" s="1"/>
  <c r="L25" i="4" a="1"/>
  <c r="L25" i="4" s="1"/>
  <c r="N24" i="4" a="1"/>
  <c r="N24" i="4" s="1"/>
  <c r="M24" i="4" a="1"/>
  <c r="M24" i="4" s="1"/>
  <c r="L24" i="4" a="1"/>
  <c r="L24" i="4" s="1"/>
  <c r="O24" i="4" s="1"/>
  <c r="P24" i="4" s="1" a="1"/>
  <c r="P24" i="4" s="1"/>
  <c r="N23" i="4" a="1"/>
  <c r="N23" i="4" s="1"/>
  <c r="M23" i="4" a="1"/>
  <c r="M23" i="4" s="1"/>
  <c r="L23" i="4" a="1"/>
  <c r="L23" i="4" s="1"/>
  <c r="N22" i="4" a="1"/>
  <c r="N22" i="4" s="1"/>
  <c r="M22" i="4" a="1"/>
  <c r="M22" i="4" s="1"/>
  <c r="L22" i="4" a="1"/>
  <c r="L22" i="4" s="1"/>
  <c r="O22" i="4" s="1"/>
  <c r="P22" i="4" s="1" a="1"/>
  <c r="P22" i="4" s="1"/>
  <c r="N21" i="4" a="1"/>
  <c r="N21" i="4" s="1"/>
  <c r="M21" i="4" a="1"/>
  <c r="M21" i="4" s="1"/>
  <c r="L21" i="4" a="1"/>
  <c r="L21" i="4" s="1"/>
  <c r="O21" i="4" s="1"/>
  <c r="P21" i="4" s="1" a="1"/>
  <c r="P21" i="4" s="1"/>
  <c r="N20" i="4" a="1"/>
  <c r="N20" i="4" s="1"/>
  <c r="M20" i="4" a="1"/>
  <c r="M20" i="4" s="1"/>
  <c r="L20" i="4" a="1"/>
  <c r="L20" i="4" s="1"/>
  <c r="N19" i="4" a="1"/>
  <c r="N19" i="4" s="1"/>
  <c r="M19" i="4" a="1"/>
  <c r="M19" i="4" s="1"/>
  <c r="L19" i="4" a="1"/>
  <c r="L19" i="4" s="1"/>
  <c r="N18" i="4" a="1"/>
  <c r="N18" i="4" s="1"/>
  <c r="M18" i="4" a="1"/>
  <c r="M18" i="4" s="1"/>
  <c r="L18" i="4" a="1"/>
  <c r="L18" i="4" s="1"/>
  <c r="O18" i="4" s="1"/>
  <c r="P18" i="4" s="1" a="1"/>
  <c r="P18" i="4" s="1"/>
  <c r="N17" i="4" a="1"/>
  <c r="N17" i="4" s="1"/>
  <c r="M17" i="4" a="1"/>
  <c r="M17" i="4" s="1"/>
  <c r="L17" i="4" a="1"/>
  <c r="L17" i="4" s="1"/>
  <c r="N16" i="4" a="1"/>
  <c r="N16" i="4" s="1"/>
  <c r="M16" i="4" a="1"/>
  <c r="M16" i="4" s="1"/>
  <c r="L16" i="4" a="1"/>
  <c r="L16" i="4" s="1"/>
  <c r="O16" i="4" s="1"/>
  <c r="P16" i="4" s="1" a="1"/>
  <c r="P16" i="4" s="1"/>
  <c r="N15" i="4" a="1"/>
  <c r="N15" i="4" s="1"/>
  <c r="M15" i="4" a="1"/>
  <c r="M15" i="4" s="1"/>
  <c r="L15" i="4" a="1"/>
  <c r="L15" i="4" s="1"/>
  <c r="O15" i="4" s="1"/>
  <c r="P15" i="4" s="1" a="1"/>
  <c r="P15" i="4" s="1"/>
  <c r="N14" i="4" a="1"/>
  <c r="N14" i="4" s="1"/>
  <c r="M14" i="4" a="1"/>
  <c r="M14" i="4" s="1"/>
  <c r="L14" i="4" a="1"/>
  <c r="L14" i="4" s="1"/>
  <c r="N13" i="4" a="1"/>
  <c r="N13" i="4" s="1"/>
  <c r="M13" i="4" a="1"/>
  <c r="M13" i="4" s="1"/>
  <c r="L13" i="4" a="1"/>
  <c r="L13" i="4" s="1"/>
  <c r="N12" i="4" a="1"/>
  <c r="N12" i="4" s="1"/>
  <c r="M12" i="4" a="1"/>
  <c r="M12" i="4" s="1"/>
  <c r="L12" i="4" a="1"/>
  <c r="L12" i="4" s="1"/>
  <c r="O12" i="4" s="1"/>
  <c r="P12" i="4" s="1" a="1"/>
  <c r="P12" i="4" s="1"/>
  <c r="N11" i="4" a="1"/>
  <c r="N11" i="4" s="1"/>
  <c r="M11" i="4" a="1"/>
  <c r="M11" i="4" s="1"/>
  <c r="L11" i="4" a="1"/>
  <c r="L11" i="4" s="1"/>
  <c r="N10" i="4" a="1"/>
  <c r="N10" i="4" s="1"/>
  <c r="M10" i="4" a="1"/>
  <c r="M10" i="4" s="1"/>
  <c r="L10" i="4" a="1"/>
  <c r="L10" i="4" s="1"/>
  <c r="O10" i="4" s="1"/>
  <c r="P10" i="4" s="1" a="1"/>
  <c r="P10" i="4" s="1"/>
  <c r="N9" i="4" a="1"/>
  <c r="N9" i="4" s="1"/>
  <c r="M9" i="4" a="1"/>
  <c r="M9" i="4" s="1"/>
  <c r="L9" i="4" a="1"/>
  <c r="L9" i="4" s="1"/>
  <c r="N8" i="4" a="1"/>
  <c r="N8" i="4" s="1"/>
  <c r="M8" i="4" a="1"/>
  <c r="M8" i="4" s="1"/>
  <c r="L8" i="4" a="1"/>
  <c r="L8" i="4" s="1"/>
  <c r="O8" i="4" s="1"/>
  <c r="P8" i="4" s="1" a="1"/>
  <c r="P8" i="4" s="1"/>
  <c r="N7" i="4" a="1"/>
  <c r="N7" i="4" s="1"/>
  <c r="M7" i="4" a="1"/>
  <c r="M7" i="4" s="1"/>
  <c r="L7" i="4" a="1"/>
  <c r="L7" i="4" s="1"/>
  <c r="N6" i="4" a="1"/>
  <c r="N6" i="4" s="1"/>
  <c r="M6" i="4" a="1"/>
  <c r="M6" i="4" s="1"/>
  <c r="L6" i="4" a="1"/>
  <c r="L6" i="4" s="1"/>
  <c r="N5" i="4" a="1"/>
  <c r="N5" i="4" s="1"/>
  <c r="M5" i="4" a="1"/>
  <c r="M5" i="4" s="1"/>
  <c r="L5" i="4" a="1"/>
  <c r="L5" i="4" s="1"/>
  <c r="O36" i="4" l="1"/>
  <c r="P36" i="4" s="1" a="1"/>
  <c r="P36" i="4" s="1"/>
  <c r="O6" i="4"/>
  <c r="P6" i="4" s="1" a="1"/>
  <c r="P6" i="4" s="1"/>
  <c r="O11" i="4"/>
  <c r="P11" i="4" s="1" a="1"/>
  <c r="P11" i="4" s="1"/>
  <c r="O17" i="4"/>
  <c r="P17" i="4" s="1" a="1"/>
  <c r="P17" i="4" s="1"/>
  <c r="O23" i="4"/>
  <c r="P23" i="4" s="1" a="1"/>
  <c r="P23" i="4" s="1"/>
  <c r="O9" i="4"/>
  <c r="P9" i="4" s="1" a="1"/>
  <c r="P9" i="4" s="1"/>
  <c r="O7" i="4"/>
  <c r="P7" i="4" s="1" a="1"/>
  <c r="P7" i="4" s="1"/>
  <c r="O29" i="4"/>
  <c r="P29" i="4" s="1" a="1"/>
  <c r="P29" i="4" s="1"/>
  <c r="O13" i="4"/>
  <c r="P13" i="4" s="1" a="1"/>
  <c r="P13" i="4" s="1"/>
  <c r="O19" i="4"/>
  <c r="P19" i="4" s="1" a="1"/>
  <c r="P19" i="4" s="1"/>
  <c r="O25" i="4"/>
  <c r="P25" i="4" s="1" a="1"/>
  <c r="P25" i="4" s="1"/>
  <c r="O14" i="4"/>
  <c r="P14" i="4" s="1" a="1"/>
  <c r="P14" i="4" s="1"/>
  <c r="O20" i="4"/>
  <c r="P20" i="4" s="1" a="1"/>
  <c r="P20" i="4" s="1"/>
  <c r="O26" i="4"/>
  <c r="P26" i="4" s="1" a="1"/>
  <c r="P26" i="4" s="1"/>
  <c r="O34" i="4"/>
  <c r="P34" i="4" s="1" a="1"/>
  <c r="P34" i="4" s="1"/>
  <c r="O5" i="4"/>
  <c r="P5" i="4" s="1" a="1"/>
  <c r="P5" i="4" s="1"/>
  <c r="B100" i="15" l="1"/>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11" i="15"/>
  <c r="C8" i="14"/>
  <c r="B40" i="15" l="1"/>
  <c r="B41" i="15"/>
  <c r="B42" i="15"/>
  <c r="B22" i="15"/>
  <c r="B23" i="15"/>
  <c r="B24" i="15"/>
  <c r="B25" i="15"/>
  <c r="B26" i="15"/>
  <c r="B27" i="15"/>
  <c r="B28" i="15"/>
  <c r="B29" i="15"/>
  <c r="B30" i="15"/>
  <c r="B31" i="15"/>
  <c r="B32" i="15"/>
  <c r="B33" i="15"/>
  <c r="B34" i="15"/>
  <c r="B35" i="15"/>
  <c r="B36" i="15"/>
  <c r="B37" i="15"/>
  <c r="B38" i="15"/>
  <c r="B39" i="15"/>
  <c r="B15" i="15"/>
  <c r="B16" i="15"/>
  <c r="B17" i="15"/>
  <c r="B18" i="15"/>
  <c r="B19" i="15"/>
  <c r="B20" i="15"/>
  <c r="B21" i="15"/>
  <c r="B14" i="15"/>
  <c r="F205" i="17" l="1"/>
  <c r="E205" i="17"/>
  <c r="D205" i="17"/>
  <c r="C205" i="17"/>
  <c r="F204" i="17"/>
  <c r="E204" i="17"/>
  <c r="D204" i="17"/>
  <c r="C204" i="17"/>
  <c r="F203" i="17"/>
  <c r="E203" i="17"/>
  <c r="D203" i="17"/>
  <c r="C203" i="17"/>
  <c r="F202" i="17"/>
  <c r="E202" i="17"/>
  <c r="D202" i="17"/>
  <c r="C202" i="17"/>
  <c r="F201" i="17"/>
  <c r="E201" i="17"/>
  <c r="D201" i="17"/>
  <c r="C201" i="17"/>
  <c r="F200" i="17"/>
  <c r="E200" i="17"/>
  <c r="D200" i="17"/>
  <c r="C200" i="17"/>
  <c r="F199" i="17"/>
  <c r="E199" i="17"/>
  <c r="D199" i="17"/>
  <c r="C199" i="17"/>
  <c r="F198" i="17"/>
  <c r="E198" i="17"/>
  <c r="D198" i="17"/>
  <c r="C198" i="17"/>
  <c r="F197" i="17"/>
  <c r="E197" i="17"/>
  <c r="D197" i="17"/>
  <c r="C197" i="17"/>
  <c r="F196" i="17"/>
  <c r="E196" i="17"/>
  <c r="D196" i="17"/>
  <c r="C196" i="17"/>
  <c r="F195" i="17"/>
  <c r="E195" i="17"/>
  <c r="D195" i="17"/>
  <c r="C195" i="17"/>
  <c r="F194" i="17"/>
  <c r="E194" i="17"/>
  <c r="D194" i="17"/>
  <c r="C194" i="17"/>
  <c r="F193" i="17"/>
  <c r="E193" i="17"/>
  <c r="D193" i="17"/>
  <c r="C193" i="17"/>
  <c r="F192" i="17"/>
  <c r="E192" i="17"/>
  <c r="D192" i="17"/>
  <c r="C192" i="17"/>
  <c r="F191" i="17"/>
  <c r="E191" i="17"/>
  <c r="D191" i="17"/>
  <c r="C191" i="17"/>
  <c r="F190" i="17"/>
  <c r="E190" i="17"/>
  <c r="D190" i="17"/>
  <c r="C190" i="17"/>
  <c r="F189" i="17"/>
  <c r="E189" i="17"/>
  <c r="D189" i="17"/>
  <c r="C189" i="17"/>
  <c r="F188" i="17"/>
  <c r="E188" i="17"/>
  <c r="D188" i="17"/>
  <c r="C188" i="17"/>
  <c r="F187" i="17"/>
  <c r="E187" i="17"/>
  <c r="D187" i="17"/>
  <c r="C187" i="17"/>
  <c r="F186" i="17"/>
  <c r="E186" i="17"/>
  <c r="D186" i="17"/>
  <c r="C186" i="17"/>
  <c r="F185" i="17"/>
  <c r="E185" i="17"/>
  <c r="D185" i="17"/>
  <c r="C185" i="17"/>
  <c r="F184" i="17"/>
  <c r="E184" i="17"/>
  <c r="D184" i="17"/>
  <c r="C184" i="17"/>
  <c r="F183" i="17"/>
  <c r="E183" i="17"/>
  <c r="D183" i="17"/>
  <c r="C183" i="17"/>
  <c r="F182" i="17"/>
  <c r="E182" i="17"/>
  <c r="D182" i="17"/>
  <c r="C182" i="17"/>
  <c r="F181" i="17"/>
  <c r="E181" i="17"/>
  <c r="D181" i="17"/>
  <c r="C181" i="17"/>
  <c r="F180" i="17"/>
  <c r="E180" i="17"/>
  <c r="D180" i="17"/>
  <c r="C180" i="17"/>
  <c r="F179" i="17"/>
  <c r="E179" i="17"/>
  <c r="D179" i="17"/>
  <c r="C179" i="17"/>
  <c r="F178" i="17"/>
  <c r="E178" i="17"/>
  <c r="D178" i="17"/>
  <c r="C178" i="17"/>
  <c r="F177" i="17"/>
  <c r="E177" i="17"/>
  <c r="D177" i="17"/>
  <c r="C177" i="17"/>
  <c r="F176" i="17"/>
  <c r="E176" i="17"/>
  <c r="D176" i="17"/>
  <c r="C176" i="17"/>
  <c r="F175" i="17"/>
  <c r="E175" i="17"/>
  <c r="D175" i="17"/>
  <c r="C175" i="17"/>
  <c r="F174" i="17"/>
  <c r="E174" i="17"/>
  <c r="D174" i="17"/>
  <c r="C174" i="17"/>
  <c r="F173" i="17"/>
  <c r="E173" i="17"/>
  <c r="D173" i="17"/>
  <c r="C173" i="17"/>
  <c r="F172" i="17"/>
  <c r="E172" i="17"/>
  <c r="D172" i="17"/>
  <c r="C172" i="17"/>
  <c r="F171" i="17"/>
  <c r="E171" i="17"/>
  <c r="D171" i="17"/>
  <c r="C171" i="17"/>
  <c r="F170" i="17"/>
  <c r="E170" i="17"/>
  <c r="D170" i="17"/>
  <c r="C170" i="17"/>
  <c r="F169" i="17"/>
  <c r="E169" i="17"/>
  <c r="D169" i="17"/>
  <c r="C169" i="17"/>
  <c r="F168" i="17"/>
  <c r="E168" i="17"/>
  <c r="D168" i="17"/>
  <c r="C168" i="17"/>
  <c r="F167" i="17"/>
  <c r="E167" i="17"/>
  <c r="D167" i="17"/>
  <c r="C167" i="17"/>
  <c r="F166" i="17"/>
  <c r="E166" i="17"/>
  <c r="D166" i="17"/>
  <c r="C166" i="17"/>
  <c r="F165" i="17"/>
  <c r="E165" i="17"/>
  <c r="D165" i="17"/>
  <c r="C165" i="17"/>
  <c r="F164" i="17"/>
  <c r="E164" i="17"/>
  <c r="D164" i="17"/>
  <c r="C164" i="17"/>
  <c r="F163" i="17"/>
  <c r="E163" i="17"/>
  <c r="D163" i="17"/>
  <c r="C163" i="17"/>
  <c r="F162" i="17"/>
  <c r="E162" i="17"/>
  <c r="D162" i="17"/>
  <c r="C162" i="17"/>
  <c r="F161" i="17"/>
  <c r="E161" i="17"/>
  <c r="D161" i="17"/>
  <c r="C161" i="17"/>
  <c r="F160" i="17"/>
  <c r="E160" i="17"/>
  <c r="D160" i="17"/>
  <c r="C160" i="17"/>
  <c r="F159" i="17"/>
  <c r="E159" i="17"/>
  <c r="D159" i="17"/>
  <c r="C159" i="17"/>
  <c r="F158" i="17"/>
  <c r="E158" i="17"/>
  <c r="D158" i="17"/>
  <c r="C158" i="17"/>
  <c r="F157" i="17"/>
  <c r="E157" i="17"/>
  <c r="D157" i="17"/>
  <c r="C157" i="17"/>
  <c r="F156" i="17"/>
  <c r="E156" i="17"/>
  <c r="D156" i="17"/>
  <c r="C156" i="17"/>
  <c r="F155" i="17"/>
  <c r="E155" i="17"/>
  <c r="D155" i="17"/>
  <c r="C155" i="17"/>
  <c r="F154" i="17"/>
  <c r="E154" i="17"/>
  <c r="D154" i="17"/>
  <c r="C154" i="17"/>
  <c r="F153" i="17"/>
  <c r="E153" i="17"/>
  <c r="D153" i="17"/>
  <c r="C153" i="17"/>
  <c r="F152" i="17"/>
  <c r="E152" i="17"/>
  <c r="D152" i="17"/>
  <c r="C152" i="17"/>
  <c r="F151" i="17"/>
  <c r="E151" i="17"/>
  <c r="D151" i="17"/>
  <c r="C151" i="17"/>
  <c r="F150" i="17"/>
  <c r="E150" i="17"/>
  <c r="D150" i="17"/>
  <c r="C150" i="17"/>
  <c r="F149" i="17"/>
  <c r="E149" i="17"/>
  <c r="D149" i="17"/>
  <c r="C149" i="17"/>
  <c r="F148" i="17"/>
  <c r="E148" i="17"/>
  <c r="D148" i="17"/>
  <c r="C148" i="17"/>
  <c r="F147" i="17"/>
  <c r="E147" i="17"/>
  <c r="D147" i="17"/>
  <c r="C147" i="17"/>
  <c r="F146" i="17"/>
  <c r="E146" i="17"/>
  <c r="D146" i="17"/>
  <c r="C146" i="17"/>
  <c r="F145" i="17"/>
  <c r="E145" i="17"/>
  <c r="D145" i="17"/>
  <c r="C145" i="17"/>
  <c r="F144" i="17"/>
  <c r="E144" i="17"/>
  <c r="D144" i="17"/>
  <c r="C144" i="17"/>
  <c r="F143" i="17"/>
  <c r="E143" i="17"/>
  <c r="D143" i="17"/>
  <c r="C143" i="17"/>
  <c r="F142" i="17"/>
  <c r="E142" i="17"/>
  <c r="D142" i="17"/>
  <c r="C142" i="17"/>
  <c r="F141" i="17"/>
  <c r="E141" i="17"/>
  <c r="D141" i="17"/>
  <c r="C141" i="17"/>
  <c r="F140" i="17"/>
  <c r="E140" i="17"/>
  <c r="D140" i="17"/>
  <c r="C140" i="17"/>
  <c r="F139" i="17"/>
  <c r="E139" i="17"/>
  <c r="D139" i="17"/>
  <c r="C139" i="17"/>
  <c r="F138" i="17"/>
  <c r="E138" i="17"/>
  <c r="D138" i="17"/>
  <c r="C138" i="17"/>
  <c r="F137" i="17"/>
  <c r="E137" i="17"/>
  <c r="D137" i="17"/>
  <c r="C137" i="17"/>
  <c r="F136" i="17"/>
  <c r="E136" i="17"/>
  <c r="D136" i="17"/>
  <c r="C136" i="17"/>
  <c r="F135" i="17"/>
  <c r="E135" i="17"/>
  <c r="D135" i="17"/>
  <c r="C135" i="17"/>
  <c r="F134" i="17"/>
  <c r="E134" i="17"/>
  <c r="D134" i="17"/>
  <c r="C134" i="17"/>
  <c r="F133" i="17"/>
  <c r="E133" i="17"/>
  <c r="D133" i="17"/>
  <c r="C133" i="17"/>
  <c r="F132" i="17"/>
  <c r="E132" i="17"/>
  <c r="D132" i="17"/>
  <c r="C132" i="17"/>
  <c r="F131" i="17"/>
  <c r="E131" i="17"/>
  <c r="D131" i="17"/>
  <c r="C131" i="17"/>
  <c r="F130" i="17"/>
  <c r="E130" i="17"/>
  <c r="D130" i="17"/>
  <c r="C130" i="17"/>
  <c r="F129" i="17"/>
  <c r="E129" i="17"/>
  <c r="D129" i="17"/>
  <c r="C129" i="17"/>
  <c r="F128" i="17"/>
  <c r="E128" i="17"/>
  <c r="D128" i="17"/>
  <c r="C128" i="17"/>
  <c r="F127" i="17"/>
  <c r="E127" i="17"/>
  <c r="D127" i="17"/>
  <c r="C127" i="17"/>
  <c r="F126" i="17"/>
  <c r="E126" i="17"/>
  <c r="D126" i="17"/>
  <c r="C126" i="17"/>
  <c r="F125" i="17"/>
  <c r="E125" i="17"/>
  <c r="D125" i="17"/>
  <c r="C125" i="17"/>
  <c r="F124" i="17"/>
  <c r="E124" i="17"/>
  <c r="D124" i="17"/>
  <c r="C124" i="17"/>
  <c r="F123" i="17"/>
  <c r="E123" i="17"/>
  <c r="D123" i="17"/>
  <c r="C123" i="17"/>
  <c r="F122" i="17"/>
  <c r="E122" i="17"/>
  <c r="D122" i="17"/>
  <c r="C122" i="17"/>
  <c r="F121" i="17"/>
  <c r="E121" i="17"/>
  <c r="D121" i="17"/>
  <c r="C121" i="17"/>
  <c r="F120" i="17"/>
  <c r="E120" i="17"/>
  <c r="D120" i="17"/>
  <c r="C120" i="17"/>
  <c r="F119" i="17"/>
  <c r="E119" i="17"/>
  <c r="D119" i="17"/>
  <c r="C119" i="17"/>
  <c r="F118" i="17"/>
  <c r="E118" i="17"/>
  <c r="D118" i="17"/>
  <c r="C118" i="17"/>
  <c r="F117" i="17"/>
  <c r="E117" i="17"/>
  <c r="D117" i="17"/>
  <c r="C117" i="17"/>
  <c r="F116" i="17"/>
  <c r="E116" i="17"/>
  <c r="D116" i="17"/>
  <c r="C116" i="17"/>
  <c r="F115" i="17"/>
  <c r="E115" i="17"/>
  <c r="D115" i="17"/>
  <c r="C115" i="17"/>
  <c r="F114" i="17"/>
  <c r="E114" i="17"/>
  <c r="D114" i="17"/>
  <c r="C114" i="17"/>
  <c r="F113" i="17"/>
  <c r="E113" i="17"/>
  <c r="D113" i="17"/>
  <c r="C113" i="17"/>
  <c r="F112" i="17"/>
  <c r="E112" i="17"/>
  <c r="D112" i="17"/>
  <c r="C112" i="17"/>
  <c r="F111" i="17"/>
  <c r="E111" i="17"/>
  <c r="D111" i="17"/>
  <c r="C111" i="17"/>
  <c r="F110" i="17"/>
  <c r="E110" i="17"/>
  <c r="D110" i="17"/>
  <c r="C110" i="17"/>
  <c r="F109" i="17"/>
  <c r="E109" i="17"/>
  <c r="D109" i="17"/>
  <c r="C109" i="17"/>
  <c r="F108" i="17"/>
  <c r="E108" i="17"/>
  <c r="D108" i="17"/>
  <c r="C108" i="17"/>
  <c r="F107" i="17"/>
  <c r="E107" i="17"/>
  <c r="D107" i="17"/>
  <c r="C107" i="17"/>
  <c r="F106" i="17"/>
  <c r="E106" i="17"/>
  <c r="D106" i="17"/>
  <c r="C106" i="17"/>
  <c r="F105" i="17"/>
  <c r="E105" i="17"/>
  <c r="D105" i="17"/>
  <c r="C105" i="17"/>
  <c r="F104" i="17"/>
  <c r="E104" i="17"/>
  <c r="D104" i="17"/>
  <c r="C104" i="17"/>
  <c r="F103" i="17"/>
  <c r="E103" i="17"/>
  <c r="D103" i="17"/>
  <c r="C103" i="17"/>
  <c r="F102" i="17"/>
  <c r="E102" i="17"/>
  <c r="D102" i="17"/>
  <c r="C102" i="17"/>
  <c r="F101" i="17"/>
  <c r="E101" i="17"/>
  <c r="D101" i="17"/>
  <c r="C101" i="17"/>
  <c r="F100" i="17"/>
  <c r="E100" i="17"/>
  <c r="D100" i="17"/>
  <c r="C100" i="17"/>
  <c r="F99" i="17"/>
  <c r="E99" i="17"/>
  <c r="D99" i="17"/>
  <c r="C99" i="17"/>
  <c r="F98" i="17"/>
  <c r="E98" i="17"/>
  <c r="D98" i="17"/>
  <c r="C98" i="17"/>
  <c r="F97" i="17"/>
  <c r="E97" i="17"/>
  <c r="D97" i="17"/>
  <c r="C97" i="17"/>
  <c r="F96" i="17"/>
  <c r="E96" i="17"/>
  <c r="D96" i="17"/>
  <c r="C96" i="17"/>
  <c r="F95" i="17"/>
  <c r="E95" i="17"/>
  <c r="D95" i="17"/>
  <c r="C95" i="17"/>
  <c r="F94" i="17"/>
  <c r="E94" i="17"/>
  <c r="D94" i="17"/>
  <c r="C94" i="17"/>
  <c r="F93" i="17"/>
  <c r="E93" i="17"/>
  <c r="D93" i="17"/>
  <c r="C93" i="17"/>
  <c r="F92" i="17"/>
  <c r="E92" i="17"/>
  <c r="D92" i="17"/>
  <c r="C92" i="17"/>
  <c r="F91" i="17"/>
  <c r="E91" i="17"/>
  <c r="D91" i="17"/>
  <c r="C91" i="17"/>
  <c r="F90" i="17"/>
  <c r="E90" i="17"/>
  <c r="D90" i="17"/>
  <c r="C90" i="17"/>
  <c r="F89" i="17"/>
  <c r="E89" i="17"/>
  <c r="D89" i="17"/>
  <c r="C89" i="17"/>
  <c r="F88" i="17"/>
  <c r="E88" i="17"/>
  <c r="D88" i="17"/>
  <c r="C88" i="17"/>
  <c r="F87" i="17"/>
  <c r="E87" i="17"/>
  <c r="D87" i="17"/>
  <c r="C87" i="17"/>
  <c r="F86" i="17"/>
  <c r="E86" i="17"/>
  <c r="D86" i="17"/>
  <c r="C86" i="17"/>
  <c r="F85" i="17"/>
  <c r="E85" i="17"/>
  <c r="D85" i="17"/>
  <c r="C85" i="17"/>
  <c r="F84" i="17"/>
  <c r="E84" i="17"/>
  <c r="D84" i="17"/>
  <c r="C84" i="17"/>
  <c r="F83" i="17"/>
  <c r="E83" i="17"/>
  <c r="D83" i="17"/>
  <c r="C83" i="17"/>
  <c r="F82" i="17"/>
  <c r="E82" i="17"/>
  <c r="D82" i="17"/>
  <c r="C82" i="17"/>
  <c r="F81" i="17"/>
  <c r="E81" i="17"/>
  <c r="D81" i="17"/>
  <c r="C81" i="17"/>
  <c r="F80" i="17"/>
  <c r="E80" i="17"/>
  <c r="D80" i="17"/>
  <c r="C80" i="17"/>
  <c r="F79" i="17"/>
  <c r="E79" i="17"/>
  <c r="D79" i="17"/>
  <c r="C79" i="17"/>
  <c r="F78" i="17"/>
  <c r="E78" i="17"/>
  <c r="D78" i="17"/>
  <c r="C78" i="17"/>
  <c r="F77" i="17"/>
  <c r="E77" i="17"/>
  <c r="D77" i="17"/>
  <c r="C77" i="17"/>
  <c r="E76" i="17"/>
  <c r="D76" i="17"/>
  <c r="C76" i="17"/>
  <c r="E75" i="17"/>
  <c r="D75" i="17"/>
  <c r="C75" i="17"/>
  <c r="E74" i="17"/>
  <c r="D74" i="17"/>
  <c r="C74" i="17"/>
  <c r="E73" i="17"/>
  <c r="D73" i="17"/>
  <c r="C73" i="17"/>
  <c r="E72" i="17"/>
  <c r="D72" i="17"/>
  <c r="C72" i="17"/>
  <c r="E71" i="17"/>
  <c r="D71" i="17"/>
  <c r="C71" i="17"/>
  <c r="E70" i="17"/>
  <c r="D70" i="17"/>
  <c r="C70" i="17"/>
  <c r="E69" i="17"/>
  <c r="D69" i="17"/>
  <c r="C69" i="17"/>
  <c r="E68" i="17"/>
  <c r="D68" i="17"/>
  <c r="C68" i="17"/>
  <c r="E67" i="17"/>
  <c r="D67" i="17"/>
  <c r="C67" i="17"/>
  <c r="E66" i="17"/>
  <c r="D66" i="17"/>
  <c r="C66" i="17"/>
  <c r="E65" i="17"/>
  <c r="D65" i="17"/>
  <c r="C65" i="17"/>
  <c r="E64" i="17"/>
  <c r="D64" i="17"/>
  <c r="C64" i="17"/>
  <c r="E63" i="17"/>
  <c r="D63" i="17"/>
  <c r="C63" i="17"/>
  <c r="E62" i="17"/>
  <c r="D62" i="17"/>
  <c r="C62" i="17"/>
  <c r="E61" i="17"/>
  <c r="D61" i="17"/>
  <c r="C61" i="17"/>
  <c r="E60" i="17"/>
  <c r="D60" i="17"/>
  <c r="C60" i="17"/>
  <c r="E59" i="17"/>
  <c r="D59" i="17"/>
  <c r="C59" i="17"/>
  <c r="E58" i="17"/>
  <c r="D58" i="17"/>
  <c r="C58" i="17"/>
  <c r="E57" i="17"/>
  <c r="D57" i="17"/>
  <c r="C57" i="17"/>
  <c r="E56" i="17"/>
  <c r="D56" i="17"/>
  <c r="C56" i="17"/>
  <c r="E55" i="17"/>
  <c r="D55" i="17"/>
  <c r="C55" i="17"/>
  <c r="E54" i="17"/>
  <c r="D54" i="17"/>
  <c r="C54" i="17"/>
  <c r="E53" i="17"/>
  <c r="D53" i="17"/>
  <c r="C53" i="17"/>
  <c r="E52" i="17"/>
  <c r="D52" i="17"/>
  <c r="C52" i="17"/>
  <c r="E51" i="17"/>
  <c r="D51" i="17"/>
  <c r="C51" i="17"/>
  <c r="E50" i="17"/>
  <c r="D50" i="17"/>
  <c r="C50" i="17"/>
  <c r="E49" i="17"/>
  <c r="D49" i="17"/>
  <c r="C49" i="17"/>
  <c r="E48" i="17"/>
  <c r="D48" i="17"/>
  <c r="C48" i="17"/>
  <c r="E47" i="17"/>
  <c r="D47" i="17"/>
  <c r="C47" i="17"/>
  <c r="E46" i="17"/>
  <c r="D46" i="17"/>
  <c r="C46" i="17"/>
  <c r="E45" i="17"/>
  <c r="D45" i="17"/>
  <c r="C45" i="17"/>
  <c r="E44" i="17"/>
  <c r="D44" i="17"/>
  <c r="C44" i="17"/>
  <c r="E43" i="17"/>
  <c r="D43" i="17"/>
  <c r="C43" i="17"/>
  <c r="E42" i="17"/>
  <c r="D42" i="17"/>
  <c r="C42" i="17"/>
  <c r="E41" i="17"/>
  <c r="D41" i="17"/>
  <c r="C41" i="17"/>
  <c r="E40" i="17"/>
  <c r="D40" i="17"/>
  <c r="C40" i="17"/>
  <c r="E39" i="17"/>
  <c r="D39" i="17"/>
  <c r="C39" i="17"/>
  <c r="E38" i="17"/>
  <c r="D38" i="17"/>
  <c r="C38" i="17"/>
  <c r="E37" i="17"/>
  <c r="D37" i="17"/>
  <c r="C37" i="17"/>
  <c r="E36" i="17"/>
  <c r="D36" i="17"/>
  <c r="C36" i="17"/>
  <c r="E35" i="17"/>
  <c r="D35" i="17"/>
  <c r="C35" i="17"/>
  <c r="E34" i="17"/>
  <c r="D34" i="17"/>
  <c r="C34" i="17"/>
  <c r="E33" i="17"/>
  <c r="D33" i="17"/>
  <c r="C33" i="17"/>
  <c r="E32" i="17"/>
  <c r="D32" i="17"/>
  <c r="C32" i="17"/>
  <c r="E31" i="17"/>
  <c r="D31" i="17"/>
  <c r="C31" i="17"/>
  <c r="E30" i="17"/>
  <c r="D30" i="17"/>
  <c r="C30" i="17"/>
  <c r="E29" i="17"/>
  <c r="D29" i="17"/>
  <c r="C29" i="17"/>
  <c r="E28" i="17"/>
  <c r="D28" i="17"/>
  <c r="C28" i="17"/>
  <c r="E27" i="17"/>
  <c r="D27" i="17"/>
  <c r="C27" i="17"/>
  <c r="E26" i="17"/>
  <c r="D26" i="17"/>
  <c r="C26" i="17"/>
  <c r="E25" i="17"/>
  <c r="D25" i="17"/>
  <c r="C25" i="17"/>
  <c r="E24" i="17"/>
  <c r="D24" i="17"/>
  <c r="C24" i="17"/>
  <c r="E23" i="17"/>
  <c r="D23" i="17"/>
  <c r="C23" i="17"/>
  <c r="E22" i="17"/>
  <c r="D22" i="17"/>
  <c r="C22" i="17"/>
  <c r="E21" i="17"/>
  <c r="D21" i="17"/>
  <c r="C21" i="17"/>
  <c r="E20" i="17"/>
  <c r="D20" i="17"/>
  <c r="C20" i="17"/>
  <c r="E19" i="17"/>
  <c r="D19" i="17"/>
  <c r="C19" i="17"/>
  <c r="E18" i="17"/>
  <c r="D18" i="17"/>
  <c r="C18" i="17"/>
  <c r="E17" i="17"/>
  <c r="D17" i="17"/>
  <c r="C17" i="17"/>
  <c r="E16" i="17"/>
  <c r="D16" i="17"/>
  <c r="C16" i="17"/>
  <c r="E15" i="17"/>
  <c r="D15" i="17"/>
  <c r="C15" i="17"/>
  <c r="E14" i="17"/>
  <c r="D14" i="17"/>
  <c r="C14" i="17"/>
  <c r="E13" i="17"/>
  <c r="D13" i="17"/>
  <c r="C13" i="17"/>
  <c r="E12" i="17"/>
  <c r="D12" i="17"/>
  <c r="C12" i="17"/>
  <c r="E11" i="17"/>
  <c r="D11" i="17"/>
  <c r="C11" i="17"/>
  <c r="E10" i="17"/>
  <c r="D10" i="17"/>
  <c r="C10" i="17"/>
  <c r="E9" i="17"/>
  <c r="D9" i="17"/>
  <c r="C9" i="17"/>
  <c r="E8" i="17"/>
  <c r="D8" i="17"/>
  <c r="C8" i="17"/>
  <c r="E7" i="17"/>
  <c r="D7" i="17"/>
  <c r="C7" i="17"/>
  <c r="E6" i="17"/>
  <c r="D6" i="17"/>
  <c r="C6" i="17"/>
  <c r="E5" i="17"/>
  <c r="D5" i="17"/>
  <c r="C5" i="17"/>
  <c r="E4" i="17"/>
  <c r="D4" i="17"/>
  <c r="C4" i="17"/>
  <c r="E3" i="17"/>
  <c r="D3" i="17"/>
  <c r="C3" i="17"/>
  <c r="E2" i="17"/>
  <c r="D2" i="17"/>
  <c r="C2" i="17"/>
  <c r="B202" i="17"/>
  <c r="B203" i="17" s="1"/>
  <c r="B204" i="17" s="1"/>
  <c r="B205" i="17" s="1"/>
  <c r="B195" i="17"/>
  <c r="B196" i="17" s="1"/>
  <c r="B197" i="17" s="1"/>
  <c r="B198" i="17" s="1"/>
  <c r="B199" i="17" s="1"/>
  <c r="B200" i="17" s="1"/>
  <c r="B189" i="17"/>
  <c r="B190" i="17" s="1"/>
  <c r="B191" i="17" s="1"/>
  <c r="B192" i="17" s="1"/>
  <c r="B193" i="17" s="1"/>
  <c r="B178" i="17"/>
  <c r="B179" i="17" s="1"/>
  <c r="B180" i="17" s="1"/>
  <c r="B181" i="17" s="1"/>
  <c r="B182" i="17" s="1"/>
  <c r="B183" i="17" s="1"/>
  <c r="B184" i="17" s="1"/>
  <c r="B185" i="17" s="1"/>
  <c r="B186" i="17" s="1"/>
  <c r="B187" i="17" s="1"/>
  <c r="B166" i="17"/>
  <c r="B167" i="17" s="1"/>
  <c r="B168" i="17" s="1"/>
  <c r="B169" i="17" s="1"/>
  <c r="B170" i="17" s="1"/>
  <c r="B171" i="17" s="1"/>
  <c r="B172" i="17" s="1"/>
  <c r="B173" i="17" s="1"/>
  <c r="B174" i="17" s="1"/>
  <c r="B175" i="17" s="1"/>
  <c r="B176" i="17" s="1"/>
  <c r="B162" i="17"/>
  <c r="B156" i="17"/>
  <c r="B157" i="17" s="1"/>
  <c r="B158" i="17" s="1"/>
  <c r="B159" i="17" s="1"/>
  <c r="B160" i="17" s="1"/>
  <c r="B151" i="17"/>
  <c r="B152" i="17" s="1"/>
  <c r="B153" i="17" s="1"/>
  <c r="B154" i="17" s="1"/>
  <c r="B144" i="17"/>
  <c r="B145" i="17" s="1"/>
  <c r="B146" i="17" s="1"/>
  <c r="B147" i="17" s="1"/>
  <c r="B148" i="17" s="1"/>
  <c r="B149" i="17" s="1"/>
  <c r="B130" i="17"/>
  <c r="B131" i="17" s="1"/>
  <c r="B132" i="17" s="1"/>
  <c r="B133" i="17" s="1"/>
  <c r="B134" i="17" s="1"/>
  <c r="B135" i="17" s="1"/>
  <c r="B136" i="17" s="1"/>
  <c r="B137" i="17" s="1"/>
  <c r="B138" i="17" s="1"/>
  <c r="B139" i="17" s="1"/>
  <c r="B140" i="17" s="1"/>
  <c r="B141" i="17" s="1"/>
  <c r="B142" i="17" s="1"/>
  <c r="B126" i="17"/>
  <c r="B121" i="17"/>
  <c r="B122" i="17" s="1"/>
  <c r="B123" i="17" s="1"/>
  <c r="B124" i="17" s="1"/>
  <c r="B112" i="17"/>
  <c r="B113" i="17" s="1"/>
  <c r="B114" i="17" s="1"/>
  <c r="B115" i="17" s="1"/>
  <c r="B116" i="17" s="1"/>
  <c r="B117" i="17" s="1"/>
  <c r="B118" i="17" s="1"/>
  <c r="B119" i="17" s="1"/>
  <c r="B104" i="17"/>
  <c r="B105" i="17" s="1"/>
  <c r="B106" i="17" s="1"/>
  <c r="B107" i="17" s="1"/>
  <c r="B108" i="17" s="1"/>
  <c r="B109" i="17" s="1"/>
  <c r="B110" i="17" s="1"/>
  <c r="B98" i="17"/>
  <c r="B99" i="17" s="1"/>
  <c r="B100" i="17" s="1"/>
  <c r="B101" i="17" s="1"/>
  <c r="B102" i="17" s="1"/>
  <c r="B96" i="17"/>
  <c r="B88" i="17"/>
  <c r="B89" i="17" s="1"/>
  <c r="B90" i="17" s="1"/>
  <c r="B91" i="17" s="1"/>
  <c r="B92" i="17" s="1"/>
  <c r="B93" i="17" s="1"/>
  <c r="B94" i="17" s="1"/>
  <c r="B83" i="17"/>
  <c r="B84" i="17" s="1"/>
  <c r="B85" i="17" s="1"/>
  <c r="B86" i="17" s="1"/>
  <c r="B78" i="17"/>
  <c r="B73" i="17"/>
  <c r="B74" i="17" s="1"/>
  <c r="B75" i="17" s="1"/>
  <c r="B76" i="17" s="1"/>
  <c r="B66" i="17"/>
  <c r="B67" i="17" s="1"/>
  <c r="B68" i="17" s="1"/>
  <c r="B69" i="17" s="1"/>
  <c r="B70" i="17" s="1"/>
  <c r="B71" i="17" s="1"/>
  <c r="B61" i="17"/>
  <c r="B62" i="17" s="1"/>
  <c r="B63" i="17" s="1"/>
  <c r="B64" i="17" s="1"/>
  <c r="B56" i="17"/>
  <c r="B57" i="17" s="1"/>
  <c r="B58" i="17" s="1"/>
  <c r="B59" i="17" s="1"/>
  <c r="B51" i="17"/>
  <c r="B52" i="17" s="1"/>
  <c r="B53" i="17" s="1"/>
  <c r="B54" i="17" s="1"/>
  <c r="B47" i="17"/>
  <c r="B48" i="17" s="1"/>
  <c r="B49" i="17" s="1"/>
  <c r="B40" i="17"/>
  <c r="B41" i="17" s="1"/>
  <c r="B42" i="17" s="1"/>
  <c r="B43" i="17" s="1"/>
  <c r="B44" i="17" s="1"/>
  <c r="B45" i="17" s="1"/>
  <c r="B33" i="17"/>
  <c r="B34" i="17" s="1"/>
  <c r="B35" i="17" s="1"/>
  <c r="B36" i="17" s="1"/>
  <c r="B37" i="17" s="1"/>
  <c r="B38" i="17" s="1"/>
  <c r="B29" i="17"/>
  <c r="B30" i="17" s="1"/>
  <c r="B31" i="17" s="1"/>
  <c r="B21" i="17"/>
  <c r="B22" i="17" s="1"/>
  <c r="B23" i="17" s="1"/>
  <c r="B24" i="17" s="1"/>
  <c r="B25" i="17" s="1"/>
  <c r="B26" i="17" s="1"/>
  <c r="B27" i="17" s="1"/>
  <c r="B17" i="17"/>
  <c r="B18" i="17" s="1"/>
  <c r="B19" i="17" s="1"/>
  <c r="B10" i="17"/>
  <c r="B11" i="17" s="1"/>
  <c r="B12" i="17" s="1"/>
  <c r="B13" i="17" s="1"/>
  <c r="B14" i="17" s="1"/>
  <c r="B15" i="17" s="1"/>
  <c r="B3" i="17"/>
  <c r="B163" i="17" l="1"/>
  <c r="B164" i="17" s="1"/>
  <c r="E310" i="12"/>
  <c r="E318" i="12"/>
  <c r="E326" i="12"/>
  <c r="E334" i="12"/>
  <c r="E342" i="12"/>
  <c r="E350" i="12"/>
  <c r="E358" i="12"/>
  <c r="E366" i="12"/>
  <c r="E374" i="12"/>
  <c r="E367" i="12"/>
  <c r="E337" i="12"/>
  <c r="E361" i="12"/>
  <c r="E311" i="12"/>
  <c r="E319" i="12"/>
  <c r="E327" i="12"/>
  <c r="E335" i="12"/>
  <c r="E343" i="12"/>
  <c r="E351" i="12"/>
  <c r="E359" i="12"/>
  <c r="E375" i="12"/>
  <c r="E313" i="12"/>
  <c r="E345" i="12"/>
  <c r="E365" i="12"/>
  <c r="E312" i="12"/>
  <c r="E320" i="12"/>
  <c r="E328" i="12"/>
  <c r="E336" i="12"/>
  <c r="E344" i="12"/>
  <c r="E352" i="12"/>
  <c r="E360" i="12"/>
  <c r="E368" i="12"/>
  <c r="E321" i="12"/>
  <c r="E353" i="12"/>
  <c r="E373" i="12"/>
  <c r="E329" i="12"/>
  <c r="E369" i="12"/>
  <c r="E314" i="12"/>
  <c r="E322" i="12"/>
  <c r="E330" i="12"/>
  <c r="E338" i="12"/>
  <c r="E346" i="12"/>
  <c r="E354" i="12"/>
  <c r="E362" i="12"/>
  <c r="E370" i="12"/>
  <c r="E371" i="12"/>
  <c r="E349" i="12"/>
  <c r="E315" i="12"/>
  <c r="E323" i="12"/>
  <c r="E331" i="12"/>
  <c r="E339" i="12"/>
  <c r="E347" i="12"/>
  <c r="E355" i="12"/>
  <c r="E363" i="12"/>
  <c r="E333" i="12"/>
  <c r="E357" i="12"/>
  <c r="E316" i="12"/>
  <c r="E324" i="12"/>
  <c r="E332" i="12"/>
  <c r="E340" i="12"/>
  <c r="E348" i="12"/>
  <c r="E356" i="12"/>
  <c r="E364" i="12"/>
  <c r="E372" i="12"/>
  <c r="E317" i="12"/>
  <c r="E325" i="12"/>
  <c r="E341" i="12"/>
  <c r="B79" i="17"/>
  <c r="B80" i="17" s="1"/>
  <c r="B81" i="17" s="1"/>
  <c r="E198" i="12"/>
  <c r="E222" i="12"/>
  <c r="E230" i="12"/>
  <c r="E246" i="12"/>
  <c r="E167" i="12"/>
  <c r="E191" i="12"/>
  <c r="E199" i="12"/>
  <c r="E207" i="12"/>
  <c r="E215" i="12"/>
  <c r="E231" i="12"/>
  <c r="E247" i="12"/>
  <c r="E168" i="12"/>
  <c r="E176" i="12"/>
  <c r="E184" i="12"/>
  <c r="E192" i="12"/>
  <c r="E208" i="12"/>
  <c r="E224" i="12"/>
  <c r="E232" i="12"/>
  <c r="E240" i="12"/>
  <c r="E248" i="12"/>
  <c r="E169" i="12"/>
  <c r="E177" i="12"/>
  <c r="E185" i="12"/>
  <c r="E201" i="12"/>
  <c r="E209" i="12"/>
  <c r="E217" i="12"/>
  <c r="E225" i="12"/>
  <c r="E233" i="12"/>
  <c r="E241" i="12"/>
  <c r="E249" i="12"/>
  <c r="E170" i="12"/>
  <c r="E178" i="12"/>
  <c r="E186" i="12"/>
  <c r="E194" i="12"/>
  <c r="E202" i="12"/>
  <c r="E210" i="12"/>
  <c r="E218" i="12"/>
  <c r="E226" i="12"/>
  <c r="E234" i="12"/>
  <c r="E242" i="12"/>
  <c r="E250" i="12"/>
  <c r="E171" i="12"/>
  <c r="E179" i="12"/>
  <c r="E187" i="12"/>
  <c r="E195" i="12"/>
  <c r="E203" i="12"/>
  <c r="E211" i="12"/>
  <c r="E219" i="12"/>
  <c r="E227" i="12"/>
  <c r="E235" i="12"/>
  <c r="E243" i="12"/>
  <c r="E251" i="12"/>
  <c r="E172" i="12"/>
  <c r="E180" i="12"/>
  <c r="E188" i="12"/>
  <c r="E196" i="12"/>
  <c r="E204" i="12"/>
  <c r="E212" i="12"/>
  <c r="E220" i="12"/>
  <c r="E228" i="12"/>
  <c r="E236" i="12"/>
  <c r="E244" i="12"/>
  <c r="E252" i="12"/>
  <c r="E173" i="12"/>
  <c r="E181" i="12"/>
  <c r="E189" i="12"/>
  <c r="E197" i="12"/>
  <c r="E205" i="12"/>
  <c r="E213" i="12"/>
  <c r="E221" i="12"/>
  <c r="E229" i="12"/>
  <c r="E237" i="12"/>
  <c r="E245" i="12"/>
  <c r="E253" i="12"/>
  <c r="B127" i="17"/>
  <c r="B128" i="17" s="1"/>
  <c r="E262" i="12"/>
  <c r="E278" i="12"/>
  <c r="E286" i="12"/>
  <c r="E294" i="12"/>
  <c r="E302" i="12"/>
  <c r="E281" i="12"/>
  <c r="E305" i="12"/>
  <c r="E255" i="12"/>
  <c r="E271" i="12"/>
  <c r="E279" i="12"/>
  <c r="E287" i="12"/>
  <c r="E295" i="12"/>
  <c r="E303" i="12"/>
  <c r="E256" i="12"/>
  <c r="E264" i="12"/>
  <c r="E280" i="12"/>
  <c r="E288" i="12"/>
  <c r="E296" i="12"/>
  <c r="E304" i="12"/>
  <c r="E289" i="12"/>
  <c r="E257" i="12"/>
  <c r="E265" i="12"/>
  <c r="E273" i="12"/>
  <c r="E297" i="12"/>
  <c r="E258" i="12"/>
  <c r="E266" i="12"/>
  <c r="E274" i="12"/>
  <c r="E282" i="12"/>
  <c r="E290" i="12"/>
  <c r="E298" i="12"/>
  <c r="E306" i="12"/>
  <c r="E259" i="12"/>
  <c r="E267" i="12"/>
  <c r="E275" i="12"/>
  <c r="E283" i="12"/>
  <c r="E291" i="12"/>
  <c r="E299" i="12"/>
  <c r="E307" i="12"/>
  <c r="E260" i="12"/>
  <c r="E268" i="12"/>
  <c r="E276" i="12"/>
  <c r="E284" i="12"/>
  <c r="E292" i="12"/>
  <c r="E300" i="12"/>
  <c r="E308" i="12"/>
  <c r="E309" i="12"/>
  <c r="E261" i="12"/>
  <c r="E269" i="12"/>
  <c r="E277" i="12"/>
  <c r="E285" i="12"/>
  <c r="E293" i="12"/>
  <c r="E301" i="12"/>
  <c r="B4" i="17"/>
  <c r="B5" i="17" s="1"/>
  <c r="B6" i="17" s="1"/>
  <c r="B7" i="17" s="1"/>
  <c r="B8" i="17" s="1"/>
  <c r="E24" i="12"/>
  <c r="L61" i="6" a="1"/>
  <c r="L61" i="6" s="1"/>
  <c r="M61" i="6" a="1"/>
  <c r="M61" i="6" s="1"/>
  <c r="N61" i="6" a="1"/>
  <c r="N61" i="6" s="1"/>
  <c r="L62" i="6" a="1"/>
  <c r="L62" i="6" s="1"/>
  <c r="M62" i="6" a="1"/>
  <c r="M62" i="6" s="1"/>
  <c r="N62" i="6" a="1"/>
  <c r="N62" i="6" s="1"/>
  <c r="L63" i="6" a="1"/>
  <c r="L63" i="6" s="1"/>
  <c r="M63" i="6" a="1"/>
  <c r="M63" i="6" s="1"/>
  <c r="N63" i="6" a="1"/>
  <c r="N63" i="6" s="1"/>
  <c r="L64" i="6" a="1"/>
  <c r="L64" i="6" s="1"/>
  <c r="M64" i="6" a="1"/>
  <c r="M64" i="6" s="1"/>
  <c r="N64" i="6" a="1"/>
  <c r="N64" i="6" s="1"/>
  <c r="L65" i="6" a="1"/>
  <c r="L65" i="6" s="1"/>
  <c r="M65" i="6" a="1"/>
  <c r="M65" i="6" s="1"/>
  <c r="N65" i="6" a="1"/>
  <c r="N65" i="6" s="1"/>
  <c r="L67" i="6" a="1"/>
  <c r="L67" i="6" s="1"/>
  <c r="M67" i="6" a="1"/>
  <c r="M67" i="6" s="1"/>
  <c r="N67" i="6" a="1"/>
  <c r="N67" i="6" s="1"/>
  <c r="L68" i="6" a="1"/>
  <c r="L68" i="6" s="1"/>
  <c r="M68" i="6" a="1"/>
  <c r="M68" i="6" s="1"/>
  <c r="N68" i="6" a="1"/>
  <c r="N68" i="6" s="1"/>
  <c r="L69" i="6" a="1"/>
  <c r="L69" i="6" s="1"/>
  <c r="M69" i="6" a="1"/>
  <c r="M69" i="6" s="1"/>
  <c r="N69" i="6" a="1"/>
  <c r="N69" i="6" s="1"/>
  <c r="L70" i="6" a="1"/>
  <c r="L70" i="6" s="1"/>
  <c r="M70" i="6" a="1"/>
  <c r="M70" i="6" s="1"/>
  <c r="N70" i="6" a="1"/>
  <c r="N70" i="6" s="1"/>
  <c r="L71" i="6" a="1"/>
  <c r="L71" i="6" s="1"/>
  <c r="M71" i="6" a="1"/>
  <c r="M71" i="6" s="1"/>
  <c r="N71" i="6" a="1"/>
  <c r="N71" i="6" s="1"/>
  <c r="L73" i="6" a="1"/>
  <c r="L73" i="6" s="1"/>
  <c r="M73" i="6" a="1"/>
  <c r="M73" i="6" s="1"/>
  <c r="N73" i="6" a="1"/>
  <c r="N73" i="6" s="1"/>
  <c r="L74" i="6" a="1"/>
  <c r="L74" i="6" s="1"/>
  <c r="M74" i="6" a="1"/>
  <c r="M74" i="6" s="1"/>
  <c r="N74" i="6" a="1"/>
  <c r="N74" i="6" s="1"/>
  <c r="L75" i="6" a="1"/>
  <c r="L75" i="6" s="1"/>
  <c r="M75" i="6" a="1"/>
  <c r="M75" i="6" s="1"/>
  <c r="N75" i="6" a="1"/>
  <c r="N75" i="6" s="1"/>
  <c r="L76" i="6" a="1"/>
  <c r="L76" i="6" s="1"/>
  <c r="M76" i="6" a="1"/>
  <c r="M76" i="6" s="1"/>
  <c r="N76" i="6" a="1"/>
  <c r="N76" i="6" s="1"/>
  <c r="L77" i="6" a="1"/>
  <c r="L77" i="6" s="1"/>
  <c r="M77" i="6" a="1"/>
  <c r="M77" i="6" s="1"/>
  <c r="N77" i="6" a="1"/>
  <c r="N77" i="6" s="1"/>
  <c r="L79" i="6" a="1"/>
  <c r="L79" i="6" s="1"/>
  <c r="M79" i="6" a="1"/>
  <c r="M79" i="6" s="1"/>
  <c r="N79" i="6" a="1"/>
  <c r="N79" i="6" s="1"/>
  <c r="L80" i="6" a="1"/>
  <c r="L80" i="6" s="1"/>
  <c r="M80" i="6" a="1"/>
  <c r="M80" i="6" s="1"/>
  <c r="N80" i="6" a="1"/>
  <c r="N80" i="6" s="1"/>
  <c r="L81" i="6" a="1"/>
  <c r="L81" i="6" s="1"/>
  <c r="M81" i="6" a="1"/>
  <c r="M81" i="6" s="1"/>
  <c r="N81" i="6" a="1"/>
  <c r="N81" i="6" s="1"/>
  <c r="L82" i="6" a="1"/>
  <c r="L82" i="6" s="1"/>
  <c r="M82" i="6" a="1"/>
  <c r="M82" i="6" s="1"/>
  <c r="N82" i="6" a="1"/>
  <c r="N82" i="6" s="1"/>
  <c r="L83" i="6" a="1"/>
  <c r="L83" i="6" s="1"/>
  <c r="M83" i="6" a="1"/>
  <c r="M83" i="6" s="1"/>
  <c r="N83" i="6" a="1"/>
  <c r="N83" i="6" s="1"/>
  <c r="L84" i="6" a="1"/>
  <c r="L84" i="6" s="1"/>
  <c r="M84" i="6" a="1"/>
  <c r="M84" i="6" s="1"/>
  <c r="N84" i="6" a="1"/>
  <c r="N84" i="6" s="1"/>
  <c r="L85" i="6" a="1"/>
  <c r="L85" i="6" s="1"/>
  <c r="M85" i="6" a="1"/>
  <c r="M85" i="6" s="1"/>
  <c r="N85" i="6" a="1"/>
  <c r="N85" i="6" s="1"/>
  <c r="L87" i="6" a="1"/>
  <c r="L87" i="6" s="1"/>
  <c r="M87" i="6" a="1"/>
  <c r="M87" i="6" s="1"/>
  <c r="N87" i="6" a="1"/>
  <c r="N87" i="6" s="1"/>
  <c r="L88" i="6" a="1"/>
  <c r="L88" i="6" s="1"/>
  <c r="M88" i="6" a="1"/>
  <c r="M88" i="6" s="1"/>
  <c r="N88" i="6" a="1"/>
  <c r="N88" i="6" s="1"/>
  <c r="L89" i="6" a="1"/>
  <c r="L89" i="6" s="1"/>
  <c r="M89" i="6" a="1"/>
  <c r="M89" i="6" s="1"/>
  <c r="N89" i="6" a="1"/>
  <c r="N89" i="6" s="1"/>
  <c r="L90" i="6" a="1"/>
  <c r="L90" i="6" s="1"/>
  <c r="M90" i="6" a="1"/>
  <c r="M90" i="6" s="1"/>
  <c r="N90" i="6" a="1"/>
  <c r="N90" i="6" s="1"/>
  <c r="L91" i="6" a="1"/>
  <c r="L91" i="6" s="1"/>
  <c r="M91" i="6" a="1"/>
  <c r="M91" i="6" s="1"/>
  <c r="N91" i="6" a="1"/>
  <c r="N91" i="6" s="1"/>
  <c r="L57" i="6" a="1"/>
  <c r="L57" i="6" s="1"/>
  <c r="M57" i="6" a="1"/>
  <c r="M57" i="6" s="1"/>
  <c r="N57" i="6" a="1"/>
  <c r="N57" i="6" s="1"/>
  <c r="L58" i="6" a="1"/>
  <c r="L58" i="6" s="1"/>
  <c r="M58" i="6" a="1"/>
  <c r="M58" i="6" s="1"/>
  <c r="N58" i="6" a="1"/>
  <c r="N58" i="6" s="1"/>
  <c r="L59" i="6" a="1"/>
  <c r="L59" i="6" s="1"/>
  <c r="M59" i="6" a="1"/>
  <c r="M59" i="6" s="1"/>
  <c r="N59" i="6" a="1"/>
  <c r="N59" i="6" s="1"/>
  <c r="N56" i="6" a="1"/>
  <c r="N56" i="6" s="1"/>
  <c r="M56" i="6" a="1"/>
  <c r="M56" i="6" s="1"/>
  <c r="L56" i="6" a="1"/>
  <c r="L56" i="6" s="1"/>
  <c r="L49" i="6" a="1"/>
  <c r="L49" i="6" s="1"/>
  <c r="M49" i="6" a="1"/>
  <c r="M49" i="6" s="1"/>
  <c r="N49" i="6" a="1"/>
  <c r="N49" i="6" s="1"/>
  <c r="L50" i="6" a="1"/>
  <c r="L50" i="6" s="1"/>
  <c r="M50" i="6" a="1"/>
  <c r="M50" i="6" s="1"/>
  <c r="N50" i="6" a="1"/>
  <c r="N50" i="6" s="1"/>
  <c r="L51" i="6" a="1"/>
  <c r="L51" i="6" s="1"/>
  <c r="M51" i="6" a="1"/>
  <c r="M51" i="6" s="1"/>
  <c r="N51" i="6" a="1"/>
  <c r="N51" i="6" s="1"/>
  <c r="L52" i="6" a="1"/>
  <c r="L52" i="6" s="1"/>
  <c r="M52" i="6" a="1"/>
  <c r="M52" i="6" s="1"/>
  <c r="N52" i="6" a="1"/>
  <c r="N52" i="6" s="1"/>
  <c r="L53" i="6" a="1"/>
  <c r="L53" i="6" s="1"/>
  <c r="M53" i="6" a="1"/>
  <c r="M53" i="6" s="1"/>
  <c r="N53" i="6" a="1"/>
  <c r="N53" i="6" s="1"/>
  <c r="L54" i="6" a="1"/>
  <c r="L54" i="6" s="1"/>
  <c r="M54" i="6" a="1"/>
  <c r="M54" i="6" s="1"/>
  <c r="N54" i="6" a="1"/>
  <c r="N54" i="6" s="1"/>
  <c r="N48" i="6" a="1"/>
  <c r="N48" i="6" s="1"/>
  <c r="M48" i="6" a="1"/>
  <c r="M48" i="6" s="1"/>
  <c r="L48" i="6" a="1"/>
  <c r="L48" i="6" s="1"/>
  <c r="L41" i="6" a="1"/>
  <c r="L41" i="6" s="1"/>
  <c r="M41" i="6" a="1"/>
  <c r="M41" i="6" s="1"/>
  <c r="N41" i="6" a="1"/>
  <c r="N41" i="6" s="1"/>
  <c r="L42" i="6" a="1"/>
  <c r="L42" i="6" s="1"/>
  <c r="M42" i="6" a="1"/>
  <c r="M42" i="6" s="1"/>
  <c r="N42" i="6" a="1"/>
  <c r="N42" i="6" s="1"/>
  <c r="L43" i="6" a="1"/>
  <c r="L43" i="6" s="1"/>
  <c r="M43" i="6" a="1"/>
  <c r="M43" i="6"/>
  <c r="N43" i="6" a="1"/>
  <c r="N43" i="6" s="1"/>
  <c r="L44" i="6" a="1"/>
  <c r="L44" i="6" s="1"/>
  <c r="M44" i="6" a="1"/>
  <c r="M44" i="6" s="1"/>
  <c r="N44" i="6" a="1"/>
  <c r="N44" i="6" s="1"/>
  <c r="L45" i="6" a="1"/>
  <c r="L45" i="6" s="1"/>
  <c r="M45" i="6" a="1"/>
  <c r="M45" i="6" s="1"/>
  <c r="N45" i="6" a="1"/>
  <c r="N45" i="6" s="1"/>
  <c r="L46" i="6" a="1"/>
  <c r="L46" i="6" s="1"/>
  <c r="M46" i="6" a="1"/>
  <c r="M46" i="6" s="1"/>
  <c r="N46" i="6" a="1"/>
  <c r="N46" i="6" s="1"/>
  <c r="N40" i="6" a="1"/>
  <c r="N40" i="6" s="1"/>
  <c r="M40" i="6" a="1"/>
  <c r="M40" i="6" s="1"/>
  <c r="L40" i="6" a="1"/>
  <c r="L40" i="6" s="1"/>
  <c r="L36" i="6" a="1"/>
  <c r="L36" i="6" s="1"/>
  <c r="M36" i="6" a="1"/>
  <c r="M36" i="6" s="1"/>
  <c r="N36" i="6" a="1"/>
  <c r="N36" i="6" s="1"/>
  <c r="L37" i="6" a="1"/>
  <c r="L37" i="6" s="1"/>
  <c r="M37" i="6" a="1"/>
  <c r="M37" i="6" s="1"/>
  <c r="N37" i="6" a="1"/>
  <c r="N37" i="6" s="1"/>
  <c r="L38" i="6" a="1"/>
  <c r="L38" i="6" s="1"/>
  <c r="M38" i="6" a="1"/>
  <c r="M38" i="6" s="1"/>
  <c r="N38" i="6" a="1"/>
  <c r="N38" i="6" s="1"/>
  <c r="N35" i="6" a="1"/>
  <c r="N35" i="6" s="1"/>
  <c r="M35" i="6" a="1"/>
  <c r="M35" i="6" s="1"/>
  <c r="L35" i="6" a="1"/>
  <c r="L35" i="6" s="1"/>
  <c r="L30" i="6" a="1"/>
  <c r="L30" i="6" s="1"/>
  <c r="M30" i="6" a="1"/>
  <c r="M30" i="6" s="1"/>
  <c r="N30" i="6" a="1"/>
  <c r="N30" i="6" s="1"/>
  <c r="L31" i="6" a="1"/>
  <c r="L31" i="6" s="1"/>
  <c r="M31" i="6" a="1"/>
  <c r="M31" i="6" s="1"/>
  <c r="N31" i="6" a="1"/>
  <c r="N31" i="6" s="1"/>
  <c r="L32" i="6" a="1"/>
  <c r="L32" i="6" s="1"/>
  <c r="M32" i="6" a="1"/>
  <c r="M32" i="6" s="1"/>
  <c r="N32" i="6" a="1"/>
  <c r="N32" i="6" s="1"/>
  <c r="L33" i="6" a="1"/>
  <c r="L33" i="6" s="1"/>
  <c r="M33" i="6" a="1"/>
  <c r="M33" i="6" s="1"/>
  <c r="N33" i="6" a="1"/>
  <c r="N33" i="6" s="1"/>
  <c r="N29" i="6" a="1"/>
  <c r="N29" i="6" s="1"/>
  <c r="M29" i="6" a="1"/>
  <c r="M29" i="6" s="1"/>
  <c r="L29" i="6" a="1"/>
  <c r="L29" i="6" s="1"/>
  <c r="N28" i="6" a="1"/>
  <c r="N28" i="6" s="1"/>
  <c r="M28" i="6" a="1"/>
  <c r="M28" i="6" s="1"/>
  <c r="L28" i="6" a="1"/>
  <c r="L28" i="6" s="1"/>
  <c r="N27" i="6" a="1"/>
  <c r="N27" i="6" s="1"/>
  <c r="M27" i="6" a="1"/>
  <c r="M27" i="6" s="1"/>
  <c r="L27" i="6" a="1"/>
  <c r="L27" i="6" s="1"/>
  <c r="N26" i="6" a="1"/>
  <c r="N26" i="6" s="1"/>
  <c r="M26" i="6" a="1"/>
  <c r="M26" i="6" s="1"/>
  <c r="L26" i="6" a="1"/>
  <c r="L26" i="6" s="1"/>
  <c r="L22" i="6" a="1"/>
  <c r="L22" i="6" s="1"/>
  <c r="M22" i="6" a="1"/>
  <c r="M22" i="6" s="1"/>
  <c r="N22" i="6" a="1"/>
  <c r="N22" i="6" s="1"/>
  <c r="L23" i="6" a="1"/>
  <c r="L23" i="6" s="1"/>
  <c r="M23" i="6" a="1"/>
  <c r="M23" i="6" s="1"/>
  <c r="N23" i="6" a="1"/>
  <c r="N23" i="6" s="1"/>
  <c r="L24" i="6" a="1"/>
  <c r="L24" i="6" s="1"/>
  <c r="M24" i="6" a="1"/>
  <c r="M24" i="6" s="1"/>
  <c r="N24" i="6" a="1"/>
  <c r="N24" i="6" s="1"/>
  <c r="N21" i="6" a="1"/>
  <c r="N21" i="6" s="1"/>
  <c r="M21" i="6" a="1"/>
  <c r="M21" i="6" s="1"/>
  <c r="L21" i="6" a="1"/>
  <c r="L21" i="6" s="1"/>
  <c r="L14" i="6" a="1"/>
  <c r="L14" i="6" s="1"/>
  <c r="M14" i="6" a="1"/>
  <c r="M14" i="6" s="1"/>
  <c r="N14" i="6" a="1"/>
  <c r="N14" i="6" s="1"/>
  <c r="L15" i="6" a="1"/>
  <c r="L15" i="6" s="1"/>
  <c r="M15" i="6" a="1"/>
  <c r="M15" i="6" s="1"/>
  <c r="N15" i="6" a="1"/>
  <c r="N15" i="6" s="1"/>
  <c r="L16" i="6" a="1"/>
  <c r="L16" i="6" s="1"/>
  <c r="M16" i="6" a="1"/>
  <c r="M16" i="6" s="1"/>
  <c r="N16" i="6" a="1"/>
  <c r="N16" i="6" s="1"/>
  <c r="L17" i="6" a="1"/>
  <c r="L17" i="6" s="1"/>
  <c r="M17" i="6" a="1"/>
  <c r="M17" i="6" s="1"/>
  <c r="N17" i="6" a="1"/>
  <c r="N17" i="6"/>
  <c r="L18" i="6" a="1"/>
  <c r="L18" i="6" s="1"/>
  <c r="M18" i="6" a="1"/>
  <c r="M18" i="6" s="1"/>
  <c r="N18" i="6" a="1"/>
  <c r="N18" i="6" s="1"/>
  <c r="L19" i="6" a="1"/>
  <c r="L19" i="6" s="1"/>
  <c r="M19" i="6" a="1"/>
  <c r="M19" i="6" s="1"/>
  <c r="N19" i="6" a="1"/>
  <c r="N19" i="6" s="1"/>
  <c r="N13" i="6" a="1"/>
  <c r="N13" i="6" s="1"/>
  <c r="M13" i="6" a="1"/>
  <c r="M13" i="6" s="1"/>
  <c r="L13" i="6" a="1"/>
  <c r="L13" i="6" s="1"/>
  <c r="L6" i="6" a="1"/>
  <c r="L6" i="6" s="1"/>
  <c r="M6" i="6" a="1"/>
  <c r="M6" i="6" s="1"/>
  <c r="N6" i="6" a="1"/>
  <c r="N6" i="6" s="1"/>
  <c r="L7" i="6" a="1"/>
  <c r="L7" i="6" s="1"/>
  <c r="M7" i="6" a="1"/>
  <c r="M7" i="6" s="1"/>
  <c r="N7" i="6" a="1"/>
  <c r="N7" i="6" s="1"/>
  <c r="L8" i="6" a="1"/>
  <c r="L8" i="6" s="1"/>
  <c r="M8" i="6" a="1"/>
  <c r="M8" i="6" s="1"/>
  <c r="N8" i="6" a="1"/>
  <c r="N8" i="6" s="1"/>
  <c r="L9" i="6" a="1"/>
  <c r="L9" i="6" s="1"/>
  <c r="M9" i="6" a="1"/>
  <c r="M9" i="6" s="1"/>
  <c r="N9" i="6" a="1"/>
  <c r="N9" i="6" s="1"/>
  <c r="L10" i="6" a="1"/>
  <c r="L10" i="6" s="1"/>
  <c r="M10" i="6" a="1"/>
  <c r="M10" i="6" s="1"/>
  <c r="N10" i="6" a="1"/>
  <c r="N10" i="6" s="1"/>
  <c r="L11" i="6" a="1"/>
  <c r="L11" i="6" s="1"/>
  <c r="M11" i="6" a="1"/>
  <c r="M11" i="6" s="1"/>
  <c r="N11" i="6" a="1"/>
  <c r="N11" i="6" s="1"/>
  <c r="N5" i="6" a="1"/>
  <c r="N5" i="6" s="1"/>
  <c r="M5" i="6" a="1"/>
  <c r="M5" i="6" s="1"/>
  <c r="L5" i="6" a="1"/>
  <c r="L5" i="6" s="1"/>
  <c r="E272" i="12" l="1"/>
  <c r="E263" i="12"/>
  <c r="E270" i="12"/>
  <c r="E200" i="12"/>
  <c r="E223" i="12"/>
  <c r="E254" i="12"/>
  <c r="E190" i="12"/>
  <c r="E182" i="12"/>
  <c r="E238" i="12"/>
  <c r="E174" i="12"/>
  <c r="E183" i="12"/>
  <c r="E214" i="12"/>
  <c r="E193" i="12"/>
  <c r="E216" i="12"/>
  <c r="E239" i="12"/>
  <c r="E175" i="12"/>
  <c r="E206" i="12"/>
  <c r="O50" i="6"/>
  <c r="P50" i="6" s="1" a="1"/>
  <c r="P50" i="6" s="1"/>
  <c r="F41" i="17" s="1"/>
  <c r="O29" i="6"/>
  <c r="P29" i="6" s="1" a="1"/>
  <c r="P29" i="6" s="1"/>
  <c r="F23" i="17" s="1"/>
  <c r="O35" i="6"/>
  <c r="P35" i="6" s="1" a="1"/>
  <c r="P35" i="6" s="1"/>
  <c r="F28" i="17" s="1"/>
  <c r="O76" i="6"/>
  <c r="P76" i="6" s="1" a="1"/>
  <c r="P76" i="6" s="1"/>
  <c r="F63" i="17" s="1"/>
  <c r="O64" i="6"/>
  <c r="P64" i="6" s="1" a="1"/>
  <c r="P64" i="6" s="1"/>
  <c r="F53" i="17" s="1"/>
  <c r="O5" i="6"/>
  <c r="O13" i="6"/>
  <c r="P13" i="6" s="1" a="1"/>
  <c r="P13" i="6" s="1"/>
  <c r="F9" i="17" s="1"/>
  <c r="O21" i="6"/>
  <c r="P21" i="6" s="1" a="1"/>
  <c r="P21" i="6" s="1"/>
  <c r="F16" i="17" s="1"/>
  <c r="O56" i="6"/>
  <c r="P56" i="6" s="1" a="1"/>
  <c r="P56" i="6" s="1"/>
  <c r="F46" i="17" s="1"/>
  <c r="O37" i="6"/>
  <c r="P37" i="6" s="1" a="1"/>
  <c r="P37" i="6" s="1"/>
  <c r="F30" i="17" s="1"/>
  <c r="O48" i="6"/>
  <c r="P48" i="6" s="1" a="1"/>
  <c r="P48" i="6" s="1"/>
  <c r="F39" i="17" s="1"/>
  <c r="O68" i="6"/>
  <c r="P68" i="6" s="1" a="1"/>
  <c r="P68" i="6" s="1"/>
  <c r="F56" i="17" s="1"/>
  <c r="O11" i="6"/>
  <c r="P11" i="6" s="1" a="1"/>
  <c r="P11" i="6" s="1"/>
  <c r="F8" i="17" s="1"/>
  <c r="O24" i="6"/>
  <c r="P24" i="6" s="1" a="1"/>
  <c r="P24" i="6" s="1"/>
  <c r="F19" i="17" s="1"/>
  <c r="O33" i="6"/>
  <c r="P33" i="6" s="1" a="1"/>
  <c r="P33" i="6" s="1"/>
  <c r="F27" i="17" s="1"/>
  <c r="O91" i="6"/>
  <c r="P91" i="6" s="1" a="1"/>
  <c r="P91" i="6" s="1"/>
  <c r="F76" i="17" s="1"/>
  <c r="O88" i="6"/>
  <c r="P88" i="6" s="1" a="1"/>
  <c r="P88" i="6" s="1"/>
  <c r="F73" i="17" s="1"/>
  <c r="O87" i="6"/>
  <c r="P87" i="6" s="1" a="1"/>
  <c r="P87" i="6" s="1"/>
  <c r="F72" i="17" s="1"/>
  <c r="O90" i="6"/>
  <c r="P90" i="6" s="1" a="1"/>
  <c r="P90" i="6" s="1"/>
  <c r="F75" i="17" s="1"/>
  <c r="O84" i="6"/>
  <c r="P84" i="6" s="1" a="1"/>
  <c r="P84" i="6" s="1"/>
  <c r="F70" i="17" s="1"/>
  <c r="O83" i="6"/>
  <c r="P83" i="6" s="1" a="1"/>
  <c r="P83" i="6" s="1"/>
  <c r="F69" i="17" s="1"/>
  <c r="O80" i="6"/>
  <c r="P80" i="6" s="1" a="1"/>
  <c r="P80" i="6" s="1"/>
  <c r="F66" i="17" s="1"/>
  <c r="O79" i="6"/>
  <c r="P79" i="6" s="1" a="1"/>
  <c r="P79" i="6" s="1"/>
  <c r="F65" i="17" s="1"/>
  <c r="O82" i="6"/>
  <c r="P82" i="6" s="1" a="1"/>
  <c r="P82" i="6" s="1"/>
  <c r="F68" i="17" s="1"/>
  <c r="O75" i="6"/>
  <c r="P75" i="6" s="1" a="1"/>
  <c r="P75" i="6" s="1"/>
  <c r="F62" i="17" s="1"/>
  <c r="O74" i="6"/>
  <c r="P74" i="6" s="1" a="1"/>
  <c r="P74" i="6" s="1"/>
  <c r="F61" i="17" s="1"/>
  <c r="O71" i="6"/>
  <c r="P71" i="6" s="1" a="1"/>
  <c r="P71" i="6" s="1"/>
  <c r="F59" i="17" s="1"/>
  <c r="O70" i="6"/>
  <c r="P70" i="6" s="1" a="1"/>
  <c r="P70" i="6" s="1"/>
  <c r="F58" i="17" s="1"/>
  <c r="O67" i="6"/>
  <c r="P67" i="6" s="1" a="1"/>
  <c r="P67" i="6" s="1"/>
  <c r="F55" i="17" s="1"/>
  <c r="O63" i="6"/>
  <c r="P63" i="6" s="1" a="1"/>
  <c r="P63" i="6" s="1"/>
  <c r="F52" i="17" s="1"/>
  <c r="O62" i="6"/>
  <c r="P62" i="6" s="1" a="1"/>
  <c r="P62" i="6" s="1"/>
  <c r="F51" i="17" s="1"/>
  <c r="O61" i="6"/>
  <c r="P61" i="6" s="1" a="1"/>
  <c r="P61" i="6" s="1"/>
  <c r="F50" i="17" s="1"/>
  <c r="O58" i="6"/>
  <c r="P58" i="6" s="1" a="1"/>
  <c r="P58" i="6" s="1"/>
  <c r="F48" i="17" s="1"/>
  <c r="O59" i="6"/>
  <c r="P59" i="6" s="1" a="1"/>
  <c r="P59" i="6" s="1"/>
  <c r="F49" i="17" s="1"/>
  <c r="O52" i="6"/>
  <c r="P52" i="6" s="1" a="1"/>
  <c r="P52" i="6" s="1"/>
  <c r="F43" i="17" s="1"/>
  <c r="O53" i="6"/>
  <c r="P53" i="6" s="1" a="1"/>
  <c r="P53" i="6" s="1"/>
  <c r="F44" i="17" s="1"/>
  <c r="O51" i="6"/>
  <c r="P51" i="6" s="1" a="1"/>
  <c r="P51" i="6" s="1"/>
  <c r="F42" i="17" s="1"/>
  <c r="O43" i="6"/>
  <c r="P43" i="6" s="1" a="1"/>
  <c r="P43" i="6" s="1"/>
  <c r="F35" i="17" s="1"/>
  <c r="O40" i="6"/>
  <c r="P40" i="6" s="1" a="1"/>
  <c r="P40" i="6" s="1"/>
  <c r="F32" i="17" s="1"/>
  <c r="O42" i="6"/>
  <c r="P42" i="6" s="1" a="1"/>
  <c r="P42" i="6" s="1"/>
  <c r="F34" i="17" s="1"/>
  <c r="O44" i="6"/>
  <c r="P44" i="6" s="1" a="1"/>
  <c r="P44" i="6" s="1"/>
  <c r="F36" i="17" s="1"/>
  <c r="O31" i="6"/>
  <c r="P31" i="6" s="1" a="1"/>
  <c r="P31" i="6" s="1"/>
  <c r="F25" i="17" s="1"/>
  <c r="O27" i="6"/>
  <c r="P27" i="6" s="1" a="1"/>
  <c r="P27" i="6" s="1"/>
  <c r="F21" i="17" s="1"/>
  <c r="O23" i="6"/>
  <c r="P23" i="6" s="1" a="1"/>
  <c r="P23" i="6" s="1"/>
  <c r="F18" i="17" s="1"/>
  <c r="O19" i="6"/>
  <c r="P19" i="6" s="1" a="1"/>
  <c r="P19" i="6" s="1"/>
  <c r="F15" i="17" s="1"/>
  <c r="O16" i="6"/>
  <c r="P16" i="6" s="1" a="1"/>
  <c r="P16" i="6" s="1"/>
  <c r="F12" i="17" s="1"/>
  <c r="O18" i="6"/>
  <c r="P18" i="6" s="1" a="1"/>
  <c r="P18" i="6" s="1"/>
  <c r="F14" i="17" s="1"/>
  <c r="O9" i="6"/>
  <c r="P9" i="6" s="1" a="1"/>
  <c r="P9" i="6" s="1"/>
  <c r="F6" i="17" s="1"/>
  <c r="O7" i="6"/>
  <c r="P7" i="6" s="1" a="1"/>
  <c r="P7" i="6" s="1"/>
  <c r="F4" i="17" s="1"/>
  <c r="O26" i="6"/>
  <c r="P26" i="6" s="1" a="1"/>
  <c r="P26" i="6" s="1"/>
  <c r="F20" i="17" s="1"/>
  <c r="O65" i="6"/>
  <c r="P65" i="6" s="1" a="1"/>
  <c r="P65" i="6" s="1"/>
  <c r="F54" i="17" s="1"/>
  <c r="O77" i="6"/>
  <c r="P77" i="6" s="1" a="1"/>
  <c r="P77" i="6" s="1"/>
  <c r="F64" i="17" s="1"/>
  <c r="O73" i="6"/>
  <c r="P73" i="6" s="1" a="1"/>
  <c r="P73" i="6" s="1"/>
  <c r="F60" i="17" s="1"/>
  <c r="O85" i="6"/>
  <c r="P85" i="6" s="1" a="1"/>
  <c r="P85" i="6" s="1"/>
  <c r="F71" i="17" s="1"/>
  <c r="O89" i="6"/>
  <c r="P89" i="6" s="1" a="1"/>
  <c r="P89" i="6" s="1"/>
  <c r="F74" i="17" s="1"/>
  <c r="O81" i="6"/>
  <c r="P81" i="6" s="1" a="1"/>
  <c r="P81" i="6" s="1"/>
  <c r="F67" i="17" s="1"/>
  <c r="O69" i="6"/>
  <c r="P69" i="6" s="1" a="1"/>
  <c r="P69" i="6" s="1"/>
  <c r="F57" i="17" s="1"/>
  <c r="O57" i="6"/>
  <c r="P57" i="6" s="1" a="1"/>
  <c r="P57" i="6" s="1"/>
  <c r="F47" i="17" s="1"/>
  <c r="O54" i="6"/>
  <c r="P54" i="6" s="1" a="1"/>
  <c r="P54" i="6" s="1"/>
  <c r="F45" i="17" s="1"/>
  <c r="O49" i="6"/>
  <c r="P49" i="6" s="1" a="1"/>
  <c r="P49" i="6" s="1"/>
  <c r="F40" i="17" s="1"/>
  <c r="O41" i="6"/>
  <c r="P41" i="6" s="1" a="1"/>
  <c r="P41" i="6" s="1"/>
  <c r="F33" i="17" s="1"/>
  <c r="O46" i="6"/>
  <c r="P46" i="6" s="1" a="1"/>
  <c r="P46" i="6" s="1"/>
  <c r="F38" i="17" s="1"/>
  <c r="O45" i="6"/>
  <c r="P45" i="6" s="1" a="1"/>
  <c r="P45" i="6" s="1"/>
  <c r="F37" i="17" s="1"/>
  <c r="O38" i="6"/>
  <c r="P38" i="6" s="1" a="1"/>
  <c r="P38" i="6" s="1"/>
  <c r="F31" i="17" s="1"/>
  <c r="O36" i="6"/>
  <c r="P36" i="6" s="1" a="1"/>
  <c r="P36" i="6" s="1"/>
  <c r="F29" i="17" s="1"/>
  <c r="O32" i="6"/>
  <c r="P32" i="6" s="1" a="1"/>
  <c r="P32" i="6" s="1"/>
  <c r="F26" i="17" s="1"/>
  <c r="O30" i="6"/>
  <c r="P30" i="6" s="1" a="1"/>
  <c r="P30" i="6" s="1"/>
  <c r="F24" i="17" s="1"/>
  <c r="O28" i="6"/>
  <c r="P28" i="6" s="1" a="1"/>
  <c r="P28" i="6" s="1"/>
  <c r="F22" i="17" s="1"/>
  <c r="O22" i="6"/>
  <c r="P22" i="6" s="1" a="1"/>
  <c r="P22" i="6" s="1"/>
  <c r="F17" i="17" s="1"/>
  <c r="O14" i="6"/>
  <c r="P14" i="6" s="1" a="1"/>
  <c r="P14" i="6" s="1"/>
  <c r="F10" i="17" s="1"/>
  <c r="O17" i="6"/>
  <c r="P17" i="6" s="1" a="1"/>
  <c r="P17" i="6" s="1"/>
  <c r="F13" i="17" s="1"/>
  <c r="O15" i="6"/>
  <c r="P15" i="6" s="1" a="1"/>
  <c r="P15" i="6" s="1"/>
  <c r="F11" i="17" s="1"/>
  <c r="O8" i="6"/>
  <c r="P8" i="6" s="1" a="1"/>
  <c r="P8" i="6" s="1"/>
  <c r="F5" i="17" s="1"/>
  <c r="O10" i="6"/>
  <c r="P10" i="6" s="1" a="1"/>
  <c r="P10" i="6" s="1"/>
  <c r="F7" i="17" s="1"/>
  <c r="O6" i="6"/>
  <c r="O57" i="10"/>
  <c r="N57" i="10"/>
  <c r="M57" i="10" a="1"/>
  <c r="M57" i="10"/>
  <c r="L57" i="10" a="1"/>
  <c r="L57" i="10"/>
  <c r="K57" i="10" a="1"/>
  <c r="K57" i="10"/>
  <c r="O56" i="10"/>
  <c r="N56" i="10"/>
  <c r="M56" i="10" a="1"/>
  <c r="M56" i="10"/>
  <c r="L56" i="10" a="1"/>
  <c r="L56" i="10"/>
  <c r="K56" i="10" a="1"/>
  <c r="K56" i="10"/>
  <c r="O55" i="10"/>
  <c r="N55" i="10"/>
  <c r="M55" i="10" a="1"/>
  <c r="M55" i="10"/>
  <c r="L55" i="10" a="1"/>
  <c r="L55" i="10"/>
  <c r="K55" i="10" a="1"/>
  <c r="K55" i="10"/>
  <c r="O54" i="10"/>
  <c r="N54" i="10"/>
  <c r="M54" i="10" a="1"/>
  <c r="M54" i="10"/>
  <c r="L54" i="10" a="1"/>
  <c r="L54" i="10"/>
  <c r="K54" i="10" a="1"/>
  <c r="K54" i="10"/>
  <c r="O53" i="10"/>
  <c r="N53" i="10"/>
  <c r="M53" i="10" a="1"/>
  <c r="M53" i="10"/>
  <c r="L53" i="10" a="1"/>
  <c r="L53" i="10"/>
  <c r="K53" i="10" a="1"/>
  <c r="K53" i="10"/>
  <c r="O51" i="10"/>
  <c r="N51" i="10"/>
  <c r="M51" i="10" a="1"/>
  <c r="M51" i="10"/>
  <c r="L51" i="10" a="1"/>
  <c r="L51" i="10"/>
  <c r="K51" i="10" a="1"/>
  <c r="K51" i="10"/>
  <c r="O50" i="10"/>
  <c r="N50" i="10"/>
  <c r="M50" i="10" a="1"/>
  <c r="M50" i="10"/>
  <c r="L50" i="10" a="1"/>
  <c r="L50" i="10"/>
  <c r="K50" i="10" a="1"/>
  <c r="K50" i="10"/>
  <c r="O49" i="10"/>
  <c r="N49" i="10"/>
  <c r="M49" i="10" a="1"/>
  <c r="M49" i="10"/>
  <c r="L49" i="10" a="1"/>
  <c r="L49" i="10"/>
  <c r="K49" i="10" a="1"/>
  <c r="K49" i="10"/>
  <c r="O48" i="10"/>
  <c r="N48" i="10"/>
  <c r="M48" i="10" a="1"/>
  <c r="M48" i="10"/>
  <c r="L48" i="10" a="1"/>
  <c r="L48" i="10"/>
  <c r="K48" i="10" a="1"/>
  <c r="K48" i="10"/>
  <c r="O47" i="10"/>
  <c r="N47" i="10"/>
  <c r="M47" i="10" a="1"/>
  <c r="M47" i="10"/>
  <c r="L47" i="10" a="1"/>
  <c r="L47" i="10"/>
  <c r="K47" i="10" a="1"/>
  <c r="K47" i="10"/>
  <c r="O46" i="10"/>
  <c r="N46" i="10"/>
  <c r="M46" i="10" a="1"/>
  <c r="M46" i="10"/>
  <c r="L46" i="10" a="1"/>
  <c r="L46" i="10"/>
  <c r="K46" i="10" a="1"/>
  <c r="K46" i="10"/>
  <c r="O45" i="10"/>
  <c r="N45" i="10"/>
  <c r="M45" i="10" a="1"/>
  <c r="M45" i="10"/>
  <c r="L45" i="10" a="1"/>
  <c r="L45" i="10"/>
  <c r="K45" i="10" a="1"/>
  <c r="K45" i="10"/>
  <c r="O43" i="10"/>
  <c r="N43" i="10"/>
  <c r="M43" i="10" a="1"/>
  <c r="M43" i="10"/>
  <c r="L43" i="10" a="1"/>
  <c r="L43" i="10"/>
  <c r="K43" i="10" a="1"/>
  <c r="K43" i="10"/>
  <c r="O42" i="10"/>
  <c r="N42" i="10"/>
  <c r="M42" i="10" a="1"/>
  <c r="M42" i="10"/>
  <c r="L42" i="10" a="1"/>
  <c r="L42" i="10"/>
  <c r="K42" i="10" a="1"/>
  <c r="K42" i="10"/>
  <c r="O41" i="10"/>
  <c r="N41" i="10"/>
  <c r="M41" i="10" a="1"/>
  <c r="M41" i="10"/>
  <c r="L41" i="10" a="1"/>
  <c r="L41" i="10"/>
  <c r="K41" i="10" a="1"/>
  <c r="K41" i="10"/>
  <c r="O40" i="10"/>
  <c r="N40" i="10"/>
  <c r="M40" i="10" a="1"/>
  <c r="M40" i="10"/>
  <c r="L40" i="10" a="1"/>
  <c r="L40" i="10"/>
  <c r="K40" i="10" a="1"/>
  <c r="K40" i="10"/>
  <c r="O39" i="10"/>
  <c r="N39" i="10"/>
  <c r="M39" i="10" a="1"/>
  <c r="M39" i="10"/>
  <c r="L39" i="10" a="1"/>
  <c r="L39" i="10"/>
  <c r="K39" i="10" a="1"/>
  <c r="K39" i="10"/>
  <c r="O38" i="10"/>
  <c r="N38" i="10"/>
  <c r="M38" i="10" a="1"/>
  <c r="M38" i="10"/>
  <c r="L38" i="10" a="1"/>
  <c r="L38" i="10"/>
  <c r="K38" i="10" a="1"/>
  <c r="K38" i="10"/>
  <c r="O36" i="10"/>
  <c r="N36" i="10"/>
  <c r="M36" i="10" a="1"/>
  <c r="M36" i="10"/>
  <c r="L36" i="10" a="1"/>
  <c r="L36" i="10"/>
  <c r="K36" i="10" a="1"/>
  <c r="K36" i="10"/>
  <c r="O35" i="10"/>
  <c r="N35" i="10"/>
  <c r="M35" i="10" a="1"/>
  <c r="M35" i="10"/>
  <c r="L35" i="10" a="1"/>
  <c r="L35" i="10"/>
  <c r="K35" i="10" a="1"/>
  <c r="K35" i="10"/>
  <c r="O34" i="10"/>
  <c r="N34" i="10"/>
  <c r="M34" i="10" a="1"/>
  <c r="M34" i="10"/>
  <c r="L34" i="10" a="1"/>
  <c r="L34" i="10"/>
  <c r="K34" i="10" a="1"/>
  <c r="K34" i="10"/>
  <c r="O33" i="10"/>
  <c r="N33" i="10"/>
  <c r="M33" i="10" a="1"/>
  <c r="M33" i="10"/>
  <c r="L33" i="10" a="1"/>
  <c r="L33" i="10"/>
  <c r="K33" i="10" a="1"/>
  <c r="K33" i="10"/>
  <c r="O32" i="10"/>
  <c r="N32" i="10"/>
  <c r="M32" i="10" a="1"/>
  <c r="M32" i="10"/>
  <c r="L32" i="10" a="1"/>
  <c r="L32" i="10"/>
  <c r="K32" i="10" a="1"/>
  <c r="K32" i="10"/>
  <c r="O31" i="10"/>
  <c r="N31" i="10"/>
  <c r="M31" i="10" a="1"/>
  <c r="M31" i="10"/>
  <c r="L31" i="10" a="1"/>
  <c r="L31" i="10"/>
  <c r="K31" i="10" a="1"/>
  <c r="K31" i="10"/>
  <c r="O30" i="10"/>
  <c r="N30" i="10"/>
  <c r="M30" i="10" a="1"/>
  <c r="M30" i="10"/>
  <c r="L30" i="10" a="1"/>
  <c r="L30" i="10"/>
  <c r="K30" i="10" a="1"/>
  <c r="K30" i="10"/>
  <c r="O29" i="10"/>
  <c r="N29" i="10"/>
  <c r="M29" i="10" a="1"/>
  <c r="M29" i="10"/>
  <c r="L29" i="10" a="1"/>
  <c r="L29" i="10"/>
  <c r="K29" i="10" a="1"/>
  <c r="K29" i="10"/>
  <c r="O28" i="10"/>
  <c r="N28" i="10"/>
  <c r="M28" i="10" a="1"/>
  <c r="M28" i="10"/>
  <c r="L28" i="10" a="1"/>
  <c r="L28" i="10"/>
  <c r="K28" i="10" a="1"/>
  <c r="K28" i="10"/>
  <c r="O27" i="10"/>
  <c r="N27" i="10"/>
  <c r="M27" i="10" a="1"/>
  <c r="M27" i="10"/>
  <c r="L27" i="10" a="1"/>
  <c r="L27" i="10"/>
  <c r="K27" i="10" a="1"/>
  <c r="K27" i="10"/>
  <c r="O26" i="10"/>
  <c r="N26" i="10"/>
  <c r="M26" i="10" a="1"/>
  <c r="M26" i="10"/>
  <c r="L26" i="10" a="1"/>
  <c r="L26" i="10"/>
  <c r="K26" i="10" a="1"/>
  <c r="K26" i="10"/>
  <c r="O24" i="10"/>
  <c r="N24" i="10"/>
  <c r="M24" i="10" a="1"/>
  <c r="M24" i="10"/>
  <c r="L24" i="10" a="1"/>
  <c r="L24" i="10"/>
  <c r="K24" i="10" a="1"/>
  <c r="K24" i="10"/>
  <c r="O23" i="10"/>
  <c r="N23" i="10"/>
  <c r="M23" i="10" a="1"/>
  <c r="M23" i="10"/>
  <c r="L23" i="10" a="1"/>
  <c r="L23" i="10"/>
  <c r="K23" i="10" a="1"/>
  <c r="K23" i="10"/>
  <c r="O22" i="10"/>
  <c r="N22" i="10"/>
  <c r="M22" i="10" a="1"/>
  <c r="M22" i="10"/>
  <c r="L22" i="10" a="1"/>
  <c r="L22" i="10"/>
  <c r="K22" i="10" a="1"/>
  <c r="K22" i="10"/>
  <c r="O21" i="10"/>
  <c r="N21" i="10"/>
  <c r="M21" i="10" a="1"/>
  <c r="M21" i="10"/>
  <c r="L21" i="10" a="1"/>
  <c r="L21" i="10"/>
  <c r="K21" i="10" a="1"/>
  <c r="K21" i="10"/>
  <c r="O20" i="10"/>
  <c r="N20" i="10"/>
  <c r="M20" i="10" a="1"/>
  <c r="M20" i="10"/>
  <c r="L20" i="10" a="1"/>
  <c r="L20" i="10"/>
  <c r="K20" i="10" a="1"/>
  <c r="K20" i="10"/>
  <c r="O19" i="10"/>
  <c r="N19" i="10"/>
  <c r="M19" i="10" a="1"/>
  <c r="M19" i="10"/>
  <c r="L19" i="10" a="1"/>
  <c r="L19" i="10"/>
  <c r="K19" i="10" a="1"/>
  <c r="K19" i="10"/>
  <c r="O18" i="10"/>
  <c r="N18" i="10"/>
  <c r="M18" i="10" a="1"/>
  <c r="M18" i="10"/>
  <c r="L18" i="10" a="1"/>
  <c r="L18" i="10"/>
  <c r="K18" i="10" a="1"/>
  <c r="K18" i="10"/>
  <c r="O17" i="10"/>
  <c r="N17" i="10"/>
  <c r="M17" i="10" a="1"/>
  <c r="M17" i="10"/>
  <c r="L17" i="10" a="1"/>
  <c r="L17" i="10"/>
  <c r="K17" i="10" a="1"/>
  <c r="K17" i="10"/>
  <c r="O16" i="10"/>
  <c r="N16" i="10"/>
  <c r="M16" i="10" a="1"/>
  <c r="M16" i="10"/>
  <c r="L16" i="10" a="1"/>
  <c r="L16" i="10"/>
  <c r="K16" i="10" a="1"/>
  <c r="K16" i="10"/>
  <c r="O15" i="10"/>
  <c r="N15" i="10"/>
  <c r="M15" i="10" a="1"/>
  <c r="M15" i="10"/>
  <c r="L15" i="10" a="1"/>
  <c r="L15" i="10"/>
  <c r="K15" i="10" a="1"/>
  <c r="K15" i="10"/>
  <c r="O14" i="10"/>
  <c r="N14" i="10"/>
  <c r="M14" i="10" a="1"/>
  <c r="M14" i="10"/>
  <c r="L14" i="10" a="1"/>
  <c r="L14" i="10"/>
  <c r="K14" i="10" a="1"/>
  <c r="K14" i="10"/>
  <c r="O13" i="10"/>
  <c r="N13" i="10"/>
  <c r="M13" i="10" a="1"/>
  <c r="M13" i="10"/>
  <c r="L13" i="10" a="1"/>
  <c r="L13" i="10"/>
  <c r="K13" i="10" a="1"/>
  <c r="K13" i="10"/>
  <c r="O11" i="10"/>
  <c r="N11" i="10"/>
  <c r="M11" i="10" a="1"/>
  <c r="M11" i="10"/>
  <c r="L11" i="10" a="1"/>
  <c r="L11" i="10"/>
  <c r="K11" i="10" a="1"/>
  <c r="K11" i="10"/>
  <c r="O10" i="10"/>
  <c r="N10" i="10"/>
  <c r="M10" i="10" a="1"/>
  <c r="M10" i="10"/>
  <c r="L10" i="10" a="1"/>
  <c r="L10" i="10"/>
  <c r="K10" i="10" a="1"/>
  <c r="K10" i="10"/>
  <c r="O9" i="10"/>
  <c r="N9" i="10"/>
  <c r="M9" i="10" a="1"/>
  <c r="M9" i="10"/>
  <c r="L9" i="10" a="1"/>
  <c r="L9" i="10"/>
  <c r="K9" i="10" a="1"/>
  <c r="K9" i="10"/>
  <c r="O8" i="10"/>
  <c r="N8" i="10"/>
  <c r="M8" i="10" a="1"/>
  <c r="M8" i="10"/>
  <c r="L8" i="10" a="1"/>
  <c r="L8" i="10"/>
  <c r="K8" i="10" a="1"/>
  <c r="K8" i="10"/>
  <c r="O47" i="9"/>
  <c r="N47" i="9"/>
  <c r="M47" i="9" a="1"/>
  <c r="M47" i="9"/>
  <c r="L47" i="9" a="1"/>
  <c r="L47" i="9"/>
  <c r="K47" i="9" a="1"/>
  <c r="K47" i="9"/>
  <c r="O46" i="9"/>
  <c r="N46" i="9"/>
  <c r="M46" i="9" a="1"/>
  <c r="M46" i="9"/>
  <c r="L46" i="9" a="1"/>
  <c r="L46" i="9"/>
  <c r="K46" i="9" a="1"/>
  <c r="K46" i="9"/>
  <c r="O45" i="9"/>
  <c r="N45" i="9"/>
  <c r="M45" i="9" a="1"/>
  <c r="M45" i="9"/>
  <c r="L45" i="9" a="1"/>
  <c r="L45" i="9"/>
  <c r="K45" i="9" a="1"/>
  <c r="K45" i="9"/>
  <c r="O44" i="9"/>
  <c r="N44" i="9"/>
  <c r="M44" i="9" a="1"/>
  <c r="M44" i="9"/>
  <c r="L44" i="9" a="1"/>
  <c r="L44" i="9"/>
  <c r="K44" i="9" a="1"/>
  <c r="K44" i="9"/>
  <c r="O43" i="9"/>
  <c r="N43" i="9"/>
  <c r="M43" i="9" a="1"/>
  <c r="M43" i="9"/>
  <c r="L43" i="9" a="1"/>
  <c r="L43" i="9"/>
  <c r="K43" i="9" a="1"/>
  <c r="K43" i="9"/>
  <c r="O42" i="9"/>
  <c r="N42" i="9"/>
  <c r="M42" i="9" a="1"/>
  <c r="M42" i="9"/>
  <c r="L42" i="9" a="1"/>
  <c r="L42" i="9"/>
  <c r="K42" i="9" a="1"/>
  <c r="K42" i="9"/>
  <c r="O40" i="9"/>
  <c r="N40" i="9"/>
  <c r="M40" i="9" a="1"/>
  <c r="M40" i="9"/>
  <c r="L40" i="9" a="1"/>
  <c r="L40" i="9"/>
  <c r="K40" i="9" a="1"/>
  <c r="K40" i="9"/>
  <c r="O39" i="9"/>
  <c r="N39" i="9"/>
  <c r="M39" i="9" a="1"/>
  <c r="M39" i="9"/>
  <c r="L39" i="9" a="1"/>
  <c r="L39" i="9"/>
  <c r="K39" i="9" a="1"/>
  <c r="K39" i="9"/>
  <c r="O38" i="9"/>
  <c r="N38" i="9"/>
  <c r="M38" i="9" a="1"/>
  <c r="M38" i="9"/>
  <c r="L38" i="9" a="1"/>
  <c r="L38" i="9"/>
  <c r="K38" i="9" a="1"/>
  <c r="K38" i="9"/>
  <c r="O37" i="9"/>
  <c r="N37" i="9"/>
  <c r="M37" i="9" a="1"/>
  <c r="M37" i="9"/>
  <c r="L37" i="9" a="1"/>
  <c r="L37" i="9"/>
  <c r="K37" i="9" a="1"/>
  <c r="K37" i="9"/>
  <c r="O36" i="9"/>
  <c r="N36" i="9"/>
  <c r="M36" i="9" a="1"/>
  <c r="M36" i="9"/>
  <c r="L36" i="9" a="1"/>
  <c r="L36" i="9"/>
  <c r="K36" i="9" a="1"/>
  <c r="K36" i="9"/>
  <c r="O34" i="9"/>
  <c r="N34" i="9"/>
  <c r="M34" i="9" a="1"/>
  <c r="M34" i="9"/>
  <c r="L34" i="9" a="1"/>
  <c r="L34" i="9"/>
  <c r="K34" i="9" a="1"/>
  <c r="K34" i="9"/>
  <c r="O33" i="9"/>
  <c r="N33" i="9"/>
  <c r="M33" i="9" a="1"/>
  <c r="M33" i="9"/>
  <c r="L33" i="9" a="1"/>
  <c r="L33" i="9"/>
  <c r="K33" i="9" a="1"/>
  <c r="K33" i="9"/>
  <c r="O32" i="9"/>
  <c r="N32" i="9"/>
  <c r="M32" i="9" a="1"/>
  <c r="M32" i="9"/>
  <c r="L32" i="9" a="1"/>
  <c r="L32" i="9"/>
  <c r="K32" i="9" a="1"/>
  <c r="K32" i="9"/>
  <c r="O31" i="9"/>
  <c r="N31" i="9"/>
  <c r="M31" i="9" a="1"/>
  <c r="M31" i="9"/>
  <c r="L31" i="9" a="1"/>
  <c r="L31" i="9"/>
  <c r="K31" i="9" a="1"/>
  <c r="K31" i="9"/>
  <c r="O30" i="9"/>
  <c r="N30" i="9"/>
  <c r="M30" i="9" a="1"/>
  <c r="M30" i="9"/>
  <c r="L30" i="9" a="1"/>
  <c r="L30" i="9"/>
  <c r="K30" i="9" a="1"/>
  <c r="K30" i="9"/>
  <c r="O29" i="9"/>
  <c r="N29" i="9"/>
  <c r="M29" i="9" a="1"/>
  <c r="M29" i="9"/>
  <c r="L29" i="9" a="1"/>
  <c r="L29" i="9"/>
  <c r="K29" i="9" a="1"/>
  <c r="K29" i="9"/>
  <c r="O28" i="9"/>
  <c r="N28" i="9"/>
  <c r="M28" i="9" a="1"/>
  <c r="M28" i="9"/>
  <c r="L28" i="9" a="1"/>
  <c r="L28" i="9"/>
  <c r="K28" i="9" a="1"/>
  <c r="K28" i="9"/>
  <c r="O26" i="9"/>
  <c r="N26" i="9"/>
  <c r="M26" i="9" a="1"/>
  <c r="M26" i="9"/>
  <c r="L26" i="9" a="1"/>
  <c r="L26" i="9"/>
  <c r="K26" i="9" a="1"/>
  <c r="K26" i="9"/>
  <c r="O25" i="9"/>
  <c r="N25" i="9"/>
  <c r="M25" i="9" a="1"/>
  <c r="M25" i="9"/>
  <c r="L25" i="9" a="1"/>
  <c r="L25" i="9"/>
  <c r="K25" i="9" a="1"/>
  <c r="K25" i="9"/>
  <c r="O24" i="9"/>
  <c r="N24" i="9"/>
  <c r="M24" i="9" a="1"/>
  <c r="M24" i="9"/>
  <c r="L24" i="9" a="1"/>
  <c r="L24" i="9"/>
  <c r="K24" i="9" a="1"/>
  <c r="K24" i="9"/>
  <c r="O23" i="9"/>
  <c r="N23" i="9"/>
  <c r="M23" i="9" a="1"/>
  <c r="M23" i="9"/>
  <c r="L23" i="9" a="1"/>
  <c r="L23" i="9"/>
  <c r="K23" i="9" a="1"/>
  <c r="K23" i="9"/>
  <c r="O22" i="9"/>
  <c r="N22" i="9"/>
  <c r="M22" i="9" a="1"/>
  <c r="M22" i="9"/>
  <c r="L22" i="9" a="1"/>
  <c r="L22" i="9"/>
  <c r="K22" i="9" a="1"/>
  <c r="K22" i="9"/>
  <c r="O21" i="9"/>
  <c r="N21" i="9"/>
  <c r="M21" i="9" a="1"/>
  <c r="M21" i="9"/>
  <c r="L21" i="9" a="1"/>
  <c r="L21" i="9"/>
  <c r="K21" i="9" a="1"/>
  <c r="K21" i="9"/>
  <c r="O20" i="9"/>
  <c r="N20" i="9"/>
  <c r="M20" i="9" a="1"/>
  <c r="M20" i="9"/>
  <c r="L20" i="9" a="1"/>
  <c r="L20" i="9"/>
  <c r="K20" i="9" a="1"/>
  <c r="K20" i="9"/>
  <c r="O19" i="9"/>
  <c r="N19" i="9"/>
  <c r="M19" i="9" a="1"/>
  <c r="M19" i="9"/>
  <c r="L19" i="9" a="1"/>
  <c r="L19" i="9"/>
  <c r="K19" i="9" a="1"/>
  <c r="K19" i="9"/>
  <c r="O18" i="9"/>
  <c r="N18" i="9"/>
  <c r="M18" i="9" a="1"/>
  <c r="M18" i="9"/>
  <c r="L18" i="9" a="1"/>
  <c r="L18" i="9"/>
  <c r="K18" i="9" a="1"/>
  <c r="K18" i="9"/>
  <c r="O17" i="9"/>
  <c r="N17" i="9"/>
  <c r="M17" i="9" a="1"/>
  <c r="M17" i="9"/>
  <c r="L17" i="9" a="1"/>
  <c r="L17" i="9"/>
  <c r="K17" i="9" a="1"/>
  <c r="K17" i="9"/>
  <c r="O16" i="9"/>
  <c r="N16" i="9"/>
  <c r="M16" i="9" a="1"/>
  <c r="M16" i="9"/>
  <c r="L16" i="9" a="1"/>
  <c r="L16" i="9"/>
  <c r="K16" i="9" a="1"/>
  <c r="K16" i="9"/>
  <c r="O15" i="9"/>
  <c r="N15" i="9"/>
  <c r="M15" i="9" a="1"/>
  <c r="M15" i="9"/>
  <c r="L15" i="9" a="1"/>
  <c r="L15" i="9"/>
  <c r="K15" i="9" a="1"/>
  <c r="K15" i="9"/>
  <c r="O14" i="9"/>
  <c r="N14" i="9"/>
  <c r="M14" i="9" a="1"/>
  <c r="M14" i="9"/>
  <c r="L14" i="9" a="1"/>
  <c r="L14" i="9"/>
  <c r="K14" i="9" a="1"/>
  <c r="K14" i="9"/>
  <c r="O13" i="9"/>
  <c r="N13" i="9"/>
  <c r="M13" i="9" a="1"/>
  <c r="M13" i="9"/>
  <c r="L13" i="9" a="1"/>
  <c r="L13" i="9"/>
  <c r="K13" i="9" a="1"/>
  <c r="K13" i="9"/>
  <c r="O11" i="9"/>
  <c r="N11" i="9"/>
  <c r="M11" i="9" a="1"/>
  <c r="M11" i="9"/>
  <c r="L11" i="9" a="1"/>
  <c r="L11" i="9"/>
  <c r="K11" i="9" a="1"/>
  <c r="K11" i="9"/>
  <c r="O10" i="9"/>
  <c r="N10" i="9"/>
  <c r="M10" i="9" a="1"/>
  <c r="M10" i="9"/>
  <c r="L10" i="9" a="1"/>
  <c r="L10" i="9"/>
  <c r="K10" i="9" a="1"/>
  <c r="K10" i="9"/>
  <c r="O9" i="9"/>
  <c r="N9" i="9"/>
  <c r="M9" i="9" a="1"/>
  <c r="M9" i="9"/>
  <c r="L9" i="9" a="1"/>
  <c r="L9" i="9"/>
  <c r="K9" i="9" a="1"/>
  <c r="K9" i="9"/>
  <c r="O8" i="9"/>
  <c r="N8" i="9"/>
  <c r="M8" i="9" a="1"/>
  <c r="M8" i="9"/>
  <c r="L8" i="9" a="1"/>
  <c r="L8" i="9"/>
  <c r="K8" i="9" a="1"/>
  <c r="K8" i="9"/>
  <c r="O62" i="8"/>
  <c r="N62" i="8"/>
  <c r="M62" i="8" a="1"/>
  <c r="M62" i="8"/>
  <c r="L62" i="8" a="1"/>
  <c r="L62" i="8"/>
  <c r="K62" i="8" a="1"/>
  <c r="K62" i="8"/>
  <c r="O61" i="8"/>
  <c r="N61" i="8"/>
  <c r="M61" i="8" a="1"/>
  <c r="M61" i="8"/>
  <c r="L61" i="8" a="1"/>
  <c r="L61" i="8"/>
  <c r="K61" i="8" a="1"/>
  <c r="K61" i="8"/>
  <c r="O60" i="8"/>
  <c r="N60" i="8"/>
  <c r="M60" i="8" a="1"/>
  <c r="M60" i="8"/>
  <c r="L60" i="8" a="1"/>
  <c r="L60" i="8"/>
  <c r="K60" i="8" a="1"/>
  <c r="K60" i="8"/>
  <c r="O59" i="8"/>
  <c r="N59" i="8"/>
  <c r="M59" i="8" a="1"/>
  <c r="M59" i="8"/>
  <c r="L59" i="8" a="1"/>
  <c r="L59" i="8"/>
  <c r="K59" i="8" a="1"/>
  <c r="K59" i="8"/>
  <c r="O58" i="8"/>
  <c r="N58" i="8"/>
  <c r="M58" i="8" a="1"/>
  <c r="M58" i="8"/>
  <c r="L58" i="8" a="1"/>
  <c r="L58" i="8"/>
  <c r="K58" i="8" a="1"/>
  <c r="K58" i="8"/>
  <c r="O56" i="8"/>
  <c r="N56" i="8"/>
  <c r="M56" i="8" a="1"/>
  <c r="M56" i="8"/>
  <c r="L56" i="8" a="1"/>
  <c r="L56" i="8"/>
  <c r="K56" i="8" a="1"/>
  <c r="K56" i="8"/>
  <c r="O55" i="8"/>
  <c r="N55" i="8"/>
  <c r="M55" i="8" a="1"/>
  <c r="M55" i="8"/>
  <c r="L55" i="8" a="1"/>
  <c r="L55" i="8"/>
  <c r="K55" i="8" a="1"/>
  <c r="K55" i="8"/>
  <c r="O54" i="8"/>
  <c r="N54" i="8"/>
  <c r="M54" i="8" a="1"/>
  <c r="M54" i="8"/>
  <c r="L54" i="8" a="1"/>
  <c r="L54" i="8"/>
  <c r="K54" i="8" a="1"/>
  <c r="K54" i="8"/>
  <c r="O53" i="8"/>
  <c r="N53" i="8"/>
  <c r="M53" i="8" a="1"/>
  <c r="M53" i="8"/>
  <c r="L53" i="8" a="1"/>
  <c r="L53" i="8"/>
  <c r="K53" i="8" a="1"/>
  <c r="K53" i="8"/>
  <c r="O52" i="8"/>
  <c r="N52" i="8"/>
  <c r="M52" i="8" a="1"/>
  <c r="M52" i="8"/>
  <c r="L52" i="8" a="1"/>
  <c r="L52" i="8"/>
  <c r="K52" i="8" a="1"/>
  <c r="K52" i="8"/>
  <c r="O51" i="8"/>
  <c r="N51" i="8"/>
  <c r="M51" i="8" a="1"/>
  <c r="M51" i="8"/>
  <c r="L51" i="8" a="1"/>
  <c r="L51" i="8"/>
  <c r="K51" i="8" a="1"/>
  <c r="K51" i="8"/>
  <c r="O50" i="8"/>
  <c r="N50" i="8"/>
  <c r="M50" i="8" a="1"/>
  <c r="M50" i="8"/>
  <c r="L50" i="8" a="1"/>
  <c r="L50" i="8"/>
  <c r="K50" i="8" a="1"/>
  <c r="K50" i="8"/>
  <c r="O49" i="8"/>
  <c r="N49" i="8"/>
  <c r="M49" i="8" a="1"/>
  <c r="M49" i="8"/>
  <c r="L49" i="8" a="1"/>
  <c r="L49" i="8"/>
  <c r="K49" i="8" a="1"/>
  <c r="K49" i="8"/>
  <c r="O48" i="8"/>
  <c r="N48" i="8"/>
  <c r="M48" i="8" a="1"/>
  <c r="M48" i="8"/>
  <c r="L48" i="8" a="1"/>
  <c r="L48" i="8"/>
  <c r="K48" i="8" a="1"/>
  <c r="K48" i="8"/>
  <c r="O46" i="8"/>
  <c r="N46" i="8"/>
  <c r="M46" i="8" a="1"/>
  <c r="M46" i="8"/>
  <c r="L46" i="8" a="1"/>
  <c r="L46" i="8"/>
  <c r="K46" i="8" a="1"/>
  <c r="K46" i="8"/>
  <c r="O45" i="8"/>
  <c r="N45" i="8"/>
  <c r="M45" i="8" a="1"/>
  <c r="M45" i="8"/>
  <c r="L45" i="8" a="1"/>
  <c r="L45" i="8"/>
  <c r="K45" i="8" a="1"/>
  <c r="K45" i="8"/>
  <c r="O44" i="8"/>
  <c r="N44" i="8"/>
  <c r="M44" i="8" a="1"/>
  <c r="M44" i="8"/>
  <c r="L44" i="8" a="1"/>
  <c r="L44" i="8"/>
  <c r="K44" i="8" a="1"/>
  <c r="K44" i="8"/>
  <c r="O43" i="8"/>
  <c r="N43" i="8"/>
  <c r="M43" i="8" a="1"/>
  <c r="M43" i="8"/>
  <c r="L43" i="8" a="1"/>
  <c r="L43" i="8"/>
  <c r="K43" i="8" a="1"/>
  <c r="K43" i="8"/>
  <c r="O42" i="8"/>
  <c r="N42" i="8"/>
  <c r="M42" i="8" a="1"/>
  <c r="M42" i="8"/>
  <c r="L42" i="8" a="1"/>
  <c r="L42" i="8"/>
  <c r="K42" i="8" a="1"/>
  <c r="K42" i="8"/>
  <c r="O41" i="8"/>
  <c r="N41" i="8"/>
  <c r="M41" i="8" a="1"/>
  <c r="M41" i="8"/>
  <c r="L41" i="8" a="1"/>
  <c r="L41" i="8"/>
  <c r="K41" i="8" a="1"/>
  <c r="K41" i="8"/>
  <c r="O40" i="8"/>
  <c r="N40" i="8"/>
  <c r="M40" i="8" a="1"/>
  <c r="M40" i="8"/>
  <c r="L40" i="8" a="1"/>
  <c r="L40" i="8"/>
  <c r="K40" i="8" a="1"/>
  <c r="K40" i="8"/>
  <c r="O39" i="8"/>
  <c r="N39" i="8"/>
  <c r="M39" i="8" a="1"/>
  <c r="M39" i="8"/>
  <c r="L39" i="8" a="1"/>
  <c r="L39" i="8"/>
  <c r="K39" i="8" a="1"/>
  <c r="K39" i="8"/>
  <c r="O37" i="8"/>
  <c r="N37" i="8"/>
  <c r="M37" i="8" a="1"/>
  <c r="M37" i="8"/>
  <c r="L37" i="8" a="1"/>
  <c r="L37" i="8"/>
  <c r="K37" i="8" a="1"/>
  <c r="K37" i="8"/>
  <c r="O36" i="8"/>
  <c r="N36" i="8"/>
  <c r="M36" i="8" a="1"/>
  <c r="M36" i="8"/>
  <c r="L36" i="8" a="1"/>
  <c r="L36" i="8"/>
  <c r="K36" i="8" a="1"/>
  <c r="K36" i="8"/>
  <c r="O35" i="8"/>
  <c r="N35" i="8"/>
  <c r="M35" i="8" a="1"/>
  <c r="M35" i="8"/>
  <c r="L35" i="8" a="1"/>
  <c r="L35" i="8"/>
  <c r="K35" i="8" a="1"/>
  <c r="K35" i="8"/>
  <c r="O34" i="8"/>
  <c r="N34" i="8"/>
  <c r="M34" i="8" a="1"/>
  <c r="M34" i="8"/>
  <c r="L34" i="8" a="1"/>
  <c r="L34" i="8"/>
  <c r="K34" i="8" a="1"/>
  <c r="K34" i="8"/>
  <c r="O33" i="8"/>
  <c r="N33" i="8"/>
  <c r="M33" i="8" a="1"/>
  <c r="M33" i="8"/>
  <c r="L33" i="8" a="1"/>
  <c r="L33" i="8"/>
  <c r="K33" i="8" a="1"/>
  <c r="K33" i="8"/>
  <c r="O32" i="8"/>
  <c r="N32" i="8"/>
  <c r="M32" i="8" a="1"/>
  <c r="M32" i="8"/>
  <c r="L32" i="8" a="1"/>
  <c r="L32" i="8"/>
  <c r="K32" i="8" a="1"/>
  <c r="K32" i="8"/>
  <c r="O30" i="8"/>
  <c r="N30" i="8"/>
  <c r="M30" i="8" a="1"/>
  <c r="M30" i="8"/>
  <c r="L30" i="8" a="1"/>
  <c r="L30" i="8"/>
  <c r="K30" i="8" a="1"/>
  <c r="K30" i="8"/>
  <c r="O29" i="8"/>
  <c r="N29" i="8"/>
  <c r="M29" i="8" a="1"/>
  <c r="M29" i="8"/>
  <c r="L29" i="8" a="1"/>
  <c r="L29" i="8"/>
  <c r="K29" i="8" a="1"/>
  <c r="K29" i="8"/>
  <c r="O27" i="8"/>
  <c r="N27" i="8"/>
  <c r="M27" i="8" a="1"/>
  <c r="M27" i="8"/>
  <c r="L27" i="8" a="1"/>
  <c r="L27" i="8"/>
  <c r="K27" i="8" a="1"/>
  <c r="K27" i="8"/>
  <c r="O26" i="8"/>
  <c r="N26" i="8"/>
  <c r="M26" i="8" a="1"/>
  <c r="M26" i="8"/>
  <c r="L26" i="8" a="1"/>
  <c r="L26" i="8"/>
  <c r="K26" i="8" a="1"/>
  <c r="K26" i="8"/>
  <c r="O25" i="8"/>
  <c r="N25" i="8"/>
  <c r="M25" i="8" a="1"/>
  <c r="M25" i="8"/>
  <c r="L25" i="8" a="1"/>
  <c r="L25" i="8"/>
  <c r="K25" i="8" a="1"/>
  <c r="K25" i="8"/>
  <c r="O24" i="8"/>
  <c r="N24" i="8"/>
  <c r="M24" i="8" a="1"/>
  <c r="M24" i="8"/>
  <c r="L24" i="8" a="1"/>
  <c r="L24" i="8"/>
  <c r="K24" i="8" a="1"/>
  <c r="K24" i="8"/>
  <c r="O23" i="8"/>
  <c r="N23" i="8"/>
  <c r="M23" i="8" a="1"/>
  <c r="M23" i="8"/>
  <c r="L23" i="8" a="1"/>
  <c r="L23" i="8"/>
  <c r="K23" i="8" a="1"/>
  <c r="K23" i="8"/>
  <c r="O22" i="8"/>
  <c r="N22" i="8"/>
  <c r="M22" i="8" a="1"/>
  <c r="M22" i="8"/>
  <c r="L22" i="8" a="1"/>
  <c r="L22" i="8"/>
  <c r="K22" i="8" a="1"/>
  <c r="K22" i="8"/>
  <c r="O21" i="8"/>
  <c r="N21" i="8"/>
  <c r="M21" i="8" a="1"/>
  <c r="M21" i="8"/>
  <c r="L21" i="8" a="1"/>
  <c r="L21" i="8"/>
  <c r="K21" i="8" a="1"/>
  <c r="K21" i="8"/>
  <c r="O20" i="8"/>
  <c r="N20" i="8"/>
  <c r="M20" i="8" a="1"/>
  <c r="M20" i="8"/>
  <c r="L20" i="8" a="1"/>
  <c r="L20" i="8"/>
  <c r="K20" i="8" a="1"/>
  <c r="K20" i="8"/>
  <c r="O18" i="8"/>
  <c r="N18" i="8"/>
  <c r="M18" i="8" a="1"/>
  <c r="M18" i="8"/>
  <c r="L18" i="8" a="1"/>
  <c r="L18" i="8"/>
  <c r="K18" i="8" a="1"/>
  <c r="K18" i="8"/>
  <c r="O17" i="8"/>
  <c r="N17" i="8"/>
  <c r="M17" i="8" a="1"/>
  <c r="M17" i="8"/>
  <c r="L17" i="8" a="1"/>
  <c r="L17" i="8"/>
  <c r="K17" i="8" a="1"/>
  <c r="K17" i="8"/>
  <c r="O16" i="8"/>
  <c r="N16" i="8"/>
  <c r="M16" i="8" a="1"/>
  <c r="M16" i="8"/>
  <c r="L16" i="8" a="1"/>
  <c r="L16" i="8"/>
  <c r="K16" i="8" a="1"/>
  <c r="K16" i="8"/>
  <c r="O15" i="8"/>
  <c r="N15" i="8"/>
  <c r="M15" i="8" a="1"/>
  <c r="M15" i="8"/>
  <c r="L15" i="8" a="1"/>
  <c r="L15" i="8"/>
  <c r="K15" i="8" a="1"/>
  <c r="K15" i="8"/>
  <c r="O14" i="8"/>
  <c r="N14" i="8"/>
  <c r="M14" i="8" a="1"/>
  <c r="M14" i="8"/>
  <c r="L14" i="8" a="1"/>
  <c r="L14" i="8"/>
  <c r="K14" i="8" a="1"/>
  <c r="K14" i="8"/>
  <c r="O12" i="8"/>
  <c r="N12" i="8"/>
  <c r="M12" i="8" a="1"/>
  <c r="M12" i="8"/>
  <c r="L12" i="8" a="1"/>
  <c r="L12" i="8"/>
  <c r="K12" i="8" a="1"/>
  <c r="K12" i="8"/>
  <c r="O11" i="8"/>
  <c r="N11" i="8"/>
  <c r="M11" i="8" a="1"/>
  <c r="M11" i="8"/>
  <c r="L11" i="8" a="1"/>
  <c r="L11" i="8"/>
  <c r="K11" i="8" a="1"/>
  <c r="K11" i="8"/>
  <c r="O10" i="8"/>
  <c r="N10" i="8"/>
  <c r="M10" i="8" a="1"/>
  <c r="M10" i="8"/>
  <c r="L10" i="8" a="1"/>
  <c r="L10" i="8"/>
  <c r="K10" i="8" a="1"/>
  <c r="K10" i="8"/>
  <c r="O9" i="8"/>
  <c r="N9" i="8"/>
  <c r="M9" i="8" a="1"/>
  <c r="M9" i="8"/>
  <c r="L9" i="8" a="1"/>
  <c r="L9" i="8"/>
  <c r="K9" i="8" a="1"/>
  <c r="K9" i="8"/>
  <c r="O8" i="8"/>
  <c r="N8" i="8"/>
  <c r="M8" i="8" a="1"/>
  <c r="M8" i="8"/>
  <c r="L8" i="8" a="1"/>
  <c r="L8" i="8"/>
  <c r="K8" i="8" a="1"/>
  <c r="K8" i="8"/>
  <c r="E37" i="4"/>
  <c r="E36" i="4"/>
  <c r="E35" i="4"/>
  <c r="E34" i="4"/>
  <c r="E33" i="4"/>
  <c r="E32" i="4"/>
  <c r="C375" i="12"/>
  <c r="B375" i="12"/>
  <c r="A375" i="12"/>
  <c r="C374" i="12"/>
  <c r="B374" i="12"/>
  <c r="A374" i="12"/>
  <c r="B373" i="12"/>
  <c r="A373" i="12"/>
  <c r="C372" i="12"/>
  <c r="B372" i="12"/>
  <c r="A372" i="12"/>
  <c r="C371" i="12"/>
  <c r="B371" i="12"/>
  <c r="A371" i="12"/>
  <c r="B370" i="12"/>
  <c r="A370" i="12"/>
  <c r="C369" i="12"/>
  <c r="B369" i="12"/>
  <c r="A369" i="12"/>
  <c r="B368" i="12"/>
  <c r="A368" i="12"/>
  <c r="C367" i="12"/>
  <c r="B367" i="12"/>
  <c r="A367" i="12"/>
  <c r="C366" i="12"/>
  <c r="B366" i="12"/>
  <c r="A366" i="12"/>
  <c r="A365" i="12"/>
  <c r="C364" i="12"/>
  <c r="B364" i="12"/>
  <c r="A364" i="12"/>
  <c r="C363" i="12"/>
  <c r="B363" i="12"/>
  <c r="A363" i="12"/>
  <c r="B362" i="12"/>
  <c r="A362" i="12"/>
  <c r="C361" i="12"/>
  <c r="B361" i="12"/>
  <c r="A361" i="12"/>
  <c r="C360" i="12"/>
  <c r="B360" i="12"/>
  <c r="A360" i="12"/>
  <c r="B359" i="12"/>
  <c r="A359" i="12"/>
  <c r="C358" i="12"/>
  <c r="B358" i="12"/>
  <c r="A358" i="12"/>
  <c r="B357" i="12"/>
  <c r="A357" i="12"/>
  <c r="C356" i="12"/>
  <c r="B356" i="12"/>
  <c r="A356" i="12"/>
  <c r="C355" i="12"/>
  <c r="B355" i="12"/>
  <c r="A355" i="12"/>
  <c r="A354" i="12"/>
  <c r="C353" i="12"/>
  <c r="B353" i="12"/>
  <c r="A353" i="12"/>
  <c r="C352" i="12"/>
  <c r="B352" i="12"/>
  <c r="A352" i="12"/>
  <c r="B351" i="12"/>
  <c r="A351" i="12"/>
  <c r="C350" i="12"/>
  <c r="B350" i="12"/>
  <c r="A350" i="12"/>
  <c r="C349" i="12"/>
  <c r="B349" i="12"/>
  <c r="A349" i="12"/>
  <c r="B348" i="12"/>
  <c r="A348" i="12"/>
  <c r="C347" i="12"/>
  <c r="B347" i="12"/>
  <c r="A347" i="12"/>
  <c r="B346" i="12"/>
  <c r="A346" i="12"/>
  <c r="C345" i="12"/>
  <c r="B345" i="12"/>
  <c r="A345" i="12"/>
  <c r="C344" i="12"/>
  <c r="B344" i="12"/>
  <c r="A344" i="12"/>
  <c r="A343" i="12"/>
  <c r="C342" i="12"/>
  <c r="B342" i="12"/>
  <c r="A342" i="12"/>
  <c r="C341" i="12"/>
  <c r="B341" i="12"/>
  <c r="A341" i="12"/>
  <c r="B340" i="12"/>
  <c r="A340" i="12"/>
  <c r="C339" i="12"/>
  <c r="B339" i="12"/>
  <c r="A339" i="12"/>
  <c r="C338" i="12"/>
  <c r="B338" i="12"/>
  <c r="A338" i="12"/>
  <c r="B337" i="12"/>
  <c r="A337" i="12"/>
  <c r="C336" i="12"/>
  <c r="B336" i="12"/>
  <c r="A336" i="12"/>
  <c r="B335" i="12"/>
  <c r="A335" i="12"/>
  <c r="C334" i="12"/>
  <c r="B334" i="12"/>
  <c r="A334" i="12"/>
  <c r="C333" i="12"/>
  <c r="B333" i="12"/>
  <c r="A333" i="12"/>
  <c r="A332" i="12"/>
  <c r="C331" i="12"/>
  <c r="B331" i="12"/>
  <c r="A331" i="12"/>
  <c r="C330" i="12"/>
  <c r="B330" i="12"/>
  <c r="A330" i="12"/>
  <c r="B329" i="12"/>
  <c r="A329" i="12"/>
  <c r="C328" i="12"/>
  <c r="B328" i="12"/>
  <c r="A328" i="12"/>
  <c r="C327" i="12"/>
  <c r="B327" i="12"/>
  <c r="A327" i="12"/>
  <c r="B326" i="12"/>
  <c r="A326" i="12"/>
  <c r="C325" i="12"/>
  <c r="B325" i="12"/>
  <c r="A325" i="12"/>
  <c r="B324" i="12"/>
  <c r="A324" i="12"/>
  <c r="C323" i="12"/>
  <c r="B323" i="12"/>
  <c r="A323" i="12"/>
  <c r="C322" i="12"/>
  <c r="B322" i="12"/>
  <c r="A322" i="12"/>
  <c r="A321" i="12"/>
  <c r="C320" i="12"/>
  <c r="B320" i="12"/>
  <c r="A320" i="12"/>
  <c r="C319" i="12"/>
  <c r="B319" i="12"/>
  <c r="A319" i="12"/>
  <c r="B318" i="12"/>
  <c r="A318" i="12"/>
  <c r="C317" i="12"/>
  <c r="B317" i="12"/>
  <c r="A317" i="12"/>
  <c r="C316" i="12"/>
  <c r="B316" i="12"/>
  <c r="A316" i="12"/>
  <c r="B315" i="12"/>
  <c r="A315" i="12"/>
  <c r="C314" i="12"/>
  <c r="B314" i="12"/>
  <c r="A314" i="12"/>
  <c r="B313" i="12"/>
  <c r="A313" i="12"/>
  <c r="C312" i="12"/>
  <c r="B312" i="12"/>
  <c r="A312" i="12"/>
  <c r="C311" i="12"/>
  <c r="B311" i="12"/>
  <c r="A311" i="12"/>
  <c r="C309" i="12"/>
  <c r="B309" i="12"/>
  <c r="A309" i="12"/>
  <c r="C308" i="12"/>
  <c r="B308" i="12"/>
  <c r="A308" i="12"/>
  <c r="B307" i="12"/>
  <c r="A307" i="12"/>
  <c r="C306" i="12"/>
  <c r="B306" i="12"/>
  <c r="A306" i="12"/>
  <c r="C305" i="12"/>
  <c r="B305" i="12"/>
  <c r="A305" i="12"/>
  <c r="B304" i="12"/>
  <c r="A304" i="12"/>
  <c r="C303" i="12"/>
  <c r="B303" i="12"/>
  <c r="A303" i="12"/>
  <c r="B302" i="12"/>
  <c r="A302" i="12"/>
  <c r="C301" i="12"/>
  <c r="B301" i="12"/>
  <c r="A301" i="12"/>
  <c r="C300" i="12"/>
  <c r="B300" i="12"/>
  <c r="A300" i="12"/>
  <c r="A299" i="12"/>
  <c r="C298" i="12"/>
  <c r="B298" i="12"/>
  <c r="A298" i="12"/>
  <c r="C297" i="12"/>
  <c r="B297" i="12"/>
  <c r="A297" i="12"/>
  <c r="B296" i="12"/>
  <c r="A296" i="12"/>
  <c r="C295" i="12"/>
  <c r="B295" i="12"/>
  <c r="A295" i="12"/>
  <c r="C294" i="12"/>
  <c r="B294" i="12"/>
  <c r="A294" i="12"/>
  <c r="B293" i="12"/>
  <c r="A293" i="12"/>
  <c r="C292" i="12"/>
  <c r="B292" i="12"/>
  <c r="A292" i="12"/>
  <c r="B291" i="12"/>
  <c r="A291" i="12"/>
  <c r="C290" i="12"/>
  <c r="B290" i="12"/>
  <c r="A290" i="12"/>
  <c r="C289" i="12"/>
  <c r="B289" i="12"/>
  <c r="A289" i="12"/>
  <c r="A288" i="12"/>
  <c r="C287" i="12"/>
  <c r="B287" i="12"/>
  <c r="A287" i="12"/>
  <c r="C286" i="12"/>
  <c r="B286" i="12"/>
  <c r="A286" i="12"/>
  <c r="B285" i="12"/>
  <c r="A285" i="12"/>
  <c r="C284" i="12"/>
  <c r="B284" i="12"/>
  <c r="A284" i="12"/>
  <c r="C283" i="12"/>
  <c r="B283" i="12"/>
  <c r="A283" i="12"/>
  <c r="B282" i="12"/>
  <c r="A282" i="12"/>
  <c r="C281" i="12"/>
  <c r="B281" i="12"/>
  <c r="A281" i="12"/>
  <c r="B280" i="12"/>
  <c r="A280" i="12"/>
  <c r="C279" i="12"/>
  <c r="B279" i="12"/>
  <c r="A279" i="12"/>
  <c r="C278" i="12"/>
  <c r="B278" i="12"/>
  <c r="A278" i="12"/>
  <c r="A277" i="12"/>
  <c r="C276" i="12"/>
  <c r="B276" i="12"/>
  <c r="A276" i="12"/>
  <c r="C275" i="12"/>
  <c r="B275" i="12"/>
  <c r="A275" i="12"/>
  <c r="B274" i="12"/>
  <c r="A274" i="12"/>
  <c r="C273" i="12"/>
  <c r="B273" i="12"/>
  <c r="A273" i="12"/>
  <c r="C272" i="12"/>
  <c r="B272" i="12"/>
  <c r="A272" i="12"/>
  <c r="B271" i="12"/>
  <c r="A271" i="12"/>
  <c r="C270" i="12"/>
  <c r="B270" i="12"/>
  <c r="A270" i="12"/>
  <c r="B269" i="12"/>
  <c r="A269" i="12"/>
  <c r="C268" i="12"/>
  <c r="B268" i="12"/>
  <c r="A268" i="12"/>
  <c r="C267" i="12"/>
  <c r="B267" i="12"/>
  <c r="A267" i="12"/>
  <c r="A266" i="12"/>
  <c r="C265" i="12"/>
  <c r="B265" i="12"/>
  <c r="A265" i="12"/>
  <c r="C264" i="12"/>
  <c r="B264" i="12"/>
  <c r="A264" i="12"/>
  <c r="B263" i="12"/>
  <c r="A263" i="12"/>
  <c r="C262" i="12"/>
  <c r="B262" i="12"/>
  <c r="A262" i="12"/>
  <c r="C261" i="12"/>
  <c r="B261" i="12"/>
  <c r="A261" i="12"/>
  <c r="B260" i="12"/>
  <c r="A260" i="12"/>
  <c r="C259" i="12"/>
  <c r="B259" i="12"/>
  <c r="A259" i="12"/>
  <c r="B258" i="12"/>
  <c r="A258" i="12"/>
  <c r="C257" i="12"/>
  <c r="B257" i="12"/>
  <c r="A257" i="12"/>
  <c r="C256" i="12"/>
  <c r="B256" i="12"/>
  <c r="A256" i="12"/>
  <c r="C254" i="12"/>
  <c r="B254" i="12"/>
  <c r="A254" i="12"/>
  <c r="C253" i="12"/>
  <c r="B253" i="12"/>
  <c r="A253" i="12"/>
  <c r="B252" i="12"/>
  <c r="A252" i="12"/>
  <c r="C251" i="12"/>
  <c r="B251" i="12"/>
  <c r="A251" i="12"/>
  <c r="C250" i="12"/>
  <c r="B250" i="12"/>
  <c r="A250" i="12"/>
  <c r="B249" i="12"/>
  <c r="A249" i="12"/>
  <c r="C248" i="12"/>
  <c r="B248" i="12"/>
  <c r="A248" i="12"/>
  <c r="B247" i="12"/>
  <c r="A247" i="12"/>
  <c r="C246" i="12"/>
  <c r="B246" i="12"/>
  <c r="A246" i="12"/>
  <c r="C245" i="12"/>
  <c r="B245" i="12"/>
  <c r="A245" i="12"/>
  <c r="A244" i="12"/>
  <c r="C243" i="12"/>
  <c r="B243" i="12"/>
  <c r="A243" i="12"/>
  <c r="C242" i="12"/>
  <c r="B242" i="12"/>
  <c r="A242" i="12"/>
  <c r="B241" i="12"/>
  <c r="A241" i="12"/>
  <c r="C240" i="12"/>
  <c r="B240" i="12"/>
  <c r="A240" i="12"/>
  <c r="C239" i="12"/>
  <c r="B239" i="12"/>
  <c r="A239" i="12"/>
  <c r="B238" i="12"/>
  <c r="A238" i="12"/>
  <c r="C237" i="12"/>
  <c r="B237" i="12"/>
  <c r="A237" i="12"/>
  <c r="B236" i="12"/>
  <c r="A236" i="12"/>
  <c r="C235" i="12"/>
  <c r="B235" i="12"/>
  <c r="A235" i="12"/>
  <c r="C234" i="12"/>
  <c r="B234" i="12"/>
  <c r="A234" i="12"/>
  <c r="A233" i="12"/>
  <c r="C232" i="12"/>
  <c r="B232" i="12"/>
  <c r="A232" i="12"/>
  <c r="C231" i="12"/>
  <c r="B231" i="12"/>
  <c r="A231" i="12"/>
  <c r="B230" i="12"/>
  <c r="A230" i="12"/>
  <c r="C229" i="12"/>
  <c r="B229" i="12"/>
  <c r="A229" i="12"/>
  <c r="C228" i="12"/>
  <c r="B228" i="12"/>
  <c r="A228" i="12"/>
  <c r="B227" i="12"/>
  <c r="A227" i="12"/>
  <c r="C226" i="12"/>
  <c r="B226" i="12"/>
  <c r="A226" i="12"/>
  <c r="B225" i="12"/>
  <c r="A225" i="12"/>
  <c r="C224" i="12"/>
  <c r="B224" i="12"/>
  <c r="A224" i="12"/>
  <c r="C223" i="12"/>
  <c r="B223" i="12"/>
  <c r="A223" i="12"/>
  <c r="A222" i="12"/>
  <c r="C221" i="12"/>
  <c r="B221" i="12"/>
  <c r="A221" i="12"/>
  <c r="C220" i="12"/>
  <c r="B220" i="12"/>
  <c r="A220" i="12"/>
  <c r="B219" i="12"/>
  <c r="A219" i="12"/>
  <c r="C218" i="12"/>
  <c r="B218" i="12"/>
  <c r="A218" i="12"/>
  <c r="C217" i="12"/>
  <c r="B217" i="12"/>
  <c r="A217" i="12"/>
  <c r="B216" i="12"/>
  <c r="A216" i="12"/>
  <c r="C215" i="12"/>
  <c r="B215" i="12"/>
  <c r="A215" i="12"/>
  <c r="B214" i="12"/>
  <c r="A214" i="12"/>
  <c r="C213" i="12"/>
  <c r="B213" i="12"/>
  <c r="A213" i="12"/>
  <c r="C212" i="12"/>
  <c r="B212" i="12"/>
  <c r="A212" i="12"/>
  <c r="A211" i="12"/>
  <c r="C210" i="12"/>
  <c r="B210" i="12"/>
  <c r="A210" i="12"/>
  <c r="C209" i="12"/>
  <c r="B209" i="12"/>
  <c r="A209" i="12"/>
  <c r="B208" i="12"/>
  <c r="A208" i="12"/>
  <c r="C207" i="12"/>
  <c r="B207" i="12"/>
  <c r="A207" i="12"/>
  <c r="C206" i="12"/>
  <c r="B206" i="12"/>
  <c r="A206" i="12"/>
  <c r="B205" i="12"/>
  <c r="A205" i="12"/>
  <c r="C204" i="12"/>
  <c r="B204" i="12"/>
  <c r="A204" i="12"/>
  <c r="B203" i="12"/>
  <c r="A203" i="12"/>
  <c r="C202" i="12"/>
  <c r="B202" i="12"/>
  <c r="A202" i="12"/>
  <c r="C201" i="12"/>
  <c r="B201" i="12"/>
  <c r="A201" i="12"/>
  <c r="A200" i="12"/>
  <c r="C199" i="12"/>
  <c r="B199" i="12"/>
  <c r="A199" i="12"/>
  <c r="C198" i="12"/>
  <c r="B198" i="12"/>
  <c r="A198" i="12"/>
  <c r="B197" i="12"/>
  <c r="A197" i="12"/>
  <c r="C196" i="12"/>
  <c r="B196" i="12"/>
  <c r="A196" i="12"/>
  <c r="C195" i="12"/>
  <c r="B195" i="12"/>
  <c r="A195" i="12"/>
  <c r="B194" i="12"/>
  <c r="A194" i="12"/>
  <c r="C193" i="12"/>
  <c r="B193" i="12"/>
  <c r="A193" i="12"/>
  <c r="B192" i="12"/>
  <c r="A192" i="12"/>
  <c r="C191" i="12"/>
  <c r="B191" i="12"/>
  <c r="A191" i="12"/>
  <c r="C190" i="12"/>
  <c r="B190" i="12"/>
  <c r="A190" i="12"/>
  <c r="A189" i="12"/>
  <c r="C188" i="12"/>
  <c r="B188" i="12"/>
  <c r="A188" i="12"/>
  <c r="C187" i="12"/>
  <c r="B187" i="12"/>
  <c r="A187" i="12"/>
  <c r="B186" i="12"/>
  <c r="A186" i="12"/>
  <c r="C185" i="12"/>
  <c r="B185" i="12"/>
  <c r="A185" i="12"/>
  <c r="C184" i="12"/>
  <c r="B184" i="12"/>
  <c r="A184" i="12"/>
  <c r="B183" i="12"/>
  <c r="A183" i="12"/>
  <c r="C182" i="12"/>
  <c r="B182" i="12"/>
  <c r="A182" i="12"/>
  <c r="B181" i="12"/>
  <c r="A181" i="12"/>
  <c r="C180" i="12"/>
  <c r="B180" i="12"/>
  <c r="A180" i="12"/>
  <c r="C179" i="12"/>
  <c r="B179" i="12"/>
  <c r="A179" i="12"/>
  <c r="A178" i="12"/>
  <c r="C177" i="12"/>
  <c r="B177" i="12"/>
  <c r="A177" i="12"/>
  <c r="C176" i="12"/>
  <c r="B176" i="12"/>
  <c r="A176" i="12"/>
  <c r="B175" i="12"/>
  <c r="A175" i="12"/>
  <c r="C174" i="12"/>
  <c r="B174" i="12"/>
  <c r="A174" i="12"/>
  <c r="C173" i="12"/>
  <c r="B173" i="12"/>
  <c r="A173" i="12"/>
  <c r="B172" i="12"/>
  <c r="A172" i="12"/>
  <c r="C171" i="12"/>
  <c r="B171" i="12"/>
  <c r="A171" i="12"/>
  <c r="B170" i="12"/>
  <c r="A170" i="12"/>
  <c r="C169" i="12"/>
  <c r="B169" i="12"/>
  <c r="A169" i="12"/>
  <c r="C168" i="12"/>
  <c r="B168" i="12"/>
  <c r="A168" i="12"/>
  <c r="C166" i="12"/>
  <c r="B166" i="12"/>
  <c r="C165" i="12"/>
  <c r="B165" i="12"/>
  <c r="B164" i="12"/>
  <c r="C163" i="12"/>
  <c r="B163" i="12"/>
  <c r="C162" i="12"/>
  <c r="B162" i="12"/>
  <c r="B161" i="12"/>
  <c r="C160" i="12"/>
  <c r="B160" i="12"/>
  <c r="B159" i="12"/>
  <c r="C158" i="12"/>
  <c r="B158" i="12"/>
  <c r="C157" i="12"/>
  <c r="B157" i="12"/>
  <c r="C155" i="12"/>
  <c r="B155" i="12"/>
  <c r="C154" i="12"/>
  <c r="B154" i="12"/>
  <c r="B153" i="12"/>
  <c r="C152" i="12"/>
  <c r="B152" i="12"/>
  <c r="C151" i="12"/>
  <c r="B151" i="12"/>
  <c r="B150" i="12"/>
  <c r="C149" i="12"/>
  <c r="B149" i="12"/>
  <c r="B148" i="12"/>
  <c r="C147" i="12"/>
  <c r="B147" i="12"/>
  <c r="C146" i="12"/>
  <c r="B146" i="12"/>
  <c r="C144" i="12"/>
  <c r="B144" i="12"/>
  <c r="C143" i="12"/>
  <c r="B143" i="12"/>
  <c r="B142" i="12"/>
  <c r="C141" i="12"/>
  <c r="B141" i="12"/>
  <c r="C140" i="12"/>
  <c r="B140" i="12"/>
  <c r="B139" i="12"/>
  <c r="C138" i="12"/>
  <c r="B138" i="12"/>
  <c r="B137" i="12"/>
  <c r="C136" i="12"/>
  <c r="B136" i="12"/>
  <c r="C135" i="12"/>
  <c r="B135" i="12"/>
  <c r="C133" i="12"/>
  <c r="B133" i="12"/>
  <c r="C132" i="12"/>
  <c r="B132" i="12"/>
  <c r="B131" i="12"/>
  <c r="C130" i="12"/>
  <c r="B130" i="12"/>
  <c r="C129" i="12"/>
  <c r="B129" i="12"/>
  <c r="B128" i="12"/>
  <c r="C127" i="12"/>
  <c r="B127" i="12"/>
  <c r="B126" i="12"/>
  <c r="C125" i="12"/>
  <c r="B125" i="12"/>
  <c r="C124" i="12"/>
  <c r="B124" i="12"/>
  <c r="C122" i="12"/>
  <c r="B122" i="12"/>
  <c r="C121" i="12"/>
  <c r="B121" i="12"/>
  <c r="B120" i="12"/>
  <c r="C119" i="12"/>
  <c r="B119" i="12"/>
  <c r="C118" i="12"/>
  <c r="B118" i="12"/>
  <c r="B117" i="12"/>
  <c r="C116" i="12"/>
  <c r="B116" i="12"/>
  <c r="B115" i="12"/>
  <c r="C114" i="12"/>
  <c r="B114" i="12"/>
  <c r="C113" i="12"/>
  <c r="B113" i="12"/>
  <c r="C111" i="12"/>
  <c r="B111" i="12"/>
  <c r="C110" i="12"/>
  <c r="B110" i="12"/>
  <c r="B109" i="12"/>
  <c r="C108" i="12"/>
  <c r="B108" i="12"/>
  <c r="C107" i="12"/>
  <c r="B107" i="12"/>
  <c r="B106" i="12"/>
  <c r="C105" i="12"/>
  <c r="B105" i="12"/>
  <c r="B104" i="12"/>
  <c r="C103" i="12"/>
  <c r="B103" i="12"/>
  <c r="C102" i="12"/>
  <c r="B102" i="12"/>
  <c r="C100" i="12"/>
  <c r="B100" i="12"/>
  <c r="C99" i="12"/>
  <c r="B99" i="12"/>
  <c r="B98" i="12"/>
  <c r="C97" i="12"/>
  <c r="B97" i="12"/>
  <c r="C96" i="12"/>
  <c r="B96" i="12"/>
  <c r="B95" i="12"/>
  <c r="C94" i="12"/>
  <c r="B94" i="12"/>
  <c r="B93" i="12"/>
  <c r="C92" i="12"/>
  <c r="B92" i="12"/>
  <c r="C91" i="12"/>
  <c r="B91" i="12"/>
  <c r="C89" i="12"/>
  <c r="B89" i="12"/>
  <c r="C88" i="12"/>
  <c r="B88" i="12"/>
  <c r="B87" i="12"/>
  <c r="C86" i="12"/>
  <c r="B86" i="12"/>
  <c r="C85" i="12"/>
  <c r="B85" i="12"/>
  <c r="B84" i="12"/>
  <c r="C83" i="12"/>
  <c r="B83" i="12"/>
  <c r="B82" i="12"/>
  <c r="C81" i="12"/>
  <c r="B81" i="12"/>
  <c r="C80" i="12"/>
  <c r="B80" i="12"/>
  <c r="C78" i="12"/>
  <c r="B78" i="12"/>
  <c r="C77" i="12"/>
  <c r="B77" i="12"/>
  <c r="B76" i="12"/>
  <c r="C75" i="12"/>
  <c r="B75" i="12"/>
  <c r="C74" i="12"/>
  <c r="B74" i="12"/>
  <c r="B73" i="12"/>
  <c r="C72" i="12"/>
  <c r="B72" i="12"/>
  <c r="B71" i="12"/>
  <c r="C70" i="12"/>
  <c r="B70" i="12"/>
  <c r="C69" i="12"/>
  <c r="B69" i="12"/>
  <c r="C67" i="12"/>
  <c r="B67" i="12"/>
  <c r="C66" i="12"/>
  <c r="B66" i="12"/>
  <c r="B65" i="12"/>
  <c r="C64" i="12"/>
  <c r="B64" i="12"/>
  <c r="C63" i="12"/>
  <c r="B63" i="12"/>
  <c r="B62" i="12"/>
  <c r="C61" i="12"/>
  <c r="B61" i="12"/>
  <c r="B60" i="12"/>
  <c r="C59" i="12"/>
  <c r="B59" i="12"/>
  <c r="C58" i="12"/>
  <c r="B58" i="12"/>
  <c r="C56" i="12"/>
  <c r="B56" i="12"/>
  <c r="C55" i="12"/>
  <c r="B55" i="12"/>
  <c r="B54" i="12"/>
  <c r="C53" i="12"/>
  <c r="B53" i="12"/>
  <c r="C52" i="12"/>
  <c r="B52" i="12"/>
  <c r="B51" i="12"/>
  <c r="C50" i="12"/>
  <c r="B50" i="12"/>
  <c r="B49" i="12"/>
  <c r="C48" i="12"/>
  <c r="B48" i="12"/>
  <c r="C47" i="12"/>
  <c r="B47" i="12"/>
  <c r="C45" i="12"/>
  <c r="B45" i="12"/>
  <c r="C44" i="12"/>
  <c r="B44" i="12"/>
  <c r="B43" i="12"/>
  <c r="C42" i="12"/>
  <c r="B42" i="12"/>
  <c r="C41" i="12"/>
  <c r="B41" i="12"/>
  <c r="B40" i="12"/>
  <c r="C39" i="12"/>
  <c r="B39" i="12"/>
  <c r="B38" i="12"/>
  <c r="C37" i="12"/>
  <c r="B37" i="12"/>
  <c r="C36" i="12"/>
  <c r="B36" i="12"/>
  <c r="C34" i="12"/>
  <c r="B34" i="12"/>
  <c r="C33" i="12"/>
  <c r="B33" i="12"/>
  <c r="B32" i="12"/>
  <c r="C31" i="12"/>
  <c r="B31" i="12"/>
  <c r="C30" i="12"/>
  <c r="B30" i="12"/>
  <c r="B29" i="12"/>
  <c r="C28" i="12"/>
  <c r="B28" i="12"/>
  <c r="B27" i="12"/>
  <c r="C26" i="12"/>
  <c r="B26" i="12"/>
  <c r="C25" i="12"/>
  <c r="B25" i="12"/>
  <c r="A25" i="12"/>
  <c r="E25" i="12" s="1"/>
  <c r="C23" i="12"/>
  <c r="C22" i="12"/>
  <c r="E20" i="12"/>
  <c r="C20" i="12"/>
  <c r="E19" i="12"/>
  <c r="C19" i="12"/>
  <c r="E18" i="12"/>
  <c r="E17" i="12"/>
  <c r="C17" i="12"/>
  <c r="E16" i="12"/>
  <c r="E15" i="12"/>
  <c r="C15" i="12"/>
  <c r="E14" i="12"/>
  <c r="C14" i="12"/>
  <c r="B14" i="12"/>
  <c r="B15" i="12" s="1"/>
  <c r="B16" i="12" s="1"/>
  <c r="B17" i="12" s="1"/>
  <c r="B18" i="12" s="1"/>
  <c r="B19" i="12" s="1"/>
  <c r="B20" i="12" s="1"/>
  <c r="B21" i="12" s="1"/>
  <c r="B22" i="12" s="1"/>
  <c r="B23" i="12" s="1"/>
  <c r="E13" i="12"/>
  <c r="C12" i="12"/>
  <c r="C11" i="12"/>
  <c r="E9" i="12"/>
  <c r="C9" i="12"/>
  <c r="E8" i="12"/>
  <c r="C8" i="12"/>
  <c r="E7" i="12"/>
  <c r="E6" i="12"/>
  <c r="C6" i="12"/>
  <c r="E5" i="12"/>
  <c r="E4" i="12"/>
  <c r="C4" i="12"/>
  <c r="A4" i="12"/>
  <c r="E3" i="12"/>
  <c r="C3" i="12"/>
  <c r="B3" i="12"/>
  <c r="B4" i="12" s="1"/>
  <c r="B5" i="12" s="1"/>
  <c r="B6" i="12" s="1"/>
  <c r="B7" i="12" s="1"/>
  <c r="B8" i="12" s="1"/>
  <c r="B9" i="12" s="1"/>
  <c r="B10" i="12" s="1"/>
  <c r="B11" i="12" s="1"/>
  <c r="B12" i="12" s="1"/>
  <c r="A3" i="12"/>
  <c r="E2" i="12"/>
  <c r="C7" i="14"/>
  <c r="C6" i="14"/>
  <c r="A43" i="1"/>
  <c r="A42" i="1"/>
  <c r="A41" i="1"/>
  <c r="A40" i="1"/>
  <c r="A39" i="1"/>
  <c r="A38" i="1"/>
  <c r="A37" i="1"/>
  <c r="A36" i="1"/>
  <c r="A35" i="1"/>
  <c r="A34" i="1"/>
  <c r="A33" i="1"/>
  <c r="A32" i="1"/>
  <c r="A31" i="1"/>
  <c r="A30" i="1"/>
  <c r="A29" i="1"/>
  <c r="A28" i="1"/>
  <c r="A27" i="1"/>
  <c r="A26" i="1"/>
  <c r="A25" i="1"/>
  <c r="A13" i="1"/>
  <c r="A14" i="1" s="1"/>
  <c r="A15" i="1" s="1"/>
  <c r="A16" i="1" s="1"/>
  <c r="A17" i="1" s="1"/>
  <c r="A18" i="1" s="1"/>
  <c r="A19" i="1" s="1"/>
  <c r="A20" i="1" s="1"/>
  <c r="A21" i="1" s="1"/>
  <c r="A22" i="1" s="1"/>
  <c r="A23" i="1" s="1"/>
  <c r="A24" i="1" s="1"/>
  <c r="A26" i="12" l="1"/>
  <c r="D21" i="14" a="1"/>
  <c r="D21" i="14" s="1"/>
  <c r="C21" i="14" s="1"/>
  <c r="D10" i="14" a="1"/>
  <c r="D10" i="14" s="1"/>
  <c r="C10" i="14" s="1"/>
  <c r="D15" i="14" a="1"/>
  <c r="D15" i="14" s="1"/>
  <c r="C15" i="14" s="1"/>
  <c r="D16" i="14" a="1"/>
  <c r="D16" i="14" s="1"/>
  <c r="C16" i="14" s="1"/>
  <c r="D18" i="14" a="1"/>
  <c r="D18" i="14" s="1"/>
  <c r="C18" i="14" s="1"/>
  <c r="D11" i="14" a="1"/>
  <c r="D11" i="14" s="1"/>
  <c r="C11" i="14" s="1"/>
  <c r="D19" i="14" a="1"/>
  <c r="D19" i="14" s="1"/>
  <c r="C19" i="14" s="1"/>
  <c r="D9" i="14" a="1"/>
  <c r="D9" i="14" s="1"/>
  <c r="C9" i="14" s="1"/>
  <c r="D12" i="14" a="1"/>
  <c r="D12" i="14" s="1"/>
  <c r="C12" i="14" s="1"/>
  <c r="D17" i="14" a="1"/>
  <c r="D17" i="14" s="1"/>
  <c r="C17" i="14" s="1"/>
  <c r="D13" i="14" a="1"/>
  <c r="D13" i="14" s="1"/>
  <c r="C13" i="14" s="1"/>
  <c r="D20" i="14" a="1"/>
  <c r="D20" i="14" s="1"/>
  <c r="C20" i="14" s="1"/>
  <c r="D14" i="14" a="1"/>
  <c r="D14" i="14" s="1"/>
  <c r="C14" i="14" s="1"/>
  <c r="A5" i="12"/>
  <c r="A6" i="12" s="1"/>
  <c r="A7" i="12" s="1"/>
  <c r="A8" i="12" s="1"/>
  <c r="A9" i="12" s="1"/>
  <c r="A10" i="12" s="1"/>
  <c r="A11" i="12" s="1"/>
  <c r="A12" i="12" s="1"/>
  <c r="A13" i="12" s="1"/>
  <c r="A14" i="12" s="1"/>
  <c r="A15" i="12" s="1"/>
  <c r="A16" i="12" s="1"/>
  <c r="A17" i="12" s="1"/>
  <c r="A18" i="12" s="1"/>
  <c r="A19" i="12" s="1"/>
  <c r="A20" i="12" s="1"/>
  <c r="A21" i="12" s="1"/>
  <c r="A22" i="12" s="1"/>
  <c r="A23" i="12" s="1"/>
  <c r="K7" i="14" a="1"/>
  <c r="K7" i="14" s="1"/>
  <c r="E6" i="14" a="1"/>
  <c r="E6" i="14" s="1"/>
  <c r="E7" i="14" a="1"/>
  <c r="E7" i="14" s="1"/>
  <c r="P6" i="6" a="1"/>
  <c r="P6" i="6" s="1"/>
  <c r="F3" i="17" s="1"/>
  <c r="P5" i="6" a="1"/>
  <c r="P5" i="6" s="1"/>
  <c r="F2" i="17" s="1"/>
  <c r="E23" i="12"/>
  <c r="E21" i="12"/>
  <c r="E22" i="12"/>
  <c r="E26" i="12" l="1"/>
  <c r="A27" i="12"/>
  <c r="I6" i="14" a="1"/>
  <c r="I6" i="14" s="1"/>
  <c r="I7" i="14" a="1"/>
  <c r="I7" i="14" s="1"/>
  <c r="F6" i="14" a="1"/>
  <c r="F6" i="14" s="1"/>
  <c r="J6" i="14" a="1"/>
  <c r="J6" i="14" s="1"/>
  <c r="F7" i="14" a="1"/>
  <c r="F7" i="14" s="1"/>
  <c r="L6" i="14" a="1"/>
  <c r="L6" i="14" s="1"/>
  <c r="H6" i="14" a="1"/>
  <c r="H6" i="14" s="1"/>
  <c r="G7" i="14" a="1"/>
  <c r="G7" i="14" s="1"/>
  <c r="K6" i="14" a="1"/>
  <c r="K6" i="14" s="1"/>
  <c r="K5" i="14" s="1"/>
  <c r="E5" i="14"/>
  <c r="J7" i="14" a="1"/>
  <c r="J7" i="14" s="1"/>
  <c r="G6" i="14" a="1"/>
  <c r="G6" i="14" s="1"/>
  <c r="H7" i="14" a="1"/>
  <c r="H7" i="14" s="1"/>
  <c r="L7" i="14" a="1"/>
  <c r="L7" i="14" s="1"/>
  <c r="N7" i="14" a="1"/>
  <c r="N7" i="14" s="1"/>
  <c r="M7" i="14" a="1"/>
  <c r="M7" i="14" s="1"/>
  <c r="O7" i="14" a="1"/>
  <c r="O7" i="14" s="1"/>
  <c r="L5" i="14" l="1"/>
  <c r="I5" i="14"/>
  <c r="F5" i="14"/>
  <c r="H5" i="14"/>
  <c r="G5" i="14"/>
  <c r="J5" i="14"/>
  <c r="E27" i="12"/>
  <c r="A28" i="12"/>
  <c r="E12" i="12"/>
  <c r="E11" i="12"/>
  <c r="E10" i="12"/>
  <c r="E28" i="12" l="1"/>
  <c r="A29" i="12"/>
  <c r="M6" i="14" a="1"/>
  <c r="M6" i="14" s="1"/>
  <c r="M5" i="14" s="1"/>
  <c r="N6" i="14" a="1"/>
  <c r="N6" i="14" s="1"/>
  <c r="N5" i="14" s="1"/>
  <c r="O6" i="14" a="1"/>
  <c r="O6" i="14" s="1"/>
  <c r="O5" i="14" s="1"/>
  <c r="E29" i="12" l="1"/>
  <c r="A30" i="12"/>
  <c r="E30" i="12" l="1"/>
  <c r="A31" i="12"/>
  <c r="E31" i="12" l="1"/>
  <c r="A32" i="12"/>
  <c r="E32" i="12" l="1"/>
  <c r="A33" i="12"/>
  <c r="E33" i="12" l="1"/>
  <c r="A34" i="12"/>
  <c r="E34" i="12" l="1"/>
  <c r="A35" i="12"/>
  <c r="E35" i="12" l="1"/>
  <c r="A36" i="12"/>
  <c r="E36" i="12" l="1"/>
  <c r="A37" i="12"/>
  <c r="E37" i="12" l="1"/>
  <c r="A38" i="12"/>
  <c r="A39" i="12" l="1"/>
  <c r="E38" i="12"/>
  <c r="E39" i="12" l="1"/>
  <c r="A40" i="12"/>
  <c r="E40" i="12" l="1"/>
  <c r="A41" i="12"/>
  <c r="E41" i="12" l="1"/>
  <c r="A42" i="12"/>
  <c r="E42" i="12" l="1"/>
  <c r="A43" i="12"/>
  <c r="E43" i="12" l="1"/>
  <c r="A44" i="12"/>
  <c r="E44" i="12" l="1"/>
  <c r="A45" i="12"/>
  <c r="E45" i="12" l="1"/>
  <c r="A46" i="12"/>
  <c r="E46" i="12" l="1"/>
  <c r="A47" i="12"/>
  <c r="E47" i="12" l="1"/>
  <c r="A48" i="12"/>
  <c r="E48" i="12" l="1"/>
  <c r="A49" i="12"/>
  <c r="E49" i="12" l="1"/>
  <c r="A50" i="12"/>
  <c r="E50" i="12" l="1"/>
  <c r="A51" i="12"/>
  <c r="E51" i="12" l="1"/>
  <c r="A52" i="12"/>
  <c r="E52" i="12" l="1"/>
  <c r="A53" i="12"/>
  <c r="E53" i="12" l="1"/>
  <c r="A54" i="12"/>
  <c r="E54" i="12" l="1"/>
  <c r="A55" i="12"/>
  <c r="E55" i="12" l="1"/>
  <c r="A56" i="12"/>
  <c r="E56" i="12" l="1"/>
  <c r="A57" i="12"/>
  <c r="E57" i="12" l="1"/>
  <c r="A58" i="12"/>
  <c r="E58" i="12" l="1"/>
  <c r="A59" i="12"/>
  <c r="E59" i="12" l="1"/>
  <c r="A60" i="12"/>
  <c r="E60" i="12" l="1"/>
  <c r="A61" i="12"/>
  <c r="E61" i="12" l="1"/>
  <c r="A62" i="12"/>
  <c r="E62" i="12" l="1"/>
  <c r="A63" i="12"/>
  <c r="E63" i="12" l="1"/>
  <c r="A64" i="12"/>
  <c r="E64" i="12" l="1"/>
  <c r="A65" i="12"/>
  <c r="E65" i="12" l="1"/>
  <c r="A66" i="12"/>
  <c r="E66" i="12" l="1"/>
  <c r="A67" i="12"/>
  <c r="E67" i="12" l="1"/>
  <c r="A68" i="12"/>
  <c r="E68" i="12" l="1"/>
  <c r="A69" i="12"/>
  <c r="E69" i="12" l="1"/>
  <c r="A70" i="12"/>
  <c r="E70" i="12" l="1"/>
  <c r="A71" i="12"/>
  <c r="E71" i="12" l="1"/>
  <c r="A72" i="12"/>
  <c r="E72" i="12" l="1"/>
  <c r="A73" i="12"/>
  <c r="E73" i="12" l="1"/>
  <c r="A74" i="12"/>
  <c r="E74" i="12" l="1"/>
  <c r="A75" i="12"/>
  <c r="E75" i="12" l="1"/>
  <c r="A76" i="12"/>
  <c r="E76" i="12" l="1"/>
  <c r="A77" i="12"/>
  <c r="E77" i="12" l="1"/>
  <c r="A78" i="12"/>
  <c r="E78" i="12" l="1"/>
  <c r="A79" i="12"/>
  <c r="E79" i="12" l="1"/>
  <c r="A80" i="12"/>
  <c r="E80" i="12" l="1"/>
  <c r="A81" i="12"/>
  <c r="E81" i="12" l="1"/>
  <c r="A82" i="12"/>
  <c r="E82" i="12" l="1"/>
  <c r="A83" i="12"/>
  <c r="E83" i="12" l="1"/>
  <c r="A84" i="12"/>
  <c r="E84" i="12" l="1"/>
  <c r="A85" i="12"/>
  <c r="E85" i="12" l="1"/>
  <c r="A86" i="12"/>
  <c r="E86" i="12" l="1"/>
  <c r="A87" i="12"/>
  <c r="A88" i="12" l="1"/>
  <c r="E87" i="12"/>
  <c r="E88" i="12" l="1"/>
  <c r="A89" i="12"/>
  <c r="E89" i="12" l="1"/>
  <c r="A90" i="12"/>
  <c r="E90" i="12" l="1"/>
  <c r="A91" i="12"/>
  <c r="E91" i="12" l="1"/>
  <c r="A92" i="12"/>
  <c r="E92" i="12" l="1"/>
  <c r="A93" i="12"/>
  <c r="E93" i="12" l="1"/>
  <c r="A94" i="12"/>
  <c r="E94" i="12" l="1"/>
  <c r="A95" i="12"/>
  <c r="E95" i="12" l="1"/>
  <c r="A96" i="12"/>
  <c r="E96" i="12" l="1"/>
  <c r="A97" i="12"/>
  <c r="E97" i="12" l="1"/>
  <c r="A98" i="12"/>
  <c r="E98" i="12" l="1"/>
  <c r="A99" i="12"/>
  <c r="E99" i="12" l="1"/>
  <c r="A100" i="12"/>
  <c r="E100" i="12" l="1"/>
  <c r="A101" i="12"/>
  <c r="E101" i="12" l="1"/>
  <c r="A102" i="12"/>
  <c r="A103" i="12" l="1"/>
  <c r="E102" i="12"/>
  <c r="E103" i="12" l="1"/>
  <c r="A104" i="12"/>
  <c r="E104" i="12" l="1"/>
  <c r="A105" i="12"/>
  <c r="E105" i="12" l="1"/>
  <c r="A106" i="12"/>
  <c r="E106" i="12" l="1"/>
  <c r="A107" i="12"/>
  <c r="E107" i="12" l="1"/>
  <c r="A108" i="12"/>
  <c r="E108" i="12" l="1"/>
  <c r="A109" i="12"/>
  <c r="E109" i="12" l="1"/>
  <c r="A110" i="12"/>
  <c r="E110" i="12" l="1"/>
  <c r="A111" i="12"/>
  <c r="E111" i="12" l="1"/>
  <c r="A112" i="12"/>
  <c r="E112" i="12" l="1"/>
  <c r="A113" i="12"/>
  <c r="E113" i="12" l="1"/>
  <c r="A114" i="12"/>
  <c r="E114" i="12" l="1"/>
  <c r="A115" i="12"/>
  <c r="E115" i="12" l="1"/>
  <c r="A116" i="12"/>
  <c r="E116" i="12" l="1"/>
  <c r="A117" i="12"/>
  <c r="E117" i="12" l="1"/>
  <c r="A118" i="12"/>
  <c r="E118" i="12" l="1"/>
  <c r="A119" i="12"/>
  <c r="E119" i="12" l="1"/>
  <c r="A120" i="12"/>
  <c r="E120" i="12" l="1"/>
  <c r="A121" i="12"/>
  <c r="E121" i="12" l="1"/>
  <c r="A122" i="12"/>
  <c r="E122" i="12" l="1"/>
  <c r="A123" i="12"/>
  <c r="E123" i="12" l="1"/>
  <c r="A124" i="12"/>
  <c r="E124" i="12" l="1"/>
  <c r="A125" i="12"/>
  <c r="E125" i="12" l="1"/>
  <c r="A126" i="12"/>
  <c r="E126" i="12" l="1"/>
  <c r="A127" i="12"/>
  <c r="E127" i="12" l="1"/>
  <c r="A128" i="12"/>
  <c r="E128" i="12" l="1"/>
  <c r="A129" i="12"/>
  <c r="E129" i="12" l="1"/>
  <c r="A130" i="12"/>
  <c r="E130" i="12" l="1"/>
  <c r="A131" i="12"/>
  <c r="E131" i="12" l="1"/>
  <c r="A132" i="12"/>
  <c r="E132" i="12" l="1"/>
  <c r="A133" i="12"/>
  <c r="E133" i="12" l="1"/>
  <c r="A134" i="12"/>
  <c r="E134" i="12" l="1"/>
  <c r="A135" i="12"/>
  <c r="E135" i="12" l="1"/>
  <c r="A136" i="12"/>
  <c r="E136" i="12" l="1"/>
  <c r="A137" i="12"/>
  <c r="E137" i="12" l="1"/>
  <c r="A138" i="12"/>
  <c r="E138" i="12" l="1"/>
  <c r="A139" i="12"/>
  <c r="E139" i="12" l="1"/>
  <c r="A140" i="12"/>
  <c r="E140" i="12" l="1"/>
  <c r="A141" i="12"/>
  <c r="E141" i="12" l="1"/>
  <c r="A142" i="12"/>
  <c r="E142" i="12" l="1"/>
  <c r="A143" i="12"/>
  <c r="E143" i="12" l="1"/>
  <c r="A144" i="12"/>
  <c r="A145" i="12" l="1"/>
  <c r="E144" i="12"/>
  <c r="E145" i="12" l="1"/>
  <c r="A146" i="12"/>
  <c r="E146" i="12" l="1"/>
  <c r="A147" i="12"/>
  <c r="E147" i="12" l="1"/>
  <c r="A148" i="12"/>
  <c r="E148" i="12" l="1"/>
  <c r="A149" i="12"/>
  <c r="E149" i="12" l="1"/>
  <c r="A150" i="12"/>
  <c r="E150" i="12" l="1"/>
  <c r="A151" i="12"/>
  <c r="A152" i="12" l="1"/>
  <c r="E151" i="12"/>
  <c r="E152" i="12" l="1"/>
  <c r="A153" i="12"/>
  <c r="E153" i="12" l="1"/>
  <c r="A154" i="12"/>
  <c r="E154" i="12" l="1"/>
  <c r="A155" i="12"/>
  <c r="E155" i="12" l="1"/>
  <c r="A156" i="12"/>
  <c r="E156" i="12" l="1"/>
  <c r="A157" i="12"/>
  <c r="E157" i="12" l="1"/>
  <c r="A158" i="12"/>
  <c r="E158" i="12" l="1"/>
  <c r="A159" i="12"/>
  <c r="E159" i="12" l="1"/>
  <c r="A160" i="12"/>
  <c r="E160" i="12" l="1"/>
  <c r="A161" i="12"/>
  <c r="E161" i="12" l="1"/>
  <c r="A162" i="12"/>
  <c r="E162" i="12" l="1"/>
  <c r="A163" i="12"/>
  <c r="E163" i="12" l="1"/>
  <c r="A164" i="12"/>
  <c r="E164" i="12" l="1"/>
  <c r="A165" i="12"/>
  <c r="E165" i="12" l="1"/>
  <c r="A166" i="12"/>
  <c r="E166" i="12" l="1"/>
  <c r="F12" i="14" a="1"/>
  <c r="F12" i="14" s="1"/>
  <c r="H12" i="14" a="1"/>
  <c r="H12" i="14" s="1"/>
  <c r="K20" i="14" a="1"/>
  <c r="K20" i="14" s="1"/>
  <c r="E18" i="14" a="1"/>
  <c r="E18" i="14" s="1"/>
  <c r="K16" i="14" a="1"/>
  <c r="K16" i="14" s="1"/>
  <c r="F11" i="14" a="1"/>
  <c r="F11" i="14" s="1"/>
  <c r="K21" i="14" a="1"/>
  <c r="K21" i="14" s="1"/>
  <c r="H21" i="14" a="1"/>
  <c r="H21" i="14" s="1"/>
  <c r="J9" i="14" a="1"/>
  <c r="J9" i="14" s="1"/>
  <c r="I21" i="14" a="1"/>
  <c r="I21" i="14" s="1"/>
  <c r="J21" i="14" a="1"/>
  <c r="J21" i="14" s="1"/>
  <c r="H11" i="14" a="1"/>
  <c r="H11" i="14" s="1"/>
  <c r="L21" i="14" a="1"/>
  <c r="L21" i="14" s="1"/>
  <c r="H20" i="14" a="1"/>
  <c r="H20" i="14" s="1"/>
  <c r="J19" i="14" a="1"/>
  <c r="J19" i="14" s="1"/>
  <c r="G18" i="14" a="1"/>
  <c r="G18" i="14" s="1"/>
  <c r="F9" i="14" a="1"/>
  <c r="F9" i="14" s="1"/>
  <c r="J12" i="14" a="1"/>
  <c r="J12" i="14" s="1"/>
  <c r="N19" i="14" a="1"/>
  <c r="N19" i="14" s="1"/>
  <c r="G17" i="14" a="1"/>
  <c r="G17" i="14" s="1"/>
  <c r="F10" i="14" a="1"/>
  <c r="F10" i="14" s="1"/>
  <c r="N18" i="14" a="1"/>
  <c r="N18" i="14" s="1"/>
  <c r="F14" i="14" a="1"/>
  <c r="F14" i="14" s="1"/>
  <c r="M17" i="14" a="1"/>
  <c r="M17" i="14" s="1"/>
  <c r="J20" i="14" a="1"/>
  <c r="J20" i="14" s="1"/>
  <c r="K17" i="14" a="1"/>
  <c r="K17" i="14" s="1"/>
  <c r="K18" i="14" a="1"/>
  <c r="K18" i="14" s="1"/>
  <c r="O16" i="14" a="1"/>
  <c r="O16" i="14" s="1"/>
  <c r="H15" i="14" a="1"/>
  <c r="H15" i="14" s="1"/>
  <c r="L17" i="14" a="1"/>
  <c r="L17" i="14" s="1"/>
  <c r="E12" i="14" a="1"/>
  <c r="E12" i="14" s="1"/>
  <c r="K13" i="14" a="1"/>
  <c r="K13" i="14" s="1"/>
  <c r="J16" i="14" a="1"/>
  <c r="J16" i="14" s="1"/>
  <c r="G20" i="14" a="1"/>
  <c r="G20" i="14" s="1"/>
  <c r="J11" i="14" a="1"/>
  <c r="J11" i="14" s="1"/>
  <c r="L18" i="14" a="1"/>
  <c r="L18" i="14" s="1"/>
  <c r="J17" i="14" a="1"/>
  <c r="J17" i="14" s="1"/>
  <c r="G19" i="14" a="1"/>
  <c r="G19" i="14" s="1"/>
  <c r="M13" i="14" a="1"/>
  <c r="M13" i="14" s="1"/>
  <c r="F18" i="14" a="1"/>
  <c r="F18" i="14" s="1"/>
  <c r="G13" i="14" a="1"/>
  <c r="G13" i="14" s="1"/>
  <c r="K11" i="14" a="1"/>
  <c r="K11" i="14" s="1"/>
  <c r="G16" i="14" a="1"/>
  <c r="G16" i="14" s="1"/>
  <c r="E19" i="14" a="1"/>
  <c r="E19" i="14" s="1"/>
  <c r="K9" i="14" a="1"/>
  <c r="K9" i="14" s="1"/>
  <c r="E17" i="14" a="1"/>
  <c r="E17" i="14" s="1"/>
  <c r="H18" i="14" a="1"/>
  <c r="H18" i="14" s="1"/>
  <c r="G21" i="14" a="1"/>
  <c r="G21" i="14" s="1"/>
  <c r="H14" i="14" a="1"/>
  <c r="H14" i="14" s="1"/>
  <c r="I9" i="14" a="1"/>
  <c r="I9" i="14" s="1"/>
  <c r="N9" i="14" a="1"/>
  <c r="N9" i="14" s="1"/>
  <c r="M20" i="14" a="1"/>
  <c r="M20" i="14" s="1"/>
  <c r="L20" i="14" a="1"/>
  <c r="L20" i="14" s="1"/>
  <c r="I19" i="14" a="1"/>
  <c r="I19" i="14" s="1"/>
  <c r="K14" i="14" a="1"/>
  <c r="K14" i="14" s="1"/>
  <c r="J13" i="14" a="1"/>
  <c r="J13" i="14" s="1"/>
  <c r="J15" i="14" a="1"/>
  <c r="J15" i="14" s="1"/>
  <c r="O19" i="14" a="1"/>
  <c r="O19" i="14" s="1"/>
  <c r="M11" i="14" a="1"/>
  <c r="M11" i="14" s="1"/>
  <c r="G9" i="14" a="1"/>
  <c r="G9" i="14" s="1"/>
  <c r="L16" i="14" a="1"/>
  <c r="L16" i="14" s="1"/>
  <c r="L19" i="14" a="1"/>
  <c r="L19" i="14" s="1"/>
  <c r="K15" i="14" a="1"/>
  <c r="K15" i="14" s="1"/>
  <c r="O9" i="14" a="1"/>
  <c r="O9" i="14" s="1"/>
  <c r="F19" i="14" a="1"/>
  <c r="F19" i="14" s="1"/>
  <c r="I18" i="14" a="1"/>
  <c r="I18" i="14" s="1"/>
  <c r="O15" i="14" a="1"/>
  <c r="O15" i="14" s="1"/>
  <c r="K12" i="14" a="1"/>
  <c r="K12" i="14" s="1"/>
  <c r="F21" i="14" a="1"/>
  <c r="F21" i="14" s="1"/>
  <c r="I14" i="14" a="1"/>
  <c r="I14" i="14" s="1"/>
  <c r="J10" i="14" a="1"/>
  <c r="J10" i="14" s="1"/>
  <c r="L9" i="14" a="1"/>
  <c r="L9" i="14" s="1"/>
  <c r="F16" i="14" a="1"/>
  <c r="F16" i="14" s="1"/>
  <c r="G12" i="14" a="1"/>
  <c r="G12" i="14" s="1"/>
  <c r="E20" i="14" a="1"/>
  <c r="E20" i="14" s="1"/>
  <c r="H16" i="14" a="1"/>
  <c r="H16" i="14" s="1"/>
  <c r="N17" i="14" a="1"/>
  <c r="N17" i="14" s="1"/>
  <c r="O20" i="14" a="1"/>
  <c r="O20" i="14" s="1"/>
  <c r="N20" i="14" a="1"/>
  <c r="N20" i="14" s="1"/>
  <c r="G14" i="14" a="1"/>
  <c r="G14" i="14" s="1"/>
  <c r="M9" i="14" a="1"/>
  <c r="M9" i="14" s="1"/>
  <c r="G11" i="14" a="1"/>
  <c r="G11" i="14" s="1"/>
  <c r="I17" i="14" a="1"/>
  <c r="I17" i="14" s="1"/>
  <c r="I16" i="14" a="1"/>
  <c r="I16" i="14" s="1"/>
  <c r="N14" i="14" a="1"/>
  <c r="N14" i="14" s="1"/>
  <c r="F17" i="14" a="1"/>
  <c r="F17" i="14" s="1"/>
  <c r="E9" i="14" a="1"/>
  <c r="E9" i="14" s="1"/>
  <c r="E14" i="14" a="1"/>
  <c r="E14" i="14" s="1"/>
  <c r="M14" i="14" a="1"/>
  <c r="M14" i="14" s="1"/>
  <c r="H9" i="14" a="1"/>
  <c r="H9" i="14" s="1"/>
  <c r="H19" i="14" a="1"/>
  <c r="H19" i="14" s="1"/>
  <c r="I15" i="14" a="1"/>
  <c r="I15" i="14" s="1"/>
  <c r="N21" i="14" a="1"/>
  <c r="N21" i="14" s="1"/>
  <c r="H13" i="14" a="1"/>
  <c r="H13" i="14" s="1"/>
  <c r="I10" i="14" a="1"/>
  <c r="I10" i="14" s="1"/>
  <c r="L12" i="14" a="1"/>
  <c r="L12" i="14" s="1"/>
  <c r="L13" i="14" a="1"/>
  <c r="L13" i="14" s="1"/>
  <c r="N12" i="14" a="1"/>
  <c r="N12" i="14" s="1"/>
  <c r="H10" i="14" a="1"/>
  <c r="H10" i="14" s="1"/>
  <c r="L11" i="14" a="1"/>
  <c r="L11" i="14" s="1"/>
  <c r="E10" i="14" a="1"/>
  <c r="E10" i="14" s="1"/>
  <c r="K19" i="14" a="1"/>
  <c r="K19" i="14" s="1"/>
  <c r="G15" i="14" a="1"/>
  <c r="G15" i="14" s="1"/>
  <c r="J18" i="14" a="1"/>
  <c r="J18" i="14" s="1"/>
  <c r="I11" i="14" a="1"/>
  <c r="I11" i="14" s="1"/>
  <c r="F20" i="14" a="1"/>
  <c r="F20" i="14" s="1"/>
  <c r="E16" i="14" a="1"/>
  <c r="E16" i="14" s="1"/>
  <c r="E11" i="14" a="1"/>
  <c r="E11" i="14" s="1"/>
  <c r="E21" i="14" a="1"/>
  <c r="E21" i="14" s="1"/>
  <c r="I13" i="14" a="1"/>
  <c r="I13" i="14" s="1"/>
  <c r="E13" i="14" a="1"/>
  <c r="E13" i="14" s="1"/>
  <c r="L14" i="14" a="1"/>
  <c r="L14" i="14" s="1"/>
  <c r="M21" i="14" a="1"/>
  <c r="M21" i="14" s="1"/>
  <c r="M15" i="14" a="1"/>
  <c r="M15" i="14" s="1"/>
  <c r="O13" i="14" a="1"/>
  <c r="O13" i="14" s="1"/>
  <c r="F13" i="14" a="1"/>
  <c r="F13" i="14" s="1"/>
  <c r="L10" i="14" a="1"/>
  <c r="L10" i="14" s="1"/>
  <c r="J14" i="14" a="1"/>
  <c r="J14" i="14" s="1"/>
  <c r="F15" i="14" a="1"/>
  <c r="F15" i="14" s="1"/>
  <c r="E15" i="14" a="1"/>
  <c r="E15" i="14" s="1"/>
  <c r="I20" i="14" a="1"/>
  <c r="I20" i="14" s="1"/>
  <c r="H17" i="14" a="1"/>
  <c r="H17" i="14" s="1"/>
  <c r="I12" i="14" a="1"/>
  <c r="I12" i="14" s="1"/>
  <c r="G10" i="14" a="1"/>
  <c r="G10" i="14" s="1"/>
  <c r="M19" i="14" a="1"/>
  <c r="M19" i="14" s="1"/>
  <c r="L15" i="14" a="1"/>
  <c r="L15" i="14" s="1"/>
  <c r="K10" i="14" a="1"/>
  <c r="K10" i="14" s="1"/>
  <c r="O17" i="14" a="1"/>
  <c r="O17" i="14" s="1"/>
  <c r="O21" i="14" a="1"/>
  <c r="O21" i="14" s="1"/>
  <c r="M12" i="14" a="1"/>
  <c r="M12" i="14" s="1"/>
  <c r="O11" i="14" a="1"/>
  <c r="O11" i="14" s="1"/>
  <c r="N13" i="14" a="1"/>
  <c r="N13" i="14" s="1"/>
  <c r="M10" i="14" a="1"/>
  <c r="M10" i="14" s="1"/>
  <c r="N16" i="14" a="1"/>
  <c r="N16" i="14" s="1"/>
  <c r="O14" i="14" a="1"/>
  <c r="O14" i="14" s="1"/>
  <c r="M18" i="14" a="1"/>
  <c r="M18" i="14" s="1"/>
  <c r="O10" i="14" a="1"/>
  <c r="O10" i="14" s="1"/>
  <c r="O12" i="14" a="1"/>
  <c r="O12" i="14" s="1"/>
  <c r="N10" i="14" a="1"/>
  <c r="N10" i="14" s="1"/>
  <c r="O18" i="14" a="1"/>
  <c r="O18" i="14" s="1"/>
  <c r="N15" i="14" a="1"/>
  <c r="N15" i="14" s="1"/>
  <c r="N11" i="14" a="1"/>
  <c r="N11" i="14" s="1"/>
  <c r="M16" i="14" a="1"/>
  <c r="M16" i="14" s="1"/>
  <c r="F8" i="14" l="1"/>
  <c r="O8" i="14"/>
  <c r="M8" i="14"/>
  <c r="G8" i="14"/>
  <c r="K8" i="14"/>
  <c r="J8" i="14"/>
  <c r="E8" i="14"/>
  <c r="N8" i="14"/>
  <c r="I8" i="14"/>
  <c r="H8" i="14"/>
  <c r="L8" i="14"/>
  <c r="P5" i="14" l="1" a="1"/>
  <c r="P5" i="14" s="1"/>
  <c r="G5" i="15" s="1"/>
  <c r="C11" i="5"/>
  <c r="C11" i="4"/>
  <c r="C10" i="5"/>
  <c r="C10" i="4"/>
  <c r="C26" i="5"/>
  <c r="C26" i="4"/>
  <c r="C29" i="5"/>
  <c r="C29" i="4"/>
  <c r="C19" i="4"/>
  <c r="C19" i="5"/>
  <c r="C12" i="5"/>
  <c r="C12" i="4"/>
  <c r="C6" i="4"/>
  <c r="C6" i="5"/>
  <c r="C20" i="4"/>
  <c r="C20" i="5"/>
  <c r="C15" i="5"/>
  <c r="C15" i="4"/>
  <c r="C28" i="4"/>
  <c r="C28" i="5"/>
  <c r="C8" i="4"/>
  <c r="C8" i="5"/>
  <c r="C23" i="5"/>
  <c r="C23" i="4"/>
  <c r="C13" i="5"/>
  <c r="C13" i="4"/>
  <c r="C21" i="4"/>
  <c r="C21" i="5"/>
  <c r="C5" i="5"/>
  <c r="C5" i="4"/>
  <c r="C27" i="5"/>
  <c r="C27" i="4"/>
  <c r="C25" i="5"/>
  <c r="C25" i="4"/>
  <c r="C14" i="4"/>
  <c r="C14" i="5"/>
  <c r="C9" i="4"/>
  <c r="C9" i="5"/>
  <c r="C24" i="4"/>
  <c r="C24" i="5"/>
  <c r="C7" i="5"/>
  <c r="C7" i="4"/>
  <c r="C17" i="4"/>
  <c r="C17" i="5"/>
  <c r="C16" i="5"/>
  <c r="C16" i="4"/>
  <c r="C18" i="5"/>
  <c r="C18" i="4"/>
  <c r="C22" i="5"/>
  <c r="C2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<sst xmlns="http://schemas.openxmlformats.org/spreadsheetml/2006/main" count="2839" uniqueCount="850">
  <si>
    <t>FORM PERTANYAAN AUDIT KEAMANAN SPBE Versi 1.0</t>
  </si>
  <si>
    <t>MATRIKS JUMLAH HARI PELAKSANAAN AUDIT KEAMANAN SPBE</t>
  </si>
  <si>
    <t>Kompleksitas Objek Audit</t>
  </si>
  <si>
    <t>Kompleksitas Teknologi Objek Audit Keamanan SPBE</t>
  </si>
  <si>
    <t>Sebaran Lokasi Objek Audit Keamanan SPBE</t>
  </si>
  <si>
    <t>Jumlah Hari 
(paling sedikit)</t>
  </si>
  <si>
    <t>Sederhana</t>
  </si>
  <si>
    <t>Terpusat</t>
  </si>
  <si>
    <t>Tersebar</t>
  </si>
  <si>
    <t>Sedang</t>
  </si>
  <si>
    <t>Kompleks</t>
  </si>
  <si>
    <t>* untuk 1 tim auditor (paling sedikit dua orang) untuk satu prosedur pelaksanaan audit</t>
  </si>
  <si>
    <t>MATRIKS KOMPLEKSITAS OBJEK AUDIT KEAMANAN</t>
  </si>
  <si>
    <t>Indikator</t>
  </si>
  <si>
    <t>Aplikasi SPBE</t>
  </si>
  <si>
    <t>Aplikasi Khusus Instansi Pusat</t>
  </si>
  <si>
    <t>Aplikasi Khusus Pemerintah Daerah</t>
  </si>
  <si>
    <t>Aplikasi Umum SPBE Nasional</t>
  </si>
  <si>
    <t>Pusat Data Nasional</t>
  </si>
  <si>
    <t>Instansi Pusat</t>
  </si>
  <si>
    <t>Pemerintah Daerah</t>
  </si>
  <si>
    <t>Nasional</t>
  </si>
  <si>
    <t>Jaringan Intra</t>
  </si>
  <si>
    <t>Sistem Penghubung Layanan</t>
  </si>
  <si>
    <t>MATRIKS KOMPLEKSITAS TEKNOLOGI OBJEK AUDIT KEAMANAN</t>
  </si>
  <si>
    <t>UMUM</t>
  </si>
  <si>
    <t>Jumlah Personil TI</t>
  </si>
  <si>
    <t xml:space="preserve">&lt; 5 orang </t>
  </si>
  <si>
    <t>6-10 orang</t>
  </si>
  <si>
    <t>&gt; 10 orang</t>
  </si>
  <si>
    <t>Jumlah Pengguna</t>
  </si>
  <si>
    <t>&lt; 100 pengguna</t>
  </si>
  <si>
    <t>100-1000 pengguna</t>
  </si>
  <si>
    <t>&gt; 1000 pengguna</t>
  </si>
  <si>
    <t>Jenis Dampak Kegagalan</t>
  </si>
  <si>
    <t>Operasional saja</t>
  </si>
  <si>
    <t>Operasional dan Finansial</t>
  </si>
  <si>
    <t>Operasional, Finansial, dan  Legal</t>
  </si>
  <si>
    <t>APLIKASI</t>
  </si>
  <si>
    <t xml:space="preserve">Sebaran peladen </t>
  </si>
  <si>
    <t xml:space="preserve">Terdistribusi Dalam Negeri </t>
  </si>
  <si>
    <t>Terdistribusi Dalam &amp; Luar Negeri</t>
  </si>
  <si>
    <t>Platform Teknologi</t>
  </si>
  <si>
    <t>1 jenis</t>
  </si>
  <si>
    <t>2-3 jenis</t>
  </si>
  <si>
    <t>&gt; 3 jenis</t>
  </si>
  <si>
    <t>Waktu Pengembangan</t>
  </si>
  <si>
    <t>&lt; 3 bulan</t>
  </si>
  <si>
    <t xml:space="preserve">3-12 bulan </t>
  </si>
  <si>
    <t>&gt; 12 bulan</t>
  </si>
  <si>
    <t xml:space="preserve">Usia Sistem </t>
  </si>
  <si>
    <t>&lt; 1 tahun</t>
  </si>
  <si>
    <t>1–3 tahun</t>
  </si>
  <si>
    <t>&gt; 3 tahun</t>
  </si>
  <si>
    <t>Transaksi per hari</t>
  </si>
  <si>
    <t xml:space="preserve">&lt; 5000 </t>
  </si>
  <si>
    <t xml:space="preserve">5000 s.d. 50.000 </t>
  </si>
  <si>
    <t xml:space="preserve">&gt; 50.000 </t>
  </si>
  <si>
    <t>Pola Pemrosesan</t>
  </si>
  <si>
    <t>Batch</t>
  </si>
  <si>
    <t>Realtime</t>
  </si>
  <si>
    <t>Hybrid</t>
  </si>
  <si>
    <t>Cakupan Proses Bisnis</t>
  </si>
  <si>
    <t>&lt; 30 %</t>
  </si>
  <si>
    <t xml:space="preserve">30-60% </t>
  </si>
  <si>
    <t xml:space="preserve">&gt; 60% </t>
  </si>
  <si>
    <t>INFRASTRUKTUR - PUSAT DATA NASIONAL</t>
  </si>
  <si>
    <t xml:space="preserve">Pengelolaan </t>
  </si>
  <si>
    <t>Alih Daya, Sewa</t>
  </si>
  <si>
    <t>Mandiri</t>
  </si>
  <si>
    <t xml:space="preserve">Campuran </t>
  </si>
  <si>
    <t>Strata SNI</t>
  </si>
  <si>
    <t>Strata 1-2</t>
  </si>
  <si>
    <t>Strata 3</t>
  </si>
  <si>
    <t>Strata 4</t>
  </si>
  <si>
    <t>Sertifikasi</t>
  </si>
  <si>
    <t>Belum Ada</t>
  </si>
  <si>
    <t>SNI 27001</t>
  </si>
  <si>
    <t>SNI 27001 dan Standar Lain</t>
  </si>
  <si>
    <t>INFRASTRUKTUR - JARINGAN INTRA</t>
  </si>
  <si>
    <t xml:space="preserve">Cakupan Jaringan </t>
  </si>
  <si>
    <r>
      <t xml:space="preserve">Local Area Network, 
</t>
    </r>
    <r>
      <rPr>
        <i/>
        <sz val="12"/>
        <rFont val="Roboto Mono"/>
        <family val="3"/>
      </rPr>
      <t>Campus Area Network</t>
    </r>
  </si>
  <si>
    <r>
      <t xml:space="preserve">Metropolitan Area Network,
</t>
    </r>
    <r>
      <rPr>
        <i/>
        <sz val="12"/>
        <rFont val="Roboto Mono"/>
        <family val="3"/>
      </rPr>
      <t>Virtual Private Network</t>
    </r>
  </si>
  <si>
    <t>Wide Area Network,
Nasional</t>
  </si>
  <si>
    <t>Media Jaringan</t>
  </si>
  <si>
    <t>Kabel</t>
  </si>
  <si>
    <t>Nirkabel</t>
  </si>
  <si>
    <t>Kabel &amp; Nirkabel</t>
  </si>
  <si>
    <t>INFRASTRUKTUR - SISTEM PENGHUBUNG LAYANAN</t>
  </si>
  <si>
    <t>Cakupan Sistem</t>
  </si>
  <si>
    <t>Intra Instansi Pusat atau
Intra Pemerintah Daerah</t>
  </si>
  <si>
    <t>Antar Instansi Pusat atau 
Antar Pemerintah Daerah</t>
  </si>
  <si>
    <t xml:space="preserve">Sifat Sistem </t>
  </si>
  <si>
    <t>Tertutup</t>
  </si>
  <si>
    <t>Semi Terbuka</t>
  </si>
  <si>
    <t>Terbuka</t>
  </si>
  <si>
    <t xml:space="preserve">Konten Sistem </t>
  </si>
  <si>
    <t>Data</t>
  </si>
  <si>
    <t>Aplikasi</t>
  </si>
  <si>
    <t>Layanan</t>
  </si>
  <si>
    <t>Sifat Informasi</t>
  </si>
  <si>
    <t>Terbatas</t>
  </si>
  <si>
    <t>HASIL PELAKSANAAN AUDIT KEAMANAN INFORMASI SPBE</t>
  </si>
  <si>
    <t xml:space="preserve">Berikut ini adalah matriks  untuk mengambil Kesimpulan dalam Laporan Audit Keamanan SPBE yang digunakan oleh Auditor Keamanan SPBE dalam pertimbangannya. Adapun hasil penilaian atas kontrol keamanan SPBE ditentukan dari hasil evaluasi terhadap Desain kontrol, lalu dilanjutkan dengan evaluasi terhadap implementasi kontrol dan diyakinkan dengan melakukan uji efektifitas secara terinci atas kontrol keamanan tersebut. </t>
  </si>
  <si>
    <t>Hasil Evaluasi 
Desain Kontrol</t>
  </si>
  <si>
    <t>Hasil Evaluasi 
Implementasi kontrol</t>
  </si>
  <si>
    <t>Hasil Evaluasi 
Efektivitas kontrol</t>
  </si>
  <si>
    <t>Kesimpulan Audit</t>
  </si>
  <si>
    <t>Memadai</t>
  </si>
  <si>
    <t>Sesuai Dengan Desain Kontrol</t>
  </si>
  <si>
    <t>Efektif</t>
  </si>
  <si>
    <t>Perlu Peningkatan</t>
  </si>
  <si>
    <t>Belum Efektif</t>
  </si>
  <si>
    <t>Tidak Sesuai Dengan Desain Kontrol</t>
  </si>
  <si>
    <t>Tidak Memadai</t>
  </si>
  <si>
    <t>---</t>
  </si>
  <si>
    <t>PROSEDUR EVALUASI EFEKTIVITAS KONTROL</t>
  </si>
  <si>
    <t>Prosedur penilaian audit ini dirancang untuk memastikan bahwa audit dilakukan secara sistematis dan komprehensif, dengan mengintegrasikan berbagai teknik penilaian untuk mendapatkan gambaran yang akurat dan obyektif terkait dengan kepatuhan, efektivitas, dan efisiensi proses atau sistem yang diaudit.</t>
  </si>
  <si>
    <t>Wawancara</t>
  </si>
  <si>
    <t>Wawancara dalam prosedur penilaian audit adalah proses interaksi langsung antara auditor dengan pihak terkait (seperti manajer, staf, atau individu lain yang relevan) untuk mendapatkan informasi, klarifikasi, atau pemahaman lebih dalam terkait dengan proses, kebijakan, atau praktik yang sedang diaudit. Wawancara ini bertujuan untuk memverifikasi informasi, mengidentifikasi kelemahan atau potensi risiko, dan mendapatkan sudut pandang dari berbagai pihak yang terlibat dalam proses audit.</t>
  </si>
  <si>
    <t>Observasi</t>
  </si>
  <si>
    <t>Observasi dalam konteks audit adalah kegiatan pengamatan langsung oleh auditor terhadap aktivitas, praktik, atau kondisi yang sedang diaudit. Observasi ini dilakukan untuk memverifikasi kepatuhan terhadap standar atau kebijakan yang berlaku, mengevaluasi efektivitas implementasi prosedur, serta mengidentifikasi potensi penyimpangan atau area untuk perbaikan.</t>
  </si>
  <si>
    <t>Standar/Kebijakan</t>
  </si>
  <si>
    <t xml:space="preserve">Standar atau kebijakan dalam prosedur penilaian audit mengacu pada panduan atau pedoman yang menjadi acuan utama dalam melakukan audit. Ini mencakup peraturan, pedoman, atau prinsip-prinsip yang harus dipatuhi atau diterapkan dalam proses audit untuk memastikan konsistensi, objektivitas, dan relevansi dari hasil audit.
</t>
  </si>
  <si>
    <t>Uji Teknis</t>
  </si>
  <si>
    <t>Uji teknis dalam konteks audit adalah prosedur penilaian yang dilakukan untuk menguji keandalan, keefektifan, atau kepatuhan sistem, infrastruktur, atau proses tertentu terhadap standar atau spesifikasi yang berlaku. Uji teknis ini dapat meliputi pengujian fisik, pengujian fungsi atau kinerja sistem, pengujian keamanan, atau pengujian lain yang relevan sesuai dengan ruang lingkup audit yang sedang dilakukan.</t>
  </si>
  <si>
    <t>FORM PERTANYAAN 
AUDIT KEAMANAN SPBE Versi 1.0</t>
  </si>
  <si>
    <t>INFORMASI AUDIT KEAMANAN SPBE</t>
  </si>
  <si>
    <t>Objek Audit</t>
  </si>
  <si>
    <t>WEBSITE</t>
  </si>
  <si>
    <t>Ruang Lingkup Audit</t>
  </si>
  <si>
    <t>Jumlah Hari Pelaksanaan Audit</t>
  </si>
  <si>
    <t>Lokasi Audit</t>
  </si>
  <si>
    <t>Hari/Tanggal Pelaksanaan Audit</t>
  </si>
  <si>
    <t>Jumlah Kontrol Keamanan Audit</t>
  </si>
  <si>
    <t>AUDITI</t>
  </si>
  <si>
    <t>AUDITOR</t>
  </si>
  <si>
    <t>Organisasi</t>
  </si>
  <si>
    <t>Alamat</t>
  </si>
  <si>
    <t>Email</t>
  </si>
  <si>
    <t>Daftar Auditor</t>
  </si>
  <si>
    <t>PIC</t>
  </si>
  <si>
    <t>No. Telp PIC</t>
  </si>
  <si>
    <t>Daftar Auditi</t>
  </si>
  <si>
    <t>lock</t>
  </si>
  <si>
    <t>editable</t>
  </si>
  <si>
    <t>NO</t>
  </si>
  <si>
    <t>KRITERIA KEAMANAN SPBE</t>
  </si>
  <si>
    <t>SUMBER 
PERATURAN BSSN NOMOR 4 TAHUN 2021</t>
  </si>
  <si>
    <t xml:space="preserve">REFERENSI PENENTUAN KONTROL </t>
  </si>
  <si>
    <t>PENENTUAN KONTROL KEAMANAN BERDASARKAN DESAIN KONTROL</t>
  </si>
  <si>
    <t>PENENTUAN KONTROL KEAMANAN BERDASARKAN IMPLEMENTASI KONTROL</t>
  </si>
  <si>
    <t>EVALUASI DESAIN KONTROL</t>
  </si>
  <si>
    <t xml:space="preserve"> EVALUASI IMPLEMENTASI KONTROL</t>
  </si>
  <si>
    <t>PROSEDUR</t>
  </si>
  <si>
    <t>EVALUASI EFEKTIVITAS KONTROL</t>
  </si>
  <si>
    <t>KESIMPULAN</t>
  </si>
  <si>
    <t>REKOMENDASI</t>
  </si>
  <si>
    <t>DOKUMEN TERKAIT / BUKTI DUKUNG</t>
  </si>
  <si>
    <t>Pedoman Manajemen Keamanan Informasi SPBE</t>
  </si>
  <si>
    <t>Pasal 2</t>
  </si>
  <si>
    <t>Pasal 3 Ayat 3</t>
  </si>
  <si>
    <t>Pasal 4 Ayat 1</t>
  </si>
  <si>
    <t>Pasal 4 Ayat 3-4</t>
  </si>
  <si>
    <t>Pasal 4 Ayat 5</t>
  </si>
  <si>
    <t>Pasal 5, Pasal 6, dan Pasal 7</t>
  </si>
  <si>
    <t>Pasal 8 Ayat 1-2</t>
  </si>
  <si>
    <t>Pasal 8 Ayat 2</t>
  </si>
  <si>
    <t>Pasal 8 Ayat 3</t>
  </si>
  <si>
    <t>Pasal 9</t>
  </si>
  <si>
    <t>Pasal 10</t>
  </si>
  <si>
    <t>Pasal 11 Ayat 1</t>
  </si>
  <si>
    <t>Pasal 11 Ayat 2</t>
  </si>
  <si>
    <t>Pasal 12</t>
  </si>
  <si>
    <t>Pasal 8 Ayat 5</t>
  </si>
  <si>
    <t>Pasal 14</t>
  </si>
  <si>
    <t>Pasal 15</t>
  </si>
  <si>
    <t>Pasal 16</t>
  </si>
  <si>
    <t>Apakah instansi anda sudah melakukan penentuan klasifikasi informasi?
Dalam bentuk / instrumen hukum apa hal tersebut ditetapkan?</t>
  </si>
  <si>
    <t>Pasal 20</t>
  </si>
  <si>
    <t>Apakah penentuan klasifikasi informasi sudah mengatur mengenai mekanisme penanganan infromasi berdasarkan klasifikasi informasi?
Dalam bentuk / instrumen hukum apa hal tersebut ditetapkan?
Jika pedoman penentuan klasifikasi sudah menjelaskan hal ini, lampirkan pedoman yang dimaksud.
Jika tidak dijelaskan di pedoman atau tidak memiliki pedoman tetapi sudah dilaksanakan, jelaskan hal yang dimaksud.</t>
  </si>
  <si>
    <t>Bagaimana instansi anda memastikan keutuhan dan keaslian dan/atau kenirsangkalan dari data/informasi?</t>
  </si>
  <si>
    <t>Pasal 21, Pasal 22, Pasal 23</t>
  </si>
  <si>
    <t>Bagaimana mekanisme dari instansi anda dalam hal menjamin data/informasi dapat selalu diakses oleh pengguna?</t>
  </si>
  <si>
    <t>Pasal 24</t>
  </si>
  <si>
    <t>Bagaimana mekanisme pencadangan data yang dilakukan oleh instansi anda?</t>
  </si>
  <si>
    <r>
      <t>Bagaimana mekanisme dari instansi anda dalam hal sistem pemulihan (</t>
    </r>
    <r>
      <rPr>
        <i/>
        <sz val="12"/>
        <color theme="1"/>
        <rFont val="Roboto Mono"/>
        <family val="3"/>
      </rPr>
      <t>recovery</t>
    </r>
    <r>
      <rPr>
        <sz val="12"/>
        <color theme="1"/>
        <rFont val="Roboto Mono"/>
        <family val="3"/>
      </rPr>
      <t>) menjamin data/informasi?</t>
    </r>
  </si>
  <si>
    <t>Autentikasi</t>
  </si>
  <si>
    <t>Menggunakan manajemen kata sandi untuk proses autentikasi</t>
  </si>
  <si>
    <t>Pasal 27 Ayat 1</t>
  </si>
  <si>
    <t>Wawancara, Observasi, Uji Teknis</t>
  </si>
  <si>
    <t xml:space="preserve">Mengatur jumlah maksimum kesalahan dalam pemasukan kata sandi. </t>
  </si>
  <si>
    <t>Manajemen Sesi</t>
  </si>
  <si>
    <t>Pasal 27 Ayat 2</t>
  </si>
  <si>
    <t xml:space="preserve">Validasi dan pencantuman session id. </t>
  </si>
  <si>
    <t xml:space="preserve">Pelindungan terhadap lokasi dan pengiriman token untuk sesi terautentikasi. </t>
  </si>
  <si>
    <t xml:space="preserve">Pelindungan terhadap duplikasi dan mekanisme persetujuan pengguna. </t>
  </si>
  <si>
    <t>Kontrol Akses</t>
  </si>
  <si>
    <t>Pasal 27 Ayat 3</t>
  </si>
  <si>
    <t>Validasi Input</t>
  </si>
  <si>
    <t>Pasal 27 Ayat 4</t>
  </si>
  <si>
    <t>Kriptografi</t>
  </si>
  <si>
    <t>Pasal 27 Ayat 5</t>
  </si>
  <si>
    <t>Menerapkan manajemen kunci kriptografi.</t>
  </si>
  <si>
    <t>Eror dan Pencatatan Log</t>
  </si>
  <si>
    <t>Pasal 27 Ayat 6</t>
  </si>
  <si>
    <t>Proteksi Data</t>
  </si>
  <si>
    <t>Melakukan identifikasi dan penyimpanan salinan informasi yang dikecualikan.</t>
  </si>
  <si>
    <t>Pasal 27 Ayat 7</t>
  </si>
  <si>
    <t>Keamanan Komunikasi</t>
  </si>
  <si>
    <t>Pasal 27 Ayat 8</t>
  </si>
  <si>
    <t>Pengendalian Kode Berbahaya</t>
  </si>
  <si>
    <t>Pasal 27 Ayat 9</t>
  </si>
  <si>
    <t>Logika Bisnis</t>
  </si>
  <si>
    <t>Pasal 27 Ayat 10</t>
  </si>
  <si>
    <t>File</t>
  </si>
  <si>
    <t>Pasal 27 Ayat 11</t>
  </si>
  <si>
    <t>Keamanan API dan Web Service</t>
  </si>
  <si>
    <t>Pasal 27 Ayat 12</t>
  </si>
  <si>
    <t>Menampilkan metode RESTful hypertext transfer protocol apabila input pengguna dinyatakan valid. Jelaskan.</t>
  </si>
  <si>
    <t>Keamanan Konfigurasi</t>
  </si>
  <si>
    <t>Pasal 27 Ayat 13</t>
  </si>
  <si>
    <t>PENJELASAN PERTANYAAN AUDIT KEAMANAN SPBE</t>
  </si>
  <si>
    <t>ACUAN/PENJELASAN</t>
  </si>
  <si>
    <t>TATA KELOLA DAN MANAJEMEN</t>
  </si>
  <si>
    <t>Tersedianya kebijakan yang mengatur terkait manajemen keamanan informasi</t>
  </si>
  <si>
    <t>Minimal pedoman manajemen keamanan informasi disahkan setingkat keputusan kepala instansi</t>
  </si>
  <si>
    <t>Terselenggaranya kegiatan untuk mengkomunikasikan kebijakan/pedoman manajemen keamanan informasi yang sudah ditetapkan kepada seluruh pegawai instansi</t>
  </si>
  <si>
    <t>Dokumen Pedoman manajemen keamanan informasi sudah terdistribusi ke seluruh pegawai instansi</t>
  </si>
  <si>
    <t>Tersedianya ruang lingkup manajemen keamanan informasi yang terdiri dari penetapan ruang lingkup, penetapan penanggung jawab, perencanaan, dukungan pengoperasian, evaluasi kinerja, dan perbaikan berkelanjutan terhadap Keamanan Informasi</t>
  </si>
  <si>
    <t>Ruang Lingkup yang tercantum dalam  pedoman manajemen keamanan informasi minimal ditetapkan setingkat keputusan kepala instansi</t>
  </si>
  <si>
    <t>Terselenggaranya proses identifikasi Isu internal keamanan informasi berdasarkan area yang menjadi prioritas organisasi yang meliputi:
a. data dan informasi;
b. Aplikasi;
c. aset Infrastruktur;dan
d. kebijakan keamanan informasi.</t>
  </si>
  <si>
    <t>Proses Identifikasi terhadap Isu Internal minimal dituangkan dalam kertas kerja analisis isu internal dan/ hasil rapat pembahasan berupa notula.
(contoh proses analisis dapat menggunakan SWOT/diagram fish bone/PESTLE/7s mckinsey)</t>
  </si>
  <si>
    <t>Perban 4/2021 dan ISO 9001/2015"Organisasi harus memantau dan meninjau informasi tentang isu-isu eksternal dan internal" 
&gt; ISO 19011/2018 5.1 General, Pengelolaan Program Audit.</t>
  </si>
  <si>
    <t>Terselenggaranya proses identifikasi isu eksternal dengan mempertimbangkan isu yang timbul
dari hukum, teknologi, kompetitif, pasar, lingkungan budaya, sosial, dan lingkungan ekonomi, baik itu
internasional, nasional, regional atau lokal.</t>
  </si>
  <si>
    <t>Proses Identifikasi terhadap Isu Eksternal minimal dituangkan dalam kertas kerja analisis isu internal dan/ hasil rapat pembahasan berupa notula.
(contoh proses analisis dapat menggunakan SWOT/diagram fish bone/PESTLE/7s mckinsey)</t>
  </si>
  <si>
    <t>Terselenggaranya Perencanaan melalui perumusan:
a. program kerja Keamanan SPBE yang disusun
berdasarkan kategori risiko Keamanan SPBE; dan
b. target realisasi program kerja Keamanan SPBE.</t>
  </si>
  <si>
    <t xml:space="preserve">Minimal terdapat Program Kerja yang tertuang dalam RPJMN, Renstra, Rencana Perencanaan Instans, KAK yang berisi tindakan untuk menangani risiko dan peluang; dan bagaimana cara mengimplementasikan dan mengevaluasi
</t>
  </si>
  <si>
    <t>ISO SNI 27001/2022 Klausul 6 Perencanaan</t>
  </si>
  <si>
    <t>Terselenggaranya kegiatan identifikasi risiko keamanan</t>
  </si>
  <si>
    <t>Minimal kertas kerja penilaian risiko keamanan SPBE berisi tentang risiko aset SPBE yang ditandatangani setingkat kepala bidang</t>
  </si>
  <si>
    <t>PermenpanRB 5/2020 Halaman 25 (Tabel 13 Identifikasi Risiko)
excel risk register</t>
  </si>
  <si>
    <t>Tersedianya program kerja keamanan SPBE yang disusun berdasarkan peringkat prioritas</t>
  </si>
  <si>
    <t>Minimal Program Kerja Keamanan SPBE meliputi:
1. Edukasi Kesadaran Keamanan SPBE
2. Peningkatan Kerentanan Keamanan SPBE
3. Peningkatan Keamanan SPBE
4. Penanganan Insiden Keamanan SPBE
5 Audit Keamanan SPBE
masing-masing 1 kegiatan</t>
  </si>
  <si>
    <t>Terselenggaranya kegiatan edukasi keamanan SPBE</t>
  </si>
  <si>
    <t>Kegiatan Edukasi Keamanan SPBE mencakup:
1. Sosialisasi
2. Pelatihan
minimal terdapat kegiatan sosialisasi security awareness</t>
  </si>
  <si>
    <t>Tersedianya data inventarisasi aset SPBE (data, informasi, aplikasi dan infrastruktur)</t>
  </si>
  <si>
    <t>Minimal kertas kerja daftar inventaris aset SPBE mencakup: data, informasi, aplikasi, infrastruktur yang ditandatangani setingkat kepala bidang</t>
  </si>
  <si>
    <t>excel risk register</t>
  </si>
  <si>
    <t>Terselenggaranya kegiatan identifikasi kerentanan dan ancaman pada aset SPBE</t>
  </si>
  <si>
    <t>Minimal kertas kerja identifikasi kerentanan dan ancaman pada aset SPBE yang ditanda tangani setingkat kepala bidang</t>
  </si>
  <si>
    <t>Terlaksananya kegiatan penilaian risiko keamanan SPBE</t>
  </si>
  <si>
    <t>Minimal kertas kerja penilaian risiko keamanan SPBE yang ditandatangani setingkat kepala bidang</t>
  </si>
  <si>
    <t>excel risk register dan mitigasi risiko</t>
  </si>
  <si>
    <t>Tersedianya program kerja keamanan SPBE terkait dengan peningkatan keamanan SPBE yang disusun berdasarkan peringkat prioritas</t>
  </si>
  <si>
    <t>Program Kerja Keamanan SPBE yang terkait dengan Peningkatan Keamanan SPBE meliputi:
1. Penerapan Standar Teknis dan Prosedur Keamanan SPBE
2. Pengujian Fungsi Keamanan terhadap Aplikasi SPBE dan Infrastruktur SPBE
minimal program kerja disusun berdasarkan hasil identifikasi risiko</t>
  </si>
  <si>
    <t>Tersedianya dokumen standar teknis dan prosedur keamanan SPBE</t>
  </si>
  <si>
    <t>Minimal terdapat standar teknis dan prosedur keamanan SPBE meliputi:
1. Standar Teknis dan Prosedur Keamanan Data dan Informasi
2. Standar Teknis dan Prosedur Keamanan Aplikasi SPBE
3. Standar Teknis dan Prosedur Keamanan Sistem Penghubung Layanan
4. Standar Teknis dan Prosedur Keamanan Jaringan Intra
5. Standar Teknis dan Prosedur Keamanan Pusat Data</t>
  </si>
  <si>
    <r>
      <t xml:space="preserve">Telah terlaksana pengujian fungsi keamanan pada aplikasi </t>
    </r>
    <r>
      <rPr>
        <b/>
        <sz val="12"/>
        <color theme="1"/>
        <rFont val="Roboto Mono"/>
        <family val="3"/>
      </rPr>
      <t xml:space="preserve">dan </t>
    </r>
    <r>
      <rPr>
        <sz val="12"/>
        <color theme="1"/>
        <rFont val="Roboto Mono"/>
        <family val="3"/>
      </rPr>
      <t>infrastruktur SPBE minimal 1x</t>
    </r>
  </si>
  <si>
    <t>Minimal tersedia laporan hasil pengujuan fungsi keamanan aplikasi dan infrastruktur SPBE</t>
  </si>
  <si>
    <t>Tersedia nya prosedur/proses bisnis/upaya/langkah-langkah penanganan insiden keamanan yang selama ini telah berjalan/dilakukan</t>
  </si>
  <si>
    <t>Minimal telah dilakukan langkah-langkah penanganan insiden, paling sedikit melalui:. mengidentifikasi sumber serangan;
b. menganalisis informasi yang berkaitan dengan insiden
selanjutnya;
c. memprioritaskan penanganan insiden berdasarkan
tingkat dampak yang terjadi;
d. mendokumentasi bukti insiden yang terjadi; dan
e. memitigasi atau mengurangi dampak risiko Keamanan
SPBE.</t>
  </si>
  <si>
    <t>Tersedia nya  dokumen perencanaan jadwal target realisasi program kerja keamanan SPBE pada tahun berjalan</t>
  </si>
  <si>
    <t>Minimal tersedia  jadwal target realisasi program kerja keamanan SPBE yang ditetapkan berdasarkan kebutuhan setiap IPPD.</t>
  </si>
  <si>
    <t>Terselenggaranya mekanisme pemenuhan SDM dengan persyaratan/kualifikasi keamanan SPBE</t>
  </si>
  <si>
    <t>Tersedianya proses  identifikasi kompetensi SDM terkait keamanan SPBE</t>
  </si>
  <si>
    <t>Minimal tersedia formulir/check list kebutuhan pemenuhan kompetensi SDM terkait kam SPBE paling sedikit memenuhi:
a. keamanan infrastruktur teknologi, informasi dan komunikasi; dan
b. keamanan aplikasi.</t>
  </si>
  <si>
    <t>Tersedianya dokumen terkait daftar personil keamanan SPBE yang dimiliki beserta kompetensinya</t>
  </si>
  <si>
    <t>Minimal tersedia daftar personil kam SPBE beserta kompetensi dan bukti kompetensi berupa sertifikasi/sertifikat pelatihan</t>
  </si>
  <si>
    <t>Terselenggaranya mekanisme/program kerja peningkatan kompetensi SDM terkait Kam SPBE paling sedikit melalui kegiatan:
a. pelatihan dan/atau sertifikasi kompetensi keamanan
infrastruktur teknologi, informasi dan komunikasi
dan keamanan aplikasi; dan
b. bimbingan teknis mengenai standar Keamanan SPBE.</t>
  </si>
  <si>
    <t>Minimal tersedia dokumen laporan kegiatan dan bukti dokumentasi</t>
  </si>
  <si>
    <t>Terselenggaranya mekanisme penentuan penganggaran proker Kam SPBE berdasarkan perencanaan yang telah ditetapkan</t>
  </si>
  <si>
    <t>Minimal tersedia dokumen perencanaan program kerja beserta anggaran</t>
  </si>
  <si>
    <t>Terlaksananya evaluasi kinerja secara berkala</t>
  </si>
  <si>
    <t>Terdapat regulasi yang mengatur terkait evaluasi kinerja dan laporan kegiatan evaluasi yang pernah dilakukan</t>
  </si>
  <si>
    <t>Terdapat ketentuan review manajemen keamanan SPBE</t>
  </si>
  <si>
    <t>Terdapat bukti perbaikan manajemen keamanan SPBE, minimal notula kegiatan</t>
  </si>
  <si>
    <t>Tersedianya ketentuan klasifikasi informasi</t>
  </si>
  <si>
    <t>Minimal berbentuk surat keputusan kepala dinas</t>
  </si>
  <si>
    <t>Penentuan klasifikasi informasi dalam sebuah instansi dilakukan untuk mengatur tingkat sensitivitas dan keamanan informasi yang dikelola. Hal ini umumnya diatur dalam kebijakan atau peraturan internal instansi tersebut.</t>
  </si>
  <si>
    <t>Minimal pedoman klasifikasi informasi yang ditetapkan oleh kepala instansi</t>
  </si>
  <si>
    <t>Terdapat ketentuan terkait penanganan informasi berdasarkan klasifikasi informasi ataupun bukti pelaksanaan penanganan informasi berdasarkan klasifikasi informasi yang sudah dilakukan</t>
  </si>
  <si>
    <t>Terdapat ketentuan yang mengatur terkait penanganan informasi berdasarkan klasifikasinya, minimal bukti pelaksanaan berupa contoh penanganan informasi berklasifikasi yang telah dilakukan</t>
  </si>
  <si>
    <t>Penentuan klasifikasi informasi biasanya mencakup aturan atau pedoman mengenai mekanisme penanganan informasi berdasarkan tingkat klasifikasi. Mencakup prosedur untuk penyimpanan, penggunaan, dan penyebaran informasi sesuai dengan tingkat sensitivitasnya. Jika pedoman penentuan klasifikasi informasi sudah mencakup mekanisme penanganan informasi berdasarkan klasifikasi, biasanya akan merinci langkah-langkah yang harus diikuti dalam memperlakukan informasi sesuai dengan tingkat klasifikasinya. Ini termasuk langkah-langkah keamanan seperti enkripsi, pembatasan akses, dan prosedur untuk penyebaran informasi kepada pihak yang berwenang. Namun, jika pedoman tersebut tidak menjelaskan secara rinci mekanisme penanganan informasi berdasarkan klasifikasi, mungkin instansi tersebut telah melaksanakan prosedur tersebut berdasarkan praktik terbaik atau standar industri yang relevan. </t>
  </si>
  <si>
    <t>Minimal pedoman internal atau SOP mekanisme penanganan informasi berdasarkan klasifikasi</t>
  </si>
  <si>
    <t>Terselenggaranya penerapan tanda tangan elektronik bersertifikasi serta penerapan fungsi hash pada data/informasi</t>
  </si>
  <si>
    <t>Dokumen PKS dan/atau bukti penerapannya</t>
  </si>
  <si>
    <t>Tersedianya mekanisme untuk memastikan keutuhan, keaslian, dan kenirsangkalan data dan informasi melalui berbagai langkah. Menerapkan sistem keamanan untuk mencegah akses yang tidak sah dan manipulasi data. Selain itu, memiliki prosedur/mekanisme validasi dan verifikasi data/informasi untuk memastikan keaslian informasi yang disimpan dan digunakan. Data /informasi yang masuk atau keluar melalui proses validasi untuk memastikan bahwa data/informasi tersebut berasal dari sumber yang sah dan tidak dimanipulasi.</t>
  </si>
  <si>
    <t>Minimal menerapkan/menggunakan teknologi enkripsi/fungsi hash, firewall, kontrol akses, dan sertifikat elektronik/tanda tangan elektronik</t>
  </si>
  <si>
    <t>Terdapat ketentuan terkait pencadangan data/informasi secara berkala serta segmentasi hak akses</t>
  </si>
  <si>
    <t>Dokumen BCP, panduan teknis/SOP pencadangan data/informasi, pengaturan terkait segmentasi hak akses</t>
  </si>
  <si>
    <t>Tersedianya mekanisme yang dirancang untuk memastikan akses yang konsisten dan andal terhadap data/informasi bagi pengguna yang berwenang. Menerapkan sistem replikasi data dan cadangan yang teratur untuk memastikan ketersediaan data bahkan dalam situasi darurat atau kegagalan sistem.</t>
  </si>
  <si>
    <t>Minimal memiliki mekanisme pencadangan data/informasi secara konsisten</t>
  </si>
  <si>
    <t>Terdapat ketentuan terkait pencadangan data/informasi secara berkala</t>
  </si>
  <si>
    <t>Panduan teknis/SOP pencadangan data/informasi serta bukti pelaksanaannya</t>
  </si>
  <si>
    <t>Menerapkan mekanisme pencadangan data/informasi untuk memastikan ketersediaan data/informasi</t>
  </si>
  <si>
    <t>Menerapkan pencadangan data/informasi secara berkala (harian, mingguan, atau bulanan) dan menyimpan salinan cadangan data/informasi di lokasi yang terpisah dengan lokasi utama</t>
  </si>
  <si>
    <t>Tersedianya dokumen acuan pemulihan terkait bencana yang mempengaruhi data/informasi</t>
  </si>
  <si>
    <t>Dokumen DRP</t>
  </si>
  <si>
    <t>Menerapkan sistem pemulihan yang dirancang untuk memastikan bahwa data/informasi dapat dipulihkan dengan cepat dan efisien dalam situasi darurat atau kegagalan sistem.</t>
  </si>
  <si>
    <t>Minimal memiliki prosedur pemulihan yang disiapkan dengan baik untuk memastikan bahwa data/informasi dapat dipulihkan dengan cepat. Secara teratur melakukan uji pemulihan untuk memastikan bahwa data/informasi dapat dipulihkan dengan sukses dalam situasi darurat</t>
  </si>
  <si>
    <t>FUNGSIONALITAS KINERJA</t>
  </si>
  <si>
    <t>Aplikasi meminta kata sandi/password pada saat login aplikasi untuk proses autentikasi pemilik akun</t>
  </si>
  <si>
    <t>Terdapat mekanisme login yang meminta user memasukkan kredensial login (username dan password)</t>
  </si>
  <si>
    <t xml:space="preserve">Aplikasi melakukan verikasi kata sandi pada sisi server
salah satunya dapat menggunakan fungsi hash
</t>
  </si>
  <si>
    <t>Aplikasi menerapkan fungsi hash dengan algoritma kriptografi SHA</t>
  </si>
  <si>
    <t>Aplikasi menerapkan konfigurasi pada manajemen kata sandi terkait jumlah karakter, kombinasi jenis karakter, dan masa berlaku dari kata sandi</t>
  </si>
  <si>
    <t>password minimal 6 karakter dengan kombinasi huruf, angka dan simbol serta masa berlaku password maksimal 1 tahun</t>
  </si>
  <si>
    <t>Aplikasi membatasi percobaan login pada aplikasi</t>
  </si>
  <si>
    <t>Maksimal 3 (tiga) kali kesalahan saat memasukan password, selanjutnya aplikasi akan meminta pemilik akun/user untuk melakukan reset password</t>
  </si>
  <si>
    <t>Aplikasi memiliki fungsi untuk pergantian password</t>
  </si>
  <si>
    <t>Fungsi pergantian password harus disertai dengan mekanisme otentitakasi minimal verifikasi melalui  email pemilik akun</t>
  </si>
  <si>
    <t>Aplikasi menerapkan fungsi hash untuk keamanan password yang tersimpan pada database aplikasi</t>
  </si>
  <si>
    <t>Menerapkan fungsi hash untuk keamanan password yang tersimpan pada database, minimal dengan menggunakan algoritma SHA</t>
  </si>
  <si>
    <t>Aplikasi menerapkan protokol TLS untuk keamanan jalur komunikasi</t>
  </si>
  <si>
    <t>Aplikasi berbasis web minimal menerapkan  HTTPS</t>
  </si>
  <si>
    <t>aplikasi menggunakan pengedalian sesi untuk mengatur interaksi antara user ke server</t>
  </si>
  <si>
    <t xml:space="preserve">Menggunakan pengendalian sesi yang disediakan oleh kerangka kerja aplikasi. </t>
  </si>
  <si>
    <t xml:space="preserve">Menggunakan pengendalian sesi yang disediakan oleh kerangka kerja aplikasi berarti memanfaatkan fitur dan mekanisme manajemen sesi yang sudah disediakan oleh kerangka kerja (framework) yang digunakan dalam pengembangan aplikasi. </t>
  </si>
  <si>
    <t>Kerangka kerja seperti Laravel (untuk PHP), Django (untuk Python), atau Spring (untuk Java) biasanya sudah memiliki fitur bawaan untuk menangani sesi pengguna. Ini mencakup proses seperti membuat, menyimpan, mengelola, dan mengakhiri sesi pengguna.</t>
  </si>
  <si>
    <t>Aplikasi harus memastikan token sesi yang diproduksi acak, hal ini agar tidak dapat dilakukan serangan bruteforce untuk masuk sebagai orang lain</t>
  </si>
  <si>
    <t>pastikan sesion token user di-generate tiap kali user melakukan otentikasi, dan nilai session token acak (paling sedikit 64 bit entropi) (reff: Owasp Application Security Verification Standard 4)</t>
  </si>
  <si>
    <t>Aplikasi harus memastikan pemberlakuan batas waktu masa hidup sesi</t>
  </si>
  <si>
    <t>30 hari (L1), 12 jam atau 30 menit ketika inactive (L2) (reff: Owasp Application Security Verification Standard 4)</t>
  </si>
  <si>
    <t>Session ID ini biasanya dikirim oleh klien (misalnya, browser) melalui cookie atau header.</t>
  </si>
  <si>
    <t>Aplikasi harus memastikan sesi yang dikirim melalui jalur yang aman</t>
  </si>
  <si>
    <t>TLS or another secure transport channel</t>
  </si>
  <si>
    <t>Dalam konteks manajemen sesi, pelindungan terhadap duplikasi dan mekanisme persetujuan pengguna adalah dua aspek yang sangat penting untuk menjaga keamanan dan integritas sesi pengguna.</t>
  </si>
  <si>
    <t>Aplikasi menetapkan kontrol akses pada setiap role pengguna (super admin, admin, user). Kontrol akses yang dimaksud adalah otorisasi pada fitur/fungsi/data aplikasi sesuai role yang pengguna aplikasi</t>
  </si>
  <si>
    <t>Terdapat list kontrol akses pada setiap pengguna.
Dapat diuji dengan mencoba mengakses data role lain yang tidak bisa diakses oleh pengguna biasa. Praktek: Priviledge Escalation</t>
  </si>
  <si>
    <t xml:space="preserve">Aplikasi memberikan peringatan bila akun pengguna melakukan akses pada device yang berbeda pada waktu yang sama dan akses yang terus menerus. 
Hal ini berkaitan dengan manajemen sesi yang diatur pada setiap pengguna. </t>
  </si>
  <si>
    <t>Terdapat konfigurasi pemberitahuan dapat berupa pop up atau notfikasi ke admin/pengguna.
Uji dapat dilakukan menggunakan hydra dan mengecek apakah pemberitahuan muncul pa tidak</t>
  </si>
  <si>
    <t>Antarmuka sisi administrator atau Admin UI (User Interface) dirancang untuk administrator mengelola dan mengontrol sistem, aplikasi, atau situs web.
Antarmuka ini berbeda dari antarmuka pengguna biasa dan menyediakan fitur-fitur canggih dan kontrol yang diperlukan untuk mengawasi dan mengkonfigurasi berbagai aspek sistem.</t>
  </si>
  <si>
    <t>Terdapat UI pada sisi administrator
Dapat diperiksa dengan menampilkan sisi UI pada administrtor dan dicek fitur yang dimiliki apakah sudah mencakup semua kontrol akses yang dimiliki oleh administrator</t>
  </si>
  <si>
    <t>Aplikasi menerapkan fitur otorisasi menggunakan token (saat masuk/login  ke aplikasi atau saat akan mengakses informasi dikecualikan)
Informasi yang dikecualikan dapat mengacu pada UU KIP atau aplikasi telah menentukan data apa saja yang masuk dalam Informasi Dikecualikan</t>
  </si>
  <si>
    <t>Terdapat konfigurasi penggunaan fitur verifikasi menggunakan token. 
Dapat diuji dengan login menggunakan verifikasi token</t>
  </si>
  <si>
    <t xml:space="preserve"> - Menggunakan Express.js atau Django dengan fitur validasi input bawaan.
- Memanfaatkan standar keamanan OWASP. - Menggunakan filter_var() dalam PHP untuk validasi tipe data.
- Menerapkan teknik sanitasi input untuk menghapus karakter berbahaya.
- Melakukan validasi server-E27side sebelum data disimpan atau digunakan.</t>
  </si>
  <si>
    <t xml:space="preserve"> - Menggunakan validasi input JavaScript di sisi klien dan server. - Implementasi form validation pada HTML5. 
- Memanfaatkan middleware untuk penanganan kesalahan validasi. 
- Logging aktivitas untuk analisis dan perbaikan keamanan.</t>
  </si>
  <si>
    <t>- Menggunakan HTTPS untuk enkripsi data. - Konfigurasi firewall untuk memblokir trafik mencurigakan. - Parameterized queries untuk mencegah injeksi SQL. - Pengujian keamanan reguler untuk mengidentifikasi celah keamanan.</t>
  </si>
  <si>
    <t>- Menggunakan Express.js dengan express-validator. - Form validation pada HTML5. - Implementasi validasi pada tingkat aplikasi dan model data. - Pengujian keamanan reguler untuk mengidentifikasi masalah validasi input.</t>
  </si>
  <si>
    <t>- Menggunakan htmlspecialchars() untuk menghindari XSS. - Framework keamanan web seperti Django. - Memfilter data dari layanan eksternal sebelum digunakan. - Audit dan pemantauan log aktivitas aplikasi.</t>
  </si>
  <si>
    <t>- Menggunakan template engines seperti Jinja2 atau Handlebars. - Evaluasi ekspresi matematis dalam lingkungan yang terkendali. - Sanitasi input untuk menghindari XSS dan injeksi kode.</t>
  </si>
  <si>
    <t>- Fungsi sanitasi input seperti htmlspecialchars() dalam PHP. - Implementasi kebijakan CSP untuk kontrol skrip. - Pengujian keamanan reguler untuk mendeteksi dan atasi celah XSS.</t>
  </si>
  <si>
    <t>Mencegah injeksi SQL dan manipulasi data dengan parameterized queries dan validasi input.</t>
  </si>
  <si>
    <t>- Menggunakan ORM seperti Hibernate atau Sequelize. - Validasi input menggunakan middleware atau express-validator. - Pengujian keamanan teratur untuk deteksi celah injeksi berbasis data.</t>
  </si>
  <si>
    <t>Autentikasi data yang dienkripsi dapat menggunakan modul/ libarary yang telah diimplementasikan, misalnya memastikan bahwa penggunaan algoritma kriptografi hash function SHA-1 sesuai dengan hasil outputnya maupun ketika pengecekan kesamaan.</t>
  </si>
  <si>
    <t>Dapat menunjukkan hasil output modul/ library kriptografi yang digunakan.
Jika ada hasil uji/ user acceptment test (UAT).
Misalkan hasil dari modul bcrypt:
kunci = $2a$10$S54ZBTyWqVU6BDaQaIhp5eqFZAuiU1PiHvdN0w3XQ0wlds6DBBo/S
(menggunakan 10 rounds/iterasi)</t>
  </si>
  <si>
    <t>Manajemen kunci kriptografi diantaranya memastikan bahwa kunci kriptografi dibuat, disimpan, dikontrol dan dapat dihancurkan dengan aman.
Misalkan penggunaan kriptografi asimetris untuk SSH, dipastikan public key dan private key dibuat oleh user terotorisasi, disimpan di tempat yang aman, diketahui oleh pemilik kunci saja dan dapat dihancurkan dengan aman (penggunaan time based).</t>
  </si>
  <si>
    <t>Cek penggunaan kunci asimetrik maupun kunci simterik dibuat, disimpan, dikontrol dan dapat dihancurkan (dibuat ulang) dengan aman.</t>
  </si>
  <si>
    <r>
      <t xml:space="preserve">Generator angka acak bertujuan agar kunci kriptografi maupun algoritma kriptografi tidak dapat ditebak dengan mudah oleh penyerang. Ada beberapa teknik dalam menghasilkan angka acak kriptografi, salah satunya menggunakan
</t>
    </r>
    <r>
      <rPr>
        <b/>
        <sz val="12"/>
        <rFont val="Roboto Mono"/>
        <family val="3"/>
      </rPr>
      <t>Entropi</t>
    </r>
    <r>
      <rPr>
        <sz val="12"/>
        <rFont val="Roboto Mono"/>
        <family val="3"/>
      </rPr>
      <t>: gerakan mouse, aktivitas jaringan, interupsi perangkat keras, waktu sistem, dan sebagainya.</t>
    </r>
  </si>
  <si>
    <t>Dapat menunjukkan hasil output modul/ library kriptografi yang digunakan menghasilkan string yang acak.
Misalkan hasil dari modul bcrypt:
kunci = $2a$10$S54ZBTyWqVU6BDaQaIhp5eqFZAuiU1PiHvdN0w3XQ0wlds6DBBo/S
(menggunakan 10 rounds/iterasi)</t>
  </si>
  <si>
    <t>Aplikasi membatasi informasi yang ditampilakn ketika terjadi kesalahan </t>
  </si>
  <si>
    <t>dapat menerapkan landing page saat terdapat error pada aplikasi (baik pada inputan maupun respon aplikasi (200,300, dll)</t>
  </si>
  <si>
    <t>aplikasi harus menyimpan log terkait informasi tidak terbatas pada : 
- user ID
- aktivitas sistem
- tanggal, waktu dan detail even yang relevan
- identitas device, lokasi
- network address dan protokol</t>
  </si>
  <si>
    <t>Aplikasi harus memprotect log agar tidak dapat diakses oleh pihak yang tidak berhak untuk menghapus maupun memanipulasi (modifikasi) log tersebut</t>
  </si>
  <si>
    <t>menggunakan protokol NTP (network time protocol) atau PTP (precision time protocol) pada semua sistem jaringan</t>
  </si>
  <si>
    <t xml:space="preserve">Identifikasi informasi yang dikecualikan (seperti informasi sensitif) dan salinan informasi harus dienkripsi sebelum disimpan untuk memastikan keamanan. </t>
  </si>
  <si>
    <t>Menggunakan algoritma enkripsi yang kuat. contoh AES-256</t>
  </si>
  <si>
    <t xml:space="preserve">Melakukan pelindungan dari akses yang tidak sah terhadap informasi yang dikecualikan yang disimpan sementara dalam aplikasi. </t>
  </si>
  <si>
    <t>Menggunakan autentikasi multi-faktor</t>
  </si>
  <si>
    <t xml:space="preserve">Melakukan pertukaran, penghapusan, dan audit informasi yang dikecualikan. </t>
  </si>
  <si>
    <t>Menggunakan SFTP, HTTPS, Kebijakan Retensi dan Rencana Audit Informasi yang dikecualikan</t>
  </si>
  <si>
    <t>Untuk meminimalkan parameter yang dibutuhkan saat melakukan request kepada server, penting untuk menyederhanakan dan hanya mengirimkan informasi yang benar-benar diperlukan. Dengan meminimalkan parameter yang tidak diperlukan, kita dapat mengoptimalkan performa, meningkatkan keamanan, dan mengurangi kompleksitas request yang dikirim ke server.</t>
  </si>
  <si>
    <t>Gunakan Metode HTTP yang Tepat: Pilih metode HTTP yang paling sesuai dengan operasi yang ingin dilakukan. Misalnya, gunakan GET untuk mengambil data dan POST untuk mengirim data.</t>
  </si>
  <si>
    <t xml:space="preserve">Memastikan data tersimpan dengan aman. </t>
  </si>
  <si>
    <t>Pastikan data disimpan dengan aman menggunakan enkripsi dan lokasi penyimpanan yang aman.</t>
  </si>
  <si>
    <t>Penggunaan Algoritma Enkripsi Standar, contoh AES-256</t>
  </si>
  <si>
    <t xml:space="preserve">Menentukan metode untuk menghapus dan mengekspor data sesuai permintaan pengguna. </t>
  </si>
  <si>
    <t>Untuk memastikan pengguna memiliki metode untuk menghapus atau mengekspor data mereka sesuai permintaan, perlu diimplementasikan sistem yang mencakup proses yang jelas untuk autentikasi, otorisasi, dan konfirmasi</t>
  </si>
  <si>
    <t>Dengan memastikan terdapat menu hapus dan ekspor dalam halaman antar muka (UI) Pengguna. Dimana sebelum masuk kedalam UI Pengguna dibutuhkan proses autentikasi, otorisasi, dan konfirmasi</t>
  </si>
  <si>
    <t>Untuk membersihkan memori setelah tidak diperlukan, langkah-langkah utama melibatkan memastikan bahwa data sensitif ditimpa dengan data nol atau acak dan kemudian menghapus referensi ke data tersebut</t>
  </si>
  <si>
    <t>Data sensitif dalam memori ditimpa dengan nilai nol sebelum dihapus (Zeroing Out Memory) atau Menimpa data dengan nilai acak dapat membuat lebih sulit bagi penyerang untuk memulihkan data asli (Overwriting with Random Data)</t>
  </si>
  <si>
    <t>Menerapkan mekanisme enkripsi untuk mengamankan jalur komunikasi dalam jaringan antara client dan server aplikasi. Beberapa penerapan komunikasi jaringan yang aman antara lain: secure web browsing (HTTPS), email transmission (SMTPS, POP3S, IMAPS) atau komunikasi jaringan yang aman lainnya</t>
  </si>
  <si>
    <t>Minimal menerapkan SSL v3.1/TLS v1.3</t>
  </si>
  <si>
    <t>Menerapkan sistem keamanan jaringan yang menyaring dan mengontrol lalu lintas jaringan masuk dan keluar berdasarkan aturan keamanan yang telah ditentukan.</t>
  </si>
  <si>
    <r>
      <t xml:space="preserve">Minimal menggunakan </t>
    </r>
    <r>
      <rPr>
        <i/>
        <sz val="12"/>
        <rFont val="Roboto Mono"/>
        <family val="3"/>
      </rPr>
      <t>application-level gateway firewall</t>
    </r>
  </si>
  <si>
    <t>Menerapkan algoritma kriptografi yang kuat untuk mengamankan komunikasi jaringan dan menguji penerapan algoritma kriptografi tersebut untuk mendeteksi celah keamanan yang mungkin masih ada pada sistem/aplikasi</t>
  </si>
  <si>
    <t>1. Minimal menggunakan Strong Diffie-Hellman Parameters (2048 bits) dan menggunakan SHA-256 untuk algoritma hash
2. Minimal telah diuji dengan menggunakan salah satu tools best practice yang tersedia untuk validasi configurasi server seperti SSL Labs Server Test</t>
  </si>
  <si>
    <t>Menerapkan prosedur aktivasi dan konfigurasi sertifikat elektronik yang aman</t>
  </si>
  <si>
    <r>
      <t xml:space="preserve">1. Minimal terdapat proses mekanisme verifikasi dan validasi identitas untuk dapat melakukan aktivasi sertifikat elektronik
</t>
    </r>
    <r>
      <rPr>
        <sz val="12"/>
        <color indexed="2"/>
        <rFont val="Roboto Mono"/>
        <family val="3"/>
      </rPr>
      <t>2. Konfigurasi kunci publik dan private, serta konfigurasi lainnya sesuai kebijakan keamanan yang ada.</t>
    </r>
  </si>
  <si>
    <t>Proses yang bertujuan untuk mendeteksi, mengidentifikasi, dan mengeliminasi potensi ancaman yang tersembunyi dalam kode program</t>
  </si>
  <si>
    <t>Menggunakan alat analisis statis (static analysis tools) seperti SonarQube, Checkmarx, atau Fortify yang dapat memindai kode untuk menemukan pola yang mencurigakan, kerentanan umum, dan kesalahan pemrograman.</t>
  </si>
  <si>
    <t>Organisasi/pengembang dapat secara efektif memastikan bahwa kode sumber dan pustaka yang digunakan dalam aplikasi mereka aman dan bebas dari kode berbahaya serta fungsionalitas yang tidak diinginkan.</t>
  </si>
  <si>
    <t>Alat yang bisa digunakan termasuk SonarQube, Fortify Static Code Analyzer, Checkmarx, ESLint (untuk JavaScript), dan Pylint (untuk Python).</t>
  </si>
  <si>
    <t>Mengatur izin yang tepat untuk fitur atau sensor yang terkait dengan privasi pengguna</t>
  </si>
  <si>
    <t>Gunakan file konfigurasi atau pengaturan aplikasi untuk mengatur izin fitur. seperti akses ke lokasi atau kamera.</t>
  </si>
  <si>
    <t>Melindungii integritas aplikasi dengan memastikan bahwa file aplikasi tidak dimodifikasi tanpa izin.</t>
  </si>
  <si>
    <t>Gunakan checksum atau hash untuk memverifikasi integritas</t>
  </si>
  <si>
    <t>Menyediakan mekanisme untuk memperbarui aplikasi Anda dengan aman dan memastikan pengguna selalu memiliki versi terbaru.</t>
  </si>
  <si>
    <t>Gunakan alat seperti Composer untuk mengelola pembaruan dependensi dan menerapkan pembaruan aplikasi.</t>
  </si>
  <si>
    <t>Alur logika bisnis secara umum dapat dilihat pada dokumen perencanaan aplikasi yang membuat bisnis proses aplikasi tersebut.</t>
  </si>
  <si>
    <t>Cek flowchart atau bisnis proses aplikasi baik secara umum maupun setiap modul.</t>
  </si>
  <si>
    <t>Pembatasan logika bisnis dan validasi dapat dicek pada flowchart atau sejenisnya pada setiap modul maupun gambaran umum aplikasi, misalkan pada modul izin cuti, maka dipastikan logika bisnis berjalan sesuai bisnis proses yang disusun, misalnya hanya user yang memiliki sisa cuti saja yang dapat mengajukan cuti.</t>
  </si>
  <si>
    <t>Monitoring aktivitas yang tidak biasa dapat menggunakan alat bantu pencatatan (log), misalkan terdapat catatan aktivitas user melakukan ekskalasi menjadi administrator (tindakan tidak sah).</t>
  </si>
  <si>
    <t>Terdapat dashboard pemantauan dan perekaman/ pencatatan aktivitas aplikasi (log).</t>
  </si>
  <si>
    <t>Kontrol antiotomatisasi ini untuk mencegah beberapa serangan pada aplikasi yang menggunakan alat bantu otomatis, seperti serangan brute force attack pada satu halaman login.</t>
  </si>
  <si>
    <t>Memastikan ada logika bisnis pada aplikasi untuk mecegah adanya aktivitas otomatisasi, misalkan pencegahan bruteforce attack menggunakan capcha, atau menggunakan fitur lockout (berhenti sejenak).</t>
  </si>
  <si>
    <t>Peringatan adanya serangan otomatis atau aktivitas yang tidak biasa dapat menggunakan alat bantu seperti SIEM dan memastikan bahwa pencatatan log aktif pada web server.</t>
  </si>
  <si>
    <t>Memastikan pencatatan log aktif dan mencatat kejadian serangan otomatis maupun aktivitas tidak sah.
Dapat dilakukan uji coba dengan serangan otomatis atau dengan melakukan uji kerentanan.</t>
  </si>
  <si>
    <t xml:space="preserve">Aplikasi menetapkan batas jumlah file dan ukuran file yang dapat diupload oleh pengguna aplikasi. </t>
  </si>
  <si>
    <t>Terdapat source code/konfigurasi pembatasan jumlah dan ukuran file upload
Diuji dengan mengupload file lebih dari pembatasan yang ditentukan olh plikasi</t>
  </si>
  <si>
    <t xml:space="preserve">Aplikasi menerapkan kontrol jenis file (ekstensi file) yang yang dapat diupload oleh pengguna aplikasi, sesuai dengan kebutuhan data yang diupload </t>
  </si>
  <si>
    <t xml:space="preserve">Terdapat source code/konfigurasi jenis file yang dapat diupload sesuai kebutuhan data
Diuji dengan mengupload file dengan ekstensi yang tidak sesuai dengan ketentuan aplikasi
</t>
  </si>
  <si>
    <t xml:space="preserve">Aplikasi mengonfigurasi perlindungan (enkripsi/hashing) metadata input dan file aplikasi. 
metadata: karakteristik data terutama isi, kwalitas, kondisi dan cara perolehannya) </t>
  </si>
  <si>
    <t>Periksa source code/konfigurasi pembatasan jumlah dan ukuran file upload
Diuji dengan mengupload file lebih dari pembatasan yang ditentukan  oleh aplikasi</t>
  </si>
  <si>
    <t>Aplikasi menerapkan fitur pemindaian pada file yang diupload yang diperoleh dari sumber yang tidak dipercaya. 
Pemindaian dapat dilakukan dengan mengintegrasikan aplikasi ke Firewall/SIEM/IDS/IPS atau aplikasi scanner (malware/virus) opensource seperti virustotal etc.</t>
  </si>
  <si>
    <t>Periksa source code/konfigurasi implementasi pemindaian file yang diupload
Diuji dengan mengupload file lebih dari pembatasan yang ditentukan oleh aplikasi</t>
  </si>
  <si>
    <t>Aplikasi menerapkan kontrol jenis file (ekstensi file) yang yang dapat diunduh oleh pengguna aplikasi, sesuai dengan kebutuhan data yang diunduh</t>
  </si>
  <si>
    <t>Periksa source code/konfigurasi jenis file yang dapat diunduh sesuai kebutuhan pengguna
Diuji dengan mencoba mengunduh file dengan ekstensi yang tidak sesuai dengan ketentuan aplikasi</t>
  </si>
  <si>
    <t>Konfigurasi layanan web untuk memastikan keamanan dan efisiensi dalam pengelolaan API.</t>
  </si>
  <si>
    <t>menggunakan berbagai alat dan server web yang tersedia, seperti NGINX, Apache, atau server aplikasi seperti Node.js dengan Express.</t>
  </si>
  <si>
    <t>Memastikan URL API tidak mengekspos informasi  Informasi sensitif seperti struktur direktori, nama file, parameter yang tidak tervalidasi, kunci API, token sesi. atau detail implementasi sebaiknya tidak terlihat dalam URI.</t>
  </si>
  <si>
    <t>Dapat menggunakan url encode untuk melindungi informasi sensitif dari URI</t>
  </si>
  <si>
    <t>Mempertimbangkan akses pengguna berdasarkan identitas, peran, dan izin yang diberikan, serta memverifikasi setiap permintaan dengan token atau kredensial yang valid sebelum memberikan akses ke sumber daya yang diminta.</t>
  </si>
  <si>
    <t>Menerapkan manajemen akses berbasis peran (Role-Based Access Control/RBAC) dengan mengautentikasi pengguna, mengevaluasi izin berdasarkan peran, dan memberikan atau menolak akses sesuai dengan kebijakan yang ditetapkan.</t>
  </si>
  <si>
    <t>Memastikan bahwa hanya pengguna dengan izin yang sesuai yang dapat melakukan operasi tertentu.</t>
  </si>
  <si>
    <t>contoh implementasi RESTful HTTP dalam PHP di mana kita memvalidasi input pengguna sebelum menampilkan atau memproses permintaan menggunakan berbagai metode HTTP (GET, POST, PUT, DELETE).</t>
  </si>
  <si>
    <t>Memastikan bahwa validasi skema telah diterapkan dan diverifikasi sebelum menerima input dari pengguna.</t>
  </si>
  <si>
    <t>Penggunaan Skeman JSON, untuk memastikan bahwa data yang diterima memiliki struktur dan format yang benar, serta mengandung semua informasi yang diperlukan, sehingga mengurangi risiko kesalahan atau eksploitasi keamanan.</t>
  </si>
  <si>
    <t>Pelindungan layanan berbasis web (web services security) melibatkan berbagai teknik dan metode untuk melindungi layanan web dari ancaman dan serangan</t>
  </si>
  <si>
    <t>Gunakan metode perlindungan seperti rate limiting, token-based authentication, dan enkripsi untuk melindungi layanan web.</t>
  </si>
  <si>
    <t>Memastikan kontrol untuk mencegah serangan otomatis yang dapat merusak sistem</t>
  </si>
  <si>
    <t>Menerapkan kontrol anti-otomatisasi dalam keamanan API dan layanan web meliputi penggunaan CAPTCHA, pembatasan laju, validasi input, dan pemantauan pola lalu lintas untuk mencegah serangan otomatis.</t>
  </si>
  <si>
    <t>Mengoptimalkan konfigurasi server untuk keamanan dan kinerja aplikasi, dengan mengikuti panduan resmi vendor dan praktik terbaik.</t>
  </si>
  <si>
    <t>- Menggunakan dokumentasi AWS, Azure, atau Google Cloud Platform untuk konfigurasi cloud. - Automatisasi dengan Ansible, Chef, atau Puppet. - Best practice dari Django, Laravel, atau Spring untuk optimalkan konfigurasi. - Audit keamanan dan penilaian risiko rutin.</t>
  </si>
  <si>
    <t>Dokumentasi dan replikasi konfigurasi dan dependensi untuk konsistensi dan manajemen infrastruktur yang efektif.</t>
  </si>
  <si>
    <t>- Platform seperti Confluence atau Wiki internal untuk dokumentasi. - Ansible, Chef, atau Puppet untuk replikasi otomatis. - Strategi backup dan pemulihan termasuk dokumen konfigurasi. - Audit dan peninjauan rutin terhadap dokumentasi dan konfigurasi.</t>
  </si>
  <si>
    <t>Mengurangi kompleksitas dan meningkatkan keamanan dengan menghilangkan fitur dan dokumentasi yang tidak relevan</t>
  </si>
  <si>
    <t>- Audit reguler untuk mengevaluasi kegunaan dan relevansi fitur. - Penggunaan alat otomatis untuk mengidentifikasi dan menghapus kode mati. - Manajemen siklus hidup perangkat lunak dengan evaluasi dan pemotongan fitur yang tidak diperlukan. - Keterlibatan tim keamanan informasi dalam proses.</t>
  </si>
  <si>
    <t>Memastikan data dan sumber daya aplikasi tetap aman dari manipulasi saat diakses dari luar.</t>
  </si>
  <si>
    <t>- Penggunaan token atau kunci API untuk mengatur akses ke layanan eksternal. - AWS IAM atau layanan keamanan cloud serupa untuk kontrol akses. - Audit keamanan dan pengujian penetrasi teratur untuk identifikasi dan penanganan celah keamanan. - Keterlibatan tim keamanan dalam desain dan pengujian aplikasi.</t>
  </si>
  <si>
    <t>Memastikan respons aplikasi dan konten terlindungi dari ancaman keamanan, serta akurat dan tepat bagi pengguna.</t>
  </si>
  <si>
    <t>- Mengacu pada panduan OWASP untuk praktik keamanan aplikasi web. - Penggunaan WAF dan teknologi keamanan untuk mencegah XSS dan injeksi SQL. - Pengujian keamanan rutin untuk identifikasi dan penanganan kerentanan. - Penetapan kebijakan keamanan internal yang relevan.</t>
  </si>
  <si>
    <t>ACUAN EVALUASI EFEKTIVITAS</t>
  </si>
  <si>
    <t>NO.</t>
  </si>
  <si>
    <t>ACUAN PELAKSANAAN EVALUASI EFEKTIVITAS</t>
  </si>
  <si>
    <t>Verifikasi bahwa manajemen kata sandi telah diterapkan untuk proses autentikasi, menjelaskan mekanisme yang diterapkan</t>
  </si>
  <si>
    <t>Verifikasi bahwa fungsi verifikasi kata sandi ditempatkan di back end</t>
  </si>
  <si>
    <t xml:space="preserve">Verifikasi bahwa organisasi telah memiliki kebijakan strong password yang meliputi panjang minimal karakter, panjang maksimal, kombinasi karakter dan masa berlaku password
Verifikasi bahwa password yang dibangkitkan pengguna memiliki panjang minimal 12 karakter
Verifikasi bahwa password memiliki batasan panjang maksimal
Verifikasi bahwa password yang dibangkitkan memenuhi kombinasi karakter hurf besar, huruf kecil, karakter spesial dan angka
Verifikasi bahwa password memiliki batasan masa berlaku
Verifikasi bahwa password yang telah habis masa berlaku tidak dapat digunakan
Verifikasi bahwa password yang dibangkitkan melalui mekanisme registrasi akun, pembaruan password, reset password dan forgot password memenuhi kriteria strong password
Verifikasi bahwa terdapat fitur password meter untuk membantu pengguna membuat password sesuai dengan kebijakan strong password
</t>
  </si>
  <si>
    <t xml:space="preserve">Verifikasi bahwa aplikasi memliki batasan dalam kesalahan pemasukkan password
Verifikasi bahwa aplikasi mempunyai mekanisme penguncian akun pada saat pengguna salah memasukan kata sandi pada jumlah tertentu dalam kurun waktu tertentu
</t>
  </si>
  <si>
    <t>Verifikasi bahwa aplikasi memiliki fungsionalitas untuk melakukan pemulihan password pada saat password telah habis masa berlaku atau lupa password
Verifikasi bahwa aplikasi menggunakan faktor autentikasi tambahan (semisal menggunakan time-based OTP) atau metode offline lainnya untuk melakukan pemulihan password
Verifikasi bahwa pengguna dapat melakukan penggantian password pada saat password masih dalam masa berlaku
Verifikasi bahwa pengguna diminta memasukkan password saat ini saat akan melakukan penggantian password baru
Verifikasi bahwa fungsionalitas pembaruan password tidak mengungkapkan password saat ini</t>
  </si>
  <si>
    <t>Verifikasi bahwa password tidak disimpan di dalam database dalam bentuk plaintext
Verifikasi bahwa password dilakukan pemrosesan menggunakan algoritma hash function sesuai dengan peraturan perundang-undangan yang berlaku
Verifikasi bahwa password yang sama tidak memiliki nilai hash yang sama
Verifikasi bahwa salt memiliki panjang minimal 32 bit</t>
  </si>
  <si>
    <t>Verifikasi bahwa jalur komunikasi pada saat proses autentikasi dilakukan enkripsi dan menjelaskan proses enkripsinya</t>
  </si>
  <si>
    <t>Verifikasi bahwa pengendalian telah diterapkan pengendalian sesi</t>
  </si>
  <si>
    <t>Verifikasi mekanisme pengendalian sesi yang diterapkan, apakah menggunakan kerangka kerja aplikasi atau menggunakan manajemen sesi yang lain</t>
  </si>
  <si>
    <t>Verifikasi bahwa session identifier dibangkitkan menggunakan algoritma random bit generator sesuai dengan perundang-undangan yang berlaku
Verifikasi bahwa session identifier memiliki panjang minimal 128 bit
Verifikasi bahwa session identifier bersifat unik untuk setiap pengguna yang telah terautentikasi
Verifikasi bahwa aplikasi membangkitkan session baru untuk setiap pengguna yang melakukan proses autentikasi</t>
  </si>
  <si>
    <t>Verifikasi bahwa session memiliki masa berlaku
Verifikasi bahwa aplikasi menolak request yang dilakukan menggunakan session yang telah habis masa berlaku (absolute timeout)
Verifikasi bahwa aplikasi memiliki mekanisme untuk melakukan terminte session aktif yang tidak digunakan selama kurun waktu tertentu (idle timeout)
Verifikasi bahwa session milik pengguna yang telah melakukan logout tidak dapat digunakan kembali (manual timeout)
Verifikasi bahwa aplikasi melakukan terminate semua session aktif milik pengguna pada saat pengguna tersebut melakukan penggantian password atau perubahan hak akses
Verifikasi bahwa pengguna dapat melihat semua session aktif pada setiap device dan dapat melakukan terminate session aktif lain miliknya melalui salah satu device dengan cara pengguna memberikan faktor autentikasi (passsword, PIN, OTP dan sebagainya)</t>
  </si>
  <si>
    <t>Verifikasi bahwa back end melakukan verifikasi dan validasi session untuk setiap request yang masuk pada resource yang dilindungi
Verifikasi bahwa penamaan session identifier tidak mengungkapkan teknologi yang digunakan</t>
  </si>
  <si>
    <t>Verifikasi bahwa session tidak diletakkan pada URL
Verifikasi bahwa session disimpan secara aman di dalam media penyimpanan browser seperti penyimpanan cookie atau HTML 5 session storage
Verifikasi bahwa cookie-based session token memiliki atribut 'Secure' yang diatur
Verifikasi bahwa cookie-based session token memiliki atribut 'HttpOnly' yang diatur
Verifikasi bahwa cookie-based session token memiliki atribut 'SameSite' yang diatur untuk melindungi dari serangan CSRF
Verifikasi bahwa aplikasi mengizinkan pengguna untuk menarik kembali token Oauth dari layanan lainnya
Verifikasi bahwa stateless session token mengunakan skema digital signature untuk mencegah pemalsuan pada session</t>
  </si>
  <si>
    <t>Verifikasi bahwa aplikasi menolak request yang terindikasi menggunakan session yang duplikasi
Verifikasi bahwa aplikasi melakukan terminate pada session aktif yang duplikasi
Verifikasi bahwa pengguna diminta memasukkan password atau faktor autentikasi lain pada saat melakukan transaksi elektronik yang bersifat sensitif</t>
  </si>
  <si>
    <t>Verifikasi bahwa aplikasi menerapkan kebijakan kontrol akses yang telah dibuat
Verifikasi bahwa kebijakan kontrol akses yang telah dibuat tidak dapat diubah atau dimanipulasi oleh pengguna kecuali pengguna telah memiliki hak akses tertentu
Verifikasi bahwa kebijakan kontrol akses telah menerapkan prinsip least privilege dimana pengguna hanya dapat mengakses fungsionalitas, layanan dan sumber daya sesuai dengan otorisasi yang telah ia miliki
Verifikasi bahwa kebijakan kontrol akses menerapak prinsip deny by default pada saat permintaan hak akses tidak didefinisikan dalam kebijakan kontrol akses yang diimplementasikan
Verifikasi bahwa resource terlindungi dari serangan Insecure Direct Object Reference (IDOR) dimana pengguna secara tidak sah dapat melakukan create, view, update atau delete pada data sensitif milik pengguna lain</t>
  </si>
  <si>
    <t>Verifikasi bahwa aplikasi mencegah dan memberikan notifikasi kepada pengguna apabila pengguna tersebut terlalu banyak mengakses suatu fungsionalitas, layanan atau sumber daya tertentu dalam kurun waktu tertentu</t>
  </si>
  <si>
    <t>Verifikasi bahwa aplikasi memiliki interface khusus yang digunakan oleh pengguna yang memiliki hak akses administrator
Verifikasi bahwa pengguna dengan level hak akses administrator wajib mengaktifkan dan menggunakan Multi Factor Autentication</t>
  </si>
  <si>
    <t>Verifikasi bahwa pengguna diminta untuk memasukkan token, PIN atau faktor autentikasi lain pada saat mengakses data-data rahasia atau data sensitif</t>
  </si>
  <si>
    <t>Verifikasi bahwa fungsi validasi input diterapkan di sisi back end sebagai mekanisme keamanan dan juga dapat diterapkan di sisi front end
Verifikasi bahwa aplikasi melakukan validasi input pada semua data inputan yang berasal dari sumber yang tidak dipercaya (misalkan data request dari client, data dari web service atau API lainnya)</t>
  </si>
  <si>
    <t>Verifikasi bahwa aplikasi tidak memroses dan menolak request yang tidak lolos pengujian validasi input
Verifikasi bahwa response penolakan yang dikembalikan back end setidaknya memuat HTTP status code dan pesan penolakan sesuai dengan konteks penyebab penolakan dilakukan
Verifikasi bahwa status code 4XX digunakan pada saat penolakan terjadi akibat dari kesalahan pada sisi client
Verifikasi bahwa status code 5XX digunakan pada saat penolakan terjadi akibat dari kesalahan di sisi back end
Verifikasi bahwa pesan penolakan yang dikembalikan bersifat ringkas dan mudah dimengerti sesuai dengan konteks penolakan</t>
  </si>
  <si>
    <t>Verifikasi bahwa mekanisme penolakan tidak membocorkan atau mengungkapkan teknologi yang digunakan akibat dari error yang tidak tertangani</t>
  </si>
  <si>
    <t>Verifikasi bahwa semua inputan (HTML form fields, request body, URL parameter, cookies dan lainnya) dilakukan validasi menggunakan validasi positif (allow list)
Verifikasi bahwa fungsi validasi input hanya menerima dan memproes parameter inputan yang sudah didefinisikan
Verifikasi bahwa inputan dilakukan validasi menggunakan skema yang telah didefiniskan meliputi karakter yang diperbolehkan, panjang minimal dan maksimal serta pola inputan yang diperbolehkan (misalkan pola email, tanggal, nomor telepon dan lainnya)</t>
  </si>
  <si>
    <t>Verifikasi bahwa semua inputan yang berasal dari HTML Editor (misal WYSIWYG editor dan sebagainya) dilakukan sanitasi</t>
  </si>
  <si>
    <t>Verifikasi bahwa fungsi query data ke database tidak ditulis dengam metode dynamic query</t>
  </si>
  <si>
    <t>Verifikasi bahwa aplikasi telah melindungi akses melalui konten skrip dengan melakukan pembersihan, menonaktifkan, atau menjalankan metode sandbox pada konten (seperti Scalable Vector Graphics (SVG), markdown, CSS, dll) yang dapat menjalankan skrip dari pengguna, terutama yang terkait dengan XSS.</t>
  </si>
  <si>
    <t>Verifikasi bahwa pada front end tidak terdapat fungsi yang melakukan query langsung ke database
Verifikasi bahwa penulisan fungsi query atau library ORM yang digunakan telah menerapkan metode prepared statements dengan melakukan binding variable</t>
  </si>
  <si>
    <t>Verifikasi bahwa algoritma kriptografi, modul kriptografi, protokol kriptografi, dan kunci kriptografi yang digunakan sesuai dengan ketentuan peraturan perundang-undangan</t>
  </si>
  <si>
    <t>Verifikasi bahwa aplikasi memiliki mekanisme pengecekan integritas pada data yang dienkripsi untuk mencegah pengubahan data secara tidak sah</t>
  </si>
  <si>
    <t>Verifikasi bahwa aplikasi menerapkan manajemen kunci untuk semua kunci kriptografi yang digunakan</t>
  </si>
  <si>
    <t>Verifikasi bahwa seluruh angka acak dibangkitkan menggunakan Cryptographic Random Number Generator sesuai dengan ketentuan perundang-undangan</t>
  </si>
  <si>
    <t>Verifikasi bahwa aplikasi memiliki mekanisme menampilkan pesan umum pada saat terjadi kesalahan (error) baik yang terprediksi maupun yang tidak terprediksi disertai dengan unique identifier</t>
  </si>
  <si>
    <t>Verifikasi bahwa metode exception handling dilakukan di seluruh source code untuk menangani kesalahan yang terprediksi maupun tidak terprediksi</t>
  </si>
  <si>
    <t>Verifikasi bahwa aplikasi tidak mencatat kredensial atau detail transaksi payment ke dalam catatan log
Verifikasi bahwa session diubah ke dalam bentuk hash jika dicatat dalam pencatatan log
Verifikasi bahwa aplikasi tidak mencatat data sensitif dan data pribadi yang diatur di dalam peraturang perundang-undangan</t>
  </si>
  <si>
    <t>Verifikasi bahwa aplikasi melakukan pencatatan setiap event keamanan seperti keberhasilan/kegagalan autentikasi, kegagalan akses kontrol, kegagalan validasi input dan event keamanan lainnya
Verifikasi bahwa detail log yang dicatat cukup untuk membantu proses investigasi apabila terjadi insiden keamanan</t>
  </si>
  <si>
    <t>Verifikasi bahwa log yang disimpan pada media penyimpanan log terlindungi dari akses yang tidak sah dan modifikasi</t>
  </si>
  <si>
    <t>Verifikasi bahwa log yang disimpan dalam bentuk terenkripsi dan memiliki mekanisme pengecekan integritas data untuk mencegah manipulasi log</t>
  </si>
  <si>
    <t>Verifikasi bahwa waktu resource dan timestamp log telah disinkronasi dengan sumber waktu dan zona yang sama.</t>
  </si>
  <si>
    <t>Verifikasi bahwa seluruh data yang disimpan termasuk data sensitif dilakukan backup secara berkala dan melakukan pengujian pemulihan backup secara berkala
Verifikasi bahwa data backup yang disimpam terlindungi dari usaha pencurian dan corrupt (kerusakan data)</t>
  </si>
  <si>
    <t>Verifikasi bahwa aplikasi melindungi data sensitif atau data pribadi yang diatur oleh perundang-undangan agar tidak disimpan pada load balancer dan sebagainya
Verifikasi bahwa semua salinan data sensitif yang disimpan dalam cache atau temporary storage yang ada pada server dilakukan perlindungan dari pengaksesan yang tidak sah serta dilakukan penghapus setelah pihak yang berhak mengambil data tersebut
Verifikasi bahwa aplikasi mengatur anti-caching header untuk mencegah data sensitif tersimpan sementara di browser
Verifikasi bahwa data yang tersimpan di browser storage (localStorage, sessionStorage, IndexedDB atau cookie) tidak mengandung data sensitif</t>
  </si>
  <si>
    <t>Verifikasi bahwa data sensitif yang dikirim diletakkan pada HTTP header atau body
Verifikasi bahwa query string parameter tidak mengandung data sensitif
Verifikasi bahwa permintaan akses ke data sensitif telah dilakukan audit sesuai dengan kebijakan hak akses yang telah ditentukan</t>
  </si>
  <si>
    <t>Verifikasi bahwa aplikasi meminimalisir jumlah parameter pada request untuk mencegah data yang dikirimkan terlalu besar</t>
  </si>
  <si>
    <t>Verifikasi bahwa data backup yang disimpam terlindungi dari usaha pencurian dan corrupt (kerusakan data)</t>
  </si>
  <si>
    <t>Verifikasi bahwa sudah memiliki kebijakan tentang penghapusan (memastikan semua data terhapus dari sistem) dan ekspor data sesuai permintaan pengguna
Verifikasi bahwa aplikasi memberikan notifikasi kepada pengguna apabila terdapat permintaan data pribadi milik pengguna atau data lain yang berhubungan dengan pengguna oleh layanan eksternal dan hanya memberikan data tersebut setelah mendapatkan persetujuan dari pengguna</t>
  </si>
  <si>
    <t>Verifikasi bahwa data yang sudah out of date atau tidak digunakan dilakukan penghapusan secara otomatis atau dengan penjadwalan</t>
  </si>
  <si>
    <t>Verifikasi bahwa komunikasi yang dilakukan antara client-server terjadi pada jalur komunikasi yang terenkripsi</t>
  </si>
  <si>
    <t>Verifikasi bahwa protokol TLS yang digunakan menggunakan versi TLS 1.2 atau TLS 1.3
Verifikasi bahwa komunikasi yang dilakukan dari dan kepada client melalui jalur komunikasi terenkripsi dan tidak dimungkinkan untuk menggunakan jalur komunikasi tidak terenkripsi</t>
  </si>
  <si>
    <t>Verifikasi dengan menggunakan alat pengujian TLS terbaru bahwa hanya rangkaian algoritma kriptografi yang kuat yang diaktifkan, dengan rangkaian sandi terkuat yang ditetapkan sebagai pilihan</t>
  </si>
  <si>
    <t>Verifikasi bahwa koneksi yang terjadi dari dan ke server menggunakan sertifikat TLS yang dibangkitkan oleh CA yang tepercaya
Verifikasi bahwa certificate revocation seperti Online Certificate Status Protocol (OCSP) diaktifkan dan dikonfigurasi</t>
  </si>
  <si>
    <t>Verifikasi bahwa code analysis tool digunakan untuk mendeteksi adanya malicious code</t>
  </si>
  <si>
    <t>Verifikasi bahwa source code atau library pihak ketiga yang digunakan tidak mengandung kemampuan data collection
Verifikasi bahwa source code atau library pihak ketiga yang digunakan tidak mengandung back door, rootkit, atau fungsionalitas tersembunyi yang tidak ada pada documentation yang dapat dimanfaatkan secara malicious
Verifikasi bahwa source code atau library phak ketiga yang digunakan tidak mengandung malicious code</t>
  </si>
  <si>
    <t>Verifikasi bahwa aplikasi tidak melakukan permintaan izin penggunaan fitur atau sensor yang tidak diperlukan (seperti akses kamera, microphone, lokasi dan sebagainya)</t>
  </si>
  <si>
    <t>Verifikasi bahwa aplikasi menerapkan perlindungan integritas dengan cara melakukan code signing</t>
  </si>
  <si>
    <t>Verifikasi bahwa aplikasi memiliki fitur untuk auto-update yang dilakukan melalui channel yang aman. Proses update code harus dilakukan dengan melakukan validasi digital signature sebelum menginstall dan menjalankan update</t>
  </si>
  <si>
    <t>Verifikasi bahwa aplikasi hanya memproses bisnis logic flows sesuai dengan urutan flow proses bisnis yang telah didefinisikan dan tidak dimungkinkan untuk melompati step</t>
  </si>
  <si>
    <t>Verifikasi bahwa aplikasi hanya akan memproses bisnis logic flows sesuai dengan batasan waktu realistis (misalkan transaksi yang di submit terlalu cepat dan diindikasikan dilakukan oleh machine/bot)</t>
  </si>
  <si>
    <t>Verifikasi telah memiliki baseline dari bisnis logic flow aplikasi (Normal Request, Normal Port, Normal Service, dll) sebagai parameter penentu aktifitas anomali
Verifikasi bahwa log aktifitas aplikasi telah dikumpulkan dan telah dilakukan analisa</t>
  </si>
  <si>
    <t>Verifikasi bahwa aplikasi memiliki kontrol anti-otomatisasi untuk melindungi dari pemanggilan fungsionalitas berlebihan seperti eksfiltrasi data massal, pengunggahan file dalam jumlah banyak dan sebagainya yang dapat menyebabkan denial of service</t>
  </si>
  <si>
    <t>Verifikasi bahwa aplikasi memiliki metode configurable alerting untuk mengirimkan notifikasi kepada administrator apabila terjadi automated attack atau jika aktivitas yang tidak umum terjadi</t>
  </si>
  <si>
    <t>Verifikasi bahwa aplikasi membatasi ukuran file yang dapat diunggah dimana batasan ukuran file tidak terlalu besar sehingga dapat menyebabkan permasalahan storage dan denial of service
Verifikasi bahwa setiap pengguna memiliki batasan quota penyimpanan file yang diatur
Verifikasi bahwa setiap pengguna memiliki batasan jumlah file yang diunggah untuk setiap proses unggah file</t>
  </si>
  <si>
    <t>Verifikasi bahwa aplikasi memiliki daftar ekstensi file yang diperbolehkan untuk di unggah oleh pengguna untuk mencegah upaya pengunggahan file backdoor
Verifikasi bahwa aplikasi akan menolak request untuk mengunggah atau mengunduh file yang tidak sesuai dengan daftar ekstensi file yang diperbolehkan</t>
  </si>
  <si>
    <t>Verifikasi bahwa aplikasi memiliki mekanisme filename sanitization untuk mencegah injeksi melalui nama file
Verifikasi bahwa aplikasi memiliki mekanisme pengecakan content-type dengan cara melakikan validasi terhadap bit pattern file</t>
  </si>
  <si>
    <t>Verifikasi bahwa file yang diperoleh dari sumber yang tidak dipercaya disimpan di luar direktori rootweb dan diberikan limited permission
Verifikasi bahwa file yang diperoleh dari sumber yang tidak dipercaya dilakukan analisis statis (pengkayaan threat intel, scan antivirus, dll) dan atau analisis dinamis (metode sandboxing)
Verifikasi bahwa file yang terbukti terindikasi berbahaya (dari hasil analisis) agar segera dikarantina dan dihapus</t>
  </si>
  <si>
    <t>Verifikasi bahwa server telah dikonfigurasi sehingga pengguna hanya dapat mengunduh file sesuai dengan daftar ekstensi yang diperbolehkan untuk mencegah pengunduhan file sensitif (misal data backup)</t>
  </si>
  <si>
    <t>Verifikasi terhadap konfigurasi layanan web, apa saja yang telah dikonfigurasikan</t>
  </si>
  <si>
    <t>Verifikasi bahwa Uniform Resource Identifier (URI) API tidak mengekspos informasi sensitif seperti API key, session token dan sebagainya</t>
  </si>
  <si>
    <t>Verifikasi bahwa aplikasi melakukan pengecekan hak akses pengguna terhadap URI
Verifikasi bahwa aplikasi melakukan pengecekan hak akses pengguna terhadap sumber daya yang ingin diakses (misalkan pengguna dapat mengakses URI namun hanya dapat read saja)</t>
  </si>
  <si>
    <t>Verifikasi bahwa RESTful HTTP method yang digunakan sesuai dengan konteks kegunaanya (misalkan method GET untuk mendapatkan data, PUT untuk mengubah data yang tersimpan dan sebagainya)
Verifikasi bahwa RESTful HTTP method yang digunakan untuk request oleh pengguna sesuai dengan hak akases pengguna tersebut</t>
  </si>
  <si>
    <t>Verifikasi bahwa data yang diterima dari API dilakukan validasi input terlebih dahulu sebelum dilakukan pemrosesan
Verifikasi bahwa validasi terhadap JSON schema dilakukan terlebih dahulu sebelum memproses data JSON yang diterima
Verifikasi bahwa validasi terhadap XSD schema dilakukan terlebih dahulu sebelum memproses data XML document yang diterima</t>
  </si>
  <si>
    <t>Verifikasi metode perlindungan layanan website -&gt; aplikasi dukungan apa yang dipakai</t>
  </si>
  <si>
    <t>Verifikasi bahwa API dan web service menerapkan rate limiter untuk mencegah serangan denial of service</t>
  </si>
  <si>
    <t>Verifikasi bahwa server telah dilakukan hardening sesuai sistem operasi yang dimiliki</t>
  </si>
  <si>
    <t>Verifikasi bahwa aplikasi memiliki dokumentasi legkap fitur dan konfigurasi
Verifikasi bahwa aplikasi melakukan salinan (backup) terhadap konfigurasi dan dependensi yang digunakan</t>
  </si>
  <si>
    <t>Verifikasi bahwa seluruh fitur, dokumentasi, sample dan konfigurasi yang tidak diperlukan telah dihapus</t>
  </si>
  <si>
    <t xml:space="preserve">Verifikasi bahwa Subresource Integrity (SRI) digunakan untuk melakukan validasi integritas asset jika asset aplikasi seperti Javascipt Library, CSS, web fonts dan sebagainya di akses secara eksternal melalui CDN, </t>
  </si>
  <si>
    <t>Verikasi bahwa untuk setiap HTTP response yang dikembalikan terdapat header Content-Type
Verifikasi bahwa API response yang dikembalikan mengandung header Content-Disposition
Verifikasi bahwa untuk setiap response yang dikembalikan terdapat header X-Content-Type-Options dengan nilai nosniff
Verifikasi bahwa untuk setiap response yang dikembalikan terdapat header Strict-Transport-Security:max-age=xxxxxxx;includeSubdomains</t>
  </si>
  <si>
    <t>KESIMPULAN HASIL AUDIT KEAMANAN SPBE</t>
  </si>
  <si>
    <t>KESIMPULAN HASIL AUDIT</t>
  </si>
  <si>
    <t>AREA/SUB AREA/ KRITERIA</t>
  </si>
  <si>
    <t>Evaluasi Desain Kontrol</t>
  </si>
  <si>
    <t>Evaluasi Implementasi Kontrol</t>
  </si>
  <si>
    <t>Evaluasi Efektivitas Kontrol</t>
  </si>
  <si>
    <t>Kesimpulan</t>
  </si>
  <si>
    <t>Sesuai dengan Desain Kontrol</t>
  </si>
  <si>
    <t>Tidak Sesuai dengan Desain Kontrol</t>
  </si>
  <si>
    <t>Tidak Efektif</t>
  </si>
  <si>
    <t>Standar Teknis Dan Prosedur Keamanan SPBE</t>
  </si>
  <si>
    <t>Area</t>
  </si>
  <si>
    <t>Kriteria</t>
  </si>
  <si>
    <t>Evaluasi</t>
  </si>
  <si>
    <t>Hasil Evaluasi</t>
  </si>
  <si>
    <t>Jumlah</t>
  </si>
  <si>
    <t>Standar Teknis dan Prosedur Keamanan SPBE</t>
  </si>
  <si>
    <t>Standar Teknis Website</t>
  </si>
  <si>
    <t>Standar Teknis Mobile</t>
  </si>
  <si>
    <t>Penyimpanan Data dan Persyaratan Privasi</t>
  </si>
  <si>
    <t>Otentikasi dan Manajemen Sesi</t>
  </si>
  <si>
    <t>Komunikasi Jaringan</t>
  </si>
  <si>
    <t>Interaksi Platform</t>
  </si>
  <si>
    <t>Kualitas Kode dan Pengaturan Build</t>
  </si>
  <si>
    <t>Ketahanan</t>
  </si>
  <si>
    <t>Pengujian Keamanan</t>
  </si>
  <si>
    <t>Standar Teknis Sistem Penghubung Layanan</t>
  </si>
  <si>
    <t>Keamanan Interoperabilitas</t>
  </si>
  <si>
    <t>Kontrol Sistem Integrasi</t>
  </si>
  <si>
    <t>Kontrol Perangkat Integrator</t>
  </si>
  <si>
    <t>Keamanan Mingrasi Data</t>
  </si>
  <si>
    <t>Standar Teknis Jaringan Intra</t>
  </si>
  <si>
    <t>Aspek Administrasi Keamanan Jaringan Intra</t>
  </si>
  <si>
    <t>Kontrol Akses dan Autentikasi</t>
  </si>
  <si>
    <t>Persyaratan Perangkat dan Aplikasi Keamanan Jaringan Intra</t>
  </si>
  <si>
    <t>Kontrol Keamanan Gateway</t>
  </si>
  <si>
    <t>Kontrol Keamanan Access Point Pada Jaringan Nirkabel</t>
  </si>
  <si>
    <t>Kontrol Konfigurasi Access Point Pada Jaringan Nirkabel</t>
  </si>
  <si>
    <t>MOBILE</t>
  </si>
  <si>
    <t>SISTEM PENGHUBUNG LAYANAN</t>
  </si>
  <si>
    <t>JARINGAN INTRA</t>
  </si>
  <si>
    <t>PUSAT DATA</t>
  </si>
  <si>
    <t>FORM PERTANYAAN AUDIT KEAMANAN BERDASARKAN PERATURAN BSSN NOMOR 4 TAHUN 2021</t>
  </si>
  <si>
    <t>No.</t>
  </si>
  <si>
    <t>Kontrol</t>
  </si>
  <si>
    <t>diisi oleh auditor/auditee</t>
  </si>
  <si>
    <t>diisi oleh auditor</t>
  </si>
  <si>
    <t>Hide</t>
  </si>
  <si>
    <t>Penerapan</t>
  </si>
  <si>
    <t>bukti dukung dan penjelasan, diisi oleh auditor</t>
  </si>
  <si>
    <t>Menyimpan seluruh data dan informasi yang dikecualikan hanya dalam fasilitas penyimpanan kredensial sistem. Jelaskan.</t>
  </si>
  <si>
    <t>Pasal 29 Ayat 1</t>
  </si>
  <si>
    <t>-</t>
  </si>
  <si>
    <t>Membatasi pertukaran data dan informasi yang dikecualikan dengan third party. Jelaskan.</t>
  </si>
  <si>
    <t>Menonaktifkan cache keyboard pada saat memasukkan data dan informasi yang dikecualikan. Jelaskan.</t>
  </si>
  <si>
    <t>Melindungi informasi yang dikecualikan saat terjadi inter process communication. Jelaskan.</t>
  </si>
  <si>
    <t>Melindungi data dan informasi yang dikecualikan yang dimasukkan melalui antarmuka pengguna. Jelaskan.</t>
  </si>
  <si>
    <t>Menghindari penggunaan kriptografi simetrik dengan hardcoded key. Jelaskan.</t>
  </si>
  <si>
    <t>Pasal 29 Ayat 2</t>
  </si>
  <si>
    <t>Mengimplementasikan metode kriptografi yang sudah teruji sesuai kebutuhan. Jelaskan.</t>
  </si>
  <si>
    <t>Menghindari penggunaan protokol kriptografi atau algoritme kriptografi yang obsolet. Jelaskan.</t>
  </si>
  <si>
    <t>Menghindari penggunaan kunci kriptografi yang sama; dan . Jelaskan.</t>
  </si>
  <si>
    <t>Menggunakan pembangkit kunci acak yang memenuhi kriteria keacakan kunci. . Jelaskan.</t>
  </si>
  <si>
    <t>Menerapkan autentikasi pada remote endpoint terhadap aplikasi yang menyediakan akses pengguna untuk layanan jarak jauh. Jelaskan.</t>
  </si>
  <si>
    <t>Pasal 29 Ayat 3</t>
  </si>
  <si>
    <t>Menggunakan session identifier yang acak tanpa perlu mengirimkan kredensial pengguna apabila menggunakan stateful manajemen sesi. Jelaskan.</t>
  </si>
  <si>
    <t>Memastikan server menyediakan token yang telah ditandatangani menggunakan algoritme yang aman apabila menggunakan autentikasi stateless berbasis token. Jelaskan.</t>
  </si>
  <si>
    <t>Memastikan remote endpoint memutus sesi yang ada saat pengguna log out. Jelaskan.</t>
  </si>
  <si>
    <t>Menerapkan pengaturan sandi pada remote endpoint. Jelaskan.</t>
  </si>
  <si>
    <t>Membatasi jumlah percobaan log in pada remote endpoint. Jelaskan.</t>
  </si>
  <si>
    <t>Menentukan masa berlaku sesi dan masa kedaluwarsa token pada remote endpoint. Jelaskan.</t>
  </si>
  <si>
    <t>Melakukan otorisasi pada remote endpoint. Jelaskan.</t>
  </si>
  <si>
    <t>Menerapkan secure socket layer atau transport layer security yang tidak obsolet secara konsisten;. Jelaskan.</t>
  </si>
  <si>
    <t>Pasal 29 Ayat 4</t>
  </si>
  <si>
    <t>Memverifikasi sertifikat remote endpoint. Jelaskan.</t>
  </si>
  <si>
    <t>Memastikan aplikasi hanya meminta akses terhadap sumber daya yang diperlukan. Jelaskan.</t>
  </si>
  <si>
    <t>Pasal 29 Ayat 5</t>
  </si>
  <si>
    <t>Melakukan validasi terhadap seluruh input dari sumber eksternal dan pengguna. Jelaskan.</t>
  </si>
  <si>
    <t>Menghindari pengiriman fungsionalitas sensitif melalui skema custom uniform resource locator dan fasilitas inter process communication. Jelaskan.</t>
  </si>
  <si>
    <t>Menghindari penggunaan JavaScript dalam WebView. Jelaskan.</t>
  </si>
  <si>
    <t>Menggunakan protokol hypertext transfer protocol secure pada WebView. Jelaskan.</t>
  </si>
  <si>
    <t>Mengimplementasikan penggunaan serialisasi API yang aman. Jelaskan.</t>
  </si>
  <si>
    <r>
      <rPr>
        <b/>
        <sz val="12"/>
        <color theme="1"/>
        <rFont val="Calibri"/>
        <family val="2"/>
        <scheme val="minor"/>
      </rPr>
      <t xml:space="preserve">Kualitas Kode dan Pengaturan </t>
    </r>
    <r>
      <rPr>
        <b/>
        <i/>
        <sz val="12"/>
        <color theme="1"/>
        <rFont val="Calibri"/>
        <family val="2"/>
        <scheme val="minor"/>
      </rPr>
      <t>Build</t>
    </r>
  </si>
  <si>
    <t>Menandatangani aplikasi dengan sertifikat yang valid. Jelaskan.</t>
  </si>
  <si>
    <t>Pasal 29 Ayat 6</t>
  </si>
  <si>
    <t>Memastikan aplikasi dalam mode rilis. Jelaskan.</t>
  </si>
  <si>
    <t>Menghapus simbol debugging dari native binary. Jelaskan.</t>
  </si>
  <si>
    <t>Menghapus kode debugging dan kode bantuan pengembang. Jelaskan.</t>
  </si>
  <si>
    <t>Mengidentifikasi kelemahan seluruh komponen third party. Jelaskan.</t>
  </si>
  <si>
    <t>Menentukan mekanisme penanganan eror. Jelaskan.</t>
  </si>
  <si>
    <t>Mengelola memori secara aman. Jelaskan.</t>
  </si>
  <si>
    <t>Mengaktifkan fitur keamanan yang tersedia. Jelaskan.</t>
  </si>
  <si>
    <t>Mencegah aplikasi berjalan pada perangkat yang telah dilakukan modifikasi yang tidak sah. Jelaskan.</t>
  </si>
  <si>
    <t>Pasal 29 Ayat 7</t>
  </si>
  <si>
    <t>Mendeteksi dan merespons debugger. Jelaskan.</t>
  </si>
  <si>
    <t>Mencegah executable file melakukan perubahan pada sumber daya perangkat. Jelaskan.</t>
  </si>
  <si>
    <t>Mendeteksi dan merespons keberadaan perangkat reverse engineering. Jelaskan.</t>
  </si>
  <si>
    <t>Mencegah aplikasi berjalan dalam emulator. Jelaskan.</t>
  </si>
  <si>
    <t>Mendeteksi perubahan kode dan data di ruang memori. Jelaskan.</t>
  </si>
  <si>
    <t>Menerapkan fungsi device binding dengan menggunakan property unik pada perangkat. Jelaskan.</t>
  </si>
  <si>
    <t>Melindungi seluruh file dan library pada aplikasi. Jelaskan.</t>
  </si>
  <si>
    <t>Menerapkan metode obfuscation. Jelaskan.</t>
  </si>
  <si>
    <t>Identifikasi persyaratan minimum keamanan yang belum diterapkan Jelaskan.</t>
  </si>
  <si>
    <t>Pasal 25 Ayat 4</t>
  </si>
  <si>
    <t>Memastikan pengkodean pemograman aplikasi yang dibuat tidak memiliki kerawanan Jelaskan.</t>
  </si>
  <si>
    <t>Melakukan pemindaian otomatis dan/atau pengujian penetrasi sistem Jelaskan.</t>
  </si>
  <si>
    <t>Identifikasi kerentanan dan mengelola ancaman sejak awal siklus pengembangan aplikasi SPBE Jelaskan.</t>
  </si>
  <si>
    <t>Analisis kerentanan Jelaskan.</t>
  </si>
  <si>
    <t>Menerapkan sistem tanda tangan elektronik tersertifikasi untuk pengamanan dokumen dan surat elektronik. Jelaskan.</t>
  </si>
  <si>
    <t>Pasal 31 Ayat 1</t>
  </si>
  <si>
    <t>Menerapkan sistem enkripsi data. Jelaskan.</t>
  </si>
  <si>
    <t>Memastikan data dan informasi selalu dapat diakses sesuai otoritasnya. Jelaskan.</t>
  </si>
  <si>
    <t>Menerapkan sistem hash function pada file. Jelaskan.</t>
  </si>
  <si>
    <t>Menerapkan protokol secure socket layer atau protokol transport layer security versi terkini pada sesi pengiriman data dan informasi. Jelaskan.</t>
  </si>
  <si>
    <t>Pasal 31 Ayat 2</t>
  </si>
  <si>
    <t>Menerapkan internet protocol security untuk mengamankan transmisi data dalam jaringan berbasis transmission control protocol/internet protocol. Jelaskan.</t>
  </si>
  <si>
    <t>Menerapkan sistem anti distributed denial of service. Jelaskan.</t>
  </si>
  <si>
    <t>Menerapkan autentikasi untuk memverifikasi identitas eksternal antar Layanan SPBE yang terhubung. Jelaskan.</t>
  </si>
  <si>
    <t>Menerapkan manajemen keamanan sesi. Jelaskan.</t>
  </si>
  <si>
    <t>Menerapkan pembatasan akses pengguna berdasarkan otorisasi yang telah ditetapkan. Jelaskan.</t>
  </si>
  <si>
    <t>Menerapkan validasi input. Jelaskan.</t>
  </si>
  <si>
    <t>Menerapkan kriptografi pada verifikasi statis. Jelaskan.</t>
  </si>
  <si>
    <t>Menerapkan sertifikat elektronik pada web authentication. Jelaskan.</t>
  </si>
  <si>
    <t>Menerapkan penanganan eror dan pencatatan log. Jelaskan.</t>
  </si>
  <si>
    <t>Menerapkan proteksi data dan jalur komunikasi. Jelaskan.</t>
  </si>
  <si>
    <t>Menerapkan pendeteksi virus untuk memeriksa beberapa konten file. Jelaskan.</t>
  </si>
  <si>
    <t>Menetapkan perjanjian tingkat layanan dengan standar paling rendah 95% (sembilan puluh lima per seratus). Jelaskan.</t>
  </si>
  <si>
    <t>Memastikan sistem integrasi tidak memiliki kerentanan yang berpotensi menjadi celah peretas. Jelaskan.</t>
  </si>
  <si>
    <t>Menggunakan sistem operasi dan perangkat lunak dengan security patches terkini. Jelaskan.</t>
  </si>
  <si>
    <t>Pasal 31 Ayat 3</t>
  </si>
  <si>
    <t>Menggunakan anti virus dan anti-spyware terkini. Jelaskan.</t>
  </si>
  <si>
    <t>Mengaktifkan fitur keamanan pada peramban web. Jelaskan.</t>
  </si>
  <si>
    <t>Menerapkan firewall dan host-based intrusion detection systems. Jelaskan.</t>
  </si>
  <si>
    <t>Mencegah instalasi perangkat lunak yang belum terverifikasi;. Jelaskan.</t>
  </si>
  <si>
    <t>Mencegah akses terhadap situs yang tidak sah. Jelaskan.</t>
  </si>
  <si>
    <t>Mengaktifkan sistem recovery dan restore pada perangkat integrator. Jelaskan.</t>
  </si>
  <si>
    <t>Menerapkan protokol secure socket layer atau protokol transport layer security diantara pengirim dan penerima API. Jelaskan.</t>
  </si>
  <si>
    <t>Pasal 31 Ayat 4</t>
  </si>
  <si>
    <t>Menerapkan protokol open authorization versi terkini untuk menjembatani interaksi antara resource owner, resource server dan/atau third party. Jelaskan.</t>
  </si>
  <si>
    <t>Melindungi layanan web RESTful yang menggunakan cookie dari cross-site request forgery;. Jelaskan.</t>
  </si>
  <si>
    <t>Memvalidasi parameter yang masuk oleh penerima API untuk memastikan data yang diterima valid dan tidak menyebabkan kerusakan. Jelaskan.</t>
  </si>
  <si>
    <t>Keamanan Migrasi Data</t>
  </si>
  <si>
    <t>Memastikan migrasi data dilakukan secara bertahap dan terprogram oleh sistem. Jelaskan.</t>
  </si>
  <si>
    <t>Pasal 31 Ayat 5</t>
  </si>
  <si>
    <t>Memastikan aplikasi yang menggunakan sistem basis data lama tetap dipertahankan sampai sistem pendukung basis data baru dapat berjalan atau berfungsi dengan normal. Jelaskan.</t>
  </si>
  <si>
    <t>Mendokumentasikan format sistem basis data lama secara rinci. Jelaskan.</t>
  </si>
  <si>
    <t>Melakukan pencadangan seluruh data yang tersimpan pada sistem sebelum melakukan migrasi data. Jelaskan.</t>
  </si>
  <si>
    <t>Menerapkan teknik kriptografi pada proses penyimpanan dan pengambilan data. Jelaskan.</t>
  </si>
  <si>
    <t>Melakukan validasi data ketika proses migrasi data selesai. Jelaskan.</t>
  </si>
  <si>
    <t>Menyusun dan mengevaluasi dokumen arsitektur Jaringan Intra. Jelaskan.</t>
  </si>
  <si>
    <t>Pasal 33 Ayat 1</t>
  </si>
  <si>
    <t>Mengidentifikasi seluruh aset infrastruktur jaringan. Jelaskan.</t>
  </si>
  <si>
    <t>Menyusun dan menetapkan standar operasional prosedur terkait pemeliharaan keamanan Jaringan Intra. Jelaskan.</t>
  </si>
  <si>
    <t>Membuat laporan pengawasan keamanan jaringan secara periodik. Jelaskan.</t>
  </si>
  <si>
    <t>Menempatkan perangkat infrastruktur jaringan yang menyediakan layanan Jaringan Intra pada zona terpisah. Jelaskan.</t>
  </si>
  <si>
    <t>Pasal 33 Ayat 2</t>
  </si>
  <si>
    <t>Menggunakan autentikasi untuk mengakses Jaringan Intra. Jelaskan.</t>
  </si>
  <si>
    <t>Menerapkan pembatasan akses dalam Jaringan Intra. Jelaskan.</t>
  </si>
  <si>
    <t>Mematikan atau membatasi protocol, port, dan layanan yang tidak digunakan. Jelaskan.</t>
  </si>
  <si>
    <t>Menerapkan penyaringan tautan dan memblokir akses ke situs berbahaya. Jelaskan.</t>
  </si>
  <si>
    <t>Menerapkan fungsi honeypot untuk menganalisis celah keamanan berdasarkan jenis serangan. Jelaskan.</t>
  </si>
  <si>
    <t>Menerapkan virtual private network dan mengaktifkan fungsi enkripsi pada jalur komunikasi yang digunakan. Jelaskan.</t>
  </si>
  <si>
    <t>Memberikan kewenangan hanya kepada administrator untuk menginstal perangkat lunak dan/atau mengubah konfigurasi sistem dalam Jaringan Intra. Jelaskan.</t>
  </si>
  <si>
    <t>Menerapkan secure endpoints. Jelaskan.</t>
  </si>
  <si>
    <t>Memblokir layanan yang tidak dikenal. Jelaskan.</t>
  </si>
  <si>
    <t>Menerapkan secure socket layer atau transport layer security versi terkini pada jalur akses Jaringan Intra. Jelaskan.</t>
  </si>
  <si>
    <t>Menerapkan server perantara saat client mengakses server database dalam rangka pemeliharaan. Jelaskan.</t>
  </si>
  <si>
    <t>Menggunakan perangkat security information and event management untuk network logging dan monitoring. Jelaskan.</t>
  </si>
  <si>
    <t>Pasal 33 Ayat 3</t>
  </si>
  <si>
    <t>Menerapkan sistem deteksi dini kerentanan keamanan perangkat jaringan. Jelaskan.</t>
  </si>
  <si>
    <t>Menggunakan perangkat firewall. Jelaskan.</t>
  </si>
  <si>
    <t>Menggunakan perangkat intrusion detection systems dan intrusion prevention systems. Jelaskan.</t>
  </si>
  <si>
    <t>Menerapkan virtual private network terenkripsi untuk penggunaan akses jarak jauh secara terbatas. Jelaskan.</t>
  </si>
  <si>
    <t>Menerapkan kontrol update patching pada infrastruktur Jaringan Intra dan sistem komputer. Jelaskan.</t>
  </si>
  <si>
    <t>Menggunakan perangkat web application firewall. Jelaskan.</t>
  </si>
  <si>
    <t>Menggunakan perangkat load balancer untuk menjaga ketersediaan akses terhadap jaringan dan aplikasi. Jelaskan.</t>
  </si>
  <si>
    <t>Memperbarui teknologi keamanan perangkat keras dan perangkat lunak untuk meminimalisasi celah peretas. Jelaskan.</t>
  </si>
  <si>
    <t>Mengunduh perangkat lunak melalui enterprise software distribution system. Jelaskan.</t>
  </si>
  <si>
    <t>Menerapkan sertifikat elektronik. Jelaskan.</t>
  </si>
  <si>
    <t>Menerapkan content filtering. Jelaskan.</t>
  </si>
  <si>
    <t>Pasal 33 Ayat 4</t>
  </si>
  <si>
    <t>Menerapkan inspection packet filtering untuk memeriksa packet yang masuk pada Jaringan Intra. Jelaskan.</t>
  </si>
  <si>
    <t>Menerapkan kontrol keamanan pada fitur akses jarak jauh perangkat gateway. Jelaskan.</t>
  </si>
  <si>
    <t>Memastikan perangkat gateway yang menghubungkan antar Jaringan Intra tidak terkoneksi langsung dengan jaringan publik. Jelaskan.</t>
  </si>
  <si>
    <t>Melaksanakan manajemen traffic gateway. Jelaskan.</t>
  </si>
  <si>
    <t>Memastikan port tidak dibuka secara default. Jelaskan.</t>
  </si>
  <si>
    <t>Menerapkan protokol keamanan access point nirkabel dan teknologi enkripsi terkini. Jelaskan.</t>
  </si>
  <si>
    <t>Pasal 33 Ayat 5</t>
  </si>
  <si>
    <t>Menerapkan media access control pada address filtering. Jelaskan.</t>
  </si>
  <si>
    <t>Menerapkan dedicated service set identifier. Jelaskan.</t>
  </si>
  <si>
    <t>Menerapkan pembatasan jangkauan radio transmisi dan pengguna jaringan. Jelaskan.</t>
  </si>
  <si>
    <t>Menerapkan pembatasan terkait penambahan perangkat nirkabel yang dipasang secara tidak sah. Jelaskan.</t>
  </si>
  <si>
    <t>Menerapkan manajemen vulnerability secara berkala dan berkelanjutan. Jelaskan.</t>
  </si>
  <si>
    <t>Melakukan patching firmware secara rutin. Jelaskan.</t>
  </si>
  <si>
    <t>Menggunakan kata sandi yang kuat. Jelaskan.</t>
  </si>
  <si>
    <t>Pasal 33 Ayat 6</t>
  </si>
  <si>
    <t>Menggunakan protokol model authentication authorization dan accounting pada perangkat infrastruktur jaringan untuk management user atau otentikasi administrator access point. Jelaskan.</t>
  </si>
  <si>
    <t>Memastikan fitur akses konfigurasi jarak jauh hanya dapat digunakan dalam kondisi darurat dengan Menerapkan kontrol keamanan. Jelaskan.</t>
  </si>
  <si>
    <t>Mengisolasi atau melakukan segmentasi jaringan area lokal nirkabel. Jelaskan.</t>
  </si>
  <si>
    <t>Menonaktifkan antarmuka nirkabel, layanan, dan aplikasi yang tidak digunakan. Jelaskan.</t>
  </si>
  <si>
    <t>FUNGSIONALITAS KINERJA WEBSITE</t>
  </si>
  <si>
    <t>Tersedianya tim penanggung jawab pelaksanaan ruang lingkup manajemen keamanan informasi yang dijabat oleh sekretaris Instansi/Daerah
Tersedianya penetapan pelaksana teknis keamanan SPBE oleh Koordinator SPBE. </t>
  </si>
  <si>
    <t>Penetapan Tim penanggung jawab Keamanan SPBE atau Koordinator SPBE ditetapkan oleh Pimpinan Instansi.
Penetapan Tim Pelaksana Teknis Keamanan SPBE Minimal ditetapkan oleh sekretaris Instansi/Daerah yang terdiri dari:
1. Ketua adalah pejabat pimpinan tinggi pratama yang melaksanakan tusi di bidang keamanan TIK; dan
2. Anggota adalah pejabat pimpinan tinggi atau pejabat administrator
yang membawahi, membangun, memelihara,
dan/atau mengembangkan Aplikasi SPBE.</t>
  </si>
  <si>
    <t>Apakah instansi/perusahaan anda memiliki dan menerapkan kontrol keamanan di bawah ini</t>
  </si>
  <si>
    <t xml:space="preserve">Menerapkan verifikasi kata sandi pada sisi server. </t>
  </si>
  <si>
    <t xml:space="preserve">Mengatur jumlah karakter, kombinasi jenis karakter, dan masa berlaku dari kata sandi. </t>
  </si>
  <si>
    <t xml:space="preserve">Mengatur mekanisme pemulihan kata sandi. </t>
  </si>
  <si>
    <t xml:space="preserve">Menjaga kerahasiaan kata sandi yang disimpan melalui mekanisme kriptografi. </t>
  </si>
  <si>
    <t xml:space="preserve">Menggunakan jalur komunikasi yang diamanankan untuk proses autentikasi. </t>
  </si>
  <si>
    <t xml:space="preserve">Menggunakan pengendalian sesi untuk proses manajemen sesi. </t>
  </si>
  <si>
    <t xml:space="preserve">Mengatur pembuatan dan keacakan token sesi yang dihasilkan oleh pengendali sesi. </t>
  </si>
  <si>
    <t xml:space="preserve">Mengatur kondisi dan jangka waktu habis sesi. </t>
  </si>
  <si>
    <t xml:space="preserve">Menetapkan otorisasi pengguna untuk membatasi kontrol akses. </t>
  </si>
  <si>
    <t xml:space="preserve">Mengatur peringatan terhadap bahaya serangan otomatis apabila terjadi akses yang bersamaan atau akses yang terus-menerus pada fungsi. </t>
  </si>
  <si>
    <t xml:space="preserve">Mengatur antarmuka pada sisi administrator. </t>
  </si>
  <si>
    <t xml:space="preserve">Mengatur verifikasi kebenaran token ketika mengakses data dan informasi yang dikecualikan. </t>
  </si>
  <si>
    <t xml:space="preserve">Menerapkan fungsi validasi input pada sisi server. </t>
  </si>
  <si>
    <t xml:space="preserve">Menerapkan mekanisme penolakan input jika terjadi kesalahan validasi. </t>
  </si>
  <si>
    <t xml:space="preserve">Memastikan runtime environment aplikasi tidak rentan terhadap serangan validasi input. </t>
  </si>
  <si>
    <t xml:space="preserve">Melakukan validasi positif pada seluruh input. </t>
  </si>
  <si>
    <t xml:space="preserve">Melakukan filter terhadap data yang tidak dipercaya. </t>
  </si>
  <si>
    <t xml:space="preserve">Menggunakan fitur kode dinamis. </t>
  </si>
  <si>
    <t xml:space="preserve">Melakukan pelindungan terhadap akses yang mengandung konten skrip. </t>
  </si>
  <si>
    <t xml:space="preserve">Melakukan pelindungan dari serangan injeksi berbasis data. </t>
  </si>
  <si>
    <t xml:space="preserve">Menggunakan algoritma kriptografi, modul kriptografi, protokol kriptografi, dan kunci kriptografi. </t>
  </si>
  <si>
    <t xml:space="preserve">Melakukan autentikasi data yang dienkripsi. </t>
  </si>
  <si>
    <t xml:space="preserve">Membuat angka acak yang menggunakan generator angka acak kriptografi. </t>
  </si>
  <si>
    <t xml:space="preserve">Mengatur konten pesan yang ditampilkan ketika terjadi kesalahan. </t>
  </si>
  <si>
    <t xml:space="preserve">Menggunakan metode penanganan eror untuk mencegah kesalahan terprediksi dan tidak terduga serta menangani seluruh pengecualian yang tidak ditangani. </t>
  </si>
  <si>
    <t xml:space="preserve">Tidak mencantumkan informasi yang dikecualikan dalam pencatatan log. </t>
  </si>
  <si>
    <t xml:space="preserve">Mengatur cakupan log yang dicatat untuk mendukung upaya penyelidikan ketika terjadi insiden. </t>
  </si>
  <si>
    <t xml:space="preserve">Mengatur perlindungan log aplikasi dari akses dan modifikasi yang tidak sah. </t>
  </si>
  <si>
    <t xml:space="preserve">Melakukan enkripsi pada data yang disimpan untuk mencegah injeksi log. </t>
  </si>
  <si>
    <t xml:space="preserve">Melakukan sinkronisasi sumber waktu sesuai dengan zona waktu dan waktu yang benar. </t>
  </si>
  <si>
    <t xml:space="preserve">Melakukan penentuan jumlah parameter. </t>
  </si>
  <si>
    <t xml:space="preserve">Membersihkan memori setelah tidak diperlukan. </t>
  </si>
  <si>
    <t xml:space="preserve">Menggunakan komunikasi terenkripsi. </t>
  </si>
  <si>
    <t xml:space="preserve">Mengatur koneksi masuk dan keluar yang aman dan terenkripsi dari sisi pengguna. </t>
  </si>
  <si>
    <t xml:space="preserve">Mengatur jenis algoritma yang digunakan dan alat pengujiannya. </t>
  </si>
  <si>
    <t xml:space="preserve">Mengatur aktivasi dan konfigurasi sertifikat elektronik yang diterbitkan oleh penyelenggara sertifikasi elektronik. </t>
  </si>
  <si>
    <t xml:space="preserve">Menggunakan analisis kode dalam kontrol kode berbahaya. </t>
  </si>
  <si>
    <t xml:space="preserve">Memastikan kode sumber aplikasi dan pustaka tidak mengandung kode berbahaya dan fungsionalitas lain yang tidak diinginkan. </t>
  </si>
  <si>
    <t xml:space="preserve">Mengatur izin terkait fitur atau sensor terkait privasi. </t>
  </si>
  <si>
    <t xml:space="preserve">Mengatur pelindungan integritas. </t>
  </si>
  <si>
    <t xml:space="preserve">Mengatur mekanisme fitur pembaruan. </t>
  </si>
  <si>
    <t xml:space="preserve">Memproses alur logika bisnis dalam urutan langkah dan waktu yang realistis. </t>
  </si>
  <si>
    <t xml:space="preserve">Memastikan logika bisnis memiliki batasan dan validasi. </t>
  </si>
  <si>
    <t xml:space="preserve">Memonitor aktivitas yang tidak biasa. </t>
  </si>
  <si>
    <t xml:space="preserve">Membantu dalam kontrol antiotomatisasi. </t>
  </si>
  <si>
    <t xml:space="preserve">Memberikan peringatan ketika terjadi serangan otomatis atau aktivitas yang tidak biasa. </t>
  </si>
  <si>
    <t xml:space="preserve">Mengatur jumlah file untuk setiap pengguna dan kuota ukuran file yang diunggah. </t>
  </si>
  <si>
    <t xml:space="preserve">Melakukan validasi file sesuai dengan tipe konten yang diharapkan. </t>
  </si>
  <si>
    <t xml:space="preserve">Melakukan pelindungan terhadap metadata input dan metadata file. </t>
  </si>
  <si>
    <t xml:space="preserve">Melakukan pemindaian file yang diperoleh dari sumber yang tidak dipercaya. </t>
  </si>
  <si>
    <t xml:space="preserve">Melakukan konfigurasi server untuk mengunduh file sesuai ekstensi yang ditentukan. </t>
  </si>
  <si>
    <t xml:space="preserve">Melakukan konfigurasi layanan web. </t>
  </si>
  <si>
    <t xml:space="preserve">Memverifikasi uniform resource identifier API tidak menampilkan informasi yang berpotensi sebagai celah keamanan. </t>
  </si>
  <si>
    <t xml:space="preserve">Membuat keputusan otorisasi. </t>
  </si>
  <si>
    <t xml:space="preserve">Menampilkan metode RESTful hypertext transfer protocol apabila input pengguna dinyatakan valid. </t>
  </si>
  <si>
    <t xml:space="preserve">Menggunakan validasi skema dan verifikasi sebelum menerima input. </t>
  </si>
  <si>
    <t xml:space="preserve">Menggunakan metode pelindungan layanan berbasis web. </t>
  </si>
  <si>
    <t xml:space="preserve">Menerapkan kontrol antiotomatisasi. </t>
  </si>
  <si>
    <t xml:space="preserve">Mengonfigurasi server sesuai rekomendasi server aplikasi dan kerangka kerja aplikasi yang digunakan. </t>
  </si>
  <si>
    <t xml:space="preserve">Mendokumentasi, menyalin konfigurasi, dan semua dependensi. </t>
  </si>
  <si>
    <t xml:space="preserve">Menghapus fitur, dokumentasi, sampel, dan konfigurasi yang tidak diperlukan. </t>
  </si>
  <si>
    <t xml:space="preserve">Memvalidasi integritas aset jika aset aplikasi diakses secara eksternal. </t>
  </si>
  <si>
    <t xml:space="preserve">Menggunakan respons aplikasi dan konten yang aman. </t>
  </si>
  <si>
    <t>informasi lainnya yang dapat dicatat dalam log : 
- upaya akses sistem yang berhasil dan ditolak;
- data yang berhasil dan ditolak serta upaya akses sumber daya lainnya;
- perubahan konfigurasi sistem;
- penggunaan hak istimewa;
- penggunaan program dan aplikasi utilitas;
- file yang diakses dan jenis aksesnya, termasuk penghapusan file data penting;
- alarm yang dibunyikan oleh sistem kontrol akses;
- aktivasi dan penonaktifan sistem keamanan, seperti sistem anti-virus dan sistem deteksi intrusi;
- pembuatan, modifikasi atau penghapusan identitas;
- transaksi yang dilakukan oleh pengguna dalam aplikasi. Dalam beberapa kasus, aplikasi adalah layanan atau produk yang disediakan atau dijalankan oleh pihak ketiga</t>
  </si>
  <si>
    <t>Manajemen sesi diterapkan di aplikasi dengan ketentuan:
- Sesi bersifat unik untuk setiap individu dan tidak dapat ditebak atau dibagikan
-Sesi menjadi tidak valid jika tidak diperlukan lagi dan habis waktunya selama periode tidak aktif</t>
  </si>
  <si>
    <t xml:space="preserve">Aplikasi memastikan bahwa session ID yang diterima dari klien adalah sah dan masih berlaku. </t>
  </si>
  <si>
    <t>Aplikasi harus memastikan duplikasi data dan mekanisme persetujuan pennguna terlindungi dalam hal menjaga integritas</t>
  </si>
  <si>
    <t>Duplikasi data perlu dilindungi pada saat transaksi data penggguna setiap sesi yang aktif</t>
  </si>
  <si>
    <t>Mekanisme permintaan persetujuan dilindungi setiap sesi pengguna</t>
  </si>
  <si>
    <t>Aplikasi memverifikasi data dari pengguna sebelum diproses lebih lanjut, untuk memastikan sesuai format, tipe, dan kriteria validitas. Mengurangi risiko injeksi SQL, XSS, dan manipulasi data lainnya.</t>
  </si>
  <si>
    <t>Aplikasi secara otomatis menolak data yang tidak memenuhi kriteria validasi untuk mencegah serangan SQL injection, XSS, dan manipulasi data lainnya.</t>
  </si>
  <si>
    <t>Aplikasi mengamankan lingkungan runtime dari serangan seperti injeksi SQL dan XSS untuk melindungi aplikasi.</t>
  </si>
  <si>
    <t>Aplikasi memastikan semua data memenuhi kriteria valid dan format sebelum diproses untuk mencegah serangan SQL injection, XSS, dan manipulasi data.</t>
  </si>
  <si>
    <t>Aplikasi mencegah data berbahaya masuk ke sistem untuk menghindari injeksi SQL, XSS, dan serangan berbasis data lainnya.</t>
  </si>
  <si>
    <t>Aplikasi mengeksekusi kode secara dinamis untuk fleksibilitas aplikasi, dengan manajemen risiko keamanan yang ketat.</t>
  </si>
  <si>
    <t>Aplikasi mengamankan aplikasi dari serangan XSS dengan kebijakan kontrol sumber-sumber.</t>
  </si>
  <si>
    <t>Algoritma Kriptografi: serangkaian instruksi atau prosedur matematis yang digunakan untuk mengenkripsi (mengubah pesan asli menjadi bentuk yang tidak terbaca) dan mendekripsi (mengembalikan pesan terenkripsi ke bentuk aslinya) pesan. Algoritma kriptografi dapat berupa simetris atau asimetris.
Modul Kriptografi: perangkat lunak atau perangkat keras yang mengimplementasikan algoritma kriptografi. Modul ini biasanya digunakan untuk melakukan operasi enkripsi dan dekripsi, serta untuk mengelola kunci kriptografi.
Protokol Kriptografi: serangkaian aturan dan prosedur yang digunakan dalam komunikasi untuk memastikan keamanan data. Protokol ini mencakup cara untuk mengamankan pengiriman pesan, autentikasi pengguna, dan manajemen kunci, di antara hal lainnya. Contoh protokol kriptografi termasuk HTTPS untuk komunikasi web yang aman, SSH untuk akses jarak jauh yang aman, dan TLS/SSL untuk keamanan data dalam pengiriman email dan aplikasi lainnya.
Kunci Kriptografi: nilai rahasia yang digunakan dalam algoritma kriptografi untuk mengenkripsi dan mendekripsi pesan.</t>
  </si>
  <si>
    <t>Aplikasi menerapkan algoritma kriptografi, modul kriptografi, protokol kriptografi, dan kunci kriptografi</t>
  </si>
  <si>
    <t xml:space="preserve">Terdapat dokumentasi perencanaan pembangunan aplikasi menggunakan kontrol kriptografi.
Implementasi modul kriptografi yang tersedia di publik, misalkan bcrypt.
Menggunakan protokol kriptografi, misalkan TLS/SSL (HTTPS).
</t>
  </si>
  <si>
    <t>Jika menggunakan modul kriptografi maupun protokol kriptografi, maka sudah otomatis algoritma kriptografi dan kunci kriptografi diimplementasikan.
Cek kodingan/ module/ library yang digunakan.</t>
  </si>
  <si>
    <t xml:space="preserve">Aplikasi melakukan autentikasi terhadap data yang dienkripsi
</t>
  </si>
  <si>
    <t>Aplikasi menerapkan mekanisme manajemen kunci kriptografi sesuai ketentuan</t>
  </si>
  <si>
    <t>Aplikasi secara otomatis menghasilkan angka acak menggunakan random generator dalam mekanisme implementasi kriptografi</t>
  </si>
  <si>
    <t>Aplikasi menerapkan metode error handling untuk membantu mendeteksi dan menangani kesalahan yang tidak terduga</t>
  </si>
  <si>
    <r>
      <rPr>
        <b/>
        <sz val="12"/>
        <rFont val="Roboto Mono"/>
        <family val="3"/>
      </rPr>
      <t xml:space="preserve">Try-Catch Block: </t>
    </r>
    <r>
      <rPr>
        <sz val="12"/>
        <rFont val="Roboto Mono"/>
        <family val="3"/>
      </rPr>
      <t>Menggunakan blok try untuk menjalankan kode yang mungkin menghasilkan kesalahan, dan blok catch untuk menangani kesalahan tersebut.
Throwing Exceptions: Menggunakan throw untuk memicu kesalahan secara eksplisit saat kondisi tertentu ditemukan.
Custom Error Messages: Memberikan pesan kesalahan yang informatif dan ramah pengguna.
Logging: Mencatat kesalahan untuk analisis dan debugging di masa depan.
Graceful Degradation: Membuat aplikasi tetap berfungsi meskipun ada kesalahan, dengan menyediakan fungsi dasar atau alternatif.
Validation: Memeriksa input dan kondisi tertentu sebelum menjalankan kode untuk mencegah kesalahan</t>
    </r>
  </si>
  <si>
    <t>Error handling adalah proses dalam pemrograman yang digunakan untuk menangani kesalahan atau masalah yang terjadi saat aplikasi berjalan. Tujuan utama dari error handling adalah untuk mencegah aplikasi crash dan memberikan respons yang tepat atau pesan kesalahan yang informatif kepada pengguna atau sistem untuk tindakan lebih lanjut.
Beberapa kode yg bisa digunakan:</t>
  </si>
  <si>
    <t>Log peristiwa dapat berisi data sensitif dan informasi identitas pribadi. Tindakan perlindungan privasi yang tepat harus diambil</t>
  </si>
  <si>
    <t>Aplikasi tidak mencantumkan informasi yang di kecualikan pada seluruh catatan log yang disimpan</t>
  </si>
  <si>
    <t>Informasi yang dikecualikan adalah informasi yang tidak boleh diungkapkan atau dibagikan kepada pihak lain karena alasan tertentu, seperti privasi, keamanan, atau kepatuhan terhadap hukum. Informasi yang dikecualikan ini dapat dikategorikan berdasarkan beberapa kriteria, seperti jenis informasi, kepentingan, dan dampaknya jika diungkapkan.</t>
  </si>
  <si>
    <t>Informasi yang dikecualikan tergantung dari regulasi setiap organisasi</t>
  </si>
  <si>
    <t>Keseluruhan aplikasi harus menggunakan sinkronisasi waktu yang sama untuk memudahkan proses analisis dan mengkorelasikan ketika terjadi insiden</t>
  </si>
  <si>
    <t>Aplikasi menerapkan enkripsi data, terutama pada data log</t>
  </si>
  <si>
    <t xml:space="preserve">Menggunakan user priviledge, fungsi hash dalam menyimpan log, read-only </t>
  </si>
  <si>
    <t>Menerapkan enkripsi dari sisi data aplikasi, enkripsi dapat menggunakan algoritma enkripsi</t>
  </si>
  <si>
    <t>hashing</t>
  </si>
  <si>
    <t>Aplikasi menerapkan kontrol akses yang ketat untuk memastikan bahwa hanya pengguna atau sistem yang berwenang yang dapat mengakses informasi yang dikecualikan yang disimpan dalam aplikasi.</t>
  </si>
  <si>
    <t>Aplikasi menggunakan protokol transfer file yang aman seperti SFTP (Secure file transfer Protocol) atau HTTPS untuk memastikan keamanan selama pertukaran informasi yang dikecualikan. Menerapkan Retensi pada informasi sensitif dan melakukan kegiatan audit log Informasi yang dikecualikan</t>
  </si>
  <si>
    <t xml:space="preserve">Aplikasi menentukan jumlah perimeter yang digunakan </t>
  </si>
  <si>
    <t>N/A</t>
  </si>
  <si>
    <t>Posting JDIH, Sandikamimania, xbanner pada kantor OPD</t>
  </si>
  <si>
    <t>Implementasi a sd c</t>
  </si>
  <si>
    <t>EKOSISTEM DATA JABAR (data.jabarprov.go.id)</t>
  </si>
  <si>
    <t>Jawa Barat</t>
  </si>
  <si>
    <t>31 Juli 2024 sd 1 Agustus 2024</t>
  </si>
  <si>
    <t>Diskominfo Jabar - Bidang Statistik</t>
  </si>
  <si>
    <t>Inspektorat Daerah Jabar</t>
  </si>
  <si>
    <t>Bid Persandian Jabar</t>
  </si>
  <si>
    <t>xxx</t>
  </si>
  <si>
    <r>
      <t xml:space="preserve">Edukasi dilaksanakan melalui :
1. </t>
    </r>
    <r>
      <rPr>
        <b/>
        <sz val="12"/>
        <rFont val="Roboto Mono"/>
        <family val="3"/>
      </rPr>
      <t xml:space="preserve">Webinar Sandikamimania setiap bulan
</t>
    </r>
    <r>
      <rPr>
        <sz val="12"/>
        <rFont val="Roboto Mono"/>
        <family val="3"/>
      </rPr>
      <t xml:space="preserve">2. Penerbitan flyer 
3. </t>
    </r>
    <r>
      <rPr>
        <b/>
        <sz val="12"/>
        <rFont val="Roboto Mono"/>
        <family val="3"/>
      </rPr>
      <t>Pelatihan</t>
    </r>
  </si>
  <si>
    <t>Wawancara, Observasi</t>
  </si>
  <si>
    <t>1. Membuat X-banner (fisik) yang ditempatkan pada lokasi strategis
2. Membuat Perlombatan Sec Awareness utk OPD</t>
  </si>
  <si>
    <t>Laporan Kegiatan, Dokumentasi, Kebijakan MKI SPBE</t>
  </si>
  <si>
    <t>DILAKSANAKAN 1 BULAN SEKALI, DAN SETIAP ADA PERUBAHAN DATA</t>
  </si>
  <si>
    <t>SOP BACKUP AND RESTRORE - 2023
MINIMAL 1 KALI DALAM SATU BULAN</t>
  </si>
  <si>
    <t>1.KETENTUAN DITAMBAHKAN SETIAP ADA PERUBAHAN DATA
2. MONITOR BACKUP</t>
  </si>
  <si>
    <t>belum ada desain kontrol penetapan batas jumlag file dan ukuran file yang dapat diupload</t>
  </si>
  <si>
    <t>menyesuaikan kolom inputan - maksimal 5mb</t>
  </si>
  <si>
    <t>menyusun dokumen yang menyatakan batas jumlah file dan ukuran file upload</t>
  </si>
  <si>
    <t>Bab V, : menentukan standar keamanan penggunaan password.</t>
  </si>
  <si>
    <t>wawancara, observasi</t>
  </si>
  <si>
    <t xml:space="preserve">1. Program Kerja VA
</t>
  </si>
  <si>
    <t>2</t>
  </si>
  <si>
    <t>Wawancara, Uji Teknis</t>
  </si>
  <si>
    <t>1. Pelaksanaan VA hanya dilakukan melalui scanning, perlu menambahkan metode yg lebih komprehensif
2. Penggunaan tools VA yang berlisensi</t>
  </si>
  <si>
    <t>Kepgub 48, Kebijakan MKI SPBE Jabar</t>
  </si>
  <si>
    <t>Tertuang pada SOP Pengembangan Aplikasi, Pembuatan Program - Manajemen Sesi</t>
  </si>
  <si>
    <t>Belum diimplementasikan</t>
  </si>
  <si>
    <t>Pergub SMKI 25/2023 pada Pasal 3 mencakup : 
a. penetapan cakupan;
b. penetapan penanggung jawab;
c. perencanaan;
d. dukungan pengoperasian;
e. prosedur pengendalian; dan
f. evaluasi kinerja, monitoring, dan perbaikan berkelanjutan</t>
  </si>
  <si>
    <t xml:space="preserve">Pergub SMKI 25/2023 belum mengatur tentang mengkomunikasikan kebijakan kepada seluruh pegawai dan stakeholder yang relevan, dan tidak menentukan metode pengkomunikasian
cth:
Paling sedikit melalui: JDIH, Webinar,SE </t>
  </si>
  <si>
    <t>kebijakan mki spbe, SS jdih</t>
  </si>
  <si>
    <t>perlu diatur tentang mengkomunikasikan kebijakan kepada seluruh pegawai dan stakeholder yang relevan, dan tidak menentukan metode pengkomunikasian</t>
  </si>
  <si>
    <r>
      <rPr>
        <b/>
        <sz val="12"/>
        <rFont val="Roboto Mono"/>
        <family val="3"/>
      </rPr>
      <t xml:space="preserve">Sudah, Dokumen Pergub SMKI Jateng No. 25/2023 
Pasal 9 ayat 3 </t>
    </r>
    <r>
      <rPr>
        <sz val="12"/>
        <rFont val="Roboto Mono"/>
        <family val="3"/>
      </rPr>
      <t xml:space="preserve">
Program kerja kesadaran keamanan SPBE dilaksanakan 
</t>
    </r>
    <r>
      <rPr>
        <b/>
        <sz val="12"/>
        <rFont val="Roboto Mono"/>
        <family val="3"/>
      </rPr>
      <t>paling sedikit melalui kegiatan edukasi kesadaran.</t>
    </r>
  </si>
  <si>
    <t>Wawancara, Observasi, Standar Kebijakan</t>
  </si>
  <si>
    <t xml:space="preserve">Sudah, Dokumen Pergub SMKI Jateng No. 25/2023 dan Pedoman Manajemen Risiko No. xx
Program penilaian kerentanan keamanan SPBE dilaksanakan paling sedikit melalui:
a. menginventarisasi seluruh aset SPBE meliputi data dan informasi, aplikasi, dan infrastruktur;
b. mengidentifikasi kerentanan dan ancaman terhadap aset SPBE; dan
c. mengukur tingkat risiko Keamanan SPBE
</t>
  </si>
  <si>
    <r>
      <t xml:space="preserve">Sudah dilakukan:
1. VA pada aplikasi XXX </t>
    </r>
    <r>
      <rPr>
        <b/>
        <sz val="12"/>
        <rFont val="Roboto Mono"/>
        <family val="3"/>
      </rPr>
      <t>setiap bulan</t>
    </r>
    <r>
      <rPr>
        <sz val="12"/>
        <rFont val="Roboto Mono"/>
        <family val="3"/>
      </rPr>
      <t xml:space="preserve">
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</si>
</sst>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 * &quot;:&quot;"/>
    <numFmt numFmtId="167" formatCode="@\ &quot;Kontrol&quot;"/>
    <numFmt numFmtId="168" formatCode="[$-F800]dddd\,\ mmmm\ dd\,\ yyyy"/>
    <numFmt numFmtId="169" formatCode="@\ &quot;Hari Kerja&quot;"/>
  </numFmts>
  <fonts count="46" x14ac:knownFonts="1">
    <font>
      <sz val="12"/>
      <color theme="1"/>
      <name val="Calibri"/>
      <charset val="134"/>
      <scheme val="minor"/>
    </font>
    <font>
      <b/>
      <sz val="12"/>
      <color theme="1"/>
      <name val="Calibri"/>
      <family val="2"/>
      <scheme val="minor"/>
    </font>
    <font>
      <b/>
      <sz val="22"/>
      <color theme="1"/>
      <name val="Calibri"/>
      <family val="2"/>
      <scheme val="minor"/>
    </font>
    <font>
      <sz val="14"/>
      <color theme="1"/>
      <name val="Calibri"/>
      <family val="2"/>
      <scheme val="minor"/>
    </font>
    <font>
      <b/>
      <sz val="14"/>
      <color theme="1"/>
      <name val="Calibri"/>
      <family val="2"/>
      <scheme val="minor"/>
    </font>
    <font>
      <b/>
      <sz val="14"/>
      <name val="Calibri"/>
      <family val="2"/>
      <scheme val="minor"/>
    </font>
    <font>
      <b/>
      <sz val="12"/>
      <color indexed="2"/>
      <name val="Calibri"/>
      <family val="2"/>
      <scheme val="minor"/>
    </font>
    <font>
      <b/>
      <sz val="12"/>
      <name val="Calibri"/>
      <family val="2"/>
      <scheme val="minor"/>
    </font>
    <font>
      <sz val="12"/>
      <name val="Calibri"/>
      <family val="2"/>
      <scheme val="minor"/>
    </font>
    <font>
      <sz val="12"/>
      <color indexed="2"/>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b/>
      <i/>
      <sz val="12"/>
      <color theme="1"/>
      <name val="Calibri"/>
      <family val="2"/>
      <scheme val="minor"/>
    </font>
    <font>
      <sz val="12"/>
      <color theme="1"/>
      <name val="Calibri"/>
      <family val="2"/>
      <scheme val="minor"/>
    </font>
    <font>
      <b/>
      <sz val="12"/>
      <color theme="1"/>
      <name val="Calibri"/>
      <family val="2"/>
      <scheme val="minor"/>
    </font>
    <font>
      <b/>
      <sz val="12"/>
      <color rgb="FFFF0000"/>
      <name val="Abadi"/>
      <family val="2"/>
    </font>
    <font>
      <b/>
      <sz val="14"/>
      <color rgb="FFFF0000"/>
      <name val="Abadi"/>
      <family val="2"/>
    </font>
    <font>
      <sz val="10"/>
      <color rgb="FF000000"/>
      <name val="Calibri"/>
      <family val="2"/>
      <scheme val="minor"/>
    </font>
    <font>
      <b/>
      <sz val="12"/>
      <color theme="0"/>
      <name val="Roboto Mono"/>
      <family val="3"/>
    </font>
    <font>
      <sz val="12"/>
      <color theme="1"/>
      <name val="Roboto Mono"/>
      <family val="3"/>
    </font>
    <font>
      <sz val="12"/>
      <name val="Roboto Mono"/>
      <family val="3"/>
    </font>
    <font>
      <b/>
      <sz val="12"/>
      <name val="Roboto Mono"/>
      <family val="3"/>
    </font>
    <font>
      <i/>
      <sz val="12"/>
      <name val="Roboto Mono"/>
      <family val="3"/>
    </font>
    <font>
      <b/>
      <sz val="12"/>
      <color theme="1"/>
      <name val="Roboto Mono"/>
      <family val="3"/>
    </font>
    <font>
      <b/>
      <sz val="14"/>
      <color theme="0"/>
      <name val="Roboto Mono"/>
      <family val="3"/>
    </font>
    <font>
      <b/>
      <sz val="16"/>
      <color theme="1"/>
      <name val="Roboto Mono"/>
      <family val="3"/>
    </font>
    <font>
      <sz val="12"/>
      <color theme="0"/>
      <name val="Roboto Mono"/>
      <family val="3"/>
    </font>
    <font>
      <b/>
      <sz val="14"/>
      <color theme="0" tint="-4.9989318521683403E-2"/>
      <name val="Roboto Mono"/>
      <family val="3"/>
    </font>
    <font>
      <b/>
      <sz val="12"/>
      <color theme="0" tint="-4.9989318521683403E-2"/>
      <name val="Roboto Mono"/>
      <family val="3"/>
    </font>
    <font>
      <sz val="12"/>
      <color theme="2"/>
      <name val="Roboto Mono"/>
      <family val="3"/>
    </font>
    <font>
      <b/>
      <sz val="14"/>
      <color theme="2"/>
      <name val="Roboto Mono"/>
      <family val="3"/>
    </font>
    <font>
      <b/>
      <sz val="12"/>
      <color theme="2"/>
      <name val="Roboto Mono"/>
      <family val="3"/>
    </font>
    <font>
      <sz val="14"/>
      <color theme="2"/>
      <name val="Roboto Mono"/>
      <family val="3"/>
    </font>
    <font>
      <b/>
      <sz val="22"/>
      <color rgb="FF002060"/>
      <name val="Roboto Mono"/>
      <family val="3"/>
    </font>
    <font>
      <b/>
      <sz val="24"/>
      <color rgb="FF002060"/>
      <name val="Roboto Mono"/>
      <family val="3"/>
    </font>
    <font>
      <b/>
      <sz val="28"/>
      <color rgb="FF002060"/>
      <name val="Roboto Mono"/>
      <family val="3"/>
    </font>
    <font>
      <b/>
      <sz val="16"/>
      <color theme="0"/>
      <name val="Roboto Mono"/>
      <family val="3"/>
    </font>
    <font>
      <sz val="12"/>
      <color rgb="FFFF0000"/>
      <name val="Roboto Mono"/>
      <family val="3"/>
    </font>
    <font>
      <i/>
      <sz val="12"/>
      <color theme="1"/>
      <name val="Roboto Mono"/>
      <family val="3"/>
    </font>
    <font>
      <sz val="14"/>
      <color theme="1"/>
      <name val="Roboto Mono"/>
      <family val="3"/>
    </font>
    <font>
      <sz val="12"/>
      <color theme="2"/>
      <name val="Calibri"/>
      <family val="2"/>
      <scheme val="minor"/>
    </font>
    <font>
      <b/>
      <sz val="16"/>
      <color theme="2"/>
      <name val="Roboto Mono"/>
      <family val="3"/>
    </font>
    <font>
      <sz val="12"/>
      <color indexed="2"/>
      <name val="Roboto Mono"/>
      <family val="3"/>
    </font>
    <font>
      <sz val="12"/>
      <color theme="1"/>
      <name val="Calibri"/>
      <family val="2"/>
      <charset val="134"/>
      <scheme val="minor"/>
    </font>
    <font>
      <sz val="14"/>
      <color theme="0"/>
      <name val="Roboto Mono"/>
      <family val="3"/>
    </font>
  </fonts>
  <fills count="40">
    <fill>
      <patternFill patternType="none"/>
    </fill>
    <fill>
      <patternFill patternType="gray125"/>
    </fill>
    <fill>
      <patternFill patternType="solid">
        <fgColor theme="4" tint="0.79995117038483843"/>
        <bgColor theme="4" tint="0.79995117038483843"/>
      </patternFill>
    </fill>
    <fill>
      <patternFill patternType="solid">
        <fgColor indexed="5"/>
        <bgColor indexed="5"/>
      </patternFill>
    </fill>
    <fill>
      <patternFill patternType="solid">
        <fgColor theme="2" tint="-9.9978637043366805E-2"/>
        <bgColor theme="2" tint="-9.9978637043366805E-2"/>
      </patternFill>
    </fill>
    <fill>
      <patternFill patternType="solid">
        <fgColor rgb="FFD0CECE"/>
        <bgColor rgb="FFD0CECE"/>
      </patternFill>
    </fill>
    <fill>
      <patternFill patternType="solid">
        <fgColor rgb="FFFFFF00"/>
        <bgColor indexed="64"/>
      </patternFill>
    </fill>
    <fill>
      <patternFill patternType="solid">
        <fgColor rgb="FFFFFF00"/>
        <bgColor indexed="5"/>
      </patternFill>
    </fill>
    <fill>
      <patternFill patternType="solid">
        <fgColor theme="9" tint="0.79995117038483843"/>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002060"/>
        <bgColor indexed="64"/>
      </patternFill>
    </fill>
    <fill>
      <patternFill patternType="solid">
        <fgColor theme="2"/>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1"/>
        <bgColor theme="1"/>
      </patternFill>
    </fill>
    <fill>
      <patternFill patternType="solid">
        <fgColor theme="4" tint="0.59999389629810485"/>
        <bgColor theme="4" tint="0.59999389629810485"/>
      </patternFill>
    </fill>
    <fill>
      <patternFill patternType="solid">
        <fgColor theme="8" tint="0.79998168889431442"/>
        <bgColor indexed="64"/>
      </patternFill>
    </fill>
    <fill>
      <patternFill patternType="solid">
        <fgColor theme="3"/>
        <bgColor theme="4" tint="0.79995117038483843"/>
      </patternFill>
    </fill>
    <fill>
      <patternFill patternType="solid">
        <fgColor theme="8" tint="0.39997558519241921"/>
        <bgColor indexed="64"/>
      </patternFill>
    </fill>
    <fill>
      <patternFill patternType="solid">
        <fgColor theme="8" tint="-0.249977111117893"/>
        <bgColor theme="7" tint="0.79995117038483843"/>
      </patternFill>
    </fill>
    <fill>
      <patternFill patternType="solid">
        <fgColor theme="8" tint="-0.249977111117893"/>
        <bgColor theme="9" tint="0.39994506668294322"/>
      </patternFill>
    </fill>
    <fill>
      <patternFill patternType="solid">
        <fgColor theme="8" tint="0.39997558519241921"/>
        <bgColor theme="9" tint="0.39994506668294322"/>
      </patternFill>
    </fill>
    <fill>
      <patternFill patternType="solid">
        <fgColor theme="8" tint="0.79998168889431442"/>
        <bgColor theme="7" tint="0.59999389629810485"/>
      </patternFill>
    </fill>
    <fill>
      <patternFill patternType="solid">
        <fgColor theme="8" tint="0.79998168889431442"/>
        <bgColor theme="9" tint="0.39994506668294322"/>
      </patternFill>
    </fill>
    <fill>
      <patternFill patternType="solid">
        <fgColor theme="8" tint="0.39997558519241921"/>
        <bgColor theme="7" tint="0.59999389629810485"/>
      </patternFill>
    </fill>
    <fill>
      <patternFill patternType="solid">
        <fgColor theme="8" tint="0.39997558519241921"/>
        <bgColor theme="4" tint="0.59999389629810485"/>
      </patternFill>
    </fill>
    <fill>
      <patternFill patternType="solid">
        <fgColor theme="8" tint="0.39997558519241921"/>
        <bgColor theme="5" tint="0.39994506668294322"/>
      </patternFill>
    </fill>
    <fill>
      <patternFill patternType="solid">
        <fgColor theme="8" tint="0.79998168889431442"/>
        <bgColor theme="4" tint="0.59999389629810485"/>
      </patternFill>
    </fill>
    <fill>
      <patternFill patternType="solid">
        <fgColor theme="8" tint="0.79998168889431442"/>
        <bgColor theme="5" tint="0.39994506668294322"/>
      </patternFill>
    </fill>
    <fill>
      <patternFill patternType="solid">
        <fgColor theme="8" tint="-0.249977111117893"/>
        <bgColor indexed="64"/>
      </patternFill>
    </fill>
    <fill>
      <patternFill patternType="solid">
        <fgColor theme="4" tint="-0.499984740745262"/>
        <bgColor theme="4" tint="0.79995117038483843"/>
      </patternFill>
    </fill>
    <fill>
      <patternFill patternType="solid">
        <fgColor rgb="FF0070C0"/>
        <bgColor indexed="64"/>
      </patternFill>
    </fill>
    <fill>
      <patternFill patternType="solid">
        <fgColor theme="7" tint="0.79998168889431442"/>
        <bgColor indexed="64"/>
      </patternFill>
    </fill>
    <fill>
      <patternFill patternType="solid">
        <fgColor theme="9" tint="-0.499984740745262"/>
        <bgColor indexed="64"/>
      </patternFill>
    </fill>
    <fill>
      <patternFill patternType="solid">
        <fgColor theme="5"/>
        <bgColor theme="4" tint="0.79995117038483843"/>
      </patternFill>
    </fill>
    <fill>
      <patternFill patternType="solid">
        <fgColor theme="9" tint="-0.499984740745262"/>
        <bgColor theme="4" tint="0.79995117038483843"/>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bottom/>
      <diagonal/>
    </border>
    <border>
      <left/>
      <right style="thin">
        <color auto="1"/>
      </right>
      <top style="thin">
        <color auto="1"/>
      </top>
      <bottom/>
      <diagonal/>
    </border>
    <border>
      <left/>
      <right style="thin">
        <color indexed="64"/>
      </right>
      <top/>
      <bottom/>
      <diagonal/>
    </border>
  </borders>
  <cellStyleXfs count="8">
    <xf numFmtId="0" fontId="0" fillId="0" borderId="0"/>
    <xf numFmtId="164" fontId="11" fillId="0" borderId="0" applyFont="0" applyFill="0" applyBorder="0"/>
    <xf numFmtId="164" fontId="12" fillId="0" borderId="0" applyFont="0" applyFill="0" applyBorder="0"/>
    <xf numFmtId="0" fontId="11" fillId="0" borderId="0"/>
    <xf numFmtId="0" fontId="12" fillId="0" borderId="0"/>
    <xf numFmtId="0" fontId="10" fillId="0" borderId="0"/>
    <xf numFmtId="0" fontId="18" fillId="0" borderId="0"/>
    <xf numFmtId="0" fontId="14" fillId="0" borderId="0"/>
  </cellStyleXfs>
  <cellXfs count="337">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top"/>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7" fillId="5"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8" fillId="0" borderId="1" xfId="0" applyFont="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1" xfId="0" applyFont="1" applyFill="1"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7" fillId="5" borderId="3" xfId="0" applyFont="1" applyFill="1" applyBorder="1" applyAlignment="1">
      <alignment vertical="center" wrapText="1"/>
    </xf>
    <xf numFmtId="0" fontId="8"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vertical="center" wrapText="1"/>
    </xf>
    <xf numFmtId="0" fontId="6" fillId="0" borderId="0" xfId="0" applyFont="1" applyAlignment="1">
      <alignment horizontal="center" vertical="center" wrapText="1"/>
    </xf>
    <xf numFmtId="0" fontId="6" fillId="0" borderId="9" xfId="0" applyFont="1" applyBorder="1" applyAlignment="1">
      <alignment horizontal="center" vertical="center" wrapText="1"/>
    </xf>
    <xf numFmtId="0" fontId="6" fillId="0" borderId="7" xfId="0" applyFont="1" applyBorder="1" applyAlignment="1">
      <alignment horizontal="center" vertical="center" wrapText="1"/>
    </xf>
    <xf numFmtId="0" fontId="7" fillId="5" borderId="10" xfId="0" applyFont="1" applyFill="1" applyBorder="1" applyAlignment="1">
      <alignment vertical="center" wrapText="1"/>
    </xf>
    <xf numFmtId="0" fontId="8" fillId="0" borderId="11" xfId="0" applyFont="1" applyBorder="1" applyAlignment="1">
      <alignment horizontal="center" vertical="center"/>
    </xf>
    <xf numFmtId="0" fontId="8" fillId="0" borderId="1" xfId="0" applyFont="1" applyBorder="1" applyAlignment="1">
      <alignment vertical="center"/>
    </xf>
    <xf numFmtId="0" fontId="3" fillId="0" borderId="10" xfId="0" applyFont="1" applyBorder="1" applyAlignment="1">
      <alignment horizontal="center" vertical="center"/>
    </xf>
    <xf numFmtId="0" fontId="8" fillId="0" borderId="3" xfId="0" applyFont="1" applyBorder="1" applyAlignment="1">
      <alignment horizontal="center" vertical="center"/>
    </xf>
    <xf numFmtId="0" fontId="9" fillId="0" borderId="1" xfId="0" applyFont="1" applyBorder="1" applyAlignment="1">
      <alignment vertical="center" wrapText="1"/>
    </xf>
    <xf numFmtId="1" fontId="0" fillId="0" borderId="1" xfId="0" applyNumberFormat="1" applyBorder="1" applyAlignment="1">
      <alignment horizontal="left" vertical="center" wrapText="1"/>
    </xf>
    <xf numFmtId="0" fontId="0" fillId="0" borderId="0" xfId="0"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10" fillId="0" borderId="0" xfId="0" applyFont="1"/>
    <xf numFmtId="0" fontId="0" fillId="0" borderId="0" xfId="0" applyAlignment="1">
      <alignment horizontal="center"/>
    </xf>
    <xf numFmtId="0" fontId="10" fillId="0" borderId="0" xfId="0" applyFont="1" applyAlignment="1">
      <alignment horizontal="center"/>
    </xf>
    <xf numFmtId="0" fontId="0" fillId="0" borderId="0" xfId="0" applyAlignment="1">
      <alignment horizontal="center" wrapText="1"/>
    </xf>
    <xf numFmtId="0" fontId="16" fillId="0" borderId="0" xfId="0" applyFont="1" applyAlignment="1">
      <alignment horizontal="center" vertical="center" wrapText="1"/>
    </xf>
    <xf numFmtId="0" fontId="15" fillId="0" borderId="0" xfId="0" applyFont="1"/>
    <xf numFmtId="0" fontId="17" fillId="0" borderId="0" xfId="0" applyFont="1" applyAlignment="1">
      <alignment horizontal="center" vertical="center"/>
    </xf>
    <xf numFmtId="0" fontId="17" fillId="0" borderId="0" xfId="0" applyFont="1" applyAlignment="1">
      <alignment vertical="center" wrapText="1"/>
    </xf>
    <xf numFmtId="0" fontId="17" fillId="0" borderId="0" xfId="0" applyFont="1" applyAlignment="1">
      <alignment horizontal="left" vertical="center" wrapText="1"/>
    </xf>
    <xf numFmtId="0" fontId="17" fillId="0" borderId="0" xfId="0" applyFont="1" applyAlignment="1">
      <alignment horizontal="center" vertical="center" wrapText="1"/>
    </xf>
    <xf numFmtId="0" fontId="20" fillId="0" borderId="0" xfId="0" applyFont="1"/>
    <xf numFmtId="0" fontId="19" fillId="0" borderId="0" xfId="3" applyFont="1" applyAlignment="1">
      <alignment vertical="center" wrapText="1"/>
    </xf>
    <xf numFmtId="0" fontId="21" fillId="29" borderId="1" xfId="3" applyFont="1" applyFill="1" applyBorder="1" applyAlignment="1">
      <alignment horizontal="left" vertical="center" wrapText="1"/>
    </xf>
    <xf numFmtId="0" fontId="21" fillId="25" borderId="1" xfId="3" applyFont="1" applyFill="1" applyBorder="1" applyAlignment="1">
      <alignment horizontal="center" vertical="center" wrapText="1"/>
    </xf>
    <xf numFmtId="0" fontId="21" fillId="30" borderId="1" xfId="3" applyFont="1" applyFill="1" applyBorder="1" applyAlignment="1">
      <alignment horizontal="center" vertical="center" wrapText="1"/>
    </xf>
    <xf numFmtId="0" fontId="20" fillId="0" borderId="0" xfId="3" applyFont="1" applyAlignment="1">
      <alignment vertical="center" wrapText="1"/>
    </xf>
    <xf numFmtId="0" fontId="20" fillId="0" borderId="0" xfId="3" applyFont="1" applyAlignment="1">
      <alignment horizontal="center" vertical="center" wrapText="1"/>
    </xf>
    <xf numFmtId="0" fontId="21" fillId="31" borderId="1" xfId="3" applyFont="1" applyFill="1" applyBorder="1" applyAlignment="1">
      <alignment horizontal="left" vertical="center" wrapText="1"/>
    </xf>
    <xf numFmtId="0" fontId="21" fillId="26" borderId="1" xfId="3" applyFont="1" applyFill="1" applyBorder="1" applyAlignment="1">
      <alignment horizontal="center" vertical="center" wrapText="1"/>
    </xf>
    <xf numFmtId="0" fontId="21" fillId="32" borderId="1" xfId="3" applyFont="1" applyFill="1" applyBorder="1" applyAlignment="1">
      <alignment horizontal="center" vertical="center" wrapText="1"/>
    </xf>
    <xf numFmtId="0" fontId="20" fillId="0" borderId="0" xfId="0" applyFont="1" applyAlignment="1">
      <alignment wrapText="1"/>
    </xf>
    <xf numFmtId="0" fontId="22" fillId="0" borderId="0" xfId="3" applyFont="1" applyAlignment="1">
      <alignment horizontal="left" vertical="center" wrapText="1"/>
    </xf>
    <xf numFmtId="0" fontId="22" fillId="0" borderId="0" xfId="3" applyFont="1" applyAlignment="1">
      <alignment horizontal="center" vertical="center" wrapText="1"/>
    </xf>
    <xf numFmtId="0" fontId="20" fillId="0" borderId="0" xfId="0" applyFont="1" applyAlignment="1">
      <alignment vertical="center"/>
    </xf>
    <xf numFmtId="0" fontId="24" fillId="0" borderId="0" xfId="0" applyFont="1" applyAlignment="1">
      <alignment horizontal="left"/>
    </xf>
    <xf numFmtId="0" fontId="24" fillId="0" borderId="0" xfId="0" applyFont="1" applyAlignment="1">
      <alignment horizontal="center"/>
    </xf>
    <xf numFmtId="0" fontId="20" fillId="0" borderId="0" xfId="0" applyFont="1" applyAlignment="1">
      <alignment horizontal="left"/>
    </xf>
    <xf numFmtId="0" fontId="20" fillId="0" borderId="0" xfId="0" applyFont="1" applyAlignment="1">
      <alignment horizontal="center"/>
    </xf>
    <xf numFmtId="0" fontId="24" fillId="19" borderId="1" xfId="3" applyFont="1" applyFill="1" applyBorder="1" applyAlignment="1">
      <alignment horizontal="center" vertical="center" wrapText="1"/>
    </xf>
    <xf numFmtId="0" fontId="24" fillId="19" borderId="1" xfId="3" applyFont="1" applyFill="1" applyBorder="1" applyAlignment="1">
      <alignment horizontal="center" vertical="center"/>
    </xf>
    <xf numFmtId="0" fontId="20" fillId="20" borderId="1" xfId="3" applyFont="1" applyFill="1" applyBorder="1" applyAlignment="1">
      <alignment horizontal="center" vertical="top"/>
    </xf>
    <xf numFmtId="0" fontId="20" fillId="22" borderId="1" xfId="3" applyFont="1" applyFill="1" applyBorder="1" applyAlignment="1">
      <alignment horizontal="center" vertical="top"/>
    </xf>
    <xf numFmtId="0" fontId="20" fillId="20" borderId="1" xfId="3" applyFont="1" applyFill="1" applyBorder="1" applyAlignment="1">
      <alignment horizontal="center" vertical="center"/>
    </xf>
    <xf numFmtId="0" fontId="20" fillId="22" borderId="1" xfId="3" applyFont="1" applyFill="1" applyBorder="1" applyAlignment="1">
      <alignment horizontal="center" vertical="center"/>
    </xf>
    <xf numFmtId="0" fontId="20" fillId="33" borderId="1" xfId="3" applyFont="1" applyFill="1" applyBorder="1" applyAlignment="1">
      <alignment horizontal="center" vertical="center"/>
    </xf>
    <xf numFmtId="0" fontId="20" fillId="20" borderId="0" xfId="0" applyFont="1" applyFill="1" applyAlignment="1">
      <alignment horizontal="center"/>
    </xf>
    <xf numFmtId="0" fontId="32" fillId="18" borderId="1" xfId="3" applyFont="1" applyFill="1" applyBorder="1" applyAlignment="1">
      <alignment horizontal="center" vertical="center" wrapText="1"/>
    </xf>
    <xf numFmtId="0" fontId="32" fillId="18" borderId="1" xfId="3" applyFont="1" applyFill="1" applyBorder="1" applyAlignment="1">
      <alignment horizontal="center" wrapText="1"/>
    </xf>
    <xf numFmtId="0" fontId="0" fillId="20" borderId="0" xfId="0" applyFill="1"/>
    <xf numFmtId="0" fontId="34" fillId="20" borderId="0" xfId="0" applyFont="1" applyFill="1" applyAlignment="1">
      <alignment horizontal="left" vertical="center"/>
    </xf>
    <xf numFmtId="0" fontId="35" fillId="20" borderId="0" xfId="0" applyFont="1" applyFill="1" applyAlignment="1">
      <alignment horizontal="left" vertical="center"/>
    </xf>
    <xf numFmtId="0" fontId="31" fillId="23" borderId="1" xfId="0" applyFont="1" applyFill="1" applyBorder="1" applyAlignment="1">
      <alignment horizontal="left" vertical="center"/>
    </xf>
    <xf numFmtId="0" fontId="31" fillId="23" borderId="1" xfId="0" applyFont="1" applyFill="1" applyBorder="1" applyAlignment="1">
      <alignment horizontal="center" vertical="center"/>
    </xf>
    <xf numFmtId="0" fontId="33" fillId="0" borderId="0" xfId="0" applyFont="1"/>
    <xf numFmtId="0" fontId="0" fillId="20" borderId="0" xfId="0" applyFill="1" applyAlignment="1">
      <alignment wrapText="1"/>
    </xf>
    <xf numFmtId="0" fontId="31" fillId="23" borderId="1" xfId="0" applyFont="1" applyFill="1" applyBorder="1" applyAlignment="1">
      <alignment horizontal="center" vertical="center" wrapText="1"/>
    </xf>
    <xf numFmtId="0" fontId="16" fillId="0" borderId="0" xfId="0" applyFont="1" applyAlignment="1">
      <alignment vertical="center" wrapText="1"/>
    </xf>
    <xf numFmtId="0" fontId="26" fillId="23" borderId="1" xfId="0" applyFont="1" applyFill="1" applyBorder="1" applyAlignment="1">
      <alignment horizontal="center" vertical="top"/>
    </xf>
    <xf numFmtId="0" fontId="20" fillId="20" borderId="1" xfId="0" applyFont="1" applyFill="1" applyBorder="1" applyAlignment="1">
      <alignment horizontal="center" vertical="top"/>
    </xf>
    <xf numFmtId="0" fontId="20" fillId="20" borderId="1" xfId="0" applyFont="1" applyFill="1" applyBorder="1" applyAlignment="1">
      <alignment horizontal="left" vertical="top" wrapText="1"/>
    </xf>
    <xf numFmtId="0" fontId="20" fillId="22" borderId="1" xfId="0" applyFont="1" applyFill="1" applyBorder="1" applyAlignment="1">
      <alignment horizontal="center" vertical="top"/>
    </xf>
    <xf numFmtId="0" fontId="20" fillId="22" borderId="1" xfId="0" applyFont="1" applyFill="1" applyBorder="1" applyAlignment="1">
      <alignment horizontal="left" vertical="top" wrapText="1"/>
    </xf>
    <xf numFmtId="0" fontId="20" fillId="20" borderId="1" xfId="0" applyFont="1" applyFill="1" applyBorder="1" applyAlignment="1">
      <alignment vertical="top" wrapText="1"/>
    </xf>
    <xf numFmtId="0" fontId="20" fillId="22" borderId="1" xfId="0" applyFont="1" applyFill="1" applyBorder="1" applyAlignment="1">
      <alignment vertical="top" wrapText="1"/>
    </xf>
    <xf numFmtId="0" fontId="42" fillId="23" borderId="1" xfId="0" applyFont="1" applyFill="1" applyBorder="1" applyAlignment="1">
      <alignment horizontal="left" vertical="top"/>
    </xf>
    <xf numFmtId="0" fontId="0" fillId="20" borderId="0" xfId="0" applyFill="1" applyAlignment="1">
      <alignment vertical="top"/>
    </xf>
    <xf numFmtId="0" fontId="37" fillId="23" borderId="4" xfId="0" applyFont="1" applyFill="1" applyBorder="1" applyAlignment="1">
      <alignment vertical="center"/>
    </xf>
    <xf numFmtId="0" fontId="37" fillId="23" borderId="10" xfId="0" applyFont="1" applyFill="1" applyBorder="1" applyAlignment="1">
      <alignment vertical="center"/>
    </xf>
    <xf numFmtId="0" fontId="21" fillId="20" borderId="1" xfId="0" applyFont="1" applyFill="1" applyBorder="1" applyAlignment="1">
      <alignment horizontal="center" vertical="top" wrapText="1"/>
    </xf>
    <xf numFmtId="0" fontId="21" fillId="20" borderId="1" xfId="0" applyFont="1" applyFill="1" applyBorder="1" applyAlignment="1">
      <alignment horizontal="left" vertical="top" wrapText="1"/>
    </xf>
    <xf numFmtId="0" fontId="21" fillId="22" borderId="1" xfId="0" applyFont="1" applyFill="1" applyBorder="1" applyAlignment="1">
      <alignment horizontal="center" vertical="top" wrapText="1"/>
    </xf>
    <xf numFmtId="0" fontId="21" fillId="22" borderId="1" xfId="0" applyFont="1" applyFill="1" applyBorder="1" applyAlignment="1">
      <alignment horizontal="left" vertical="top" wrapText="1"/>
    </xf>
    <xf numFmtId="0" fontId="42" fillId="23" borderId="4" xfId="0" applyFont="1" applyFill="1" applyBorder="1" applyAlignment="1">
      <alignment vertical="center"/>
    </xf>
    <xf numFmtId="0" fontId="42" fillId="23" borderId="10" xfId="0" applyFont="1" applyFill="1" applyBorder="1" applyAlignment="1">
      <alignment vertical="center"/>
    </xf>
    <xf numFmtId="0" fontId="44" fillId="0" borderId="0" xfId="0" applyFont="1"/>
    <xf numFmtId="0" fontId="0" fillId="20" borderId="0" xfId="0" applyFill="1" applyAlignment="1">
      <alignment vertical="center"/>
    </xf>
    <xf numFmtId="0" fontId="0" fillId="20" borderId="0" xfId="0" applyFill="1" applyAlignment="1">
      <alignment horizontal="center" vertical="center"/>
    </xf>
    <xf numFmtId="0" fontId="20" fillId="14" borderId="1" xfId="0" applyFont="1" applyFill="1" applyBorder="1" applyAlignment="1">
      <alignment horizontal="center" vertical="center"/>
    </xf>
    <xf numFmtId="0" fontId="20" fillId="14" borderId="1" xfId="0" applyFont="1" applyFill="1" applyBorder="1" applyAlignment="1">
      <alignment horizontal="center" vertical="center" wrapText="1"/>
    </xf>
    <xf numFmtId="0" fontId="20" fillId="15" borderId="1" xfId="0" applyFont="1" applyFill="1" applyBorder="1" applyAlignment="1">
      <alignment horizontal="center" vertical="center" wrapText="1"/>
    </xf>
    <xf numFmtId="0" fontId="20" fillId="16" borderId="1" xfId="0" applyFont="1" applyFill="1" applyBorder="1" applyAlignment="1">
      <alignment horizontal="center" vertical="center"/>
    </xf>
    <xf numFmtId="0" fontId="20" fillId="16" borderId="1" xfId="0" applyFont="1" applyFill="1" applyBorder="1" applyAlignment="1">
      <alignment horizontal="center" vertical="center" wrapText="1"/>
    </xf>
    <xf numFmtId="0" fontId="21" fillId="17" borderId="1" xfId="0" applyFont="1" applyFill="1" applyBorder="1" applyAlignment="1">
      <alignment horizontal="center" vertical="center"/>
    </xf>
    <xf numFmtId="0" fontId="21" fillId="17" borderId="1" xfId="0" applyFont="1" applyFill="1" applyBorder="1" applyAlignment="1">
      <alignment horizontal="center" vertical="center" wrapText="1"/>
    </xf>
    <xf numFmtId="0" fontId="14" fillId="0" borderId="0" xfId="7"/>
    <xf numFmtId="0" fontId="0" fillId="20" borderId="0" xfId="0" applyFill="1" applyProtection="1">
      <protection hidden="1"/>
    </xf>
    <xf numFmtId="0" fontId="0" fillId="0" borderId="0" xfId="0" applyProtection="1">
      <protection hidden="1"/>
    </xf>
    <xf numFmtId="0" fontId="40" fillId="0" borderId="0" xfId="0" applyFont="1" applyProtection="1">
      <protection hidden="1"/>
    </xf>
    <xf numFmtId="0" fontId="25" fillId="21" borderId="2" xfId="0" applyFont="1" applyFill="1" applyBorder="1" applyAlignment="1" applyProtection="1">
      <alignment horizontal="center" vertical="center" wrapText="1"/>
      <protection hidden="1"/>
    </xf>
    <xf numFmtId="0" fontId="41" fillId="20" borderId="0" xfId="0" applyFont="1" applyFill="1" applyAlignment="1" applyProtection="1">
      <alignment horizontal="center" vertical="center"/>
      <protection hidden="1"/>
    </xf>
    <xf numFmtId="0" fontId="30" fillId="0" borderId="12" xfId="0" applyFont="1" applyBorder="1" applyAlignment="1" applyProtection="1">
      <alignment horizontal="center" vertical="center"/>
      <protection hidden="1"/>
    </xf>
    <xf numFmtId="0" fontId="32" fillId="12" borderId="12" xfId="0" applyFont="1" applyFill="1" applyBorder="1" applyAlignment="1" applyProtection="1">
      <alignment horizontal="left" vertical="center"/>
      <protection hidden="1"/>
    </xf>
    <xf numFmtId="0" fontId="32" fillId="12" borderId="12" xfId="0" applyFont="1" applyFill="1" applyBorder="1" applyAlignment="1" applyProtection="1">
      <alignment horizontal="center" vertical="center"/>
      <protection hidden="1"/>
    </xf>
    <xf numFmtId="165" fontId="32" fillId="12" borderId="12" xfId="0" applyNumberFormat="1" applyFont="1" applyFill="1" applyBorder="1" applyAlignment="1" applyProtection="1">
      <alignment horizontal="center" vertical="center"/>
      <protection hidden="1"/>
    </xf>
    <xf numFmtId="165" fontId="41" fillId="0" borderId="0" xfId="0" applyNumberFormat="1" applyFont="1" applyAlignment="1" applyProtection="1">
      <alignment horizontal="center" vertical="center"/>
      <protection hidden="1"/>
    </xf>
    <xf numFmtId="0" fontId="41" fillId="0" borderId="0" xfId="0" applyFont="1" applyAlignment="1" applyProtection="1">
      <alignment horizontal="center" vertical="center"/>
      <protection hidden="1"/>
    </xf>
    <xf numFmtId="0" fontId="0" fillId="20" borderId="0" xfId="0" applyFill="1" applyAlignment="1" applyProtection="1">
      <alignment horizontal="center" vertical="center"/>
      <protection hidden="1"/>
    </xf>
    <xf numFmtId="0" fontId="27" fillId="0" borderId="13" xfId="0" applyFont="1" applyBorder="1" applyAlignment="1" applyProtection="1">
      <alignment horizontal="left" vertical="center"/>
      <protection hidden="1"/>
    </xf>
    <xf numFmtId="0" fontId="20" fillId="0" borderId="13" xfId="0" applyFont="1" applyBorder="1" applyAlignment="1" applyProtection="1">
      <alignment horizontal="center" vertical="center"/>
      <protection hidden="1"/>
    </xf>
    <xf numFmtId="0" fontId="20" fillId="0" borderId="13" xfId="0" applyFont="1" applyBorder="1" applyAlignment="1" applyProtection="1">
      <alignment horizontal="left" vertical="center" wrapText="1"/>
      <protection hidden="1"/>
    </xf>
    <xf numFmtId="0" fontId="20" fillId="8" borderId="13" xfId="0" applyFont="1" applyFill="1" applyBorder="1" applyAlignment="1" applyProtection="1">
      <alignment horizontal="center" vertical="center"/>
      <protection hidden="1"/>
    </xf>
    <xf numFmtId="0" fontId="20" fillId="9" borderId="13" xfId="0" applyFont="1" applyFill="1" applyBorder="1" applyAlignment="1" applyProtection="1">
      <alignment horizontal="center" vertical="center"/>
      <protection hidden="1"/>
    </xf>
    <xf numFmtId="0" fontId="20" fillId="10" borderId="13" xfId="0" applyFont="1" applyFill="1" applyBorder="1" applyAlignment="1" applyProtection="1">
      <alignment horizontal="center" vertical="center"/>
      <protection hidden="1"/>
    </xf>
    <xf numFmtId="0" fontId="20" fillId="11" borderId="13" xfId="0" applyFont="1" applyFill="1" applyBorder="1" applyAlignment="1" applyProtection="1">
      <alignment horizontal="center" vertical="center"/>
      <protection hidden="1"/>
    </xf>
    <xf numFmtId="0" fontId="0" fillId="0" borderId="0" xfId="0" applyAlignment="1" applyProtection="1">
      <alignment horizontal="center" vertical="center"/>
      <protection hidden="1"/>
    </xf>
    <xf numFmtId="0" fontId="30" fillId="0" borderId="13" xfId="0" applyFont="1" applyBorder="1" applyAlignment="1" applyProtection="1">
      <alignment horizontal="center" vertical="center"/>
      <protection hidden="1"/>
    </xf>
    <xf numFmtId="0" fontId="32" fillId="12" borderId="13" xfId="0" applyFont="1" applyFill="1" applyBorder="1" applyAlignment="1" applyProtection="1">
      <alignment horizontal="left" vertical="center"/>
      <protection hidden="1"/>
    </xf>
    <xf numFmtId="0" fontId="32" fillId="12" borderId="13" xfId="0" applyFont="1" applyFill="1" applyBorder="1" applyAlignment="1" applyProtection="1">
      <alignment horizontal="center" vertical="center" wrapText="1"/>
      <protection hidden="1"/>
    </xf>
    <xf numFmtId="165" fontId="32" fillId="12" borderId="13" xfId="0" applyNumberFormat="1" applyFont="1" applyFill="1" applyBorder="1" applyAlignment="1" applyProtection="1">
      <alignment horizontal="center" vertical="center"/>
      <protection hidden="1"/>
    </xf>
    <xf numFmtId="0" fontId="0" fillId="20" borderId="0" xfId="0" applyFill="1" applyAlignment="1" applyProtection="1">
      <alignment vertical="center"/>
      <protection hidden="1"/>
    </xf>
    <xf numFmtId="0" fontId="27" fillId="0" borderId="13" xfId="0" applyFont="1" applyBorder="1" applyAlignment="1" applyProtection="1">
      <alignment vertical="center"/>
      <protection hidden="1"/>
    </xf>
    <xf numFmtId="0" fontId="20" fillId="0" borderId="13" xfId="0" applyFont="1" applyBorder="1" applyAlignment="1" applyProtection="1">
      <alignment vertical="center" wrapText="1"/>
      <protection hidden="1"/>
    </xf>
    <xf numFmtId="0" fontId="0" fillId="0" borderId="0" xfId="0" applyAlignment="1" applyProtection="1">
      <alignment vertical="center"/>
      <protection hidden="1"/>
    </xf>
    <xf numFmtId="0" fontId="27" fillId="0" borderId="13" xfId="0" applyFont="1" applyBorder="1" applyProtection="1">
      <protection hidden="1"/>
    </xf>
    <xf numFmtId="49" fontId="20" fillId="20" borderId="0" xfId="0" applyNumberFormat="1" applyFont="1" applyFill="1"/>
    <xf numFmtId="0" fontId="20" fillId="20" borderId="0" xfId="0" applyFont="1" applyFill="1"/>
    <xf numFmtId="166" fontId="20" fillId="0" borderId="1" xfId="0" applyNumberFormat="1" applyFont="1" applyBorder="1" applyAlignment="1">
      <alignment horizontal="left" vertical="top"/>
    </xf>
    <xf numFmtId="166" fontId="20" fillId="0" borderId="3" xfId="0" applyNumberFormat="1" applyFont="1" applyBorder="1" applyAlignment="1">
      <alignment horizontal="left" vertical="top"/>
    </xf>
    <xf numFmtId="166" fontId="20" fillId="0" borderId="1" xfId="0" applyNumberFormat="1" applyFont="1" applyBorder="1" applyAlignment="1">
      <alignment horizontal="left" vertical="top" wrapText="1"/>
    </xf>
    <xf numFmtId="167" fontId="20" fillId="0" borderId="10" xfId="0" applyNumberFormat="1" applyFont="1" applyBorder="1" applyAlignment="1">
      <alignment horizontal="left" vertical="center"/>
    </xf>
    <xf numFmtId="0" fontId="20" fillId="0" borderId="0" xfId="0" applyFont="1" applyAlignment="1">
      <alignment horizontal="left" vertical="top"/>
    </xf>
    <xf numFmtId="166" fontId="20" fillId="0" borderId="6" xfId="0" applyNumberFormat="1" applyFont="1" applyBorder="1" applyAlignment="1">
      <alignment horizontal="left" vertical="top"/>
    </xf>
    <xf numFmtId="166" fontId="20" fillId="0" borderId="8" xfId="0" applyNumberFormat="1" applyFont="1" applyBorder="1" applyAlignment="1">
      <alignment horizontal="left" vertical="top"/>
    </xf>
    <xf numFmtId="0" fontId="20" fillId="0" borderId="0" xfId="0" applyFont="1" applyAlignment="1">
      <alignment vertical="top"/>
    </xf>
    <xf numFmtId="0" fontId="20" fillId="0" borderId="8" xfId="0" applyFont="1" applyBorder="1"/>
    <xf numFmtId="166" fontId="20" fillId="0" borderId="2" xfId="0" applyNumberFormat="1" applyFont="1" applyBorder="1" applyAlignment="1">
      <alignment horizontal="left" vertical="center"/>
    </xf>
    <xf numFmtId="0" fontId="20" fillId="0" borderId="3" xfId="0" applyFont="1" applyBorder="1" applyAlignment="1">
      <alignment horizontal="right" vertical="top"/>
    </xf>
    <xf numFmtId="166" fontId="20" fillId="0" borderId="14" xfId="0" applyNumberFormat="1" applyFont="1" applyBorder="1" applyAlignment="1">
      <alignment horizontal="left" vertical="top"/>
    </xf>
    <xf numFmtId="0" fontId="20" fillId="0" borderId="14" xfId="0" applyFont="1" applyBorder="1" applyAlignment="1">
      <alignment horizontal="left" vertical="top"/>
    </xf>
    <xf numFmtId="0" fontId="20" fillId="0" borderId="11" xfId="0" applyFont="1" applyBorder="1"/>
    <xf numFmtId="49" fontId="20" fillId="0" borderId="0" xfId="0" applyNumberFormat="1" applyFont="1"/>
    <xf numFmtId="168" fontId="20" fillId="0" borderId="10" xfId="0" applyNumberFormat="1" applyFont="1" applyBorder="1" applyAlignment="1" applyProtection="1">
      <alignment horizontal="left" vertical="center"/>
      <protection locked="0"/>
    </xf>
    <xf numFmtId="49" fontId="20" fillId="0" borderId="10" xfId="0" applyNumberFormat="1" applyFont="1" applyBorder="1" applyAlignment="1" applyProtection="1">
      <alignment horizontal="left" vertical="top" wrapText="1"/>
      <protection locked="0"/>
    </xf>
    <xf numFmtId="49" fontId="20" fillId="0" borderId="10" xfId="0" applyNumberFormat="1" applyFont="1" applyBorder="1" applyAlignment="1" applyProtection="1">
      <alignment horizontal="left" vertical="top"/>
      <protection locked="0"/>
    </xf>
    <xf numFmtId="49" fontId="20" fillId="0" borderId="9" xfId="0" applyNumberFormat="1" applyFont="1" applyBorder="1" applyAlignment="1" applyProtection="1">
      <alignment horizontal="left" vertical="top"/>
      <protection locked="0"/>
    </xf>
    <xf numFmtId="166" fontId="20" fillId="0" borderId="2" xfId="0" applyNumberFormat="1" applyFont="1" applyBorder="1" applyAlignment="1">
      <alignment horizontal="left" vertical="top"/>
    </xf>
    <xf numFmtId="0" fontId="20" fillId="0" borderId="14" xfId="0" applyFont="1" applyBorder="1"/>
    <xf numFmtId="0" fontId="20" fillId="0" borderId="3" xfId="0" applyFont="1" applyBorder="1"/>
    <xf numFmtId="0" fontId="20" fillId="0" borderId="10" xfId="0" applyFont="1" applyBorder="1" applyProtection="1">
      <protection locked="0"/>
    </xf>
    <xf numFmtId="0" fontId="20" fillId="0" borderId="0" xfId="0" applyFont="1" applyProtection="1">
      <protection locked="0"/>
    </xf>
    <xf numFmtId="49" fontId="20" fillId="0" borderId="0" xfId="0" applyNumberFormat="1" applyFont="1" applyProtection="1">
      <protection locked="0"/>
    </xf>
    <xf numFmtId="0" fontId="21" fillId="20" borderId="1" xfId="0" applyFont="1" applyFill="1" applyBorder="1" applyAlignment="1" applyProtection="1">
      <alignment horizontal="left" vertical="top" wrapText="1"/>
      <protection locked="0"/>
    </xf>
    <xf numFmtId="0" fontId="21" fillId="22" borderId="1" xfId="0" applyFont="1" applyFill="1" applyBorder="1" applyAlignment="1" applyProtection="1">
      <alignment horizontal="left" vertical="top" wrapText="1"/>
      <protection locked="0"/>
    </xf>
    <xf numFmtId="0" fontId="26" fillId="23" borderId="1" xfId="0" applyFont="1" applyFill="1" applyBorder="1" applyAlignment="1" applyProtection="1">
      <alignment horizontal="left" vertical="top" wrapText="1"/>
      <protection locked="0"/>
    </xf>
    <xf numFmtId="0" fontId="20" fillId="20" borderId="1" xfId="0" applyFont="1" applyFill="1" applyBorder="1" applyAlignment="1" applyProtection="1">
      <alignment horizontal="left" vertical="top" wrapText="1"/>
      <protection locked="0"/>
    </xf>
    <xf numFmtId="0" fontId="20" fillId="22" borderId="1" xfId="0" applyFont="1" applyFill="1" applyBorder="1" applyAlignment="1" applyProtection="1">
      <alignment horizontal="left" vertical="top" wrapText="1"/>
      <protection locked="0"/>
    </xf>
    <xf numFmtId="0" fontId="38" fillId="20" borderId="1" xfId="0" applyFont="1" applyFill="1" applyBorder="1" applyAlignment="1" applyProtection="1">
      <alignment horizontal="left" vertical="top" wrapText="1"/>
      <protection locked="0"/>
    </xf>
    <xf numFmtId="0" fontId="14" fillId="0" borderId="0" xfId="0" applyFont="1" applyAlignment="1">
      <alignment wrapText="1"/>
    </xf>
    <xf numFmtId="0" fontId="26" fillId="23" borderId="1" xfId="0" applyFont="1" applyFill="1" applyBorder="1" applyAlignment="1">
      <alignment horizontal="center" vertical="top" wrapText="1"/>
    </xf>
    <xf numFmtId="0" fontId="31" fillId="23" borderId="1" xfId="0" applyFont="1" applyFill="1" applyBorder="1" applyAlignment="1">
      <alignment horizontal="left" vertical="top"/>
    </xf>
    <xf numFmtId="0" fontId="31" fillId="23" borderId="1" xfId="0" applyFont="1" applyFill="1" applyBorder="1" applyAlignment="1">
      <alignment horizontal="center" vertical="top"/>
    </xf>
    <xf numFmtId="0" fontId="17" fillId="0" borderId="0" xfId="0" applyFont="1" applyAlignment="1">
      <alignment horizontal="center" vertical="top"/>
    </xf>
    <xf numFmtId="0" fontId="17" fillId="0" borderId="0" xfId="0" applyFont="1" applyAlignment="1">
      <alignment horizontal="center" vertical="top" wrapText="1"/>
    </xf>
    <xf numFmtId="0" fontId="20" fillId="22" borderId="1" xfId="0" applyFont="1" applyFill="1" applyBorder="1" applyAlignment="1" applyProtection="1">
      <alignment horizontal="center" vertical="top" wrapText="1"/>
      <protection locked="0"/>
    </xf>
    <xf numFmtId="0" fontId="26" fillId="23" borderId="1" xfId="0" applyFont="1" applyFill="1" applyBorder="1" applyAlignment="1" applyProtection="1">
      <alignment horizontal="center" vertical="top" wrapText="1"/>
      <protection locked="0"/>
    </xf>
    <xf numFmtId="0" fontId="0" fillId="20" borderId="0" xfId="0" applyFill="1" applyAlignment="1" applyProtection="1">
      <alignment vertical="top"/>
      <protection hidden="1"/>
    </xf>
    <xf numFmtId="0" fontId="16" fillId="0" borderId="0" xfId="0" applyFont="1" applyAlignment="1">
      <alignment horizontal="center" vertical="top"/>
    </xf>
    <xf numFmtId="0" fontId="16" fillId="0" borderId="0" xfId="0" applyFont="1" applyAlignment="1" applyProtection="1">
      <alignment horizontal="center" vertical="top"/>
      <protection hidden="1"/>
    </xf>
    <xf numFmtId="0" fontId="16" fillId="0" borderId="0" xfId="0" applyFont="1" applyAlignment="1">
      <alignment horizontal="center" vertical="top" wrapText="1"/>
    </xf>
    <xf numFmtId="0" fontId="31" fillId="23" borderId="1" xfId="0" applyFont="1" applyFill="1" applyBorder="1" applyAlignment="1" applyProtection="1">
      <alignment horizontal="center" vertical="top"/>
      <protection hidden="1"/>
    </xf>
    <xf numFmtId="0" fontId="20" fillId="20" borderId="1" xfId="0" applyFont="1" applyFill="1" applyBorder="1" applyAlignment="1" applyProtection="1">
      <alignment horizontal="center" vertical="top"/>
      <protection hidden="1"/>
    </xf>
    <xf numFmtId="0" fontId="24" fillId="20" borderId="1" xfId="0" applyFont="1" applyFill="1" applyBorder="1" applyAlignment="1">
      <alignment horizontal="center" vertical="top" wrapText="1"/>
    </xf>
    <xf numFmtId="0" fontId="20" fillId="22" borderId="1" xfId="0" applyFont="1" applyFill="1" applyBorder="1" applyAlignment="1" applyProtection="1">
      <alignment horizontal="center" vertical="top"/>
      <protection hidden="1"/>
    </xf>
    <xf numFmtId="0" fontId="24" fillId="22" borderId="1" xfId="0" applyFont="1" applyFill="1" applyBorder="1" applyAlignment="1">
      <alignment horizontal="center" vertical="top" wrapText="1"/>
    </xf>
    <xf numFmtId="0" fontId="0" fillId="0" borderId="0" xfId="0" applyAlignment="1" applyProtection="1">
      <alignment vertical="top"/>
      <protection hidden="1"/>
    </xf>
    <xf numFmtId="0" fontId="0" fillId="20" borderId="0" xfId="0" applyFill="1" applyAlignment="1" applyProtection="1">
      <alignment horizontal="left" vertical="top" wrapText="1"/>
      <protection hidden="1"/>
    </xf>
    <xf numFmtId="0" fontId="26" fillId="23" borderId="1" xfId="0" applyFont="1" applyFill="1" applyBorder="1" applyAlignment="1">
      <alignment horizontal="left" vertical="top" wrapText="1"/>
    </xf>
    <xf numFmtId="0" fontId="35" fillId="20" borderId="0" xfId="0" applyFont="1" applyFill="1" applyAlignment="1" applyProtection="1">
      <alignment horizontal="left" vertical="top"/>
      <protection hidden="1"/>
    </xf>
    <xf numFmtId="0" fontId="37" fillId="23" borderId="1" xfId="0" applyFont="1" applyFill="1" applyBorder="1" applyAlignment="1">
      <alignment horizontal="left" vertical="top"/>
    </xf>
    <xf numFmtId="0" fontId="21" fillId="20" borderId="1" xfId="0" applyFont="1" applyFill="1" applyBorder="1" applyAlignment="1">
      <alignment horizontal="center" vertical="top"/>
    </xf>
    <xf numFmtId="0" fontId="0" fillId="20" borderId="0" xfId="0" applyFill="1" applyAlignment="1" applyProtection="1">
      <alignment horizontal="center" vertical="top" wrapText="1"/>
      <protection hidden="1"/>
    </xf>
    <xf numFmtId="0" fontId="22" fillId="20" borderId="1" xfId="0" applyFont="1" applyFill="1" applyBorder="1" applyAlignment="1">
      <alignment horizontal="center" vertical="top" wrapText="1"/>
    </xf>
    <xf numFmtId="0" fontId="0" fillId="20" borderId="0" xfId="0" applyFill="1" applyAlignment="1" applyProtection="1">
      <alignment horizontal="center" vertical="top"/>
      <protection hidden="1"/>
    </xf>
    <xf numFmtId="0" fontId="21" fillId="20" borderId="1" xfId="0" applyFont="1" applyFill="1" applyBorder="1" applyAlignment="1" applyProtection="1">
      <alignment horizontal="center" vertical="top" wrapText="1"/>
      <protection locked="0"/>
    </xf>
    <xf numFmtId="0" fontId="4" fillId="2" borderId="2" xfId="0" applyFont="1" applyFill="1" applyBorder="1" applyAlignment="1">
      <alignment horizontal="center" vertical="center"/>
    </xf>
    <xf numFmtId="0" fontId="4"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6" borderId="1" xfId="0" applyFont="1" applyFill="1" applyBorder="1" applyAlignment="1">
      <alignment vertical="center"/>
    </xf>
    <xf numFmtId="0" fontId="4" fillId="7" borderId="1" xfId="0" applyFont="1" applyFill="1" applyBorder="1" applyAlignment="1">
      <alignment horizontal="center" vertical="center"/>
    </xf>
    <xf numFmtId="0" fontId="25" fillId="37" borderId="2" xfId="0" applyFont="1" applyFill="1" applyBorder="1" applyAlignment="1" applyProtection="1">
      <alignment horizontal="center" vertical="center" wrapText="1"/>
      <protection hidden="1"/>
    </xf>
    <xf numFmtId="0" fontId="25" fillId="21" borderId="2" xfId="0" applyFont="1" applyFill="1" applyBorder="1" applyAlignment="1" applyProtection="1">
      <alignment horizontal="left" vertical="center" wrapText="1"/>
      <protection hidden="1"/>
    </xf>
    <xf numFmtId="0" fontId="21" fillId="24" borderId="1" xfId="3" applyFont="1" applyFill="1" applyBorder="1" applyAlignment="1">
      <alignment horizontal="center" vertical="center" wrapText="1"/>
    </xf>
    <xf numFmtId="0" fontId="21" fillId="27" borderId="1" xfId="3" applyFont="1" applyFill="1" applyBorder="1" applyAlignment="1">
      <alignment horizontal="center" vertical="center" wrapText="1"/>
    </xf>
    <xf numFmtId="0" fontId="21" fillId="36" borderId="1" xfId="3" applyFont="1" applyFill="1" applyBorder="1" applyAlignment="1">
      <alignment horizontal="center" vertical="center" wrapText="1"/>
    </xf>
    <xf numFmtId="0" fontId="21" fillId="28" borderId="1" xfId="3" applyFont="1" applyFill="1" applyBorder="1" applyAlignment="1">
      <alignment horizontal="center" vertical="center" wrapText="1"/>
    </xf>
    <xf numFmtId="0" fontId="42" fillId="21" borderId="3" xfId="0" applyFont="1" applyFill="1" applyBorder="1" applyAlignment="1">
      <alignment horizontal="center" vertical="center" wrapText="1"/>
    </xf>
    <xf numFmtId="0" fontId="42" fillId="34" borderId="4" xfId="0" applyFont="1" applyFill="1" applyBorder="1" applyAlignment="1">
      <alignment horizontal="left" vertical="center" wrapText="1"/>
    </xf>
    <xf numFmtId="0" fontId="42" fillId="34" borderId="10" xfId="0" applyFont="1" applyFill="1" applyBorder="1" applyAlignment="1">
      <alignment horizontal="left" vertical="center" wrapText="1"/>
    </xf>
    <xf numFmtId="169" fontId="20" fillId="0" borderId="10" xfId="0" applyNumberFormat="1" applyFont="1" applyBorder="1" applyAlignment="1" applyProtection="1">
      <alignment horizontal="left" vertical="center"/>
      <protection locked="0"/>
    </xf>
    <xf numFmtId="0" fontId="14" fillId="0" borderId="0" xfId="0" applyFont="1"/>
    <xf numFmtId="0" fontId="42" fillId="23" borderId="4" xfId="0" applyFont="1" applyFill="1" applyBorder="1" applyAlignment="1">
      <alignment horizontal="center" vertical="center"/>
    </xf>
    <xf numFmtId="0" fontId="42" fillId="23" borderId="10" xfId="0" applyFont="1" applyFill="1" applyBorder="1" applyAlignment="1">
      <alignment horizontal="center" vertical="center"/>
    </xf>
    <xf numFmtId="0" fontId="45" fillId="20" borderId="0" xfId="0" applyFont="1" applyFill="1" applyAlignment="1" applyProtection="1">
      <alignment horizontal="center" vertical="center" wrapText="1"/>
      <protection hidden="1"/>
    </xf>
    <xf numFmtId="0" fontId="25" fillId="23" borderId="1" xfId="0" applyFont="1" applyFill="1" applyBorder="1" applyAlignment="1">
      <alignment horizontal="center" vertical="center" wrapText="1"/>
    </xf>
    <xf numFmtId="0" fontId="45" fillId="20" borderId="1" xfId="0" applyFont="1" applyFill="1" applyBorder="1" applyAlignment="1">
      <alignment horizontal="center" vertical="center" wrapText="1"/>
    </xf>
    <xf numFmtId="0" fontId="45" fillId="22" borderId="1" xfId="0" applyFont="1" applyFill="1" applyBorder="1" applyAlignment="1">
      <alignment horizontal="center" vertical="center" wrapText="1"/>
    </xf>
    <xf numFmtId="0" fontId="45" fillId="0" borderId="0" xfId="0" applyFont="1" applyAlignment="1">
      <alignment horizontal="center" vertical="center" wrapText="1"/>
    </xf>
    <xf numFmtId="0" fontId="26" fillId="23" borderId="10" xfId="0" applyFont="1" applyFill="1" applyBorder="1" applyAlignment="1">
      <alignment horizontal="left" vertical="top" wrapText="1"/>
    </xf>
    <xf numFmtId="0" fontId="42" fillId="23" borderId="7" xfId="0" applyFont="1" applyFill="1" applyBorder="1" applyAlignment="1">
      <alignment horizontal="left" vertical="top"/>
    </xf>
    <xf numFmtId="0" fontId="26" fillId="23" borderId="7" xfId="0" applyFont="1" applyFill="1" applyBorder="1" applyAlignment="1">
      <alignment horizontal="left" vertical="top" wrapText="1"/>
    </xf>
    <xf numFmtId="0" fontId="25" fillId="23" borderId="7" xfId="0" applyFont="1" applyFill="1" applyBorder="1" applyAlignment="1">
      <alignment horizontal="center" vertical="center" wrapText="1"/>
    </xf>
    <xf numFmtId="0" fontId="42" fillId="23" borderId="3" xfId="0" applyFont="1" applyFill="1" applyBorder="1" applyAlignment="1">
      <alignment horizontal="left" vertical="top"/>
    </xf>
    <xf numFmtId="0" fontId="42" fillId="23" borderId="4" xfId="0" applyFont="1" applyFill="1" applyBorder="1" applyAlignment="1">
      <alignment horizontal="left" vertical="top"/>
    </xf>
    <xf numFmtId="0" fontId="25" fillId="23" borderId="4" xfId="0" applyFont="1" applyFill="1" applyBorder="1" applyAlignment="1">
      <alignment horizontal="center" vertical="center" wrapText="1"/>
    </xf>
    <xf numFmtId="0" fontId="25" fillId="38" borderId="2" xfId="0" applyFont="1" applyFill="1" applyBorder="1" applyAlignment="1" applyProtection="1">
      <alignment horizontal="center" vertical="center" wrapText="1"/>
      <protection hidden="1"/>
    </xf>
    <xf numFmtId="0" fontId="25" fillId="38" borderId="5" xfId="0" applyFont="1" applyFill="1" applyBorder="1" applyAlignment="1" applyProtection="1">
      <alignment horizontal="center" vertical="center" wrapText="1"/>
      <protection hidden="1"/>
    </xf>
    <xf numFmtId="0" fontId="25" fillId="38" borderId="1" xfId="0" applyFont="1" applyFill="1" applyBorder="1" applyAlignment="1" applyProtection="1">
      <alignment horizontal="center" vertical="center" wrapText="1"/>
      <protection hidden="1"/>
    </xf>
    <xf numFmtId="0" fontId="25" fillId="39" borderId="2" xfId="0" applyFont="1" applyFill="1" applyBorder="1" applyAlignment="1" applyProtection="1">
      <alignment horizontal="center" vertical="center" wrapText="1"/>
      <protection hidden="1"/>
    </xf>
    <xf numFmtId="0" fontId="21" fillId="22" borderId="1" xfId="0" applyFont="1" applyFill="1" applyBorder="1" applyAlignment="1" applyProtection="1">
      <alignment horizontal="center" vertical="center" wrapText="1"/>
      <protection locked="0"/>
    </xf>
    <xf numFmtId="0" fontId="20" fillId="20" borderId="1" xfId="0" applyFont="1" applyFill="1" applyBorder="1" applyAlignment="1" applyProtection="1">
      <alignment horizontal="center" vertical="center" wrapText="1"/>
      <protection locked="0"/>
    </xf>
    <xf numFmtId="0" fontId="20" fillId="20" borderId="1" xfId="0" applyFont="1" applyFill="1" applyBorder="1" applyAlignment="1" applyProtection="1">
      <alignment horizontal="left" vertical="center" wrapText="1"/>
      <protection locked="0"/>
    </xf>
    <xf numFmtId="0" fontId="42" fillId="34" borderId="4" xfId="0" applyFont="1" applyFill="1" applyBorder="1" applyAlignment="1">
      <alignment vertical="center" wrapText="1"/>
    </xf>
    <xf numFmtId="0" fontId="42" fillId="34" borderId="10" xfId="0" applyFont="1" applyFill="1" applyBorder="1" applyAlignment="1">
      <alignment vertical="center" wrapText="1"/>
    </xf>
    <xf numFmtId="0" fontId="42" fillId="21" borderId="10" xfId="0" applyFont="1" applyFill="1" applyBorder="1" applyAlignment="1">
      <alignment vertical="center" wrapText="1"/>
    </xf>
    <xf numFmtId="0" fontId="20" fillId="20" borderId="0" xfId="0" applyFont="1" applyFill="1" applyAlignment="1">
      <alignment vertical="center"/>
    </xf>
    <xf numFmtId="0" fontId="20" fillId="20" borderId="0" xfId="0" applyFont="1" applyFill="1" applyAlignment="1" applyProtection="1">
      <alignment vertical="center"/>
      <protection hidden="1"/>
    </xf>
    <xf numFmtId="0" fontId="36" fillId="20" borderId="0" xfId="0" applyFont="1" applyFill="1" applyAlignment="1" applyProtection="1">
      <alignment horizontal="left" vertical="center"/>
      <protection hidden="1"/>
    </xf>
    <xf numFmtId="0" fontId="0" fillId="20" borderId="0" xfId="0" applyFill="1" applyAlignment="1" applyProtection="1">
      <alignment wrapText="1"/>
      <protection hidden="1"/>
    </xf>
    <xf numFmtId="0" fontId="42" fillId="21" borderId="2" xfId="0" applyFont="1" applyFill="1" applyBorder="1" applyAlignment="1" applyProtection="1">
      <alignment horizontal="center" vertical="top" wrapText="1"/>
      <protection hidden="1"/>
    </xf>
    <xf numFmtId="0" fontId="42" fillId="21" borderId="2" xfId="0" applyFont="1" applyFill="1" applyBorder="1" applyAlignment="1" applyProtection="1">
      <alignment horizontal="center" vertical="center" wrapText="1"/>
      <protection hidden="1"/>
    </xf>
    <xf numFmtId="0" fontId="42" fillId="21" borderId="3" xfId="0" applyFont="1" applyFill="1" applyBorder="1" applyAlignment="1" applyProtection="1">
      <alignment horizontal="center" vertical="center" wrapText="1"/>
      <protection hidden="1"/>
    </xf>
    <xf numFmtId="0" fontId="42" fillId="34" borderId="3" xfId="0" applyFont="1" applyFill="1" applyBorder="1" applyAlignment="1" applyProtection="1">
      <alignment vertical="center"/>
      <protection hidden="1"/>
    </xf>
    <xf numFmtId="0" fontId="42" fillId="34" borderId="4" xfId="0" applyFont="1" applyFill="1" applyBorder="1" applyAlignment="1" applyProtection="1">
      <alignment vertical="center" wrapText="1"/>
      <protection hidden="1"/>
    </xf>
    <xf numFmtId="0" fontId="42" fillId="23" borderId="3" xfId="0" applyFont="1" applyFill="1" applyBorder="1" applyAlignment="1" applyProtection="1">
      <alignment vertical="center"/>
      <protection hidden="1"/>
    </xf>
    <xf numFmtId="0" fontId="42" fillId="23" borderId="4" xfId="0" applyFont="1" applyFill="1" applyBorder="1" applyAlignment="1" applyProtection="1">
      <alignment vertical="center"/>
      <protection hidden="1"/>
    </xf>
    <xf numFmtId="0" fontId="42" fillId="23" borderId="4" xfId="0" applyFont="1" applyFill="1" applyBorder="1" applyAlignment="1" applyProtection="1">
      <alignment horizontal="center" vertical="center"/>
      <protection hidden="1"/>
    </xf>
    <xf numFmtId="0" fontId="21" fillId="20" borderId="1" xfId="0" applyFont="1" applyFill="1" applyBorder="1" applyAlignment="1" applyProtection="1">
      <alignment horizontal="left" vertical="top" wrapText="1"/>
      <protection hidden="1"/>
    </xf>
    <xf numFmtId="0" fontId="21" fillId="22" borderId="1" xfId="0" applyFont="1" applyFill="1" applyBorder="1" applyAlignment="1" applyProtection="1">
      <alignment horizontal="left" vertical="top" wrapText="1"/>
      <protection hidden="1"/>
    </xf>
    <xf numFmtId="0" fontId="37" fillId="23" borderId="4" xfId="0" applyFont="1" applyFill="1" applyBorder="1" applyAlignment="1" applyProtection="1">
      <alignment vertical="center"/>
      <protection hidden="1"/>
    </xf>
    <xf numFmtId="0" fontId="42" fillId="34" borderId="3" xfId="0" applyFont="1" applyFill="1" applyBorder="1" applyAlignment="1" applyProtection="1">
      <alignment horizontal="left" vertical="center"/>
      <protection hidden="1"/>
    </xf>
    <xf numFmtId="0" fontId="42" fillId="34" borderId="4" xfId="0" applyFont="1" applyFill="1" applyBorder="1" applyAlignment="1" applyProtection="1">
      <alignment horizontal="left" vertical="center" wrapText="1"/>
      <protection hidden="1"/>
    </xf>
    <xf numFmtId="0" fontId="0" fillId="0" borderId="0" xfId="0" applyAlignment="1" applyProtection="1">
      <alignment horizontal="center" vertical="top"/>
      <protection hidden="1"/>
    </xf>
    <xf numFmtId="0" fontId="0" fillId="0" borderId="0" xfId="0" applyAlignment="1" applyProtection="1">
      <alignment vertical="top" wrapText="1"/>
      <protection hidden="1"/>
    </xf>
    <xf numFmtId="0" fontId="0" fillId="0" borderId="0" xfId="0" applyAlignment="1" applyProtection="1">
      <alignment horizontal="left" vertical="top" wrapText="1"/>
      <protection hidden="1"/>
    </xf>
    <xf numFmtId="0" fontId="36" fillId="20" borderId="0" xfId="0" applyFont="1" applyFill="1" applyAlignment="1" applyProtection="1">
      <alignment horizontal="left" vertical="center" wrapText="1"/>
      <protection hidden="1"/>
    </xf>
    <xf numFmtId="0" fontId="42" fillId="21" borderId="2" xfId="0" applyFont="1" applyFill="1" applyBorder="1" applyAlignment="1" applyProtection="1">
      <alignment horizontal="center" vertical="center"/>
      <protection hidden="1"/>
    </xf>
    <xf numFmtId="0" fontId="42" fillId="23" borderId="1" xfId="0" applyFont="1" applyFill="1" applyBorder="1" applyAlignment="1" applyProtection="1">
      <alignment horizontal="left" vertical="center" wrapText="1"/>
      <protection hidden="1"/>
    </xf>
    <xf numFmtId="0" fontId="20" fillId="20" borderId="1" xfId="0" applyFont="1" applyFill="1" applyBorder="1" applyAlignment="1" applyProtection="1">
      <alignment horizontal="left" vertical="center" wrapText="1"/>
      <protection hidden="1"/>
    </xf>
    <xf numFmtId="0" fontId="20" fillId="22" borderId="1" xfId="0" applyFont="1" applyFill="1" applyBorder="1" applyAlignment="1" applyProtection="1">
      <alignment horizontal="left" vertical="top" wrapText="1"/>
      <protection hidden="1"/>
    </xf>
    <xf numFmtId="0" fontId="26" fillId="23" borderId="1" xfId="0" applyFont="1" applyFill="1" applyBorder="1" applyAlignment="1" applyProtection="1">
      <alignment horizontal="left" vertical="center" wrapText="1"/>
      <protection hidden="1"/>
    </xf>
    <xf numFmtId="0" fontId="20" fillId="22" borderId="1" xfId="0" applyFont="1" applyFill="1" applyBorder="1" applyAlignment="1" applyProtection="1">
      <alignment horizontal="left" vertical="center" wrapText="1"/>
      <protection hidden="1"/>
    </xf>
    <xf numFmtId="0" fontId="20" fillId="20" borderId="1" xfId="0" applyFont="1" applyFill="1" applyBorder="1" applyAlignment="1" applyProtection="1">
      <alignment horizontal="left" vertical="top" wrapText="1"/>
      <protection hidden="1"/>
    </xf>
    <xf numFmtId="0" fontId="0" fillId="0" borderId="0" xfId="0" applyAlignment="1" applyProtection="1">
      <alignment horizontal="center" vertical="top" wrapText="1"/>
      <protection hidden="1"/>
    </xf>
    <xf numFmtId="0" fontId="0" fillId="0" borderId="0" xfId="0" applyAlignment="1" applyProtection="1">
      <alignment horizontal="left" wrapText="1"/>
      <protection hidden="1"/>
    </xf>
    <xf numFmtId="0" fontId="0" fillId="6" borderId="0" xfId="0" applyFill="1"/>
    <xf numFmtId="0" fontId="21" fillId="6" borderId="1" xfId="0" applyFont="1" applyFill="1" applyBorder="1" applyAlignment="1">
      <alignment horizontal="center" vertical="top" wrapText="1"/>
    </xf>
    <xf numFmtId="0" fontId="20" fillId="6" borderId="1" xfId="0" applyFont="1" applyFill="1" applyBorder="1" applyAlignment="1">
      <alignment horizontal="left" vertical="top" wrapText="1"/>
    </xf>
    <xf numFmtId="0" fontId="45" fillId="6" borderId="1" xfId="0" applyFont="1" applyFill="1" applyBorder="1" applyAlignment="1">
      <alignment horizontal="center" vertical="center" wrapText="1"/>
    </xf>
    <xf numFmtId="0" fontId="21" fillId="6" borderId="1" xfId="0" applyFont="1" applyFill="1" applyBorder="1" applyAlignment="1" applyProtection="1">
      <alignment horizontal="left" vertical="top" wrapText="1"/>
      <protection locked="0"/>
    </xf>
    <xf numFmtId="0" fontId="21" fillId="6" borderId="1" xfId="0" applyFont="1" applyFill="1" applyBorder="1" applyAlignment="1" applyProtection="1">
      <alignment horizontal="center" vertical="top" wrapText="1"/>
      <protection locked="0"/>
    </xf>
    <xf numFmtId="0" fontId="20" fillId="6" borderId="1" xfId="0" applyFont="1" applyFill="1" applyBorder="1" applyAlignment="1" applyProtection="1">
      <alignment horizontal="left" vertical="top" wrapText="1"/>
      <protection locked="0"/>
    </xf>
    <xf numFmtId="0" fontId="20" fillId="6" borderId="1" xfId="0" applyFont="1" applyFill="1" applyBorder="1" applyAlignment="1">
      <alignment horizontal="center" vertical="top"/>
    </xf>
    <xf numFmtId="0" fontId="24" fillId="6" borderId="1" xfId="0" applyFont="1" applyFill="1" applyBorder="1" applyAlignment="1">
      <alignment horizontal="center" vertical="top" wrapText="1"/>
    </xf>
    <xf numFmtId="0" fontId="38" fillId="6" borderId="1" xfId="0" applyFont="1" applyFill="1" applyBorder="1" applyAlignment="1" applyProtection="1">
      <alignment horizontal="left" vertical="top" wrapText="1"/>
      <protection locked="0"/>
    </xf>
    <xf numFmtId="0" fontId="21" fillId="6" borderId="1" xfId="0" applyFont="1" applyFill="1" applyBorder="1" applyAlignment="1">
      <alignment horizontal="left" vertical="top" wrapText="1"/>
    </xf>
    <xf numFmtId="0" fontId="21" fillId="6" borderId="1" xfId="0" applyFont="1" applyFill="1" applyBorder="1" applyAlignment="1" applyProtection="1">
      <alignment horizontal="center" vertical="center" wrapText="1"/>
      <protection locked="0"/>
    </xf>
    <xf numFmtId="0" fontId="20" fillId="6" borderId="1" xfId="0" applyFont="1" applyFill="1" applyBorder="1" applyAlignment="1" applyProtection="1">
      <alignment horizontal="center" vertical="top"/>
      <protection hidden="1"/>
    </xf>
    <xf numFmtId="0" fontId="20" fillId="6" borderId="1" xfId="0" quotePrefix="1" applyFont="1" applyFill="1" applyBorder="1" applyAlignment="1" applyProtection="1">
      <alignment horizontal="left" vertical="top" wrapText="1"/>
      <protection locked="0"/>
    </xf>
    <xf numFmtId="0" fontId="20" fillId="6" borderId="1" xfId="0" applyFont="1" applyFill="1" applyBorder="1" applyAlignment="1">
      <alignment vertical="top" wrapText="1"/>
    </xf>
    <xf numFmtId="0" fontId="20" fillId="6" borderId="1" xfId="0" applyFont="1" applyFill="1" applyBorder="1" applyAlignment="1" applyProtection="1">
      <alignment horizontal="center" vertical="center" wrapText="1"/>
      <protection locked="0"/>
    </xf>
    <xf numFmtId="0" fontId="20" fillId="6" borderId="1" xfId="0" applyFont="1" applyFill="1" applyBorder="1" applyAlignment="1" applyProtection="1">
      <alignment horizontal="left" vertical="center" wrapText="1"/>
      <protection locked="0"/>
    </xf>
    <xf numFmtId="0" fontId="38" fillId="6" borderId="1" xfId="0" quotePrefix="1" applyFont="1" applyFill="1" applyBorder="1" applyAlignment="1" applyProtection="1">
      <alignment horizontal="left" vertical="top" wrapText="1"/>
      <protection locked="0"/>
    </xf>
    <xf numFmtId="0" fontId="21" fillId="22" borderId="1" xfId="0" quotePrefix="1" applyFont="1" applyFill="1" applyBorder="1" applyAlignment="1">
      <alignment horizontal="left" vertical="top" wrapText="1"/>
    </xf>
    <xf numFmtId="0" fontId="31" fillId="18" borderId="1" xfId="3" applyFont="1" applyFill="1" applyBorder="1" applyAlignment="1">
      <alignment horizontal="center" vertical="center" wrapText="1"/>
    </xf>
    <xf numFmtId="0" fontId="20" fillId="0" borderId="5" xfId="0" applyFont="1" applyBorder="1" applyAlignment="1">
      <alignment horizontal="left"/>
    </xf>
    <xf numFmtId="0" fontId="33" fillId="23" borderId="3" xfId="0" applyFont="1" applyFill="1" applyBorder="1" applyAlignment="1">
      <alignment horizontal="center" vertical="center"/>
    </xf>
    <xf numFmtId="0" fontId="33" fillId="23" borderId="4" xfId="0" applyFont="1" applyFill="1" applyBorder="1" applyAlignment="1">
      <alignment horizontal="center" vertical="center"/>
    </xf>
    <xf numFmtId="0" fontId="33" fillId="23" borderId="10" xfId="0" applyFont="1" applyFill="1" applyBorder="1" applyAlignment="1">
      <alignment horizontal="center" vertical="center"/>
    </xf>
    <xf numFmtId="0" fontId="21" fillId="24" borderId="1" xfId="3" applyFont="1" applyFill="1" applyBorder="1" applyAlignment="1">
      <alignment horizontal="center" vertical="center" wrapText="1"/>
    </xf>
    <xf numFmtId="0" fontId="21" fillId="27" borderId="1" xfId="3" applyFont="1" applyFill="1" applyBorder="1" applyAlignment="1">
      <alignment horizontal="center" vertical="center" wrapText="1"/>
    </xf>
    <xf numFmtId="0" fontId="21" fillId="36" borderId="1" xfId="3" applyFont="1" applyFill="1" applyBorder="1" applyAlignment="1">
      <alignment horizontal="center" vertical="center" wrapText="1"/>
    </xf>
    <xf numFmtId="0" fontId="19" fillId="0" borderId="0" xfId="3" applyFont="1" applyAlignment="1">
      <alignment horizontal="center" vertical="center" wrapText="1"/>
    </xf>
    <xf numFmtId="0" fontId="20" fillId="20" borderId="1" xfId="3" applyFont="1" applyFill="1" applyBorder="1" applyAlignment="1">
      <alignment horizontal="left" vertical="top" wrapText="1"/>
    </xf>
    <xf numFmtId="0" fontId="31" fillId="18" borderId="1" xfId="3" applyFont="1" applyFill="1" applyBorder="1" applyAlignment="1">
      <alignment horizontal="center" vertical="center"/>
    </xf>
    <xf numFmtId="0" fontId="20" fillId="22" borderId="1" xfId="3" applyFont="1" applyFill="1" applyBorder="1" applyAlignment="1">
      <alignment horizontal="center" vertical="center" wrapText="1"/>
    </xf>
    <xf numFmtId="0" fontId="20" fillId="20" borderId="1" xfId="3" applyFont="1" applyFill="1" applyBorder="1" applyAlignment="1">
      <alignment horizontal="center" vertical="center" wrapText="1"/>
    </xf>
    <xf numFmtId="0" fontId="30" fillId="23" borderId="1" xfId="0" applyFont="1" applyFill="1" applyBorder="1" applyAlignment="1">
      <alignment horizontal="center" vertical="center" wrapText="1"/>
    </xf>
    <xf numFmtId="0" fontId="21" fillId="28" borderId="1" xfId="3" applyFont="1" applyFill="1" applyBorder="1" applyAlignment="1">
      <alignment horizontal="center" vertical="center" wrapText="1"/>
    </xf>
    <xf numFmtId="0" fontId="20" fillId="22" borderId="1" xfId="3" applyFont="1" applyFill="1" applyBorder="1" applyAlignment="1">
      <alignment horizontal="left" vertical="top" wrapText="1"/>
    </xf>
    <xf numFmtId="0" fontId="29" fillId="35" borderId="1" xfId="0" applyFont="1" applyFill="1" applyBorder="1" applyAlignment="1">
      <alignment horizontal="center"/>
    </xf>
    <xf numFmtId="0" fontId="29" fillId="35" borderId="2" xfId="0" applyFont="1" applyFill="1" applyBorder="1" applyAlignment="1">
      <alignment horizontal="center"/>
    </xf>
    <xf numFmtId="49" fontId="20" fillId="0" borderId="15" xfId="0" applyNumberFormat="1" applyFont="1" applyBorder="1" applyAlignment="1" applyProtection="1">
      <alignment horizontal="left" vertical="top"/>
      <protection locked="0"/>
    </xf>
    <xf numFmtId="49" fontId="20" fillId="0" borderId="16" xfId="0" applyNumberFormat="1" applyFont="1" applyBorder="1" applyAlignment="1" applyProtection="1">
      <alignment horizontal="left" vertical="top"/>
      <protection locked="0"/>
    </xf>
    <xf numFmtId="0" fontId="28" fillId="12" borderId="8" xfId="0" applyFont="1" applyFill="1" applyBorder="1" applyAlignment="1">
      <alignment horizontal="center"/>
    </xf>
    <xf numFmtId="0" fontId="28" fillId="12" borderId="0" xfId="0" applyFont="1" applyFill="1" applyAlignment="1">
      <alignment horizontal="center"/>
    </xf>
    <xf numFmtId="0" fontId="20" fillId="20" borderId="0" xfId="0" applyFont="1" applyFill="1" applyAlignment="1">
      <alignment horizontal="center" vertical="center"/>
    </xf>
    <xf numFmtId="0" fontId="20" fillId="20" borderId="0" xfId="0" applyFont="1" applyFill="1" applyAlignment="1" applyProtection="1">
      <alignment horizontal="center" vertical="center"/>
      <protection hidden="1"/>
    </xf>
    <xf numFmtId="0" fontId="31" fillId="12" borderId="1" xfId="0" applyFont="1" applyFill="1" applyBorder="1" applyAlignment="1">
      <alignment horizontal="center" vertical="center"/>
    </xf>
    <xf numFmtId="0" fontId="24" fillId="14" borderId="1" xfId="0" applyFont="1" applyFill="1" applyBorder="1" applyAlignment="1">
      <alignment horizontal="center" vertical="center"/>
    </xf>
    <xf numFmtId="0" fontId="24" fillId="15" borderId="1" xfId="0" applyFont="1" applyFill="1" applyBorder="1" applyAlignment="1">
      <alignment horizontal="center" vertical="center" wrapText="1"/>
    </xf>
    <xf numFmtId="0" fontId="24" fillId="16" borderId="1" xfId="0" applyFont="1" applyFill="1" applyBorder="1" applyAlignment="1">
      <alignment horizontal="center" vertical="center"/>
    </xf>
    <xf numFmtId="0" fontId="24" fillId="17" borderId="1" xfId="0" applyFont="1" applyFill="1" applyBorder="1" applyAlignment="1">
      <alignment horizontal="center" vertical="center"/>
    </xf>
    <xf numFmtId="0" fontId="24" fillId="13" borderId="1" xfId="0" applyFont="1" applyFill="1" applyBorder="1" applyAlignment="1">
      <alignment horizontal="center" vertical="center"/>
    </xf>
  </cellXfs>
  <cellStyles count="8">
    <cellStyle name="Koma 2" xfId="1" xr:uid="{00000000-0005-0000-0000-000031000000}"/>
    <cellStyle name="Koma 2 2" xfId="2" xr:uid="{00000000-0005-0000-0000-000032000000}"/>
    <cellStyle name="Normal" xfId="0" builtinId="0"/>
    <cellStyle name="Normal 2" xfId="3" xr:uid="{00000000-0005-0000-0000-000033000000}"/>
    <cellStyle name="Normal 2 2" xfId="4" xr:uid="{00000000-0005-0000-0000-000034000000}"/>
    <cellStyle name="Normal 3" xfId="5" xr:uid="{00000000-0005-0000-0000-000035000000}"/>
    <cellStyle name="Normal 4" xfId="6" xr:uid="{ADF4D416-B0B7-412C-869F-284D57FF6A03}"/>
    <cellStyle name="Normal 5" xfId="7" xr:uid="{507A3B4E-62CC-4484-B785-5628AA3B6C28}"/>
  </cellStyles>
  <dxfs count="11">
    <dxf>
      <fill>
        <patternFill patternType="solid">
          <bgColor theme="8" tint="0.79995117038483843"/>
        </patternFill>
      </fill>
    </dxf>
    <dxf>
      <fill>
        <patternFill patternType="solid">
          <bgColor theme="5" tint="0.79995117038483843"/>
        </patternFill>
      </fill>
    </dxf>
    <dxf>
      <fill>
        <patternFill patternType="solid">
          <bgColor theme="7" tint="0.79995117038483843"/>
        </patternFill>
      </fill>
    </dxf>
    <dxf>
      <fill>
        <patternFill patternType="solid">
          <bgColor theme="9" tint="0.79995117038483843"/>
        </patternFill>
      </fill>
    </dxf>
    <dxf>
      <numFmt numFmtId="0" formatCode="General"/>
    </dxf>
    <dxf>
      <numFmt numFmtId="0" formatCode="General"/>
    </dxf>
    <dxf>
      <numFmt numFmtId="0" formatCode="General"/>
    </dxf>
    <dxf>
      <numFmt numFmtId="0" formatCode="General"/>
    </dxf>
    <dxf>
      <font>
        <b val="0"/>
        <i val="0"/>
        <strike val="0"/>
        <u val="none"/>
        <sz val="12"/>
        <color theme="1"/>
        <name val="Calibri"/>
        <family val="2"/>
        <scheme val="none"/>
      </font>
      <alignment horizontal="center"/>
    </dxf>
    <dxf>
      <font>
        <b val="0"/>
        <i val="0"/>
        <strike val="0"/>
        <u val="none"/>
        <sz val="12"/>
        <color theme="1"/>
        <name val="Calibri"/>
        <family val="2"/>
        <scheme val="none"/>
      </font>
    </dxf>
    <dxf>
      <font>
        <b val="0"/>
        <i val="0"/>
        <strike val="0"/>
        <u val="none"/>
        <sz val="12"/>
        <color theme="1"/>
        <name val="Calibri"/>
        <family val="2"/>
        <scheme val="none"/>
      </font>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alcChain" Target="calcChain.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375" totalsRowShown="0">
  <autoFilter ref="A1:E375" xr:uid="{00000000-0009-0000-0100-000001000000}"/>
  <tableColumns count="5">
    <tableColumn id="1" xr3:uid="{00000000-0010-0000-0000-000001000000}" name="Area">
      <calculatedColumnFormula>A1</calculatedColumnFormula>
    </tableColumn>
    <tableColumn id="2" xr3:uid="{00000000-0010-0000-0000-000002000000}" name="Kriteria">
      <calculatedColumnFormula>B1</calculatedColumnFormula>
    </tableColumn>
    <tableColumn id="3" xr3:uid="{00000000-0010-0000-0000-000003000000}" name="Evaluasi" dataDxfId="10">
      <calculatedColumnFormula>C1</calculatedColumnFormula>
    </tableColumn>
    <tableColumn id="4" xr3:uid="{00000000-0010-0000-0000-000004000000}" name="Hasil Evaluasi" dataDxfId="9"/>
    <tableColumn id="5" xr3:uid="{00000000-0010-0000-0000-000005000000}" name="Jumlah" dataDxfId="8">
      <calculatedColumnFormula>COUNTIFS(#REF!,Table1[[#This Row],[Area]],#REF!,Table1[[#This Row],[Kriteria]],#REF!,Table1[[#This Row],[Hasil Evaluasi]])</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0F6FA-A951-48D8-AA44-933EE2D1549F}" name="Table2" displayName="Table2" ref="A1:F205" totalsRowShown="0">
  <autoFilter ref="A1:F205" xr:uid="{00000000-0009-0000-0100-000002000000}"/>
  <tableColumns count="6">
    <tableColumn id="1" xr3:uid="{D6BACDD9-1A38-452F-AD31-4C10E24FEBE3}" name="Area"/>
    <tableColumn id="2" xr3:uid="{BAABA4D5-4FDE-4DC4-8793-D92C5D531222}" name="Kriteria">
      <calculatedColumnFormula>B1</calculatedColumnFormula>
    </tableColumn>
    <tableColumn id="3" xr3:uid="{918D78EA-459B-49F2-82F4-A6D14D9C3672}" name="Evaluasi Desain Kontrol" dataDxfId="7"/>
    <tableColumn id="6" xr3:uid="{180DD2B3-CFA5-4ADC-ABB1-5A072012CAE4}" name="Evaluasi Implementasi Kontrol" dataDxfId="6"/>
    <tableColumn id="8" xr3:uid="{593EC3CB-1E90-4A37-8B19-CCA053FC4D74}" name="Evaluasi Efektivitas Kontrol" dataDxfId="5"/>
    <tableColumn id="11" xr3:uid="{5F6E21C9-4D74-4C59-A588-A72308AC873A}" name="Kesimpulan" dataDxfId="4"/>
  </tableColumns>
  <tableStyleInfo name="TableStyleLight8"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B1:J83"/>
  <sheetViews>
    <sheetView showGridLines="0" topLeftCell="A70" zoomScale="79" zoomScaleNormal="100" workbookViewId="0">
      <selection activeCell="B78" sqref="B78:E78"/>
    </sheetView>
  </sheetViews>
  <sheetFormatPr baseColWidth="10" defaultColWidth="9" defaultRowHeight="16" x14ac:dyDescent="0.2"/>
  <cols>
    <col min="1" max="1" width="1" style="60" customWidth="1"/>
    <col min="2" max="2" width="32.1640625" style="76" customWidth="1"/>
    <col min="3" max="3" width="32.33203125" style="77" customWidth="1"/>
    <col min="4" max="4" width="36.83203125" style="77" customWidth="1"/>
    <col min="5" max="5" width="35" style="77" customWidth="1"/>
    <col min="6" max="6" width="9" style="60"/>
    <col min="7" max="7" width="22" style="60" customWidth="1"/>
    <col min="8" max="8" width="38.83203125" style="60" customWidth="1"/>
    <col min="9" max="9" width="33.1640625" style="60" customWidth="1"/>
    <col min="10" max="10" width="23.6640625" style="60" customWidth="1"/>
    <col min="11" max="16384" width="9" style="60"/>
  </cols>
  <sheetData>
    <row r="1" spans="2:5" ht="71.25" customHeight="1" x14ac:dyDescent="0.2">
      <c r="B1" s="85" t="e" vm="1">
        <v>#VALUE!</v>
      </c>
      <c r="C1" s="89" t="s">
        <v>0</v>
      </c>
      <c r="D1" s="85"/>
      <c r="E1" s="85"/>
    </row>
    <row r="2" spans="2:5" ht="40" customHeight="1" x14ac:dyDescent="0.2">
      <c r="B2" s="307" t="s">
        <v>1</v>
      </c>
      <c r="C2" s="307"/>
      <c r="D2" s="307"/>
      <c r="E2" s="307"/>
    </row>
    <row r="3" spans="2:5" ht="40.5" customHeight="1" x14ac:dyDescent="0.2">
      <c r="B3" s="86" t="s">
        <v>2</v>
      </c>
      <c r="C3" s="86" t="s">
        <v>3</v>
      </c>
      <c r="D3" s="86" t="s">
        <v>4</v>
      </c>
      <c r="E3" s="86" t="s">
        <v>5</v>
      </c>
    </row>
    <row r="4" spans="2:5" ht="17" x14ac:dyDescent="0.2">
      <c r="B4" s="313" t="s">
        <v>6</v>
      </c>
      <c r="C4" s="313" t="s">
        <v>6</v>
      </c>
      <c r="D4" s="226" t="s">
        <v>7</v>
      </c>
      <c r="E4" s="226">
        <v>2</v>
      </c>
    </row>
    <row r="5" spans="2:5" ht="17" x14ac:dyDescent="0.2">
      <c r="B5" s="313"/>
      <c r="C5" s="313"/>
      <c r="D5" s="226" t="s">
        <v>8</v>
      </c>
      <c r="E5" s="226">
        <v>3</v>
      </c>
    </row>
    <row r="6" spans="2:5" ht="17" x14ac:dyDescent="0.2">
      <c r="B6" s="313"/>
      <c r="C6" s="313" t="s">
        <v>9</v>
      </c>
      <c r="D6" s="226" t="s">
        <v>7</v>
      </c>
      <c r="E6" s="226">
        <v>3</v>
      </c>
    </row>
    <row r="7" spans="2:5" ht="17" x14ac:dyDescent="0.2">
      <c r="B7" s="313"/>
      <c r="C7" s="313"/>
      <c r="D7" s="226" t="s">
        <v>8</v>
      </c>
      <c r="E7" s="226">
        <v>4</v>
      </c>
    </row>
    <row r="8" spans="2:5" ht="17" x14ac:dyDescent="0.2">
      <c r="B8" s="313"/>
      <c r="C8" s="313" t="s">
        <v>10</v>
      </c>
      <c r="D8" s="226" t="s">
        <v>7</v>
      </c>
      <c r="E8" s="226">
        <v>4</v>
      </c>
    </row>
    <row r="9" spans="2:5" ht="17" x14ac:dyDescent="0.2">
      <c r="B9" s="313"/>
      <c r="C9" s="313"/>
      <c r="D9" s="226" t="s">
        <v>8</v>
      </c>
      <c r="E9" s="226">
        <v>5</v>
      </c>
    </row>
    <row r="10" spans="2:5" ht="17" x14ac:dyDescent="0.2">
      <c r="B10" s="314" t="s">
        <v>9</v>
      </c>
      <c r="C10" s="314" t="s">
        <v>6</v>
      </c>
      <c r="D10" s="227" t="s">
        <v>7</v>
      </c>
      <c r="E10" s="227">
        <v>5</v>
      </c>
    </row>
    <row r="11" spans="2:5" ht="17" x14ac:dyDescent="0.2">
      <c r="B11" s="314"/>
      <c r="C11" s="314"/>
      <c r="D11" s="227" t="s">
        <v>8</v>
      </c>
      <c r="E11" s="227">
        <v>6</v>
      </c>
    </row>
    <row r="12" spans="2:5" ht="17" x14ac:dyDescent="0.2">
      <c r="B12" s="314"/>
      <c r="C12" s="314" t="s">
        <v>9</v>
      </c>
      <c r="D12" s="227" t="s">
        <v>7</v>
      </c>
      <c r="E12" s="227">
        <v>6</v>
      </c>
    </row>
    <row r="13" spans="2:5" ht="17" x14ac:dyDescent="0.2">
      <c r="B13" s="314"/>
      <c r="C13" s="314"/>
      <c r="D13" s="227" t="s">
        <v>8</v>
      </c>
      <c r="E13" s="227">
        <v>7</v>
      </c>
    </row>
    <row r="14" spans="2:5" ht="17" x14ac:dyDescent="0.2">
      <c r="B14" s="314"/>
      <c r="C14" s="314" t="s">
        <v>10</v>
      </c>
      <c r="D14" s="227" t="s">
        <v>7</v>
      </c>
      <c r="E14" s="227">
        <v>7</v>
      </c>
    </row>
    <row r="15" spans="2:5" ht="17" x14ac:dyDescent="0.2">
      <c r="B15" s="314"/>
      <c r="C15" s="314"/>
      <c r="D15" s="227" t="s">
        <v>8</v>
      </c>
      <c r="E15" s="227">
        <v>8</v>
      </c>
    </row>
    <row r="16" spans="2:5" ht="17" x14ac:dyDescent="0.2">
      <c r="B16" s="312" t="s">
        <v>10</v>
      </c>
      <c r="C16" s="312" t="s">
        <v>6</v>
      </c>
      <c r="D16" s="225" t="s">
        <v>7</v>
      </c>
      <c r="E16" s="225">
        <v>8</v>
      </c>
    </row>
    <row r="17" spans="2:10" ht="17" x14ac:dyDescent="0.2">
      <c r="B17" s="312"/>
      <c r="C17" s="312"/>
      <c r="D17" s="225" t="s">
        <v>8</v>
      </c>
      <c r="E17" s="225">
        <v>9</v>
      </c>
    </row>
    <row r="18" spans="2:10" ht="17" x14ac:dyDescent="0.2">
      <c r="B18" s="312"/>
      <c r="C18" s="312" t="s">
        <v>9</v>
      </c>
      <c r="D18" s="225" t="s">
        <v>7</v>
      </c>
      <c r="E18" s="225">
        <v>9</v>
      </c>
    </row>
    <row r="19" spans="2:10" ht="17" x14ac:dyDescent="0.2">
      <c r="B19" s="312"/>
      <c r="C19" s="312"/>
      <c r="D19" s="225" t="s">
        <v>8</v>
      </c>
      <c r="E19" s="225">
        <v>10</v>
      </c>
    </row>
    <row r="20" spans="2:10" ht="17" x14ac:dyDescent="0.2">
      <c r="B20" s="312"/>
      <c r="C20" s="312" t="s">
        <v>10</v>
      </c>
      <c r="D20" s="225" t="s">
        <v>7</v>
      </c>
      <c r="E20" s="225">
        <v>10</v>
      </c>
    </row>
    <row r="21" spans="2:10" ht="17" x14ac:dyDescent="0.2">
      <c r="B21" s="312"/>
      <c r="C21" s="312"/>
      <c r="D21" s="225" t="s">
        <v>8</v>
      </c>
      <c r="E21" s="225">
        <v>10</v>
      </c>
    </row>
    <row r="22" spans="2:10" x14ac:dyDescent="0.2">
      <c r="B22" s="308" t="s">
        <v>11</v>
      </c>
      <c r="C22" s="308"/>
      <c r="D22" s="308"/>
      <c r="E22" s="308"/>
    </row>
    <row r="24" spans="2:10" ht="40" customHeight="1" x14ac:dyDescent="0.2">
      <c r="B24" s="307" t="s">
        <v>12</v>
      </c>
      <c r="C24" s="307"/>
      <c r="D24" s="307"/>
      <c r="E24" s="307"/>
      <c r="G24" s="315"/>
      <c r="H24" s="61"/>
      <c r="I24" s="315"/>
      <c r="J24" s="315"/>
    </row>
    <row r="25" spans="2:10" ht="16.5" customHeight="1" x14ac:dyDescent="0.2">
      <c r="B25" s="86" t="s">
        <v>13</v>
      </c>
      <c r="C25" s="86" t="s">
        <v>6</v>
      </c>
      <c r="D25" s="86" t="s">
        <v>9</v>
      </c>
      <c r="E25" s="86" t="s">
        <v>10</v>
      </c>
      <c r="G25" s="315"/>
      <c r="H25" s="61"/>
      <c r="I25" s="315"/>
      <c r="J25" s="315"/>
    </row>
    <row r="26" spans="2:10" ht="34" x14ac:dyDescent="0.2">
      <c r="B26" s="62" t="s">
        <v>14</v>
      </c>
      <c r="C26" s="63" t="s">
        <v>15</v>
      </c>
      <c r="D26" s="227" t="s">
        <v>16</v>
      </c>
      <c r="E26" s="64" t="s">
        <v>17</v>
      </c>
      <c r="G26" s="65"/>
      <c r="H26" s="65"/>
      <c r="I26" s="66"/>
      <c r="J26" s="66"/>
    </row>
    <row r="27" spans="2:10" s="70" customFormat="1" ht="20.25" customHeight="1" x14ac:dyDescent="0.2">
      <c r="B27" s="67" t="s">
        <v>18</v>
      </c>
      <c r="C27" s="226" t="s">
        <v>19</v>
      </c>
      <c r="D27" s="68" t="s">
        <v>20</v>
      </c>
      <c r="E27" s="69" t="s">
        <v>21</v>
      </c>
      <c r="G27" s="65"/>
      <c r="H27" s="65"/>
      <c r="I27" s="66"/>
      <c r="J27" s="66"/>
    </row>
    <row r="28" spans="2:10" ht="20.25" customHeight="1" x14ac:dyDescent="0.2">
      <c r="B28" s="62" t="s">
        <v>22</v>
      </c>
      <c r="C28" s="63" t="s">
        <v>19</v>
      </c>
      <c r="D28" s="228" t="s">
        <v>20</v>
      </c>
      <c r="E28" s="64" t="s">
        <v>21</v>
      </c>
      <c r="G28" s="65"/>
      <c r="H28" s="65"/>
      <c r="I28" s="66"/>
      <c r="J28" s="66"/>
    </row>
    <row r="29" spans="2:10" ht="20.25" customHeight="1" x14ac:dyDescent="0.2">
      <c r="B29" s="67" t="s">
        <v>23</v>
      </c>
      <c r="C29" s="226" t="s">
        <v>19</v>
      </c>
      <c r="D29" s="68" t="s">
        <v>20</v>
      </c>
      <c r="E29" s="69" t="s">
        <v>21</v>
      </c>
      <c r="G29" s="65"/>
      <c r="H29" s="65"/>
      <c r="I29" s="66"/>
      <c r="J29" s="66"/>
    </row>
    <row r="30" spans="2:10" x14ac:dyDescent="0.2">
      <c r="B30" s="71"/>
      <c r="C30" s="72"/>
      <c r="D30" s="72"/>
      <c r="E30" s="72"/>
      <c r="G30" s="65"/>
      <c r="H30" s="65"/>
      <c r="I30" s="66"/>
      <c r="J30" s="66"/>
    </row>
    <row r="31" spans="2:10" ht="40" customHeight="1" x14ac:dyDescent="0.2">
      <c r="B31" s="307" t="s">
        <v>24</v>
      </c>
      <c r="C31" s="307"/>
      <c r="D31" s="307"/>
      <c r="E31" s="307"/>
      <c r="G31" s="65"/>
      <c r="H31" s="65"/>
      <c r="I31" s="66"/>
      <c r="J31" s="66"/>
    </row>
    <row r="32" spans="2:10" s="73" customFormat="1" ht="17" x14ac:dyDescent="0.2">
      <c r="B32" s="87" t="s">
        <v>13</v>
      </c>
      <c r="C32" s="87" t="s">
        <v>6</v>
      </c>
      <c r="D32" s="87" t="s">
        <v>9</v>
      </c>
      <c r="E32" s="87" t="s">
        <v>10</v>
      </c>
      <c r="G32" s="65"/>
      <c r="H32" s="65"/>
      <c r="I32" s="66"/>
      <c r="J32" s="66"/>
    </row>
    <row r="33" spans="2:10" ht="20.25" customHeight="1" x14ac:dyDescent="0.2">
      <c r="B33" s="309" t="s">
        <v>25</v>
      </c>
      <c r="C33" s="310"/>
      <c r="D33" s="310"/>
      <c r="E33" s="311"/>
      <c r="G33" s="65"/>
      <c r="H33" s="65"/>
      <c r="I33" s="66"/>
      <c r="J33" s="66"/>
    </row>
    <row r="34" spans="2:10" ht="20.25" customHeight="1" x14ac:dyDescent="0.2">
      <c r="B34" s="62" t="s">
        <v>26</v>
      </c>
      <c r="C34" s="63" t="s">
        <v>27</v>
      </c>
      <c r="D34" s="228" t="s">
        <v>28</v>
      </c>
      <c r="E34" s="64" t="s">
        <v>29</v>
      </c>
      <c r="G34" s="65"/>
      <c r="H34" s="65"/>
      <c r="I34" s="66"/>
      <c r="J34" s="66"/>
    </row>
    <row r="35" spans="2:10" ht="20.25" customHeight="1" x14ac:dyDescent="0.2">
      <c r="B35" s="67" t="s">
        <v>30</v>
      </c>
      <c r="C35" s="226" t="s">
        <v>31</v>
      </c>
      <c r="D35" s="68" t="s">
        <v>32</v>
      </c>
      <c r="E35" s="69" t="s">
        <v>33</v>
      </c>
      <c r="G35" s="65"/>
      <c r="H35" s="65"/>
      <c r="I35" s="66"/>
      <c r="J35" s="66"/>
    </row>
    <row r="36" spans="2:10" ht="34" x14ac:dyDescent="0.2">
      <c r="B36" s="62" t="s">
        <v>34</v>
      </c>
      <c r="C36" s="63" t="s">
        <v>35</v>
      </c>
      <c r="D36" s="228" t="s">
        <v>36</v>
      </c>
      <c r="E36" s="64" t="s">
        <v>37</v>
      </c>
      <c r="G36" s="65"/>
      <c r="H36" s="65"/>
      <c r="I36" s="66"/>
      <c r="J36" s="66"/>
    </row>
    <row r="37" spans="2:10" ht="20.25" customHeight="1" x14ac:dyDescent="0.2">
      <c r="B37" s="309" t="s">
        <v>38</v>
      </c>
      <c r="C37" s="310"/>
      <c r="D37" s="310"/>
      <c r="E37" s="311"/>
      <c r="G37" s="65"/>
      <c r="H37" s="65"/>
      <c r="I37" s="66"/>
      <c r="J37" s="66"/>
    </row>
    <row r="38" spans="2:10" ht="34" x14ac:dyDescent="0.2">
      <c r="B38" s="62" t="s">
        <v>39</v>
      </c>
      <c r="C38" s="63" t="s">
        <v>7</v>
      </c>
      <c r="D38" s="228" t="s">
        <v>40</v>
      </c>
      <c r="E38" s="64" t="s">
        <v>41</v>
      </c>
      <c r="G38" s="65"/>
      <c r="H38" s="65"/>
      <c r="I38" s="66"/>
      <c r="J38" s="66"/>
    </row>
    <row r="39" spans="2:10" ht="20.25" customHeight="1" x14ac:dyDescent="0.2">
      <c r="B39" s="67" t="s">
        <v>42</v>
      </c>
      <c r="C39" s="226" t="s">
        <v>43</v>
      </c>
      <c r="D39" s="68" t="s">
        <v>44</v>
      </c>
      <c r="E39" s="69" t="s">
        <v>45</v>
      </c>
      <c r="G39" s="65"/>
      <c r="H39" s="65"/>
      <c r="I39" s="66"/>
      <c r="J39" s="66"/>
    </row>
    <row r="40" spans="2:10" ht="20.25" customHeight="1" x14ac:dyDescent="0.2">
      <c r="B40" s="62" t="s">
        <v>46</v>
      </c>
      <c r="C40" s="63" t="s">
        <v>47</v>
      </c>
      <c r="D40" s="228" t="s">
        <v>48</v>
      </c>
      <c r="E40" s="64" t="s">
        <v>49</v>
      </c>
      <c r="G40" s="65"/>
      <c r="H40" s="65"/>
      <c r="I40" s="66"/>
      <c r="J40" s="66"/>
    </row>
    <row r="41" spans="2:10" ht="20.25" customHeight="1" x14ac:dyDescent="0.2">
      <c r="B41" s="67" t="s">
        <v>50</v>
      </c>
      <c r="C41" s="226" t="s">
        <v>51</v>
      </c>
      <c r="D41" s="68" t="s">
        <v>52</v>
      </c>
      <c r="E41" s="69" t="s">
        <v>53</v>
      </c>
      <c r="G41" s="65"/>
      <c r="H41" s="65"/>
      <c r="I41" s="66"/>
      <c r="J41" s="66"/>
    </row>
    <row r="42" spans="2:10" ht="20.25" customHeight="1" x14ac:dyDescent="0.2">
      <c r="B42" s="62" t="s">
        <v>54</v>
      </c>
      <c r="C42" s="63" t="s">
        <v>55</v>
      </c>
      <c r="D42" s="228" t="s">
        <v>56</v>
      </c>
      <c r="E42" s="64" t="s">
        <v>57</v>
      </c>
      <c r="G42" s="65"/>
      <c r="H42" s="65"/>
      <c r="I42" s="66"/>
      <c r="J42" s="66"/>
    </row>
    <row r="43" spans="2:10" ht="20.25" customHeight="1" x14ac:dyDescent="0.2">
      <c r="B43" s="67" t="s">
        <v>58</v>
      </c>
      <c r="C43" s="226" t="s">
        <v>59</v>
      </c>
      <c r="D43" s="68" t="s">
        <v>60</v>
      </c>
      <c r="E43" s="69" t="s">
        <v>61</v>
      </c>
      <c r="G43" s="65"/>
      <c r="H43" s="65"/>
      <c r="I43" s="66"/>
      <c r="J43" s="66"/>
    </row>
    <row r="44" spans="2:10" ht="20.25" customHeight="1" x14ac:dyDescent="0.2">
      <c r="B44" s="62" t="s">
        <v>62</v>
      </c>
      <c r="C44" s="63" t="s">
        <v>63</v>
      </c>
      <c r="D44" s="228" t="s">
        <v>64</v>
      </c>
      <c r="E44" s="64" t="s">
        <v>65</v>
      </c>
      <c r="G44" s="65"/>
      <c r="H44" s="65"/>
      <c r="I44" s="66"/>
      <c r="J44" s="66"/>
    </row>
    <row r="45" spans="2:10" ht="20.25" customHeight="1" x14ac:dyDescent="0.2">
      <c r="B45" s="309" t="s">
        <v>66</v>
      </c>
      <c r="C45" s="310"/>
      <c r="D45" s="310"/>
      <c r="E45" s="311"/>
    </row>
    <row r="46" spans="2:10" ht="20.25" customHeight="1" x14ac:dyDescent="0.2">
      <c r="B46" s="62" t="s">
        <v>67</v>
      </c>
      <c r="C46" s="63" t="s">
        <v>68</v>
      </c>
      <c r="D46" s="228" t="s">
        <v>69</v>
      </c>
      <c r="E46" s="64" t="s">
        <v>70</v>
      </c>
    </row>
    <row r="47" spans="2:10" ht="20.25" customHeight="1" x14ac:dyDescent="0.2">
      <c r="B47" s="67" t="s">
        <v>71</v>
      </c>
      <c r="C47" s="226" t="s">
        <v>72</v>
      </c>
      <c r="D47" s="68" t="s">
        <v>73</v>
      </c>
      <c r="E47" s="69" t="s">
        <v>74</v>
      </c>
    </row>
    <row r="48" spans="2:10" ht="20.25" customHeight="1" x14ac:dyDescent="0.2">
      <c r="B48" s="62" t="s">
        <v>75</v>
      </c>
      <c r="C48" s="63" t="s">
        <v>76</v>
      </c>
      <c r="D48" s="228" t="s">
        <v>77</v>
      </c>
      <c r="E48" s="64" t="s">
        <v>78</v>
      </c>
    </row>
    <row r="49" spans="2:5" ht="20.25" customHeight="1" x14ac:dyDescent="0.2">
      <c r="B49" s="309" t="s">
        <v>79</v>
      </c>
      <c r="C49" s="310"/>
      <c r="D49" s="310"/>
      <c r="E49" s="311"/>
    </row>
    <row r="50" spans="2:5" ht="20.25" customHeight="1" x14ac:dyDescent="0.2">
      <c r="B50" s="62" t="s">
        <v>67</v>
      </c>
      <c r="C50" s="63" t="s">
        <v>68</v>
      </c>
      <c r="D50" s="228" t="s">
        <v>69</v>
      </c>
      <c r="E50" s="64" t="s">
        <v>70</v>
      </c>
    </row>
    <row r="51" spans="2:5" ht="34" x14ac:dyDescent="0.2">
      <c r="B51" s="67" t="s">
        <v>80</v>
      </c>
      <c r="C51" s="226" t="s">
        <v>81</v>
      </c>
      <c r="D51" s="68" t="s">
        <v>82</v>
      </c>
      <c r="E51" s="69" t="s">
        <v>83</v>
      </c>
    </row>
    <row r="52" spans="2:5" ht="20.25" customHeight="1" x14ac:dyDescent="0.2">
      <c r="B52" s="62" t="s">
        <v>84</v>
      </c>
      <c r="C52" s="63" t="s">
        <v>85</v>
      </c>
      <c r="D52" s="228" t="s">
        <v>86</v>
      </c>
      <c r="E52" s="64" t="s">
        <v>87</v>
      </c>
    </row>
    <row r="53" spans="2:5" ht="20.25" customHeight="1" x14ac:dyDescent="0.2">
      <c r="B53" s="309" t="s">
        <v>88</v>
      </c>
      <c r="C53" s="310"/>
      <c r="D53" s="310"/>
      <c r="E53" s="311"/>
    </row>
    <row r="54" spans="2:5" ht="34" x14ac:dyDescent="0.2">
      <c r="B54" s="62" t="s">
        <v>89</v>
      </c>
      <c r="C54" s="63" t="s">
        <v>90</v>
      </c>
      <c r="D54" s="228" t="s">
        <v>91</v>
      </c>
      <c r="E54" s="64" t="s">
        <v>21</v>
      </c>
    </row>
    <row r="55" spans="2:5" ht="20.25" customHeight="1" x14ac:dyDescent="0.2">
      <c r="B55" s="67" t="s">
        <v>92</v>
      </c>
      <c r="C55" s="226" t="s">
        <v>93</v>
      </c>
      <c r="D55" s="68" t="s">
        <v>94</v>
      </c>
      <c r="E55" s="69" t="s">
        <v>95</v>
      </c>
    </row>
    <row r="56" spans="2:5" ht="20.25" customHeight="1" x14ac:dyDescent="0.2">
      <c r="B56" s="62" t="s">
        <v>96</v>
      </c>
      <c r="C56" s="63" t="s">
        <v>97</v>
      </c>
      <c r="D56" s="228" t="s">
        <v>98</v>
      </c>
      <c r="E56" s="64" t="s">
        <v>99</v>
      </c>
    </row>
    <row r="57" spans="2:5" ht="20.25" customHeight="1" x14ac:dyDescent="0.2">
      <c r="B57" s="67" t="s">
        <v>100</v>
      </c>
      <c r="C57" s="226" t="s">
        <v>95</v>
      </c>
      <c r="D57" s="68" t="s">
        <v>101</v>
      </c>
      <c r="E57" s="69" t="s">
        <v>93</v>
      </c>
    </row>
    <row r="58" spans="2:5" x14ac:dyDescent="0.2">
      <c r="B58" s="74"/>
      <c r="C58" s="75"/>
      <c r="D58" s="75"/>
      <c r="E58" s="75"/>
    </row>
    <row r="59" spans="2:5" ht="40" customHeight="1" x14ac:dyDescent="0.2">
      <c r="B59" s="317" t="s">
        <v>102</v>
      </c>
      <c r="C59" s="317"/>
      <c r="D59" s="317"/>
      <c r="E59" s="317"/>
    </row>
    <row r="60" spans="2:5" ht="76.5" customHeight="1" x14ac:dyDescent="0.2">
      <c r="B60" s="320" t="s">
        <v>103</v>
      </c>
      <c r="C60" s="320"/>
      <c r="D60" s="320"/>
      <c r="E60" s="320"/>
    </row>
    <row r="61" spans="2:5" ht="34" x14ac:dyDescent="0.2">
      <c r="B61" s="78" t="s">
        <v>104</v>
      </c>
      <c r="C61" s="78" t="s">
        <v>105</v>
      </c>
      <c r="D61" s="78" t="s">
        <v>106</v>
      </c>
      <c r="E61" s="79" t="s">
        <v>107</v>
      </c>
    </row>
    <row r="62" spans="2:5" s="73" customFormat="1" ht="20.25" customHeight="1" x14ac:dyDescent="0.2">
      <c r="B62" s="313" t="s">
        <v>108</v>
      </c>
      <c r="C62" s="319" t="s">
        <v>109</v>
      </c>
      <c r="D62" s="82" t="s">
        <v>110</v>
      </c>
      <c r="E62" s="82" t="s">
        <v>108</v>
      </c>
    </row>
    <row r="63" spans="2:5" s="73" customFormat="1" ht="20.25" customHeight="1" x14ac:dyDescent="0.2">
      <c r="B63" s="313"/>
      <c r="C63" s="319"/>
      <c r="D63" s="83" t="s">
        <v>111</v>
      </c>
      <c r="E63" s="82" t="s">
        <v>108</v>
      </c>
    </row>
    <row r="64" spans="2:5" s="73" customFormat="1" ht="20.25" customHeight="1" x14ac:dyDescent="0.2">
      <c r="B64" s="313"/>
      <c r="C64" s="319"/>
      <c r="D64" s="84" t="s">
        <v>112</v>
      </c>
      <c r="E64" s="83" t="s">
        <v>111</v>
      </c>
    </row>
    <row r="65" spans="2:5" s="73" customFormat="1" ht="20.25" customHeight="1" x14ac:dyDescent="0.2">
      <c r="B65" s="313"/>
      <c r="C65" s="318" t="s">
        <v>113</v>
      </c>
      <c r="D65" s="82" t="s">
        <v>110</v>
      </c>
      <c r="E65" s="83" t="s">
        <v>111</v>
      </c>
    </row>
    <row r="66" spans="2:5" s="73" customFormat="1" ht="20.25" customHeight="1" x14ac:dyDescent="0.2">
      <c r="B66" s="313"/>
      <c r="C66" s="318"/>
      <c r="D66" s="83" t="s">
        <v>111</v>
      </c>
      <c r="E66" s="84" t="s">
        <v>114</v>
      </c>
    </row>
    <row r="67" spans="2:5" s="73" customFormat="1" ht="20.25" customHeight="1" x14ac:dyDescent="0.2">
      <c r="B67" s="313"/>
      <c r="C67" s="318"/>
      <c r="D67" s="84" t="s">
        <v>112</v>
      </c>
      <c r="E67" s="84" t="s">
        <v>114</v>
      </c>
    </row>
    <row r="68" spans="2:5" s="73" customFormat="1" ht="20.25" customHeight="1" x14ac:dyDescent="0.2">
      <c r="B68" s="321" t="s">
        <v>111</v>
      </c>
      <c r="C68" s="319" t="s">
        <v>109</v>
      </c>
      <c r="D68" s="82" t="s">
        <v>110</v>
      </c>
      <c r="E68" s="82" t="s">
        <v>108</v>
      </c>
    </row>
    <row r="69" spans="2:5" s="73" customFormat="1" ht="20.25" customHeight="1" x14ac:dyDescent="0.2">
      <c r="B69" s="321"/>
      <c r="C69" s="319"/>
      <c r="D69" s="83" t="s">
        <v>111</v>
      </c>
      <c r="E69" s="83" t="s">
        <v>111</v>
      </c>
    </row>
    <row r="70" spans="2:5" s="73" customFormat="1" ht="20.25" customHeight="1" x14ac:dyDescent="0.2">
      <c r="B70" s="321"/>
      <c r="C70" s="319"/>
      <c r="D70" s="84" t="s">
        <v>112</v>
      </c>
      <c r="E70" s="84" t="s">
        <v>114</v>
      </c>
    </row>
    <row r="71" spans="2:5" s="73" customFormat="1" ht="20.25" customHeight="1" x14ac:dyDescent="0.2">
      <c r="B71" s="321"/>
      <c r="C71" s="318" t="s">
        <v>113</v>
      </c>
      <c r="D71" s="82" t="s">
        <v>110</v>
      </c>
      <c r="E71" s="84" t="s">
        <v>114</v>
      </c>
    </row>
    <row r="72" spans="2:5" s="73" customFormat="1" ht="20.25" customHeight="1" x14ac:dyDescent="0.2">
      <c r="B72" s="321"/>
      <c r="C72" s="318"/>
      <c r="D72" s="83" t="s">
        <v>111</v>
      </c>
      <c r="E72" s="84" t="s">
        <v>114</v>
      </c>
    </row>
    <row r="73" spans="2:5" s="73" customFormat="1" ht="20.25" customHeight="1" x14ac:dyDescent="0.2">
      <c r="B73" s="321"/>
      <c r="C73" s="318"/>
      <c r="D73" s="84" t="s">
        <v>112</v>
      </c>
      <c r="E73" s="84" t="s">
        <v>114</v>
      </c>
    </row>
    <row r="74" spans="2:5" s="73" customFormat="1" ht="20.25" customHeight="1" x14ac:dyDescent="0.2">
      <c r="B74" s="312" t="s">
        <v>114</v>
      </c>
      <c r="C74" s="312" t="s">
        <v>115</v>
      </c>
      <c r="D74" s="82" t="s">
        <v>110</v>
      </c>
      <c r="E74" s="84" t="s">
        <v>114</v>
      </c>
    </row>
    <row r="75" spans="2:5" s="73" customFormat="1" ht="20.25" customHeight="1" x14ac:dyDescent="0.2">
      <c r="B75" s="312"/>
      <c r="C75" s="312"/>
      <c r="D75" s="83" t="s">
        <v>111</v>
      </c>
      <c r="E75" s="84" t="s">
        <v>114</v>
      </c>
    </row>
    <row r="76" spans="2:5" s="73" customFormat="1" ht="20.25" customHeight="1" x14ac:dyDescent="0.2">
      <c r="B76" s="312"/>
      <c r="C76" s="312"/>
      <c r="D76" s="84" t="s">
        <v>112</v>
      </c>
      <c r="E76" s="84" t="s">
        <v>114</v>
      </c>
    </row>
    <row r="78" spans="2:5" ht="40" customHeight="1" x14ac:dyDescent="0.2">
      <c r="B78" s="317" t="s">
        <v>116</v>
      </c>
      <c r="C78" s="317"/>
      <c r="D78" s="317"/>
      <c r="E78" s="317"/>
    </row>
    <row r="79" spans="2:5" ht="58.5" customHeight="1" x14ac:dyDescent="0.2">
      <c r="B79" s="320" t="s">
        <v>117</v>
      </c>
      <c r="C79" s="320"/>
      <c r="D79" s="320"/>
      <c r="E79" s="320"/>
    </row>
    <row r="80" spans="2:5" ht="120" customHeight="1" x14ac:dyDescent="0.2">
      <c r="B80" s="80" t="s">
        <v>118</v>
      </c>
      <c r="C80" s="316" t="s">
        <v>119</v>
      </c>
      <c r="D80" s="316"/>
      <c r="E80" s="316"/>
    </row>
    <row r="81" spans="2:5" ht="100" customHeight="1" x14ac:dyDescent="0.2">
      <c r="B81" s="81" t="s">
        <v>120</v>
      </c>
      <c r="C81" s="322" t="s">
        <v>121</v>
      </c>
      <c r="D81" s="322"/>
      <c r="E81" s="322"/>
    </row>
    <row r="82" spans="2:5" ht="80.25" customHeight="1" x14ac:dyDescent="0.2">
      <c r="B82" s="80" t="s">
        <v>122</v>
      </c>
      <c r="C82" s="316" t="s">
        <v>123</v>
      </c>
      <c r="D82" s="316"/>
      <c r="E82" s="316"/>
    </row>
    <row r="83" spans="2:5" ht="120" customHeight="1" x14ac:dyDescent="0.2">
      <c r="B83" s="81" t="s">
        <v>124</v>
      </c>
      <c r="C83" s="322" t="s">
        <v>125</v>
      </c>
      <c r="D83" s="322"/>
      <c r="E83" s="322"/>
    </row>
  </sheetData>
  <sheetProtection algorithmName="SHA-512" hashValue="bj+l453tHujzeGbhJUhdPZIsyyp94dI4lFKmr4g0LzvJj4HSrfIlUzmvg2dtlcgHEkgN/8n5btbrKw0wtD3L+Q==" saltValue="2WHX0SVEbWgQiFvzwFyVCw==" spinCount="100000" sheet="1" objects="1" scenarios="1"/>
  <mergeCells count="40">
    <mergeCell ref="B68:B73"/>
    <mergeCell ref="C62:C64"/>
    <mergeCell ref="B62:B67"/>
    <mergeCell ref="C83:E83"/>
    <mergeCell ref="B78:E78"/>
    <mergeCell ref="B79:E79"/>
    <mergeCell ref="C80:E80"/>
    <mergeCell ref="C81:E81"/>
    <mergeCell ref="G24:G25"/>
    <mergeCell ref="I24:I25"/>
    <mergeCell ref="C10:C11"/>
    <mergeCell ref="J24:J25"/>
    <mergeCell ref="C82:E82"/>
    <mergeCell ref="B45:E45"/>
    <mergeCell ref="B49:E49"/>
    <mergeCell ref="B53:E53"/>
    <mergeCell ref="B59:E59"/>
    <mergeCell ref="B74:B76"/>
    <mergeCell ref="C65:C67"/>
    <mergeCell ref="C68:C70"/>
    <mergeCell ref="C71:C73"/>
    <mergeCell ref="C74:C76"/>
    <mergeCell ref="B37:E37"/>
    <mergeCell ref="B60:E60"/>
    <mergeCell ref="B2:E2"/>
    <mergeCell ref="B22:E22"/>
    <mergeCell ref="B24:E24"/>
    <mergeCell ref="B31:E31"/>
    <mergeCell ref="B33:E33"/>
    <mergeCell ref="C20:C21"/>
    <mergeCell ref="B4:B9"/>
    <mergeCell ref="B10:B15"/>
    <mergeCell ref="B16:B21"/>
    <mergeCell ref="C14:C15"/>
    <mergeCell ref="C16:C17"/>
    <mergeCell ref="C18:C19"/>
    <mergeCell ref="C4:C5"/>
    <mergeCell ref="C12:C13"/>
    <mergeCell ref="C6:C7"/>
    <mergeCell ref="C8:C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FF0000"/>
  </sheetPr>
  <dimension ref="A1:G101"/>
  <sheetViews>
    <sheetView showGridLines="0" zoomScale="85" zoomScaleNormal="85" workbookViewId="0">
      <selection activeCell="E17" sqref="E17"/>
    </sheetView>
  </sheetViews>
  <sheetFormatPr baseColWidth="10" defaultColWidth="9" defaultRowHeight="16" x14ac:dyDescent="0.2"/>
  <cols>
    <col min="1" max="1" width="49.83203125" style="60" customWidth="1"/>
    <col min="2" max="2" width="3.5" style="60" bestFit="1" customWidth="1"/>
    <col min="3" max="3" width="54.83203125" style="170" customWidth="1"/>
    <col min="4" max="4" width="1.5" style="60" customWidth="1"/>
    <col min="5" max="5" width="49.83203125" style="60" customWidth="1"/>
    <col min="6" max="6" width="3.5" style="60" bestFit="1" customWidth="1"/>
    <col min="7" max="7" width="54.5" style="60" customWidth="1"/>
    <col min="8" max="16384" width="9" style="60"/>
  </cols>
  <sheetData>
    <row r="1" spans="1:7" ht="71.25" customHeight="1" x14ac:dyDescent="0.2">
      <c r="A1" s="85" t="e" vm="1">
        <v>#VALUE!</v>
      </c>
      <c r="B1" s="89" t="s">
        <v>126</v>
      </c>
      <c r="C1" s="154"/>
      <c r="D1" s="155"/>
      <c r="E1" s="85"/>
      <c r="F1" s="85"/>
      <c r="G1" s="85"/>
    </row>
    <row r="2" spans="1:7" ht="19" x14ac:dyDescent="0.25">
      <c r="A2" s="327" t="s">
        <v>127</v>
      </c>
      <c r="B2" s="328"/>
      <c r="C2" s="328"/>
      <c r="D2" s="328"/>
      <c r="E2" s="328"/>
      <c r="F2" s="328"/>
      <c r="G2" s="328"/>
    </row>
    <row r="3" spans="1:7" ht="20.25" customHeight="1" x14ac:dyDescent="0.2">
      <c r="A3" s="156" t="s">
        <v>128</v>
      </c>
      <c r="B3" s="157"/>
      <c r="C3" s="173" t="s">
        <v>129</v>
      </c>
      <c r="E3" s="156" t="s">
        <v>130</v>
      </c>
      <c r="F3" s="157"/>
      <c r="G3" s="171" t="s">
        <v>816</v>
      </c>
    </row>
    <row r="4" spans="1:7" ht="20.25" customHeight="1" x14ac:dyDescent="0.2">
      <c r="A4" s="156" t="s">
        <v>131</v>
      </c>
      <c r="B4" s="157"/>
      <c r="C4" s="232" t="s">
        <v>836</v>
      </c>
      <c r="E4" s="156" t="s">
        <v>132</v>
      </c>
      <c r="F4" s="157"/>
      <c r="G4" s="171" t="s">
        <v>817</v>
      </c>
    </row>
    <row r="5" spans="1:7" ht="20.25" customHeight="1" x14ac:dyDescent="0.2">
      <c r="A5" s="156" t="s">
        <v>133</v>
      </c>
      <c r="B5" s="157"/>
      <c r="C5" s="171" t="s">
        <v>818</v>
      </c>
      <c r="E5" s="158" t="s">
        <v>134</v>
      </c>
      <c r="F5" s="157"/>
      <c r="G5" s="159">
        <f>'KESIMPULAN AUDIT'!P5</f>
        <v>4</v>
      </c>
    </row>
    <row r="6" spans="1:7" x14ac:dyDescent="0.2">
      <c r="C6" s="60"/>
    </row>
    <row r="7" spans="1:7" x14ac:dyDescent="0.2">
      <c r="A7" s="323" t="s">
        <v>135</v>
      </c>
      <c r="B7" s="323"/>
      <c r="C7" s="323"/>
      <c r="E7" s="324" t="s">
        <v>136</v>
      </c>
      <c r="F7" s="324"/>
      <c r="G7" s="324"/>
    </row>
    <row r="8" spans="1:7" ht="50.25" customHeight="1" x14ac:dyDescent="0.2">
      <c r="A8" s="156" t="s">
        <v>137</v>
      </c>
      <c r="B8" s="157"/>
      <c r="C8" s="172" t="s">
        <v>819</v>
      </c>
      <c r="D8" s="160"/>
      <c r="E8" s="161" t="s">
        <v>137</v>
      </c>
      <c r="F8" s="161"/>
      <c r="G8" s="325" t="s">
        <v>820</v>
      </c>
    </row>
    <row r="9" spans="1:7" s="163" customFormat="1" ht="50.25" customHeight="1" x14ac:dyDescent="0.2">
      <c r="A9" s="156" t="s">
        <v>138</v>
      </c>
      <c r="B9" s="157"/>
      <c r="C9" s="172" t="s">
        <v>822</v>
      </c>
      <c r="D9" s="160"/>
      <c r="E9" s="162"/>
      <c r="F9" s="162"/>
      <c r="G9" s="326"/>
    </row>
    <row r="10" spans="1:7" x14ac:dyDescent="0.2">
      <c r="A10" s="156" t="s">
        <v>139</v>
      </c>
      <c r="B10" s="157"/>
      <c r="C10" s="173" t="s">
        <v>822</v>
      </c>
      <c r="D10" s="160"/>
      <c r="E10" s="175" t="s">
        <v>140</v>
      </c>
      <c r="F10" s="166">
        <v>1</v>
      </c>
      <c r="G10" s="178" t="s">
        <v>820</v>
      </c>
    </row>
    <row r="11" spans="1:7" x14ac:dyDescent="0.2">
      <c r="A11" s="156" t="s">
        <v>141</v>
      </c>
      <c r="B11" s="157"/>
      <c r="C11" s="180" t="s">
        <v>822</v>
      </c>
      <c r="E11" s="176"/>
      <c r="F11" s="177">
        <f>IF(G11&lt;&gt;"",ROW()-ROW($F$10)+1,"")</f>
        <v>2</v>
      </c>
      <c r="G11" s="178" t="s">
        <v>821</v>
      </c>
    </row>
    <row r="12" spans="1:7" x14ac:dyDescent="0.2">
      <c r="A12" s="156" t="s">
        <v>142</v>
      </c>
      <c r="B12" s="157"/>
      <c r="C12" s="173" t="s">
        <v>822</v>
      </c>
      <c r="D12" s="160"/>
      <c r="E12" s="167"/>
      <c r="F12" s="177" t="str">
        <f t="shared" ref="F12:F75" si="0">IF(G12&lt;&gt;"",ROW()-ROW($F$10)+1,"")</f>
        <v/>
      </c>
      <c r="G12" s="173"/>
    </row>
    <row r="13" spans="1:7" x14ac:dyDescent="0.2">
      <c r="A13" s="165" t="s">
        <v>143</v>
      </c>
      <c r="B13" s="166">
        <v>1</v>
      </c>
      <c r="C13" s="178" t="s">
        <v>822</v>
      </c>
      <c r="D13" s="160"/>
      <c r="E13" s="167"/>
      <c r="F13" s="177" t="str">
        <f t="shared" si="0"/>
        <v/>
      </c>
      <c r="G13" s="174"/>
    </row>
    <row r="14" spans="1:7" ht="20.25" customHeight="1" x14ac:dyDescent="0.2">
      <c r="A14" s="168"/>
      <c r="B14" s="166">
        <f t="shared" ref="B14:B77" si="1">IF(C14&lt;&gt;"",ROW()-ROW($B$13)+1,"")</f>
        <v>2</v>
      </c>
      <c r="C14" s="178" t="s">
        <v>822</v>
      </c>
      <c r="D14" s="160"/>
      <c r="E14" s="168"/>
      <c r="F14" s="177" t="str">
        <f t="shared" si="0"/>
        <v/>
      </c>
      <c r="G14" s="173"/>
    </row>
    <row r="15" spans="1:7" ht="20.25" customHeight="1" x14ac:dyDescent="0.2">
      <c r="A15" s="168"/>
      <c r="B15" s="166" t="str">
        <f t="shared" si="1"/>
        <v/>
      </c>
      <c r="C15" s="173"/>
      <c r="D15" s="160"/>
      <c r="E15" s="168"/>
      <c r="F15" s="177" t="str">
        <f t="shared" si="0"/>
        <v/>
      </c>
      <c r="G15" s="173"/>
    </row>
    <row r="16" spans="1:7" ht="20.25" customHeight="1" x14ac:dyDescent="0.2">
      <c r="A16" s="168"/>
      <c r="B16" s="166" t="str">
        <f t="shared" si="1"/>
        <v/>
      </c>
      <c r="C16" s="174"/>
      <c r="D16" s="160"/>
      <c r="E16" s="168"/>
      <c r="F16" s="177" t="str">
        <f t="shared" si="0"/>
        <v/>
      </c>
      <c r="G16" s="173"/>
    </row>
    <row r="17" spans="1:7" ht="20.25" customHeight="1" x14ac:dyDescent="0.2">
      <c r="A17" s="168"/>
      <c r="B17" s="166" t="str">
        <f t="shared" si="1"/>
        <v/>
      </c>
      <c r="C17" s="173"/>
      <c r="D17" s="160"/>
      <c r="E17" s="164"/>
      <c r="F17" s="177" t="str">
        <f t="shared" si="0"/>
        <v/>
      </c>
      <c r="G17" s="173"/>
    </row>
    <row r="18" spans="1:7" ht="20.25" customHeight="1" x14ac:dyDescent="0.2">
      <c r="A18" s="168"/>
      <c r="B18" s="166" t="str">
        <f t="shared" si="1"/>
        <v/>
      </c>
      <c r="C18" s="173"/>
      <c r="D18" s="160"/>
      <c r="E18" s="164"/>
      <c r="F18" s="177" t="str">
        <f t="shared" si="0"/>
        <v/>
      </c>
      <c r="G18" s="173"/>
    </row>
    <row r="19" spans="1:7" ht="20.25" customHeight="1" x14ac:dyDescent="0.2">
      <c r="A19" s="168"/>
      <c r="B19" s="166" t="str">
        <f t="shared" si="1"/>
        <v/>
      </c>
      <c r="C19" s="173"/>
      <c r="D19" s="160"/>
      <c r="E19" s="164"/>
      <c r="F19" s="177" t="str">
        <f t="shared" si="0"/>
        <v/>
      </c>
      <c r="G19" s="173"/>
    </row>
    <row r="20" spans="1:7" ht="20.25" customHeight="1" x14ac:dyDescent="0.2">
      <c r="A20" s="168"/>
      <c r="B20" s="166" t="str">
        <f t="shared" si="1"/>
        <v/>
      </c>
      <c r="C20" s="173"/>
      <c r="D20" s="160"/>
      <c r="E20" s="164"/>
      <c r="F20" s="177" t="str">
        <f t="shared" si="0"/>
        <v/>
      </c>
      <c r="G20" s="173"/>
    </row>
    <row r="21" spans="1:7" ht="20.25" customHeight="1" x14ac:dyDescent="0.2">
      <c r="A21" s="168"/>
      <c r="B21" s="166" t="str">
        <f t="shared" si="1"/>
        <v/>
      </c>
      <c r="C21" s="173"/>
      <c r="D21" s="160"/>
      <c r="E21" s="164"/>
      <c r="F21" s="177" t="str">
        <f t="shared" si="0"/>
        <v/>
      </c>
      <c r="G21" s="173"/>
    </row>
    <row r="22" spans="1:7" ht="20.25" customHeight="1" x14ac:dyDescent="0.2">
      <c r="A22" s="168"/>
      <c r="B22" s="166" t="str">
        <f t="shared" si="1"/>
        <v/>
      </c>
      <c r="C22" s="173"/>
      <c r="D22" s="160"/>
      <c r="E22" s="164"/>
      <c r="F22" s="177" t="str">
        <f t="shared" si="0"/>
        <v/>
      </c>
      <c r="G22" s="173"/>
    </row>
    <row r="23" spans="1:7" ht="20.25" customHeight="1" x14ac:dyDescent="0.2">
      <c r="A23" s="164"/>
      <c r="B23" s="166" t="str">
        <f t="shared" si="1"/>
        <v/>
      </c>
      <c r="C23" s="173"/>
      <c r="D23" s="160"/>
      <c r="E23" s="164"/>
      <c r="F23" s="177" t="str">
        <f t="shared" si="0"/>
        <v/>
      </c>
      <c r="G23" s="173"/>
    </row>
    <row r="24" spans="1:7" x14ac:dyDescent="0.2">
      <c r="A24" s="164"/>
      <c r="B24" s="166" t="str">
        <f t="shared" si="1"/>
        <v/>
      </c>
      <c r="C24" s="173"/>
      <c r="D24" s="160"/>
      <c r="E24" s="164"/>
      <c r="F24" s="177" t="str">
        <f t="shared" si="0"/>
        <v/>
      </c>
      <c r="G24" s="173"/>
    </row>
    <row r="25" spans="1:7" x14ac:dyDescent="0.2">
      <c r="A25" s="164"/>
      <c r="B25" s="166" t="str">
        <f t="shared" si="1"/>
        <v/>
      </c>
      <c r="C25" s="173"/>
      <c r="D25" s="160"/>
      <c r="E25" s="164"/>
      <c r="F25" s="177" t="str">
        <f t="shared" si="0"/>
        <v/>
      </c>
      <c r="G25" s="173"/>
    </row>
    <row r="26" spans="1:7" x14ac:dyDescent="0.2">
      <c r="A26" s="164"/>
      <c r="B26" s="166" t="str">
        <f t="shared" si="1"/>
        <v/>
      </c>
      <c r="C26" s="173"/>
      <c r="D26" s="160"/>
      <c r="E26" s="164"/>
      <c r="F26" s="177" t="str">
        <f t="shared" si="0"/>
        <v/>
      </c>
      <c r="G26" s="173"/>
    </row>
    <row r="27" spans="1:7" x14ac:dyDescent="0.2">
      <c r="A27" s="164"/>
      <c r="B27" s="166" t="str">
        <f t="shared" si="1"/>
        <v/>
      </c>
      <c r="C27" s="173"/>
      <c r="D27" s="160"/>
      <c r="E27" s="164"/>
      <c r="F27" s="177" t="str">
        <f t="shared" si="0"/>
        <v/>
      </c>
      <c r="G27" s="173"/>
    </row>
    <row r="28" spans="1:7" x14ac:dyDescent="0.2">
      <c r="A28" s="164"/>
      <c r="B28" s="166" t="str">
        <f t="shared" si="1"/>
        <v/>
      </c>
      <c r="C28" s="173"/>
      <c r="D28" s="160"/>
      <c r="E28" s="164"/>
      <c r="F28" s="177" t="str">
        <f t="shared" si="0"/>
        <v/>
      </c>
      <c r="G28" s="173"/>
    </row>
    <row r="29" spans="1:7" x14ac:dyDescent="0.2">
      <c r="A29" s="164"/>
      <c r="B29" s="166" t="str">
        <f t="shared" si="1"/>
        <v/>
      </c>
      <c r="C29" s="173"/>
      <c r="D29" s="160"/>
      <c r="E29" s="164"/>
      <c r="F29" s="177" t="str">
        <f t="shared" si="0"/>
        <v/>
      </c>
      <c r="G29" s="173"/>
    </row>
    <row r="30" spans="1:7" x14ac:dyDescent="0.2">
      <c r="A30" s="164"/>
      <c r="B30" s="166" t="str">
        <f t="shared" si="1"/>
        <v/>
      </c>
      <c r="C30" s="173"/>
      <c r="D30" s="160"/>
      <c r="E30" s="164"/>
      <c r="F30" s="177" t="str">
        <f t="shared" si="0"/>
        <v/>
      </c>
      <c r="G30" s="173"/>
    </row>
    <row r="31" spans="1:7" x14ac:dyDescent="0.2">
      <c r="A31" s="164"/>
      <c r="B31" s="166" t="str">
        <f t="shared" si="1"/>
        <v/>
      </c>
      <c r="C31" s="173"/>
      <c r="D31" s="160"/>
      <c r="E31" s="164"/>
      <c r="F31" s="177" t="str">
        <f t="shared" si="0"/>
        <v/>
      </c>
      <c r="G31" s="173"/>
    </row>
    <row r="32" spans="1:7" x14ac:dyDescent="0.2">
      <c r="A32" s="164"/>
      <c r="B32" s="166" t="str">
        <f t="shared" si="1"/>
        <v/>
      </c>
      <c r="C32" s="173"/>
      <c r="E32" s="164"/>
      <c r="F32" s="177" t="str">
        <f t="shared" si="0"/>
        <v/>
      </c>
      <c r="G32" s="173"/>
    </row>
    <row r="33" spans="1:7" x14ac:dyDescent="0.2">
      <c r="A33" s="164"/>
      <c r="B33" s="166" t="str">
        <f t="shared" si="1"/>
        <v/>
      </c>
      <c r="C33" s="173"/>
      <c r="E33" s="164"/>
      <c r="F33" s="177" t="str">
        <f t="shared" si="0"/>
        <v/>
      </c>
      <c r="G33" s="173"/>
    </row>
    <row r="34" spans="1:7" x14ac:dyDescent="0.2">
      <c r="A34" s="164"/>
      <c r="B34" s="166" t="str">
        <f t="shared" si="1"/>
        <v/>
      </c>
      <c r="C34" s="173"/>
      <c r="E34" s="164"/>
      <c r="F34" s="177" t="str">
        <f t="shared" si="0"/>
        <v/>
      </c>
      <c r="G34" s="173"/>
    </row>
    <row r="35" spans="1:7" x14ac:dyDescent="0.2">
      <c r="A35" s="164"/>
      <c r="B35" s="166" t="str">
        <f t="shared" si="1"/>
        <v/>
      </c>
      <c r="C35" s="173"/>
      <c r="E35" s="164"/>
      <c r="F35" s="177" t="str">
        <f t="shared" si="0"/>
        <v/>
      </c>
      <c r="G35" s="173"/>
    </row>
    <row r="36" spans="1:7" x14ac:dyDescent="0.2">
      <c r="A36" s="164"/>
      <c r="B36" s="166" t="str">
        <f t="shared" si="1"/>
        <v/>
      </c>
      <c r="C36" s="173"/>
      <c r="E36" s="164"/>
      <c r="F36" s="177" t="str">
        <f t="shared" si="0"/>
        <v/>
      </c>
      <c r="G36" s="173"/>
    </row>
    <row r="37" spans="1:7" x14ac:dyDescent="0.2">
      <c r="A37" s="164"/>
      <c r="B37" s="166" t="str">
        <f t="shared" si="1"/>
        <v/>
      </c>
      <c r="C37" s="173"/>
      <c r="E37" s="164"/>
      <c r="F37" s="177" t="str">
        <f t="shared" si="0"/>
        <v/>
      </c>
      <c r="G37" s="173"/>
    </row>
    <row r="38" spans="1:7" x14ac:dyDescent="0.2">
      <c r="A38" s="164"/>
      <c r="B38" s="166" t="str">
        <f t="shared" si="1"/>
        <v/>
      </c>
      <c r="C38" s="173"/>
      <c r="E38" s="164"/>
      <c r="F38" s="177" t="str">
        <f t="shared" si="0"/>
        <v/>
      </c>
      <c r="G38" s="173"/>
    </row>
    <row r="39" spans="1:7" x14ac:dyDescent="0.2">
      <c r="A39" s="164"/>
      <c r="B39" s="166" t="str">
        <f t="shared" si="1"/>
        <v/>
      </c>
      <c r="C39" s="173"/>
      <c r="E39" s="164"/>
      <c r="F39" s="177" t="str">
        <f t="shared" si="0"/>
        <v/>
      </c>
      <c r="G39" s="173"/>
    </row>
    <row r="40" spans="1:7" x14ac:dyDescent="0.2">
      <c r="A40" s="164"/>
      <c r="B40" s="166" t="str">
        <f t="shared" si="1"/>
        <v/>
      </c>
      <c r="C40" s="173"/>
      <c r="E40" s="164"/>
      <c r="F40" s="177" t="str">
        <f t="shared" si="0"/>
        <v/>
      </c>
      <c r="G40" s="173"/>
    </row>
    <row r="41" spans="1:7" x14ac:dyDescent="0.2">
      <c r="A41" s="164"/>
      <c r="B41" s="166" t="str">
        <f t="shared" si="1"/>
        <v/>
      </c>
      <c r="C41" s="173"/>
      <c r="E41" s="164"/>
      <c r="F41" s="177" t="str">
        <f t="shared" si="0"/>
        <v/>
      </c>
      <c r="G41" s="173"/>
    </row>
    <row r="42" spans="1:7" x14ac:dyDescent="0.2">
      <c r="A42" s="169"/>
      <c r="B42" s="166" t="str">
        <f t="shared" si="1"/>
        <v/>
      </c>
      <c r="C42" s="173"/>
      <c r="E42" s="169"/>
      <c r="F42" s="177" t="str">
        <f t="shared" si="0"/>
        <v/>
      </c>
      <c r="G42" s="173"/>
    </row>
    <row r="43" spans="1:7" x14ac:dyDescent="0.2">
      <c r="B43" s="60" t="str">
        <f t="shared" si="1"/>
        <v/>
      </c>
      <c r="C43" s="180"/>
      <c r="F43" s="60" t="str">
        <f t="shared" si="0"/>
        <v/>
      </c>
      <c r="G43" s="179"/>
    </row>
    <row r="44" spans="1:7" x14ac:dyDescent="0.2">
      <c r="B44" s="60" t="str">
        <f t="shared" si="1"/>
        <v/>
      </c>
      <c r="C44" s="180"/>
      <c r="F44" s="60" t="str">
        <f t="shared" si="0"/>
        <v/>
      </c>
      <c r="G44" s="179"/>
    </row>
    <row r="45" spans="1:7" x14ac:dyDescent="0.2">
      <c r="B45" s="60" t="str">
        <f t="shared" si="1"/>
        <v/>
      </c>
      <c r="C45" s="180"/>
      <c r="F45" s="60" t="str">
        <f t="shared" si="0"/>
        <v/>
      </c>
      <c r="G45" s="179"/>
    </row>
    <row r="46" spans="1:7" x14ac:dyDescent="0.2">
      <c r="B46" s="60" t="str">
        <f t="shared" si="1"/>
        <v/>
      </c>
      <c r="C46" s="180"/>
      <c r="F46" s="60" t="str">
        <f t="shared" si="0"/>
        <v/>
      </c>
      <c r="G46" s="179"/>
    </row>
    <row r="47" spans="1:7" x14ac:dyDescent="0.2">
      <c r="B47" s="60" t="str">
        <f t="shared" si="1"/>
        <v/>
      </c>
      <c r="C47" s="180"/>
      <c r="F47" s="60" t="str">
        <f t="shared" si="0"/>
        <v/>
      </c>
      <c r="G47" s="179"/>
    </row>
    <row r="48" spans="1:7" x14ac:dyDescent="0.2">
      <c r="B48" s="60" t="str">
        <f t="shared" si="1"/>
        <v/>
      </c>
      <c r="C48" s="180"/>
      <c r="F48" s="60" t="str">
        <f t="shared" si="0"/>
        <v/>
      </c>
      <c r="G48" s="179"/>
    </row>
    <row r="49" spans="2:7" x14ac:dyDescent="0.2">
      <c r="B49" s="60" t="str">
        <f t="shared" si="1"/>
        <v/>
      </c>
      <c r="C49" s="180"/>
      <c r="F49" s="60" t="str">
        <f t="shared" si="0"/>
        <v/>
      </c>
      <c r="G49" s="179"/>
    </row>
    <row r="50" spans="2:7" x14ac:dyDescent="0.2">
      <c r="B50" s="60" t="str">
        <f t="shared" si="1"/>
        <v/>
      </c>
      <c r="C50" s="180"/>
      <c r="F50" s="60" t="str">
        <f t="shared" si="0"/>
        <v/>
      </c>
      <c r="G50" s="179"/>
    </row>
    <row r="51" spans="2:7" x14ac:dyDescent="0.2">
      <c r="B51" s="60" t="str">
        <f t="shared" si="1"/>
        <v/>
      </c>
      <c r="C51" s="180"/>
      <c r="F51" s="60" t="str">
        <f t="shared" si="0"/>
        <v/>
      </c>
      <c r="G51" s="179"/>
    </row>
    <row r="52" spans="2:7" x14ac:dyDescent="0.2">
      <c r="B52" s="60" t="str">
        <f t="shared" si="1"/>
        <v/>
      </c>
      <c r="C52" s="180"/>
      <c r="F52" s="60" t="str">
        <f t="shared" si="0"/>
        <v/>
      </c>
      <c r="G52" s="179"/>
    </row>
    <row r="53" spans="2:7" x14ac:dyDescent="0.2">
      <c r="B53" s="60" t="str">
        <f t="shared" si="1"/>
        <v/>
      </c>
      <c r="C53" s="180"/>
      <c r="F53" s="60" t="str">
        <f t="shared" si="0"/>
        <v/>
      </c>
      <c r="G53" s="179"/>
    </row>
    <row r="54" spans="2:7" x14ac:dyDescent="0.2">
      <c r="B54" s="60" t="str">
        <f t="shared" si="1"/>
        <v/>
      </c>
      <c r="C54" s="180"/>
      <c r="F54" s="60" t="str">
        <f t="shared" si="0"/>
        <v/>
      </c>
      <c r="G54" s="179"/>
    </row>
    <row r="55" spans="2:7" x14ac:dyDescent="0.2">
      <c r="B55" s="60" t="str">
        <f t="shared" si="1"/>
        <v/>
      </c>
      <c r="C55" s="180"/>
      <c r="F55" s="60" t="str">
        <f t="shared" si="0"/>
        <v/>
      </c>
      <c r="G55" s="179"/>
    </row>
    <row r="56" spans="2:7" x14ac:dyDescent="0.2">
      <c r="B56" s="60" t="str">
        <f t="shared" si="1"/>
        <v/>
      </c>
      <c r="C56" s="180"/>
      <c r="F56" s="60" t="str">
        <f t="shared" si="0"/>
        <v/>
      </c>
      <c r="G56" s="179"/>
    </row>
    <row r="57" spans="2:7" x14ac:dyDescent="0.2">
      <c r="B57" s="60" t="str">
        <f t="shared" si="1"/>
        <v/>
      </c>
      <c r="C57" s="180"/>
      <c r="F57" s="60" t="str">
        <f t="shared" si="0"/>
        <v/>
      </c>
      <c r="G57" s="179"/>
    </row>
    <row r="58" spans="2:7" x14ac:dyDescent="0.2">
      <c r="B58" s="60" t="str">
        <f t="shared" si="1"/>
        <v/>
      </c>
      <c r="C58" s="180"/>
      <c r="F58" s="60" t="str">
        <f t="shared" si="0"/>
        <v/>
      </c>
      <c r="G58" s="179"/>
    </row>
    <row r="59" spans="2:7" x14ac:dyDescent="0.2">
      <c r="B59" s="60" t="str">
        <f t="shared" si="1"/>
        <v/>
      </c>
      <c r="C59" s="180"/>
      <c r="F59" s="60" t="str">
        <f t="shared" si="0"/>
        <v/>
      </c>
      <c r="G59" s="179"/>
    </row>
    <row r="60" spans="2:7" x14ac:dyDescent="0.2">
      <c r="B60" s="60" t="str">
        <f t="shared" si="1"/>
        <v/>
      </c>
      <c r="C60" s="180"/>
      <c r="F60" s="60" t="str">
        <f t="shared" si="0"/>
        <v/>
      </c>
      <c r="G60" s="179"/>
    </row>
    <row r="61" spans="2:7" x14ac:dyDescent="0.2">
      <c r="B61" s="60" t="str">
        <f t="shared" si="1"/>
        <v/>
      </c>
      <c r="C61" s="180"/>
      <c r="F61" s="60" t="str">
        <f t="shared" si="0"/>
        <v/>
      </c>
      <c r="G61" s="179"/>
    </row>
    <row r="62" spans="2:7" x14ac:dyDescent="0.2">
      <c r="B62" s="60" t="str">
        <f t="shared" si="1"/>
        <v/>
      </c>
      <c r="C62" s="180"/>
      <c r="F62" s="60" t="str">
        <f t="shared" si="0"/>
        <v/>
      </c>
      <c r="G62" s="179"/>
    </row>
    <row r="63" spans="2:7" x14ac:dyDescent="0.2">
      <c r="B63" s="60" t="str">
        <f t="shared" si="1"/>
        <v/>
      </c>
      <c r="C63" s="180"/>
      <c r="F63" s="60" t="str">
        <f t="shared" si="0"/>
        <v/>
      </c>
      <c r="G63" s="179"/>
    </row>
    <row r="64" spans="2:7" x14ac:dyDescent="0.2">
      <c r="B64" s="60" t="str">
        <f t="shared" si="1"/>
        <v/>
      </c>
      <c r="C64" s="180"/>
      <c r="F64" s="60" t="str">
        <f t="shared" si="0"/>
        <v/>
      </c>
      <c r="G64" s="179"/>
    </row>
    <row r="65" spans="2:7" x14ac:dyDescent="0.2">
      <c r="B65" s="60" t="str">
        <f t="shared" si="1"/>
        <v/>
      </c>
      <c r="C65" s="180"/>
      <c r="F65" s="60" t="str">
        <f t="shared" si="0"/>
        <v/>
      </c>
      <c r="G65" s="179"/>
    </row>
    <row r="66" spans="2:7" x14ac:dyDescent="0.2">
      <c r="B66" s="60" t="str">
        <f t="shared" si="1"/>
        <v/>
      </c>
      <c r="C66" s="180"/>
      <c r="F66" s="60" t="str">
        <f t="shared" si="0"/>
        <v/>
      </c>
      <c r="G66" s="179"/>
    </row>
    <row r="67" spans="2:7" x14ac:dyDescent="0.2">
      <c r="B67" s="60" t="str">
        <f t="shared" si="1"/>
        <v/>
      </c>
      <c r="C67" s="180"/>
      <c r="F67" s="60" t="str">
        <f t="shared" si="0"/>
        <v/>
      </c>
      <c r="G67" s="179"/>
    </row>
    <row r="68" spans="2:7" x14ac:dyDescent="0.2">
      <c r="B68" s="60" t="str">
        <f t="shared" si="1"/>
        <v/>
      </c>
      <c r="C68" s="180"/>
      <c r="F68" s="60" t="str">
        <f t="shared" si="0"/>
        <v/>
      </c>
      <c r="G68" s="179"/>
    </row>
    <row r="69" spans="2:7" x14ac:dyDescent="0.2">
      <c r="B69" s="60" t="str">
        <f t="shared" si="1"/>
        <v/>
      </c>
      <c r="C69" s="180"/>
      <c r="F69" s="60" t="str">
        <f t="shared" si="0"/>
        <v/>
      </c>
      <c r="G69" s="179"/>
    </row>
    <row r="70" spans="2:7" x14ac:dyDescent="0.2">
      <c r="B70" s="60" t="str">
        <f t="shared" si="1"/>
        <v/>
      </c>
      <c r="C70" s="180"/>
      <c r="F70" s="60" t="str">
        <f t="shared" si="0"/>
        <v/>
      </c>
      <c r="G70" s="179"/>
    </row>
    <row r="71" spans="2:7" x14ac:dyDescent="0.2">
      <c r="B71" s="60" t="str">
        <f t="shared" si="1"/>
        <v/>
      </c>
      <c r="C71" s="180"/>
      <c r="F71" s="60" t="str">
        <f t="shared" si="0"/>
        <v/>
      </c>
      <c r="G71" s="179"/>
    </row>
    <row r="72" spans="2:7" x14ac:dyDescent="0.2">
      <c r="B72" s="60" t="str">
        <f t="shared" si="1"/>
        <v/>
      </c>
      <c r="C72" s="180"/>
      <c r="F72" s="60" t="str">
        <f t="shared" si="0"/>
        <v/>
      </c>
      <c r="G72" s="179"/>
    </row>
    <row r="73" spans="2:7" x14ac:dyDescent="0.2">
      <c r="B73" s="60" t="str">
        <f t="shared" si="1"/>
        <v/>
      </c>
      <c r="C73" s="180"/>
      <c r="F73" s="60" t="str">
        <f t="shared" si="0"/>
        <v/>
      </c>
      <c r="G73" s="179"/>
    </row>
    <row r="74" spans="2:7" x14ac:dyDescent="0.2">
      <c r="B74" s="60" t="str">
        <f t="shared" si="1"/>
        <v/>
      </c>
      <c r="C74" s="180"/>
      <c r="F74" s="60" t="str">
        <f t="shared" si="0"/>
        <v/>
      </c>
      <c r="G74" s="179"/>
    </row>
    <row r="75" spans="2:7" x14ac:dyDescent="0.2">
      <c r="B75" s="60" t="str">
        <f t="shared" si="1"/>
        <v/>
      </c>
      <c r="C75" s="180"/>
      <c r="F75" s="60" t="str">
        <f t="shared" si="0"/>
        <v/>
      </c>
      <c r="G75" s="179"/>
    </row>
    <row r="76" spans="2:7" x14ac:dyDescent="0.2">
      <c r="B76" s="60" t="str">
        <f t="shared" si="1"/>
        <v/>
      </c>
      <c r="C76" s="180"/>
      <c r="F76" s="60" t="str">
        <f t="shared" ref="F76:F101" si="2">IF(G76&lt;&gt;"",ROW()-ROW($F$10)+1,"")</f>
        <v/>
      </c>
      <c r="G76" s="179"/>
    </row>
    <row r="77" spans="2:7" x14ac:dyDescent="0.2">
      <c r="B77" s="60" t="str">
        <f t="shared" si="1"/>
        <v/>
      </c>
      <c r="C77" s="180"/>
      <c r="F77" s="60" t="str">
        <f t="shared" si="2"/>
        <v/>
      </c>
      <c r="G77" s="179"/>
    </row>
    <row r="78" spans="2:7" x14ac:dyDescent="0.2">
      <c r="B78" s="60" t="str">
        <f t="shared" ref="B78:B100" si="3">IF(C78&lt;&gt;"",ROW()-ROW($B$13)+1,"")</f>
        <v/>
      </c>
      <c r="C78" s="180"/>
      <c r="F78" s="60" t="str">
        <f t="shared" si="2"/>
        <v/>
      </c>
      <c r="G78" s="179"/>
    </row>
    <row r="79" spans="2:7" x14ac:dyDescent="0.2">
      <c r="B79" s="60" t="str">
        <f t="shared" si="3"/>
        <v/>
      </c>
      <c r="C79" s="180"/>
      <c r="F79" s="60" t="str">
        <f t="shared" si="2"/>
        <v/>
      </c>
      <c r="G79" s="179"/>
    </row>
    <row r="80" spans="2:7" x14ac:dyDescent="0.2">
      <c r="B80" s="60" t="str">
        <f t="shared" si="3"/>
        <v/>
      </c>
      <c r="C80" s="180"/>
      <c r="F80" s="60" t="str">
        <f t="shared" si="2"/>
        <v/>
      </c>
      <c r="G80" s="179"/>
    </row>
    <row r="81" spans="2:7" x14ac:dyDescent="0.2">
      <c r="B81" s="60" t="str">
        <f t="shared" si="3"/>
        <v/>
      </c>
      <c r="C81" s="180"/>
      <c r="F81" s="60" t="str">
        <f t="shared" si="2"/>
        <v/>
      </c>
      <c r="G81" s="179"/>
    </row>
    <row r="82" spans="2:7" x14ac:dyDescent="0.2">
      <c r="B82" s="60" t="str">
        <f t="shared" si="3"/>
        <v/>
      </c>
      <c r="C82" s="180"/>
      <c r="F82" s="60" t="str">
        <f t="shared" si="2"/>
        <v/>
      </c>
      <c r="G82" s="179"/>
    </row>
    <row r="83" spans="2:7" x14ac:dyDescent="0.2">
      <c r="B83" s="60" t="str">
        <f t="shared" si="3"/>
        <v/>
      </c>
      <c r="C83" s="180"/>
      <c r="F83" s="60" t="str">
        <f t="shared" si="2"/>
        <v/>
      </c>
      <c r="G83" s="179"/>
    </row>
    <row r="84" spans="2:7" x14ac:dyDescent="0.2">
      <c r="B84" s="60" t="str">
        <f t="shared" si="3"/>
        <v/>
      </c>
      <c r="C84" s="180"/>
      <c r="F84" s="60" t="str">
        <f t="shared" si="2"/>
        <v/>
      </c>
      <c r="G84" s="179"/>
    </row>
    <row r="85" spans="2:7" x14ac:dyDescent="0.2">
      <c r="B85" s="60" t="str">
        <f t="shared" si="3"/>
        <v/>
      </c>
      <c r="C85" s="180"/>
      <c r="F85" s="60" t="str">
        <f t="shared" si="2"/>
        <v/>
      </c>
      <c r="G85" s="179"/>
    </row>
    <row r="86" spans="2:7" x14ac:dyDescent="0.2">
      <c r="B86" s="60" t="str">
        <f t="shared" si="3"/>
        <v/>
      </c>
      <c r="C86" s="180"/>
      <c r="F86" s="60" t="str">
        <f t="shared" si="2"/>
        <v/>
      </c>
      <c r="G86" s="179"/>
    </row>
    <row r="87" spans="2:7" x14ac:dyDescent="0.2">
      <c r="B87" s="60" t="str">
        <f t="shared" si="3"/>
        <v/>
      </c>
      <c r="C87" s="180"/>
      <c r="F87" s="60" t="str">
        <f t="shared" si="2"/>
        <v/>
      </c>
      <c r="G87" s="179"/>
    </row>
    <row r="88" spans="2:7" x14ac:dyDescent="0.2">
      <c r="B88" s="60" t="str">
        <f t="shared" si="3"/>
        <v/>
      </c>
      <c r="C88" s="180"/>
      <c r="F88" s="60" t="str">
        <f t="shared" si="2"/>
        <v/>
      </c>
      <c r="G88" s="179"/>
    </row>
    <row r="89" spans="2:7" x14ac:dyDescent="0.2">
      <c r="B89" s="60" t="str">
        <f t="shared" si="3"/>
        <v/>
      </c>
      <c r="C89" s="180"/>
      <c r="F89" s="60" t="str">
        <f t="shared" si="2"/>
        <v/>
      </c>
      <c r="G89" s="179"/>
    </row>
    <row r="90" spans="2:7" x14ac:dyDescent="0.2">
      <c r="B90" s="60" t="str">
        <f t="shared" si="3"/>
        <v/>
      </c>
      <c r="C90" s="180"/>
      <c r="F90" s="60" t="str">
        <f t="shared" si="2"/>
        <v/>
      </c>
      <c r="G90" s="179"/>
    </row>
    <row r="91" spans="2:7" x14ac:dyDescent="0.2">
      <c r="B91" s="60" t="str">
        <f t="shared" si="3"/>
        <v/>
      </c>
      <c r="C91" s="180"/>
      <c r="F91" s="60" t="str">
        <f t="shared" si="2"/>
        <v/>
      </c>
      <c r="G91" s="179"/>
    </row>
    <row r="92" spans="2:7" x14ac:dyDescent="0.2">
      <c r="B92" s="60" t="str">
        <f t="shared" si="3"/>
        <v/>
      </c>
      <c r="C92" s="180"/>
      <c r="F92" s="60" t="str">
        <f t="shared" si="2"/>
        <v/>
      </c>
      <c r="G92" s="179"/>
    </row>
    <row r="93" spans="2:7" x14ac:dyDescent="0.2">
      <c r="B93" s="60" t="str">
        <f t="shared" si="3"/>
        <v/>
      </c>
      <c r="C93" s="180"/>
      <c r="F93" s="60" t="str">
        <f t="shared" si="2"/>
        <v/>
      </c>
      <c r="G93" s="179"/>
    </row>
    <row r="94" spans="2:7" x14ac:dyDescent="0.2">
      <c r="B94" s="60" t="str">
        <f t="shared" si="3"/>
        <v/>
      </c>
      <c r="C94" s="180"/>
      <c r="F94" s="60" t="str">
        <f t="shared" si="2"/>
        <v/>
      </c>
      <c r="G94" s="179"/>
    </row>
    <row r="95" spans="2:7" x14ac:dyDescent="0.2">
      <c r="B95" s="60" t="str">
        <f t="shared" si="3"/>
        <v/>
      </c>
      <c r="C95" s="180"/>
      <c r="F95" s="60" t="str">
        <f t="shared" si="2"/>
        <v/>
      </c>
      <c r="G95" s="179"/>
    </row>
    <row r="96" spans="2:7" x14ac:dyDescent="0.2">
      <c r="B96" s="60" t="str">
        <f t="shared" si="3"/>
        <v/>
      </c>
      <c r="C96" s="180"/>
      <c r="F96" s="60" t="str">
        <f t="shared" si="2"/>
        <v/>
      </c>
      <c r="G96" s="179"/>
    </row>
    <row r="97" spans="2:7" x14ac:dyDescent="0.2">
      <c r="B97" s="60" t="str">
        <f t="shared" si="3"/>
        <v/>
      </c>
      <c r="C97" s="180"/>
      <c r="F97" s="60" t="str">
        <f t="shared" si="2"/>
        <v/>
      </c>
      <c r="G97" s="179"/>
    </row>
    <row r="98" spans="2:7" x14ac:dyDescent="0.2">
      <c r="B98" s="60" t="str">
        <f t="shared" si="3"/>
        <v/>
      </c>
      <c r="C98" s="180"/>
      <c r="F98" s="60" t="str">
        <f t="shared" si="2"/>
        <v/>
      </c>
      <c r="G98" s="179"/>
    </row>
    <row r="99" spans="2:7" x14ac:dyDescent="0.2">
      <c r="B99" s="60" t="str">
        <f t="shared" si="3"/>
        <v/>
      </c>
      <c r="C99" s="180"/>
      <c r="F99" s="60" t="str">
        <f t="shared" si="2"/>
        <v/>
      </c>
      <c r="G99" s="179"/>
    </row>
    <row r="100" spans="2:7" x14ac:dyDescent="0.2">
      <c r="B100" s="60" t="str">
        <f t="shared" si="3"/>
        <v/>
      </c>
      <c r="C100" s="180"/>
      <c r="F100" s="60" t="str">
        <f t="shared" si="2"/>
        <v/>
      </c>
      <c r="G100" s="179"/>
    </row>
    <row r="101" spans="2:7" x14ac:dyDescent="0.2">
      <c r="F101" s="60" t="str">
        <f t="shared" si="2"/>
        <v/>
      </c>
    </row>
  </sheetData>
  <sheetProtection algorithmName="SHA-512" hashValue="GRToJdQ+NNu+CIO9+t5i4dq64WfN5OKm1ofF7CTFpzH1hgGuSYRBlbjxRalOn4FQ+wiMQS1/5rSgrcB7Crza4g==" saltValue="8V02WGcp+F+DJqTj3SCgeA==" spinCount="100000" sheet="1" formatCells="0" formatColumns="0" formatRows="0" insertColumns="0" insertRows="0" insertHyperlinks="0" deleteColumns="0" deleteRows="0" sort="0" autoFilter="0" pivotTables="0"/>
  <mergeCells count="4">
    <mergeCell ref="A7:C7"/>
    <mergeCell ref="E7:G7"/>
    <mergeCell ref="G8:G9"/>
    <mergeCell ref="A2:G2"/>
  </mergeCells>
  <dataValidations count="1">
    <dataValidation type="list" allowBlank="1" showInputMessage="1" showErrorMessage="1" sqref="C3" xr:uid="{00000000-0002-0000-0200-000000000000}">
      <formula1>ObjekAudit</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tabColor theme="4"/>
  </sheetPr>
  <dimension ref="A1:R39"/>
  <sheetViews>
    <sheetView showGridLines="0" zoomScale="80" zoomScaleNormal="80" workbookViewId="0">
      <pane xSplit="5" ySplit="3" topLeftCell="F33" activePane="bottomRight" state="frozen"/>
      <selection pane="topRight" activeCell="F1" sqref="F1"/>
      <selection pane="bottomLeft" activeCell="A4" sqref="A4"/>
      <selection pane="bottomRight" activeCell="H16" sqref="H16"/>
    </sheetView>
  </sheetViews>
  <sheetFormatPr baseColWidth="10" defaultColWidth="8.83203125" defaultRowHeight="16" x14ac:dyDescent="0.2"/>
  <cols>
    <col min="1" max="1" width="2.5" customWidth="1"/>
    <col min="2" max="2" width="9.83203125" customWidth="1"/>
    <col min="3" max="3" width="45.5" customWidth="1"/>
    <col min="4" max="4" width="20.5" customWidth="1"/>
    <col min="5" max="5" width="50.5" customWidth="1"/>
    <col min="6" max="7" width="50.5" style="47" customWidth="1"/>
    <col min="8" max="8" width="15.5" style="48" customWidth="1"/>
    <col min="9" max="9" width="20.5" style="48" customWidth="1"/>
    <col min="10" max="10" width="40.5" style="49" customWidth="1"/>
    <col min="11" max="11" width="18.5" style="48" customWidth="1"/>
    <col min="12" max="15" width="9" style="204" hidden="1" customWidth="1"/>
    <col min="16" max="16" width="20.5" style="48" customWidth="1"/>
    <col min="17" max="18" width="50.5" style="47" customWidth="1"/>
  </cols>
  <sheetData>
    <row r="1" spans="1:18" ht="80.25" customHeight="1" x14ac:dyDescent="0.2">
      <c r="A1" s="329" t="e" vm="1">
        <v>#VALUE!</v>
      </c>
      <c r="B1" s="329"/>
      <c r="C1" s="90" t="s">
        <v>0</v>
      </c>
      <c r="D1" s="88"/>
      <c r="E1" s="88"/>
      <c r="F1" s="94"/>
      <c r="G1" s="94"/>
      <c r="H1" s="105"/>
      <c r="I1" s="105"/>
      <c r="J1" s="94"/>
      <c r="K1" s="105"/>
      <c r="L1" s="195"/>
      <c r="M1" s="195"/>
      <c r="N1" s="195"/>
      <c r="O1" s="195"/>
      <c r="P1" s="105"/>
      <c r="Q1" s="94"/>
      <c r="R1" s="94"/>
    </row>
    <row r="2" spans="1:18" s="55" customFormat="1" ht="17" hidden="1" x14ac:dyDescent="0.2">
      <c r="B2" s="56" t="s">
        <v>144</v>
      </c>
      <c r="C2" s="57" t="s">
        <v>144</v>
      </c>
      <c r="D2" s="57" t="s">
        <v>144</v>
      </c>
      <c r="E2" s="58" t="s">
        <v>144</v>
      </c>
      <c r="F2" s="59" t="s">
        <v>145</v>
      </c>
      <c r="G2" s="59" t="s">
        <v>145</v>
      </c>
      <c r="H2" s="191"/>
      <c r="I2" s="192"/>
      <c r="J2" s="54" t="s">
        <v>145</v>
      </c>
      <c r="K2" s="196"/>
      <c r="L2" s="197"/>
      <c r="M2" s="197"/>
      <c r="N2" s="197"/>
      <c r="O2" s="197"/>
      <c r="P2" s="198" t="s">
        <v>144</v>
      </c>
      <c r="Q2" s="54" t="s">
        <v>145</v>
      </c>
      <c r="R2" s="96" t="s">
        <v>145</v>
      </c>
    </row>
    <row r="3" spans="1:18" s="127" customFormat="1" ht="89.25" customHeight="1" x14ac:dyDescent="0.25">
      <c r="B3" s="128" t="s">
        <v>146</v>
      </c>
      <c r="C3" s="128" t="s">
        <v>147</v>
      </c>
      <c r="D3" s="128" t="s">
        <v>148</v>
      </c>
      <c r="E3" s="224" t="s">
        <v>149</v>
      </c>
      <c r="F3" s="223" t="s">
        <v>150</v>
      </c>
      <c r="G3" s="223" t="s">
        <v>151</v>
      </c>
      <c r="H3" s="248" t="s">
        <v>152</v>
      </c>
      <c r="I3" s="248" t="s">
        <v>153</v>
      </c>
      <c r="J3" s="248" t="s">
        <v>154</v>
      </c>
      <c r="K3" s="248" t="s">
        <v>155</v>
      </c>
      <c r="L3" s="249"/>
      <c r="M3" s="249"/>
      <c r="N3" s="249"/>
      <c r="O3" s="249"/>
      <c r="P3" s="250" t="s">
        <v>156</v>
      </c>
      <c r="Q3" s="248" t="s">
        <v>157</v>
      </c>
      <c r="R3" s="251" t="s">
        <v>158</v>
      </c>
    </row>
    <row r="4" spans="1:18" s="93" customFormat="1" ht="19" x14ac:dyDescent="0.25">
      <c r="B4" s="91" t="s">
        <v>159</v>
      </c>
      <c r="C4" s="92"/>
      <c r="D4" s="190"/>
      <c r="E4" s="189"/>
      <c r="F4" s="95"/>
      <c r="G4" s="95"/>
      <c r="H4" s="190"/>
      <c r="I4" s="190"/>
      <c r="J4" s="95"/>
      <c r="K4" s="190"/>
      <c r="L4" s="199"/>
      <c r="M4" s="199"/>
      <c r="N4" s="199"/>
      <c r="O4" s="199"/>
      <c r="P4" s="190"/>
      <c r="Q4" s="95"/>
      <c r="R4" s="95"/>
    </row>
    <row r="5" spans="1:18" ht="51" x14ac:dyDescent="0.2">
      <c r="B5" s="98">
        <v>1</v>
      </c>
      <c r="C5" s="109" t="str">
        <f ca="1">'TATA KELOLA &amp; MANAJEMEN'!C5</f>
        <v>Apakah instansi anda sudah memiliki pedoman manajemen keamanan informasi?</v>
      </c>
      <c r="D5" s="108" t="s">
        <v>160</v>
      </c>
      <c r="E5" s="109" t="str">
        <f>'ACUAN-PENJELASAN KONTROL'!D5</f>
        <v>Tersedianya kebijakan yang mengatur terkait manajemen keamanan informasi</v>
      </c>
      <c r="F5" s="181"/>
      <c r="G5" s="181"/>
      <c r="H5" s="253" t="s">
        <v>563</v>
      </c>
      <c r="I5" s="253" t="s">
        <v>563</v>
      </c>
      <c r="J5" s="254"/>
      <c r="K5" s="253" t="s">
        <v>563</v>
      </c>
      <c r="L5" s="200" t="str" cm="1">
        <f t="array" ref="L5">_xlfn.IFS(H5="memadai",1,H5="perlu peningkatan",2,H5="tidak memadai",3,H5="N/A",0,H5="-","-")</f>
        <v>-</v>
      </c>
      <c r="M5" s="200" t="str" cm="1">
        <f t="array" ref="M5">_xlfn.IFS(I5="sesuai dengan desain kontrol",1,I5="tidak sesuai dengan desain kontrol",2,I5="N/A",0,I5="-","-")</f>
        <v>-</v>
      </c>
      <c r="N5" s="200" t="str" cm="1">
        <f t="array" ref="N5">_xlfn.IFS(K5="efektif",1,K5="perlu peningkatan",2,K5="tidak efektif",3,K5="N/A",0,K5="-","-")</f>
        <v>-</v>
      </c>
      <c r="O5" s="200" t="str">
        <f>_xlfn.CONCAT(L5,M5,N5)</f>
        <v>---</v>
      </c>
      <c r="P5" s="201" t="str" cm="1">
        <f t="array" ref="P5">_xlfn.IFNA(_xlfn.IFS(
O5="111","MEMADAI",
O5="112","MEMADAI",
O5="113","PERLU PENINGKATAN",
O5="121","PERLU PENINGKATAN",
O5="122","TIDAK MEMADAI",
O5="123","TIDAK MEMADAI",
O5="1-1","TIDAK MEMADAI",
O5="1-2","TIDAK MEMADAI",
O5="1-3","TIDAK MEMADAI",
O5="211","MEMADAI",
O5="212","PERLU PENINGKATAN",
O5="213","TIDAK MEMADAI",
O5="221","TIDAK MEMADAI",
O5="222","TIDAK MEMADAI",
O5="223","TIDAK MEMADAI",
O5="2-1","TIDAK MEMADAI",
O5="2-2","TIDAK MEMADAI",
O5="2-3","TIDAK MEMADAI",
O5="311","TIDAK MEMADAI",
O5="312","TIDAK MEMADAI",
O5="313","TIDAK MEMADAI",
O5="321","TIDAK MEMADAI",
O5="322","TIDAK MEMADAI",
O5="323","TIDAK MEMADAI",
O5="3-1","TIDAK MEMADAI",
O5="3-2","TIDAK MEMADAI",
O5="3-3","TIDAK MEMADAI",
O5="--1","EVALUASI TIDAK LENGKAP",
O5="--2","EVALUASI TIDAK LENGKAP",
O5="--3","EVALUASI TIDAK LENGKAP",
O5="-11","EVALUASI TIDAK LENGKAP",
O5="-12","EVALUASI TIDAK LENGKAP",
O5="-13","EVALUASI TIDAK LENGKAP",
O5="-21","EVALUASI TIDAK LENGKAP",
O5="-22","EVALUASI TIDAK LENGKAP",
O5="-23","EVALUASI TIDAK LENGKAP",
O5="1--","EVALUASI TIDAK LENGKAP",
O5="2--","EVALUASI TIDAK LENGKAP",
O5="3--","EVALUASI TIDAK LENGKAP",
O5="11-","EVALUASI TIDAK LENGKAP",
O5="12-","EVALUASI TIDAK LENGKAP",
O5="21-","EVALUASI TIDAK LENGKAP",
O5="22-","EVALUASI TIDAK LENGKAP",
O5="-1-","EVALUASI TIDAK LENGKAP",
O5="-2-","EVALUASI TIDAK LENGKAP",
O5="---","BELUM DIISI",
O5="100","EVALUASI TIDAK LENGKAP",
O5="110","EVALUASI TIDAK LENGKAP",
O5="101","EVALUASI TIDAK LENGKAP",
O5="102","EVALUASI TIDAK LENGKAP",
O5="103","EVALUASI TIDAK LENGKAP",
O5="120","EVALUASI TIDAK LENGKAP",
O5="200","EVALUASI TIDAK LENGKAP",
O5="210","EVALUASI BELUM DIISI",
O5="220","EVALUASI TIDAK LENGKAP",
O5="201","EVALUASI TIDAK LENGKAP",
O5="202","EVALUASI TIDAK LENGKAP",
O5="203","EVALUASI TIDAK LENGKAP",
O5="300","EVALUASI TIDAK LENGKAP",
O5="310","EVALUASI TIDAK LENGKAP",
O5="320","EVALUASI TIDAK LENGKAP",
O5="301","EVALUASI TIDAK LENGKAP",
O5="302","EVALUASI TIDAK LENGKAP",
O5="303","EVALUASI TIDAK LENGKAP",
O5="011","EVALUASI TIDAK LENGKAP",
O5="012","EVALUASI TIDAK LENGKAP",
O5="013","EVALUASI TIDAK LENGKAP",
O5="021","EVALUASI TIDAK LENGKAP",
O5="022","EVALUASI TIDAK LENGKAP",
O5="023","EVALUASI TIDAK LENGKAP",
O5="001","EVALUASI TIDAK LENGKAP",
O5="002","EVALUASI TIDAK LENGKAP",
O5="003","EVALUASI TIDAK LENGKAP",
O5="010","EVALUASI TIDAK LENGKAP",
O5="020","EVALUASI TIDAK LENGKAP",
O5="001","EVALUASI TIDAK LENGKAP",
O5="002","EVALUASI TIDAK LENGKAP",
O5="003","EVALUASI TIDAK LENGKAP",
O5="000","TIDAK DILAKUKAN EVALUASI",
O5="0--","EVALUASI TIDAK LENGKAP",
O5="00-","EVALUASI TIDAK LENGKAP",
O5="-0-","EVALUASI TIDAK LENGKAP",
O5="--0","EVALUASI TIDAK LENGKAP"),"EVALUASI BELUM DIISI")</f>
        <v>BELUM DIISI</v>
      </c>
      <c r="Q5" s="181"/>
      <c r="R5" s="184"/>
    </row>
    <row r="6" spans="1:18" s="288" customFormat="1" ht="156" customHeight="1" x14ac:dyDescent="0.2">
      <c r="B6" s="295">
        <v>2</v>
      </c>
      <c r="C6" s="298" t="str">
        <f ca="1">'TATA KELOLA &amp; MANAJEMEN'!C6</f>
        <v>Apakah pedoman manajemen keamanan informasi sudah dikomunikasikan ke seluruh pegawai instansi?</v>
      </c>
      <c r="D6" s="289" t="s">
        <v>161</v>
      </c>
      <c r="E6" s="292" t="str">
        <f>'ACUAN-PENJELASAN KONTROL'!D6</f>
        <v>Terselenggaranya kegiatan untuk mengkomunikasikan kebijakan/pedoman manajemen keamanan informasi yang sudah ditetapkan kepada seluruh pegawai instansi</v>
      </c>
      <c r="F6" s="292" t="s">
        <v>843</v>
      </c>
      <c r="G6" s="292" t="s">
        <v>814</v>
      </c>
      <c r="H6" s="299" t="s">
        <v>111</v>
      </c>
      <c r="I6" s="299" t="s">
        <v>109</v>
      </c>
      <c r="J6" s="299" t="s">
        <v>824</v>
      </c>
      <c r="K6" s="299" t="s">
        <v>110</v>
      </c>
      <c r="L6" s="300" cm="1">
        <f t="array" ref="L6">_xlfn.IFS(H6="memadai",1,H6="perlu peningkatan",2,H6="tidak memadai",3,H6="N/A",0,H6="-","-")</f>
        <v>2</v>
      </c>
      <c r="M6" s="300" cm="1">
        <f t="array" ref="M6">_xlfn.IFS(I6="sesuai dengan desain kontrol",1,I6="tidak sesuai dengan desain kontrol",2,I6="N/A",0,I6="-","-")</f>
        <v>1</v>
      </c>
      <c r="N6" s="300" cm="1">
        <f t="array" ref="N6">_xlfn.IFS(K6="efektif",1,K6="perlu peningkatan",2,K6="tidak efektif",3,K6="N/A",0,K6="-","-")</f>
        <v>1</v>
      </c>
      <c r="O6" s="300" t="str">
        <f t="shared" ref="O6:O29" si="0">_xlfn.CONCAT(L6,M6,N6)</f>
        <v>211</v>
      </c>
      <c r="P6" s="296" t="str" cm="1">
        <f t="array" ref="P6">_xlfn.IFNA(_xlfn.IFS(
O6="111","MEMADAI",
O6="112","MEMADAI",
O6="113","PERLU PENINGKATAN",
O6="121","PERLU PENINGKATAN",
O6="122","TIDAK MEMADAI",
O6="123","TIDAK MEMADAI",
O6="1-1","TIDAK MEMADAI",
O6="1-2","TIDAK MEMADAI",
O6="1-3","TIDAK MEMADAI",
O6="211","MEMADAI",
O6="212","PERLU PENINGKATAN",
O6="213","TIDAK MEMADAI",
O6="221","TIDAK MEMADAI",
O6="222","TIDAK MEMADAI",
O6="223","TIDAK MEMADAI",
O6="2-1","TIDAK MEMADAI",
O6="2-2","TIDAK MEMADAI",
O6="2-3","TIDAK MEMADAI",
O6="311","TIDAK MEMADAI",
O6="312","TIDAK MEMADAI",
O6="313","TIDAK MEMADAI",
O6="321","TIDAK MEMADAI",
O6="322","TIDAK MEMADAI",
O6="323","TIDAK MEMADAI",
O6="3-1","TIDAK MEMADAI",
O6="3-2","TIDAK MEMADAI",
O6="3-3","TIDAK MEMADAI",
O6="--1","EVALUASI TIDAK LENGKAP",
O6="--2","EVALUASI TIDAK LENGKAP",
O6="--3","EVALUASI TIDAK LENGKAP",
O6="-11","EVALUASI TIDAK LENGKAP",
O6="-12","EVALUASI TIDAK LENGKAP",
O6="-13","EVALUASI TIDAK LENGKAP",
O6="-21","EVALUASI TIDAK LENGKAP",
O6="-22","EVALUASI TIDAK LENGKAP",
O6="-23","EVALUASI TIDAK LENGKAP",
O6="1--","EVALUASI TIDAK LENGKAP",
O6="2--","EVALUASI TIDAK LENGKAP",
O6="3--","EVALUASI TIDAK LENGKAP",
O6="11-","EVALUASI TIDAK LENGKAP",
O6="12-","EVALUASI TIDAK LENGKAP",
O6="21-","EVALUASI TIDAK LENGKAP",
O6="22-","EVALUASI TIDAK LENGKAP",
O6="-1-","EVALUASI TIDAK LENGKAP",
O6="-2-","EVALUASI TIDAK LENGKAP",
O6="---","BELUM DIISI",
O6="100","EVALUASI TIDAK LENGKAP",
O6="110","EVALUASI TIDAK LENGKAP",
O6="101","EVALUASI TIDAK LENGKAP",
O6="102","EVALUASI TIDAK LENGKAP",
O6="103","EVALUASI TIDAK LENGKAP",
O6="120","EVALUASI TIDAK LENGKAP",
O6="200","EVALUASI TIDAK LENGKAP",
O6="210","EVALUASI BELUM DIISI",
O6="220","EVALUASI TIDAK LENGKAP",
O6="201","EVALUASI TIDAK LENGKAP",
O6="202","EVALUASI TIDAK LENGKAP",
O6="203","EVALUASI TIDAK LENGKAP",
O6="300","EVALUASI TIDAK LENGKAP",
O6="310","EVALUASI TIDAK LENGKAP",
O6="320","EVALUASI TIDAK LENGKAP",
O6="301","EVALUASI TIDAK LENGKAP",
O6="302","EVALUASI TIDAK LENGKAP",
O6="303","EVALUASI TIDAK LENGKAP",
O6="011","EVALUASI TIDAK LENGKAP",
O6="012","EVALUASI TIDAK LENGKAP",
O6="013","EVALUASI TIDAK LENGKAP",
O6="021","EVALUASI TIDAK LENGKAP",
O6="022","EVALUASI TIDAK LENGKAP",
O6="023","EVALUASI TIDAK LENGKAP",
O6="001","EVALUASI TIDAK LENGKAP",
O6="002","EVALUASI TIDAK LENGKAP",
O6="003","EVALUASI TIDAK LENGKAP",
O6="010","EVALUASI TIDAK LENGKAP",
O6="020","EVALUASI TIDAK LENGKAP",
O6="001","EVALUASI TIDAK LENGKAP",
O6="002","EVALUASI TIDAK LENGKAP",
O6="003","EVALUASI TIDAK LENGKAP",
O6="000","TIDAK DILAKUKAN EVALUASI",
O6="0--","EVALUASI TIDAK LENGKAP",
O6="00-","EVALUASI TIDAK LENGKAP",
O6="-0-","EVALUASI TIDAK LENGKAP",
O6="--0","EVALUASI TIDAK LENGKAP"),"EVALUASI BELUM DIISI")</f>
        <v>MEMADAI</v>
      </c>
      <c r="Q6" s="294" t="s">
        <v>845</v>
      </c>
      <c r="R6" s="294" t="s">
        <v>844</v>
      </c>
    </row>
    <row r="7" spans="1:18" ht="153" x14ac:dyDescent="0.2">
      <c r="B7" s="98">
        <v>3</v>
      </c>
      <c r="C7" s="109" t="str">
        <f ca="1">'TATA KELOLA &amp; MANAJEMEN'!C7</f>
        <v>Apa saja ruang lingkup manajemen keamanan informasi pada pedoman manajemen keamanan informasi?</v>
      </c>
      <c r="D7" s="108" t="s">
        <v>162</v>
      </c>
      <c r="E7" s="109" t="str">
        <f>'ACUAN-PENJELASAN KONTROL'!D7</f>
        <v>Tersedianya ruang lingkup manajemen keamanan informasi yang terdiri dari penetapan ruang lingkup, penetapan penanggung jawab, perencanaan, dukungan pengoperasian, evaluasi kinerja, dan perbaikan berkelanjutan terhadap Keamanan Informasi</v>
      </c>
      <c r="F7" s="181" t="s">
        <v>842</v>
      </c>
      <c r="G7" s="181"/>
      <c r="H7" s="253" t="s">
        <v>108</v>
      </c>
      <c r="I7" s="253" t="s">
        <v>563</v>
      </c>
      <c r="J7" s="254"/>
      <c r="K7" s="253" t="s">
        <v>563</v>
      </c>
      <c r="L7" s="200" cm="1">
        <f t="array" ref="L7">_xlfn.IFS(H7="memadai",1,H7="perlu peningkatan",2,H7="tidak memadai",3,H7="N/A",0,H7="-","-")</f>
        <v>1</v>
      </c>
      <c r="M7" s="200" t="str" cm="1">
        <f t="array" ref="M7">_xlfn.IFS(I7="sesuai dengan desain kontrol",1,I7="tidak sesuai dengan desain kontrol",2,I7="N/A",0,I7="-","-")</f>
        <v>-</v>
      </c>
      <c r="N7" s="200" t="str" cm="1">
        <f t="array" ref="N7">_xlfn.IFS(K7="efektif",1,K7="perlu peningkatan",2,K7="tidak efektif",3,K7="N/A",0,K7="-","-")</f>
        <v>-</v>
      </c>
      <c r="O7" s="200" t="str">
        <f t="shared" si="0"/>
        <v>1--</v>
      </c>
      <c r="P7" s="201" t="str" cm="1">
        <f t="array" ref="P7">_xlfn.IFNA(_xlfn.IFS(
O7="111","MEMADAI",
O7="112","MEMADAI",
O7="113","PERLU PENINGKATAN",
O7="121","PERLU PENINGKATAN",
O7="122","TIDAK MEMADAI",
O7="123","TIDAK MEMADAI",
O7="1-1","TIDAK MEMADAI",
O7="1-2","TIDAK MEMADAI",
O7="1-3","TIDAK MEMADAI",
O7="211","MEMADAI",
O7="212","PERLU PENINGKATAN",
O7="213","TIDAK MEMADAI",
O7="221","TIDAK MEMADAI",
O7="222","TIDAK MEMADAI",
O7="223","TIDAK MEMADAI",
O7="2-1","TIDAK MEMADAI",
O7="2-2","TIDAK MEMADAI",
O7="2-3","TIDAK MEMADAI",
O7="311","TIDAK MEMADAI",
O7="312","TIDAK MEMADAI",
O7="313","TIDAK MEMADAI",
O7="321","TIDAK MEMADAI",
O7="322","TIDAK MEMADAI",
O7="323","TIDAK MEMADAI",
O7="3-1","TIDAK MEMADAI",
O7="3-2","TIDAK MEMADAI",
O7="3-3","TIDAK MEMADAI",
O7="--1","EVALUASI TIDAK LENGKAP",
O7="--2","EVALUASI TIDAK LENGKAP",
O7="--3","EVALUASI TIDAK LENGKAP",
O7="-11","EVALUASI TIDAK LENGKAP",
O7="-12","EVALUASI TIDAK LENGKAP",
O7="-13","EVALUASI TIDAK LENGKAP",
O7="-21","EVALUASI TIDAK LENGKAP",
O7="-22","EVALUASI TIDAK LENGKAP",
O7="-23","EVALUASI TIDAK LENGKAP",
O7="1--","EVALUASI TIDAK LENGKAP",
O7="2--","EVALUASI TIDAK LENGKAP",
O7="3--","EVALUASI TIDAK LENGKAP",
O7="11-","EVALUASI TIDAK LENGKAP",
O7="12-","EVALUASI TIDAK LENGKAP",
O7="21-","EVALUASI TIDAK LENGKAP",
O7="22-","EVALUASI TIDAK LENGKAP",
O7="-1-","EVALUASI TIDAK LENGKAP",
O7="-2-","EVALUASI TIDAK LENGKAP",
O7="---","BELUM DIISI",
O7="100","EVALUASI TIDAK LENGKAP",
O7="110","EVALUASI TIDAK LENGKAP",
O7="101","EVALUASI TIDAK LENGKAP",
O7="102","EVALUASI TIDAK LENGKAP",
O7="103","EVALUASI TIDAK LENGKAP",
O7="120","EVALUASI TIDAK LENGKAP",
O7="200","EVALUASI TIDAK LENGKAP",
O7="210","EVALUASI BELUM DIISI",
O7="220","EVALUASI TIDAK LENGKAP",
O7="201","EVALUASI TIDAK LENGKAP",
O7="202","EVALUASI TIDAK LENGKAP",
O7="203","EVALUASI TIDAK LENGKAP",
O7="300","EVALUASI TIDAK LENGKAP",
O7="310","EVALUASI TIDAK LENGKAP",
O7="320","EVALUASI TIDAK LENGKAP",
O7="301","EVALUASI TIDAK LENGKAP",
O7="302","EVALUASI TIDAK LENGKAP",
O7="303","EVALUASI TIDAK LENGKAP",
O7="011","EVALUASI TIDAK LENGKAP",
O7="012","EVALUASI TIDAK LENGKAP",
O7="013","EVALUASI TIDAK LENGKAP",
O7="021","EVALUASI TIDAK LENGKAP",
O7="022","EVALUASI TIDAK LENGKAP",
O7="023","EVALUASI TIDAK LENGKAP",
O7="001","EVALUASI TIDAK LENGKAP",
O7="002","EVALUASI TIDAK LENGKAP",
O7="003","EVALUASI TIDAK LENGKAP",
O7="010","EVALUASI TIDAK LENGKAP",
O7="020","EVALUASI TIDAK LENGKAP",
O7="001","EVALUASI TIDAK LENGKAP",
O7="002","EVALUASI TIDAK LENGKAP",
O7="003","EVALUASI TIDAK LENGKAP",
O7="000","TIDAK DILAKUKAN EVALUASI",
O7="0--","EVALUASI TIDAK LENGKAP",
O7="00-","EVALUASI TIDAK LENGKAP",
O7="-0-","EVALUASI TIDAK LENGKAP",
O7="--0","EVALUASI TIDAK LENGKAP"),"EVALUASI BELUM DIISI")</f>
        <v>EVALUASI TIDAK LENGKAP</v>
      </c>
      <c r="Q7" s="186"/>
      <c r="R7" s="184"/>
    </row>
    <row r="8" spans="1:18" ht="136" x14ac:dyDescent="0.2">
      <c r="B8" s="100">
        <v>4</v>
      </c>
      <c r="C8" s="111" t="str">
        <f ca="1">'TATA KELOLA &amp; MANAJEMEN'!C8</f>
        <v>Apakah pernah dilakukan identifikasi terkait isu internal keamanan informasi di dalam organisasi?</v>
      </c>
      <c r="D8" s="110" t="s">
        <v>163</v>
      </c>
      <c r="E8" s="182" t="str">
        <f>'ACUAN-PENJELASAN KONTROL'!D8</f>
        <v>Terselenggaranya proses identifikasi Isu internal keamanan informasi berdasarkan area yang menjadi prioritas organisasi yang meliputi:
a. data dan informasi;
b. Aplikasi;
c. aset Infrastruktur;dan
d. kebijakan keamanan informasi.</v>
      </c>
      <c r="F8" s="182"/>
      <c r="G8" s="182"/>
      <c r="H8" s="252" t="s">
        <v>563</v>
      </c>
      <c r="I8" s="252" t="s">
        <v>563</v>
      </c>
      <c r="J8" s="252"/>
      <c r="K8" s="252" t="s">
        <v>563</v>
      </c>
      <c r="L8" s="202" t="str" cm="1">
        <f t="array" ref="L8">_xlfn.IFS(H8="memadai",1,H8="perlu peningkatan",2,H8="tidak memadai",3,H8="N/A",0,H8="-","-")</f>
        <v>-</v>
      </c>
      <c r="M8" s="202" t="str" cm="1">
        <f t="array" ref="M8">_xlfn.IFS(I8="sesuai dengan desain kontrol",1,I8="tidak sesuai dengan desain kontrol",2,I8="N/A",0,I8="-","-")</f>
        <v>-</v>
      </c>
      <c r="N8" s="202" t="str" cm="1">
        <f t="array" ref="N8">_xlfn.IFS(K8="efektif",1,K8="perlu peningkatan",2,K8="tidak efektif",3,K8="N/A",0,K8="-","-")</f>
        <v>-</v>
      </c>
      <c r="O8" s="202" t="str">
        <f t="shared" si="0"/>
        <v>---</v>
      </c>
      <c r="P8" s="203" t="str" cm="1">
        <f t="array" ref="P8">_xlfn.IFNA(_xlfn.IFS(
O8="111","MEMADAI",
O8="112","MEMADAI",
O8="113","PERLU PENINGKATAN",
O8="121","PERLU PENINGKATAN",
O8="122","TIDAK MEMADAI",
O8="123","TIDAK MEMADAI",
O8="1-1","TIDAK MEMADAI",
O8="1-2","TIDAK MEMADAI",
O8="1-3","TIDAK MEMADAI",
O8="211","MEMADAI",
O8="212","PERLU PENINGKATAN",
O8="213","TIDAK MEMADAI",
O8="221","TIDAK MEMADAI",
O8="222","TIDAK MEMADAI",
O8="223","TIDAK MEMADAI",
O8="2-1","TIDAK MEMADAI",
O8="2-2","TIDAK MEMADAI",
O8="2-3","TIDAK MEMADAI",
O8="311","TIDAK MEMADAI",
O8="312","TIDAK MEMADAI",
O8="313","TIDAK MEMADAI",
O8="321","TIDAK MEMADAI",
O8="322","TIDAK MEMADAI",
O8="323","TIDAK MEMADAI",
O8="3-1","TIDAK MEMADAI",
O8="3-2","TIDAK MEMADAI",
O8="3-3","TIDAK MEMADAI",
O8="--1","EVALUASI TIDAK LENGKAP",
O8="--2","EVALUASI TIDAK LENGKAP",
O8="--3","EVALUASI TIDAK LENGKAP",
O8="-11","EVALUASI TIDAK LENGKAP",
O8="-12","EVALUASI TIDAK LENGKAP",
O8="-13","EVALUASI TIDAK LENGKAP",
O8="-21","EVALUASI TIDAK LENGKAP",
O8="-22","EVALUASI TIDAK LENGKAP",
O8="-23","EVALUASI TIDAK LENGKAP",
O8="1--","EVALUASI TIDAK LENGKAP",
O8="2--","EVALUASI TIDAK LENGKAP",
O8="3--","EVALUASI TIDAK LENGKAP",
O8="11-","EVALUASI TIDAK LENGKAP",
O8="12-","EVALUASI TIDAK LENGKAP",
O8="21-","EVALUASI TIDAK LENGKAP",
O8="22-","EVALUASI TIDAK LENGKAP",
O8="-1-","EVALUASI TIDAK LENGKAP",
O8="-2-","EVALUASI TIDAK LENGKAP",
O8="---","BELUM DIISI",
O8="100","EVALUASI TIDAK LENGKAP",
O8="110","EVALUASI TIDAK LENGKAP",
O8="101","EVALUASI TIDAK LENGKAP",
O8="102","EVALUASI TIDAK LENGKAP",
O8="103","EVALUASI TIDAK LENGKAP",
O8="120","EVALUASI TIDAK LENGKAP",
O8="200","EVALUASI TIDAK LENGKAP",
O8="210","EVALUASI BELUM DIISI",
O8="220","EVALUASI TIDAK LENGKAP",
O8="201","EVALUASI TIDAK LENGKAP",
O8="202","EVALUASI TIDAK LENGKAP",
O8="203","EVALUASI TIDAK LENGKAP",
O8="300","EVALUASI TIDAK LENGKAP",
O8="310","EVALUASI TIDAK LENGKAP",
O8="320","EVALUASI TIDAK LENGKAP",
O8="301","EVALUASI TIDAK LENGKAP",
O8="302","EVALUASI TIDAK LENGKAP",
O8="303","EVALUASI TIDAK LENGKAP",
O8="011","EVALUASI TIDAK LENGKAP",
O8="012","EVALUASI TIDAK LENGKAP",
O8="013","EVALUASI TIDAK LENGKAP",
O8="021","EVALUASI TIDAK LENGKAP",
O8="022","EVALUASI TIDAK LENGKAP",
O8="023","EVALUASI TIDAK LENGKAP",
O8="001","EVALUASI TIDAK LENGKAP",
O8="002","EVALUASI TIDAK LENGKAP",
O8="003","EVALUASI TIDAK LENGKAP",
O8="010","EVALUASI TIDAK LENGKAP",
O8="020","EVALUASI TIDAK LENGKAP",
O8="001","EVALUASI TIDAK LENGKAP",
O8="002","EVALUASI TIDAK LENGKAP",
O8="003","EVALUASI TIDAK LENGKAP",
O8="000","TIDAK DILAKUKAN EVALUASI",
O8="0--","EVALUASI TIDAK LENGKAP",
O8="00-","EVALUASI TIDAK LENGKAP",
O8="-0-","EVALUASI TIDAK LENGKAP",
O8="--0","EVALUASI TIDAK LENGKAP"),"EVALUASI BELUM DIISI")</f>
        <v>BELUM DIISI</v>
      </c>
      <c r="Q8" s="185"/>
      <c r="R8" s="185"/>
    </row>
    <row r="9" spans="1:18" ht="136" x14ac:dyDescent="0.2">
      <c r="B9" s="98">
        <v>5</v>
      </c>
      <c r="C9" s="109" t="str">
        <f ca="1">'TATA KELOLA &amp; MANAJEMEN'!C9</f>
        <v>Apakah pernah dilakukan identifikasi terkait isu eksternal keamanan informasi?</v>
      </c>
      <c r="D9" s="108" t="s">
        <v>164</v>
      </c>
      <c r="E9" s="109" t="str">
        <f>'ACUAN-PENJELASAN KONTROL'!D9</f>
        <v>Terselenggaranya proses identifikasi isu eksternal dengan mempertimbangkan isu yang timbul
dari hukum, teknologi, kompetitif, pasar, lingkungan budaya, sosial, dan lingkungan ekonomi, baik itu
internasional, nasional, regional atau lokal.</v>
      </c>
      <c r="F9" s="181"/>
      <c r="G9" s="181"/>
      <c r="H9" s="253" t="s">
        <v>563</v>
      </c>
      <c r="I9" s="253" t="s">
        <v>563</v>
      </c>
      <c r="J9" s="254"/>
      <c r="K9" s="253" t="s">
        <v>563</v>
      </c>
      <c r="L9" s="200" t="str" cm="1">
        <f t="array" ref="L9">_xlfn.IFS(H9="memadai",1,H9="perlu peningkatan",2,H9="tidak memadai",3,H9="N/A",0,H9="-","-")</f>
        <v>-</v>
      </c>
      <c r="M9" s="200" t="str" cm="1">
        <f t="array" ref="M9">_xlfn.IFS(I9="sesuai dengan desain kontrol",1,I9="tidak sesuai dengan desain kontrol",2,I9="N/A",0,I9="-","-")</f>
        <v>-</v>
      </c>
      <c r="N9" s="200" t="str" cm="1">
        <f t="array" ref="N9">_xlfn.IFS(K9="efektif",1,K9="perlu peningkatan",2,K9="tidak efektif",3,K9="N/A",0,K9="-","-")</f>
        <v>-</v>
      </c>
      <c r="O9" s="200" t="str">
        <f t="shared" si="0"/>
        <v>---</v>
      </c>
      <c r="P9" s="201" t="str" cm="1">
        <f t="array" ref="P9">_xlfn.IFNA(_xlfn.IFS(
O9="111","MEMADAI",
O9="112","MEMADAI",
O9="113","PERLU PENINGKATAN",
O9="121","PERLU PENINGKATAN",
O9="122","TIDAK MEMADAI",
O9="123","TIDAK MEMADAI",
O9="1-1","TIDAK MEMADAI",
O9="1-2","TIDAK MEMADAI",
O9="1-3","TIDAK MEMADAI",
O9="211","MEMADAI",
O9="212","PERLU PENINGKATAN",
O9="213","TIDAK MEMADAI",
O9="221","TIDAK MEMADAI",
O9="222","TIDAK MEMADAI",
O9="223","TIDAK MEMADAI",
O9="2-1","TIDAK MEMADAI",
O9="2-2","TIDAK MEMADAI",
O9="2-3","TIDAK MEMADAI",
O9="311","TIDAK MEMADAI",
O9="312","TIDAK MEMADAI",
O9="313","TIDAK MEMADAI",
O9="321","TIDAK MEMADAI",
O9="322","TIDAK MEMADAI",
O9="323","TIDAK MEMADAI",
O9="3-1","TIDAK MEMADAI",
O9="3-2","TIDAK MEMADAI",
O9="3-3","TIDAK MEMADAI",
O9="--1","EVALUASI TIDAK LENGKAP",
O9="--2","EVALUASI TIDAK LENGKAP",
O9="--3","EVALUASI TIDAK LENGKAP",
O9="-11","EVALUASI TIDAK LENGKAP",
O9="-12","EVALUASI TIDAK LENGKAP",
O9="-13","EVALUASI TIDAK LENGKAP",
O9="-21","EVALUASI TIDAK LENGKAP",
O9="-22","EVALUASI TIDAK LENGKAP",
O9="-23","EVALUASI TIDAK LENGKAP",
O9="1--","EVALUASI TIDAK LENGKAP",
O9="2--","EVALUASI TIDAK LENGKAP",
O9="3--","EVALUASI TIDAK LENGKAP",
O9="11-","EVALUASI TIDAK LENGKAP",
O9="12-","EVALUASI TIDAK LENGKAP",
O9="21-","EVALUASI TIDAK LENGKAP",
O9="22-","EVALUASI TIDAK LENGKAP",
O9="-1-","EVALUASI TIDAK LENGKAP",
O9="-2-","EVALUASI TIDAK LENGKAP",
O9="---","BELUM DIISI",
O9="100","EVALUASI TIDAK LENGKAP",
O9="110","EVALUASI TIDAK LENGKAP",
O9="101","EVALUASI TIDAK LENGKAP",
O9="102","EVALUASI TIDAK LENGKAP",
O9="103","EVALUASI TIDAK LENGKAP",
O9="120","EVALUASI TIDAK LENGKAP",
O9="200","EVALUASI TIDAK LENGKAP",
O9="210","EVALUASI BELUM DIISI",
O9="220","EVALUASI TIDAK LENGKAP",
O9="201","EVALUASI TIDAK LENGKAP",
O9="202","EVALUASI TIDAK LENGKAP",
O9="203","EVALUASI TIDAK LENGKAP",
O9="300","EVALUASI TIDAK LENGKAP",
O9="310","EVALUASI TIDAK LENGKAP",
O9="320","EVALUASI TIDAK LENGKAP",
O9="301","EVALUASI TIDAK LENGKAP",
O9="302","EVALUASI TIDAK LENGKAP",
O9="303","EVALUASI TIDAK LENGKAP",
O9="011","EVALUASI TIDAK LENGKAP",
O9="012","EVALUASI TIDAK LENGKAP",
O9="013","EVALUASI TIDAK LENGKAP",
O9="021","EVALUASI TIDAK LENGKAP",
O9="022","EVALUASI TIDAK LENGKAP",
O9="023","EVALUASI TIDAK LENGKAP",
O9="001","EVALUASI TIDAK LENGKAP",
O9="002","EVALUASI TIDAK LENGKAP",
O9="003","EVALUASI TIDAK LENGKAP",
O9="010","EVALUASI TIDAK LENGKAP",
O9="020","EVALUASI TIDAK LENGKAP",
O9="001","EVALUASI TIDAK LENGKAP",
O9="002","EVALUASI TIDAK LENGKAP",
O9="003","EVALUASI TIDAK LENGKAP",
O9="000","TIDAK DILAKUKAN EVALUASI",
O9="0--","EVALUASI TIDAK LENGKAP",
O9="00-","EVALUASI TIDAK LENGKAP",
O9="-0-","EVALUASI TIDAK LENGKAP",
O9="--0","EVALUASI TIDAK LENGKAP"),"EVALUASI BELUM DIISI")</f>
        <v>BELUM DIISI</v>
      </c>
      <c r="Q9" s="186"/>
      <c r="R9" s="184"/>
    </row>
    <row r="10" spans="1:18" ht="119" x14ac:dyDescent="0.2">
      <c r="B10" s="100">
        <v>6</v>
      </c>
      <c r="C10" s="111" t="str">
        <f ca="1">'TATA KELOLA &amp; MANAJEMEN'!C10</f>
        <v>Apakah sudah ada pembentukan tim koordinasi SPBE di instansi anda? Dalam bentuk / instrumen hukum apa penetapan tim koordinasi SPBE di instansi anda?</v>
      </c>
      <c r="D10" s="110" t="s">
        <v>165</v>
      </c>
      <c r="E10" s="182" t="str">
        <f>'ACUAN-PENJELASAN KONTROL'!D10</f>
        <v>Tersedianya tim penanggung jawab pelaksanaan ruang lingkup manajemen keamanan informasi yang dijabat oleh sekretaris Instansi/Daerah
Tersedianya penetapan pelaksana teknis keamanan SPBE oleh Koordinator SPBE. </v>
      </c>
      <c r="F10" s="182"/>
      <c r="G10" s="182"/>
      <c r="H10" s="252" t="s">
        <v>563</v>
      </c>
      <c r="I10" s="252" t="s">
        <v>563</v>
      </c>
      <c r="J10" s="252"/>
      <c r="K10" s="252" t="s">
        <v>563</v>
      </c>
      <c r="L10" s="202" t="str" cm="1">
        <f t="array" ref="L10">_xlfn.IFS(H10="memadai",1,H10="perlu peningkatan",2,H10="tidak memadai",3,H10="N/A",0,H10="-","-")</f>
        <v>-</v>
      </c>
      <c r="M10" s="202" t="str" cm="1">
        <f t="array" ref="M10">_xlfn.IFS(I10="sesuai dengan desain kontrol",1,I10="tidak sesuai dengan desain kontrol",2,I10="N/A",0,I10="-","-")</f>
        <v>-</v>
      </c>
      <c r="N10" s="202" t="str" cm="1">
        <f t="array" ref="N10">_xlfn.IFS(K10="efektif",1,K10="perlu peningkatan",2,K10="tidak efektif",3,K10="N/A",0,K10="-","-")</f>
        <v>-</v>
      </c>
      <c r="O10" s="202" t="str">
        <f t="shared" si="0"/>
        <v>---</v>
      </c>
      <c r="P10" s="203" t="str" cm="1">
        <f t="array" ref="P10">_xlfn.IFNA(_xlfn.IFS(
O10="111","MEMADAI",
O10="112","MEMADAI",
O10="113","PERLU PENINGKATAN",
O10="121","PERLU PENINGKATAN",
O10="122","TIDAK MEMADAI",
O10="123","TIDAK MEMADAI",
O10="1-1","TIDAK MEMADAI",
O10="1-2","TIDAK MEMADAI",
O10="1-3","TIDAK MEMADAI",
O10="211","MEMADAI",
O10="212","PERLU PENINGKATAN",
O10="213","TIDAK MEMADAI",
O10="221","TIDAK MEMADAI",
O10="222","TIDAK MEMADAI",
O10="223","TIDAK MEMADAI",
O10="2-1","TIDAK MEMADAI",
O10="2-2","TIDAK MEMADAI",
O10="2-3","TIDAK MEMADAI",
O10="311","TIDAK MEMADAI",
O10="312","TIDAK MEMADAI",
O10="313","TIDAK MEMADAI",
O10="321","TIDAK MEMADAI",
O10="322","TIDAK MEMADAI",
O10="323","TIDAK MEMADAI",
O10="3-1","TIDAK MEMADAI",
O10="3-2","TIDAK MEMADAI",
O10="3-3","TIDAK MEMADAI",
O10="--1","EVALUASI TIDAK LENGKAP",
O10="--2","EVALUASI TIDAK LENGKAP",
O10="--3","EVALUASI TIDAK LENGKAP",
O10="-11","EVALUASI TIDAK LENGKAP",
O10="-12","EVALUASI TIDAK LENGKAP",
O10="-13","EVALUASI TIDAK LENGKAP",
O10="-21","EVALUASI TIDAK LENGKAP",
O10="-22","EVALUASI TIDAK LENGKAP",
O10="-23","EVALUASI TIDAK LENGKAP",
O10="1--","EVALUASI TIDAK LENGKAP",
O10="2--","EVALUASI TIDAK LENGKAP",
O10="3--","EVALUASI TIDAK LENGKAP",
O10="11-","EVALUASI TIDAK LENGKAP",
O10="12-","EVALUASI TIDAK LENGKAP",
O10="21-","EVALUASI TIDAK LENGKAP",
O10="22-","EVALUASI TIDAK LENGKAP",
O10="-1-","EVALUASI TIDAK LENGKAP",
O10="-2-","EVALUASI TIDAK LENGKAP",
O10="---","BELUM DIISI",
O10="100","EVALUASI TIDAK LENGKAP",
O10="110","EVALUASI TIDAK LENGKAP",
O10="101","EVALUASI TIDAK LENGKAP",
O10="102","EVALUASI TIDAK LENGKAP",
O10="103","EVALUASI TIDAK LENGKAP",
O10="120","EVALUASI TIDAK LENGKAP",
O10="200","EVALUASI TIDAK LENGKAP",
O10="210","EVALUASI BELUM DIISI",
O10="220","EVALUASI TIDAK LENGKAP",
O10="201","EVALUASI TIDAK LENGKAP",
O10="202","EVALUASI TIDAK LENGKAP",
O10="203","EVALUASI TIDAK LENGKAP",
O10="300","EVALUASI TIDAK LENGKAP",
O10="310","EVALUASI TIDAK LENGKAP",
O10="320","EVALUASI TIDAK LENGKAP",
O10="301","EVALUASI TIDAK LENGKAP",
O10="302","EVALUASI TIDAK LENGKAP",
O10="303","EVALUASI TIDAK LENGKAP",
O10="011","EVALUASI TIDAK LENGKAP",
O10="012","EVALUASI TIDAK LENGKAP",
O10="013","EVALUASI TIDAK LENGKAP",
O10="021","EVALUASI TIDAK LENGKAP",
O10="022","EVALUASI TIDAK LENGKAP",
O10="023","EVALUASI TIDAK LENGKAP",
O10="001","EVALUASI TIDAK LENGKAP",
O10="002","EVALUASI TIDAK LENGKAP",
O10="003","EVALUASI TIDAK LENGKAP",
O10="010","EVALUASI TIDAK LENGKAP",
O10="020","EVALUASI TIDAK LENGKAP",
O10="001","EVALUASI TIDAK LENGKAP",
O10="002","EVALUASI TIDAK LENGKAP",
O10="003","EVALUASI TIDAK LENGKAP",
O10="000","TIDAK DILAKUKAN EVALUASI",
O10="0--","EVALUASI TIDAK LENGKAP",
O10="00-","EVALUASI TIDAK LENGKAP",
O10="-0-","EVALUASI TIDAK LENGKAP",
O10="--0","EVALUASI TIDAK LENGKAP"),"EVALUASI BELUM DIISI")</f>
        <v>BELUM DIISI</v>
      </c>
      <c r="Q10" s="185"/>
      <c r="R10" s="185"/>
    </row>
    <row r="11" spans="1:18" ht="136" x14ac:dyDescent="0.2">
      <c r="B11" s="98">
        <v>7</v>
      </c>
      <c r="C11" s="109" t="str">
        <f ca="1">'TATA KELOLA &amp; MANAJEMEN'!C11</f>
        <v>Bagaimana metode dalam melakukan perencanaan (program kerja, dsb) keamanan SPBE?</v>
      </c>
      <c r="D11" s="108" t="s">
        <v>166</v>
      </c>
      <c r="E11" s="109" t="str">
        <f>'ACUAN-PENJELASAN KONTROL'!D11</f>
        <v>Terselenggaranya Perencanaan melalui perumusan:
a. program kerja Keamanan SPBE yang disusun
berdasarkan kategori risiko Keamanan SPBE; dan
b. target realisasi program kerja Keamanan SPBE.</v>
      </c>
      <c r="F11" s="181"/>
      <c r="G11" s="181"/>
      <c r="H11" s="253" t="s">
        <v>563</v>
      </c>
      <c r="I11" s="253" t="s">
        <v>563</v>
      </c>
      <c r="J11" s="254"/>
      <c r="K11" s="253" t="s">
        <v>563</v>
      </c>
      <c r="L11" s="200" t="str" cm="1">
        <f t="array" ref="L11">_xlfn.IFS(H11="memadai",1,H11="perlu peningkatan",2,H11="tidak memadai",3,H11="N/A",0,H11="-","-")</f>
        <v>-</v>
      </c>
      <c r="M11" s="200" t="str" cm="1">
        <f t="array" ref="M11">_xlfn.IFS(I11="sesuai dengan desain kontrol",1,I11="tidak sesuai dengan desain kontrol",2,I11="N/A",0,I11="-","-")</f>
        <v>-</v>
      </c>
      <c r="N11" s="200" t="str" cm="1">
        <f t="array" ref="N11">_xlfn.IFS(K11="efektif",1,K11="perlu peningkatan",2,K11="tidak efektif",3,K11="N/A",0,K11="-","-")</f>
        <v>-</v>
      </c>
      <c r="O11" s="200" t="str">
        <f t="shared" si="0"/>
        <v>---</v>
      </c>
      <c r="P11" s="201" t="str" cm="1">
        <f t="array" ref="P11">_xlfn.IFNA(_xlfn.IFS(
O11="111","MEMADAI",
O11="112","MEMADAI",
O11="113","PERLU PENINGKATAN",
O11="121","PERLU PENINGKATAN",
O11="122","TIDAK MEMADAI",
O11="123","TIDAK MEMADAI",
O11="1-1","TIDAK MEMADAI",
O11="1-2","TIDAK MEMADAI",
O11="1-3","TIDAK MEMADAI",
O11="211","MEMADAI",
O11="212","PERLU PENINGKATAN",
O11="213","TIDAK MEMADAI",
O11="221","TIDAK MEMADAI",
O11="222","TIDAK MEMADAI",
O11="223","TIDAK MEMADAI",
O11="2-1","TIDAK MEMADAI",
O11="2-2","TIDAK MEMADAI",
O11="2-3","TIDAK MEMADAI",
O11="311","TIDAK MEMADAI",
O11="312","TIDAK MEMADAI",
O11="313","TIDAK MEMADAI",
O11="321","TIDAK MEMADAI",
O11="322","TIDAK MEMADAI",
O11="323","TIDAK MEMADAI",
O11="3-1","TIDAK MEMADAI",
O11="3-2","TIDAK MEMADAI",
O11="3-3","TIDAK MEMADAI",
O11="--1","EVALUASI TIDAK LENGKAP",
O11="--2","EVALUASI TIDAK LENGKAP",
O11="--3","EVALUASI TIDAK LENGKAP",
O11="-11","EVALUASI TIDAK LENGKAP",
O11="-12","EVALUASI TIDAK LENGKAP",
O11="-13","EVALUASI TIDAK LENGKAP",
O11="-21","EVALUASI TIDAK LENGKAP",
O11="-22","EVALUASI TIDAK LENGKAP",
O11="-23","EVALUASI TIDAK LENGKAP",
O11="1--","EVALUASI TIDAK LENGKAP",
O11="2--","EVALUASI TIDAK LENGKAP",
O11="3--","EVALUASI TIDAK LENGKAP",
O11="11-","EVALUASI TIDAK LENGKAP",
O11="12-","EVALUASI TIDAK LENGKAP",
O11="21-","EVALUASI TIDAK LENGKAP",
O11="22-","EVALUASI TIDAK LENGKAP",
O11="-1-","EVALUASI TIDAK LENGKAP",
O11="-2-","EVALUASI TIDAK LENGKAP",
O11="---","BELUM DIISI",
O11="100","EVALUASI TIDAK LENGKAP",
O11="110","EVALUASI TIDAK LENGKAP",
O11="101","EVALUASI TIDAK LENGKAP",
O11="102","EVALUASI TIDAK LENGKAP",
O11="103","EVALUASI TIDAK LENGKAP",
O11="120","EVALUASI TIDAK LENGKAP",
O11="200","EVALUASI TIDAK LENGKAP",
O11="210","EVALUASI BELUM DIISI",
O11="220","EVALUASI TIDAK LENGKAP",
O11="201","EVALUASI TIDAK LENGKAP",
O11="202","EVALUASI TIDAK LENGKAP",
O11="203","EVALUASI TIDAK LENGKAP",
O11="300","EVALUASI TIDAK LENGKAP",
O11="310","EVALUASI TIDAK LENGKAP",
O11="320","EVALUASI TIDAK LENGKAP",
O11="301","EVALUASI TIDAK LENGKAP",
O11="302","EVALUASI TIDAK LENGKAP",
O11="303","EVALUASI TIDAK LENGKAP",
O11="011","EVALUASI TIDAK LENGKAP",
O11="012","EVALUASI TIDAK LENGKAP",
O11="013","EVALUASI TIDAK LENGKAP",
O11="021","EVALUASI TIDAK LENGKAP",
O11="022","EVALUASI TIDAK LENGKAP",
O11="023","EVALUASI TIDAK LENGKAP",
O11="001","EVALUASI TIDAK LENGKAP",
O11="002","EVALUASI TIDAK LENGKAP",
O11="003","EVALUASI TIDAK LENGKAP",
O11="010","EVALUASI TIDAK LENGKAP",
O11="020","EVALUASI TIDAK LENGKAP",
O11="001","EVALUASI TIDAK LENGKAP",
O11="002","EVALUASI TIDAK LENGKAP",
O11="003","EVALUASI TIDAK LENGKAP",
O11="000","TIDAK DILAKUKAN EVALUASI",
O11="0--","EVALUASI TIDAK LENGKAP",
O11="00-","EVALUASI TIDAK LENGKAP",
O11="-0-","EVALUASI TIDAK LENGKAP",
O11="--0","EVALUASI TIDAK LENGKAP"),"EVALUASI BELUM DIISI")</f>
        <v>BELUM DIISI</v>
      </c>
      <c r="Q11" s="186"/>
      <c r="R11" s="184"/>
    </row>
    <row r="12" spans="1:18" ht="34" x14ac:dyDescent="0.2">
      <c r="B12" s="100">
        <v>8</v>
      </c>
      <c r="C12" s="111" t="str">
        <f ca="1">'TATA KELOLA &amp; MANAJEMEN'!C12</f>
        <v>Apakah instansi anda sudah melakukan identifikasi risiko keamanan?</v>
      </c>
      <c r="D12" s="110" t="s">
        <v>167</v>
      </c>
      <c r="E12" s="182" t="str">
        <f>'ACUAN-PENJELASAN KONTROL'!D12</f>
        <v>Terselenggaranya kegiatan identifikasi risiko keamanan</v>
      </c>
      <c r="F12" s="182"/>
      <c r="G12" s="182"/>
      <c r="H12" s="252" t="s">
        <v>563</v>
      </c>
      <c r="I12" s="252" t="s">
        <v>563</v>
      </c>
      <c r="J12" s="252"/>
      <c r="K12" s="252" t="s">
        <v>563</v>
      </c>
      <c r="L12" s="202" t="str" cm="1">
        <f t="array" ref="L12">_xlfn.IFS(H12="memadai",1,H12="perlu peningkatan",2,H12="tidak memadai",3,H12="N/A",0,H12="-","-")</f>
        <v>-</v>
      </c>
      <c r="M12" s="202" t="str" cm="1">
        <f t="array" ref="M12">_xlfn.IFS(I12="sesuai dengan desain kontrol",1,I12="tidak sesuai dengan desain kontrol",2,I12="N/A",0,I12="-","-")</f>
        <v>-</v>
      </c>
      <c r="N12" s="202" t="str" cm="1">
        <f t="array" ref="N12">_xlfn.IFS(K12="efektif",1,K12="perlu peningkatan",2,K12="tidak efektif",3,K12="N/A",0,K12="-","-")</f>
        <v>-</v>
      </c>
      <c r="O12" s="202" t="str">
        <f t="shared" si="0"/>
        <v>---</v>
      </c>
      <c r="P12" s="203" t="str" cm="1">
        <f t="array" ref="P12">_xlfn.IFNA(_xlfn.IFS(
O12="111","MEMADAI",
O12="112","MEMADAI",
O12="113","PERLU PENINGKATAN",
O12="121","PERLU PENINGKATAN",
O12="122","TIDAK MEMADAI",
O12="123","TIDAK MEMADAI",
O12="1-1","TIDAK MEMADAI",
O12="1-2","TIDAK MEMADAI",
O12="1-3","TIDAK MEMADAI",
O12="211","MEMADAI",
O12="212","PERLU PENINGKATAN",
O12="213","TIDAK MEMADAI",
O12="221","TIDAK MEMADAI",
O12="222","TIDAK MEMADAI",
O12="223","TIDAK MEMADAI",
O12="2-1","TIDAK MEMADAI",
O12="2-2","TIDAK MEMADAI",
O12="2-3","TIDAK MEMADAI",
O12="311","TIDAK MEMADAI",
O12="312","TIDAK MEMADAI",
O12="313","TIDAK MEMADAI",
O12="321","TIDAK MEMADAI",
O12="322","TIDAK MEMADAI",
O12="323","TIDAK MEMADAI",
O12="3-1","TIDAK MEMADAI",
O12="3-2","TIDAK MEMADAI",
O12="3-3","TIDAK MEMADAI",
O12="--1","EVALUASI TIDAK LENGKAP",
O12="--2","EVALUASI TIDAK LENGKAP",
O12="--3","EVALUASI TIDAK LENGKAP",
O12="-11","EVALUASI TIDAK LENGKAP",
O12="-12","EVALUASI TIDAK LENGKAP",
O12="-13","EVALUASI TIDAK LENGKAP",
O12="-21","EVALUASI TIDAK LENGKAP",
O12="-22","EVALUASI TIDAK LENGKAP",
O12="-23","EVALUASI TIDAK LENGKAP",
O12="1--","EVALUASI TIDAK LENGKAP",
O12="2--","EVALUASI TIDAK LENGKAP",
O12="3--","EVALUASI TIDAK LENGKAP",
O12="11-","EVALUASI TIDAK LENGKAP",
O12="12-","EVALUASI TIDAK LENGKAP",
O12="21-","EVALUASI TIDAK LENGKAP",
O12="22-","EVALUASI TIDAK LENGKAP",
O12="-1-","EVALUASI TIDAK LENGKAP",
O12="-2-","EVALUASI TIDAK LENGKAP",
O12="---","BELUM DIISI",
O12="100","EVALUASI TIDAK LENGKAP",
O12="110","EVALUASI TIDAK LENGKAP",
O12="101","EVALUASI TIDAK LENGKAP",
O12="102","EVALUASI TIDAK LENGKAP",
O12="103","EVALUASI TIDAK LENGKAP",
O12="120","EVALUASI TIDAK LENGKAP",
O12="200","EVALUASI TIDAK LENGKAP",
O12="210","EVALUASI BELUM DIISI",
O12="220","EVALUASI TIDAK LENGKAP",
O12="201","EVALUASI TIDAK LENGKAP",
O12="202","EVALUASI TIDAK LENGKAP",
O12="203","EVALUASI TIDAK LENGKAP",
O12="300","EVALUASI TIDAK LENGKAP",
O12="310","EVALUASI TIDAK LENGKAP",
O12="320","EVALUASI TIDAK LENGKAP",
O12="301","EVALUASI TIDAK LENGKAP",
O12="302","EVALUASI TIDAK LENGKAP",
O12="303","EVALUASI TIDAK LENGKAP",
O12="011","EVALUASI TIDAK LENGKAP",
O12="012","EVALUASI TIDAK LENGKAP",
O12="013","EVALUASI TIDAK LENGKAP",
O12="021","EVALUASI TIDAK LENGKAP",
O12="022","EVALUASI TIDAK LENGKAP",
O12="023","EVALUASI TIDAK LENGKAP",
O12="001","EVALUASI TIDAK LENGKAP",
O12="002","EVALUASI TIDAK LENGKAP",
O12="003","EVALUASI TIDAK LENGKAP",
O12="010","EVALUASI TIDAK LENGKAP",
O12="020","EVALUASI TIDAK LENGKAP",
O12="001","EVALUASI TIDAK LENGKAP",
O12="002","EVALUASI TIDAK LENGKAP",
O12="003","EVALUASI TIDAK LENGKAP",
O12="000","TIDAK DILAKUKAN EVALUASI",
O12="0--","EVALUASI TIDAK LENGKAP",
O12="00-","EVALUASI TIDAK LENGKAP",
O12="-0-","EVALUASI TIDAK LENGKAP",
O12="--0","EVALUASI TIDAK LENGKAP"),"EVALUASI BELUM DIISI")</f>
        <v>BELUM DIISI</v>
      </c>
      <c r="Q12" s="185"/>
      <c r="R12" s="185"/>
    </row>
    <row r="13" spans="1:18" ht="51" x14ac:dyDescent="0.2">
      <c r="B13" s="98">
        <v>9</v>
      </c>
      <c r="C13" s="109" t="str">
        <f ca="1">'TATA KELOLA &amp; MANAJEMEN'!C13</f>
        <v>Apakah instansi anda memiliki program kerja keamanan SPBE dan disusun berdaarka priortas?</v>
      </c>
      <c r="D13" s="108" t="s">
        <v>168</v>
      </c>
      <c r="E13" s="109" t="str">
        <f>'ACUAN-PENJELASAN KONTROL'!D13</f>
        <v>Tersedianya program kerja keamanan SPBE yang disusun berdasarkan peringkat prioritas</v>
      </c>
      <c r="F13" s="181"/>
      <c r="G13" s="181"/>
      <c r="H13" s="253" t="s">
        <v>563</v>
      </c>
      <c r="I13" s="253" t="s">
        <v>563</v>
      </c>
      <c r="J13" s="254"/>
      <c r="K13" s="253" t="s">
        <v>563</v>
      </c>
      <c r="L13" s="200" t="str" cm="1">
        <f t="array" ref="L13">_xlfn.IFS(H13="memadai",1,H13="perlu peningkatan",2,H13="tidak memadai",3,H13="N/A",0,H13="-","-")</f>
        <v>-</v>
      </c>
      <c r="M13" s="200" t="str" cm="1">
        <f t="array" ref="M13">_xlfn.IFS(I13="sesuai dengan desain kontrol",1,I13="tidak sesuai dengan desain kontrol",2,I13="N/A",0,I13="-","-")</f>
        <v>-</v>
      </c>
      <c r="N13" s="200" t="str" cm="1">
        <f t="array" ref="N13">_xlfn.IFS(K13="efektif",1,K13="perlu peningkatan",2,K13="tidak efektif",3,K13="N/A",0,K13="-","-")</f>
        <v>-</v>
      </c>
      <c r="O13" s="200" t="str">
        <f t="shared" si="0"/>
        <v>---</v>
      </c>
      <c r="P13" s="201" t="str" cm="1">
        <f t="array" ref="P13">_xlfn.IFNA(_xlfn.IFS(
O13="111","MEMADAI",
O13="112","MEMADAI",
O13="113","PERLU PENINGKATAN",
O13="121","PERLU PENINGKATAN",
O13="122","TIDAK MEMADAI",
O13="123","TIDAK MEMADAI",
O13="1-1","TIDAK MEMADAI",
O13="1-2","TIDAK MEMADAI",
O13="1-3","TIDAK MEMADAI",
O13="211","MEMADAI",
O13="212","PERLU PENINGKATAN",
O13="213","TIDAK MEMADAI",
O13="221","TIDAK MEMADAI",
O13="222","TIDAK MEMADAI",
O13="223","TIDAK MEMADAI",
O13="2-1","TIDAK MEMADAI",
O13="2-2","TIDAK MEMADAI",
O13="2-3","TIDAK MEMADAI",
O13="311","TIDAK MEMADAI",
O13="312","TIDAK MEMADAI",
O13="313","TIDAK MEMADAI",
O13="321","TIDAK MEMADAI",
O13="322","TIDAK MEMADAI",
O13="323","TIDAK MEMADAI",
O13="3-1","TIDAK MEMADAI",
O13="3-2","TIDAK MEMADAI",
O13="3-3","TIDAK MEMADAI",
O13="--1","EVALUASI TIDAK LENGKAP",
O13="--2","EVALUASI TIDAK LENGKAP",
O13="--3","EVALUASI TIDAK LENGKAP",
O13="-11","EVALUASI TIDAK LENGKAP",
O13="-12","EVALUASI TIDAK LENGKAP",
O13="-13","EVALUASI TIDAK LENGKAP",
O13="-21","EVALUASI TIDAK LENGKAP",
O13="-22","EVALUASI TIDAK LENGKAP",
O13="-23","EVALUASI TIDAK LENGKAP",
O13="1--","EVALUASI TIDAK LENGKAP",
O13="2--","EVALUASI TIDAK LENGKAP",
O13="3--","EVALUASI TIDAK LENGKAP",
O13="11-","EVALUASI TIDAK LENGKAP",
O13="12-","EVALUASI TIDAK LENGKAP",
O13="21-","EVALUASI TIDAK LENGKAP",
O13="22-","EVALUASI TIDAK LENGKAP",
O13="-1-","EVALUASI TIDAK LENGKAP",
O13="-2-","EVALUASI TIDAK LENGKAP",
O13="---","BELUM DIISI",
O13="100","EVALUASI TIDAK LENGKAP",
O13="110","EVALUASI TIDAK LENGKAP",
O13="101","EVALUASI TIDAK LENGKAP",
O13="102","EVALUASI TIDAK LENGKAP",
O13="103","EVALUASI TIDAK LENGKAP",
O13="120","EVALUASI TIDAK LENGKAP",
O13="200","EVALUASI TIDAK LENGKAP",
O13="210","EVALUASI BELUM DIISI",
O13="220","EVALUASI TIDAK LENGKAP",
O13="201","EVALUASI TIDAK LENGKAP",
O13="202","EVALUASI TIDAK LENGKAP",
O13="203","EVALUASI TIDAK LENGKAP",
O13="300","EVALUASI TIDAK LENGKAP",
O13="310","EVALUASI TIDAK LENGKAP",
O13="320","EVALUASI TIDAK LENGKAP",
O13="301","EVALUASI TIDAK LENGKAP",
O13="302","EVALUASI TIDAK LENGKAP",
O13="303","EVALUASI TIDAK LENGKAP",
O13="011","EVALUASI TIDAK LENGKAP",
O13="012","EVALUASI TIDAK LENGKAP",
O13="013","EVALUASI TIDAK LENGKAP",
O13="021","EVALUASI TIDAK LENGKAP",
O13="022","EVALUASI TIDAK LENGKAP",
O13="023","EVALUASI TIDAK LENGKAP",
O13="001","EVALUASI TIDAK LENGKAP",
O13="002","EVALUASI TIDAK LENGKAP",
O13="003","EVALUASI TIDAK LENGKAP",
O13="010","EVALUASI TIDAK LENGKAP",
O13="020","EVALUASI TIDAK LENGKAP",
O13="001","EVALUASI TIDAK LENGKAP",
O13="002","EVALUASI TIDAK LENGKAP",
O13="003","EVALUASI TIDAK LENGKAP",
O13="000","TIDAK DILAKUKAN EVALUASI",
O13="0--","EVALUASI TIDAK LENGKAP",
O13="00-","EVALUASI TIDAK LENGKAP",
O13="-0-","EVALUASI TIDAK LENGKAP",
O13="--0","EVALUASI TIDAK LENGKAP"),"EVALUASI BELUM DIISI")</f>
        <v>BELUM DIISI</v>
      </c>
      <c r="Q13" s="186"/>
      <c r="R13" s="184"/>
    </row>
    <row r="14" spans="1:18" s="288" customFormat="1" ht="153" x14ac:dyDescent="0.2">
      <c r="B14" s="295">
        <v>10</v>
      </c>
      <c r="C14" s="298" t="str">
        <f ca="1">'TATA KELOLA &amp; MANAJEMEN'!C14</f>
        <v>Apakah instansi anda sudah melakukan program kerja berupa edukasi keamanan SPBE?</v>
      </c>
      <c r="D14" s="289" t="s">
        <v>169</v>
      </c>
      <c r="E14" s="292" t="str">
        <f>'ACUAN-PENJELASAN KONTROL'!D14</f>
        <v>Terselenggaranya kegiatan edukasi keamanan SPBE</v>
      </c>
      <c r="F14" s="292" t="s">
        <v>846</v>
      </c>
      <c r="G14" s="292" t="s">
        <v>823</v>
      </c>
      <c r="H14" s="299" t="s">
        <v>108</v>
      </c>
      <c r="I14" s="299" t="s">
        <v>109</v>
      </c>
      <c r="J14" s="299" t="s">
        <v>847</v>
      </c>
      <c r="K14" s="299" t="s">
        <v>111</v>
      </c>
      <c r="L14" s="300" cm="1">
        <f t="array" ref="L14">_xlfn.IFS(H14="memadai",1,H14="perlu peningkatan",2,H14="tidak memadai",3,H14="N/A",0,H14="-","-")</f>
        <v>1</v>
      </c>
      <c r="M14" s="300" cm="1">
        <f t="array" ref="M14">_xlfn.IFS(I14="sesuai dengan desain kontrol",1,I14="tidak sesuai dengan desain kontrol",2,I14="N/A",0,I14="-","-")</f>
        <v>1</v>
      </c>
      <c r="N14" s="300" cm="1">
        <f t="array" ref="N14">_xlfn.IFS(K14="efektif",1,K14="perlu peningkatan",2,K14="tidak efektif",3,K14="N/A",0,K14="-","-")</f>
        <v>2</v>
      </c>
      <c r="O14" s="300" t="str">
        <f t="shared" si="0"/>
        <v>112</v>
      </c>
      <c r="P14" s="296" t="str" cm="1">
        <f t="array" ref="P14">_xlfn.IFNA(_xlfn.IFS(
O14="111","MEMADAI",
O14="112","MEMADAI",
O14="113","PERLU PENINGKATAN",
O14="121","PERLU PENINGKATAN",
O14="122","TIDAK MEMADAI",
O14="123","TIDAK MEMADAI",
O14="1-1","TIDAK MEMADAI",
O14="1-2","TIDAK MEMADAI",
O14="1-3","TIDAK MEMADAI",
O14="211","MEMADAI",
O14="212","PERLU PENINGKATAN",
O14="213","TIDAK MEMADAI",
O14="221","TIDAK MEMADAI",
O14="222","TIDAK MEMADAI",
O14="223","TIDAK MEMADAI",
O14="2-1","TIDAK MEMADAI",
O14="2-2","TIDAK MEMADAI",
O14="2-3","TIDAK MEMADAI",
O14="311","TIDAK MEMADAI",
O14="312","TIDAK MEMADAI",
O14="313","TIDAK MEMADAI",
O14="321","TIDAK MEMADAI",
O14="322","TIDAK MEMADAI",
O14="323","TIDAK MEMADAI",
O14="3-1","TIDAK MEMADAI",
O14="3-2","TIDAK MEMADAI",
O14="3-3","TIDAK MEMADAI",
O14="--1","EVALUASI TIDAK LENGKAP",
O14="--2","EVALUASI TIDAK LENGKAP",
O14="--3","EVALUASI TIDAK LENGKAP",
O14="-11","EVALUASI TIDAK LENGKAP",
O14="-12","EVALUASI TIDAK LENGKAP",
O14="-13","EVALUASI TIDAK LENGKAP",
O14="-21","EVALUASI TIDAK LENGKAP",
O14="-22","EVALUASI TIDAK LENGKAP",
O14="-23","EVALUASI TIDAK LENGKAP",
O14="1--","EVALUASI TIDAK LENGKAP",
O14="2--","EVALUASI TIDAK LENGKAP",
O14="3--","EVALUASI TIDAK LENGKAP",
O14="11-","EVALUASI TIDAK LENGKAP",
O14="12-","EVALUASI TIDAK LENGKAP",
O14="21-","EVALUASI TIDAK LENGKAP",
O14="22-","EVALUASI TIDAK LENGKAP",
O14="-1-","EVALUASI TIDAK LENGKAP",
O14="-2-","EVALUASI TIDAK LENGKAP",
O14="---","BELUM DIISI",
O14="100","EVALUASI TIDAK LENGKAP",
O14="110","EVALUASI TIDAK LENGKAP",
O14="101","EVALUASI TIDAK LENGKAP",
O14="102","EVALUASI TIDAK LENGKAP",
O14="103","EVALUASI TIDAK LENGKAP",
O14="120","EVALUASI TIDAK LENGKAP",
O14="200","EVALUASI TIDAK LENGKAP",
O14="210","EVALUASI BELUM DIISI",
O14="220","EVALUASI TIDAK LENGKAP",
O14="201","EVALUASI TIDAK LENGKAP",
O14="202","EVALUASI TIDAK LENGKAP",
O14="203","EVALUASI TIDAK LENGKAP",
O14="300","EVALUASI TIDAK LENGKAP",
O14="310","EVALUASI TIDAK LENGKAP",
O14="320","EVALUASI TIDAK LENGKAP",
O14="301","EVALUASI TIDAK LENGKAP",
O14="302","EVALUASI TIDAK LENGKAP",
O14="303","EVALUASI TIDAK LENGKAP",
O14="011","EVALUASI TIDAK LENGKAP",
O14="012","EVALUASI TIDAK LENGKAP",
O14="013","EVALUASI TIDAK LENGKAP",
O14="021","EVALUASI TIDAK LENGKAP",
O14="022","EVALUASI TIDAK LENGKAP",
O14="023","EVALUASI TIDAK LENGKAP",
O14="001","EVALUASI TIDAK LENGKAP",
O14="002","EVALUASI TIDAK LENGKAP",
O14="003","EVALUASI TIDAK LENGKAP",
O14="010","EVALUASI TIDAK LENGKAP",
O14="020","EVALUASI TIDAK LENGKAP",
O14="001","EVALUASI TIDAK LENGKAP",
O14="002","EVALUASI TIDAK LENGKAP",
O14="003","EVALUASI TIDAK LENGKAP",
O14="000","TIDAK DILAKUKAN EVALUASI",
O14="0--","EVALUASI TIDAK LENGKAP",
O14="00-","EVALUASI TIDAK LENGKAP",
O14="-0-","EVALUASI TIDAK LENGKAP",
O14="--0","EVALUASI TIDAK LENGKAP"),"EVALUASI BELUM DIISI")</f>
        <v>MEMADAI</v>
      </c>
      <c r="Q14" s="301" t="s">
        <v>825</v>
      </c>
      <c r="R14" s="294" t="s">
        <v>826</v>
      </c>
    </row>
    <row r="15" spans="1:18" ht="68" x14ac:dyDescent="0.2">
      <c r="B15" s="98">
        <v>11</v>
      </c>
      <c r="C15" s="109" t="str">
        <f ca="1">'TATA KELOLA &amp; MANAJEMEN'!C15</f>
        <v>Apakah instansi anda sudah melakukan inventarisasi aset SPBE (data, informasi, aplikasi dan infrastuktur)?</v>
      </c>
      <c r="D15" s="108" t="s">
        <v>170</v>
      </c>
      <c r="E15" s="109" t="str">
        <f>'ACUAN-PENJELASAN KONTROL'!D15</f>
        <v>Tersedianya data inventarisasi aset SPBE (data, informasi, aplikasi dan infrastruktur)</v>
      </c>
      <c r="F15" s="181"/>
      <c r="G15" s="181"/>
      <c r="H15" s="253" t="s">
        <v>563</v>
      </c>
      <c r="I15" s="253" t="s">
        <v>563</v>
      </c>
      <c r="J15" s="254"/>
      <c r="K15" s="253" t="s">
        <v>563</v>
      </c>
      <c r="L15" s="200" t="str" cm="1">
        <f t="array" ref="L15">_xlfn.IFS(H15="memadai",1,H15="perlu peningkatan",2,H15="tidak memadai",3,H15="N/A",0,H15="-","-")</f>
        <v>-</v>
      </c>
      <c r="M15" s="200" t="str" cm="1">
        <f t="array" ref="M15">_xlfn.IFS(I15="sesuai dengan desain kontrol",1,I15="tidak sesuai dengan desain kontrol",2,I15="N/A",0,I15="-","-")</f>
        <v>-</v>
      </c>
      <c r="N15" s="200" t="str" cm="1">
        <f t="array" ref="N15">_xlfn.IFS(K15="efektif",1,K15="perlu peningkatan",2,K15="tidak efektif",3,K15="N/A",0,K15="-","-")</f>
        <v>-</v>
      </c>
      <c r="O15" s="200" t="str">
        <f t="shared" si="0"/>
        <v>---</v>
      </c>
      <c r="P15" s="201" t="str" cm="1">
        <f t="array" ref="P15">_xlfn.IFNA(_xlfn.IFS(
O15="111","MEMADAI",
O15="112","MEMADAI",
O15="113","PERLU PENINGKATAN",
O15="121","PERLU PENINGKATAN",
O15="122","TIDAK MEMADAI",
O15="123","TIDAK MEMADAI",
O15="1-1","TIDAK MEMADAI",
O15="1-2","TIDAK MEMADAI",
O15="1-3","TIDAK MEMADAI",
O15="211","MEMADAI",
O15="212","PERLU PENINGKATAN",
O15="213","TIDAK MEMADAI",
O15="221","TIDAK MEMADAI",
O15="222","TIDAK MEMADAI",
O15="223","TIDAK MEMADAI",
O15="2-1","TIDAK MEMADAI",
O15="2-2","TIDAK MEMADAI",
O15="2-3","TIDAK MEMADAI",
O15="311","TIDAK MEMADAI",
O15="312","TIDAK MEMADAI",
O15="313","TIDAK MEMADAI",
O15="321","TIDAK MEMADAI",
O15="322","TIDAK MEMADAI",
O15="323","TIDAK MEMADAI",
O15="3-1","TIDAK MEMADAI",
O15="3-2","TIDAK MEMADAI",
O15="3-3","TIDAK MEMADAI",
O15="--1","EVALUASI TIDAK LENGKAP",
O15="--2","EVALUASI TIDAK LENGKAP",
O15="--3","EVALUASI TIDAK LENGKAP",
O15="-11","EVALUASI TIDAK LENGKAP",
O15="-12","EVALUASI TIDAK LENGKAP",
O15="-13","EVALUASI TIDAK LENGKAP",
O15="-21","EVALUASI TIDAK LENGKAP",
O15="-22","EVALUASI TIDAK LENGKAP",
O15="-23","EVALUASI TIDAK LENGKAP",
O15="1--","EVALUASI TIDAK LENGKAP",
O15="2--","EVALUASI TIDAK LENGKAP",
O15="3--","EVALUASI TIDAK LENGKAP",
O15="11-","EVALUASI TIDAK LENGKAP",
O15="12-","EVALUASI TIDAK LENGKAP",
O15="21-","EVALUASI TIDAK LENGKAP",
O15="22-","EVALUASI TIDAK LENGKAP",
O15="-1-","EVALUASI TIDAK LENGKAP",
O15="-2-","EVALUASI TIDAK LENGKAP",
O15="---","BELUM DIISI",
O15="100","EVALUASI TIDAK LENGKAP",
O15="110","EVALUASI TIDAK LENGKAP",
O15="101","EVALUASI TIDAK LENGKAP",
O15="102","EVALUASI TIDAK LENGKAP",
O15="103","EVALUASI TIDAK LENGKAP",
O15="120","EVALUASI TIDAK LENGKAP",
O15="200","EVALUASI TIDAK LENGKAP",
O15="210","EVALUASI BELUM DIISI",
O15="220","EVALUASI TIDAK LENGKAP",
O15="201","EVALUASI TIDAK LENGKAP",
O15="202","EVALUASI TIDAK LENGKAP",
O15="203","EVALUASI TIDAK LENGKAP",
O15="300","EVALUASI TIDAK LENGKAP",
O15="310","EVALUASI TIDAK LENGKAP",
O15="320","EVALUASI TIDAK LENGKAP",
O15="301","EVALUASI TIDAK LENGKAP",
O15="302","EVALUASI TIDAK LENGKAP",
O15="303","EVALUASI TIDAK LENGKAP",
O15="011","EVALUASI TIDAK LENGKAP",
O15="012","EVALUASI TIDAK LENGKAP",
O15="013","EVALUASI TIDAK LENGKAP",
O15="021","EVALUASI TIDAK LENGKAP",
O15="022","EVALUASI TIDAK LENGKAP",
O15="023","EVALUASI TIDAK LENGKAP",
O15="001","EVALUASI TIDAK LENGKAP",
O15="002","EVALUASI TIDAK LENGKAP",
O15="003","EVALUASI TIDAK LENGKAP",
O15="010","EVALUASI TIDAK LENGKAP",
O15="020","EVALUASI TIDAK LENGKAP",
O15="001","EVALUASI TIDAK LENGKAP",
O15="002","EVALUASI TIDAK LENGKAP",
O15="003","EVALUASI TIDAK LENGKAP",
O15="000","TIDAK DILAKUKAN EVALUASI",
O15="0--","EVALUASI TIDAK LENGKAP",
O15="00-","EVALUASI TIDAK LENGKAP",
O15="-0-","EVALUASI TIDAK LENGKAP",
O15="--0","EVALUASI TIDAK LENGKAP"),"EVALUASI BELUM DIISI")</f>
        <v>BELUM DIISI</v>
      </c>
      <c r="Q15" s="186"/>
      <c r="R15" s="184"/>
    </row>
    <row r="16" spans="1:18" s="288" customFormat="1" ht="249" customHeight="1" x14ac:dyDescent="0.2">
      <c r="B16" s="295">
        <v>12</v>
      </c>
      <c r="C16" s="298" t="str">
        <f ca="1">'TATA KELOLA &amp; MANAJEMEN'!C16</f>
        <v>Apakah instansi anda sudah melakukan identifikasi kerentanan dan ancaman pada aset SPBE?</v>
      </c>
      <c r="D16" s="289" t="s">
        <v>170</v>
      </c>
      <c r="E16" s="292" t="str">
        <f>'ACUAN-PENJELASAN KONTROL'!D16</f>
        <v>Terselenggaranya kegiatan identifikasi kerentanan dan ancaman pada aset SPBE</v>
      </c>
      <c r="F16" s="292" t="s">
        <v>848</v>
      </c>
      <c r="G16" s="292" t="s">
        <v>849</v>
      </c>
      <c r="H16" s="299" t="s">
        <v>108</v>
      </c>
      <c r="I16" s="299" t="s">
        <v>109</v>
      </c>
      <c r="J16" s="299" t="s">
        <v>837</v>
      </c>
      <c r="K16" s="299" t="s">
        <v>520</v>
      </c>
      <c r="L16" s="300" cm="1">
        <f t="array" ref="L16">_xlfn.IFS(H16="memadai",1,H16="perlu peningkatan",2,H16="tidak memadai",3,H16="N/A",0,H16="-","-")</f>
        <v>1</v>
      </c>
      <c r="M16" s="300" cm="1">
        <f t="array" ref="M16">_xlfn.IFS(I16="sesuai dengan desain kontrol",1,I16="tidak sesuai dengan desain kontrol",2,I16="N/A",0,I16="-","-")</f>
        <v>1</v>
      </c>
      <c r="N16" s="300" cm="1">
        <f t="array" ref="N16">_xlfn.IFS(K16="efektif",1,K16="perlu peningkatan",2,K16="tidak efektif",3,K16="N/A",0,K16="-","-")</f>
        <v>3</v>
      </c>
      <c r="O16" s="300" t="str">
        <f t="shared" si="0"/>
        <v>113</v>
      </c>
      <c r="P16" s="296" t="str" cm="1">
        <f t="array" ref="P16">_xlfn.IFNA(_xlfn.IFS(
O16="111","MEMADAI",
O16="112","MEMADAI",
O16="113","PERLU PENINGKATAN",
O16="121","PERLU PENINGKATAN",
O16="122","TIDAK MEMADAI",
O16="123","TIDAK MEMADAI",
O16="1-1","TIDAK MEMADAI",
O16="1-2","TIDAK MEMADAI",
O16="1-3","TIDAK MEMADAI",
O16="211","MEMADAI",
O16="212","PERLU PENINGKATAN",
O16="213","TIDAK MEMADAI",
O16="221","TIDAK MEMADAI",
O16="222","TIDAK MEMADAI",
O16="223","TIDAK MEMADAI",
O16="2-1","TIDAK MEMADAI",
O16="2-2","TIDAK MEMADAI",
O16="2-3","TIDAK MEMADAI",
O16="311","TIDAK MEMADAI",
O16="312","TIDAK MEMADAI",
O16="313","TIDAK MEMADAI",
O16="321","TIDAK MEMADAI",
O16="322","TIDAK MEMADAI",
O16="323","TIDAK MEMADAI",
O16="3-1","TIDAK MEMADAI",
O16="3-2","TIDAK MEMADAI",
O16="3-3","TIDAK MEMADAI",
O16="--1","EVALUASI TIDAK LENGKAP",
O16="--2","EVALUASI TIDAK LENGKAP",
O16="--3","EVALUASI TIDAK LENGKAP",
O16="-11","EVALUASI TIDAK LENGKAP",
O16="-12","EVALUASI TIDAK LENGKAP",
O16="-13","EVALUASI TIDAK LENGKAP",
O16="-21","EVALUASI TIDAK LENGKAP",
O16="-22","EVALUASI TIDAK LENGKAP",
O16="-23","EVALUASI TIDAK LENGKAP",
O16="1--","EVALUASI TIDAK LENGKAP",
O16="2--","EVALUASI TIDAK LENGKAP",
O16="3--","EVALUASI TIDAK LENGKAP",
O16="11-","EVALUASI TIDAK LENGKAP",
O16="12-","EVALUASI TIDAK LENGKAP",
O16="21-","EVALUASI TIDAK LENGKAP",
O16="22-","EVALUASI TIDAK LENGKAP",
O16="-1-","EVALUASI TIDAK LENGKAP",
O16="-2-","EVALUASI TIDAK LENGKAP",
O16="---","BELUM DIISI",
O16="100","EVALUASI TIDAK LENGKAP",
O16="110","EVALUASI TIDAK LENGKAP",
O16="101","EVALUASI TIDAK LENGKAP",
O16="102","EVALUASI TIDAK LENGKAP",
O16="103","EVALUASI TIDAK LENGKAP",
O16="120","EVALUASI TIDAK LENGKAP",
O16="200","EVALUASI TIDAK LENGKAP",
O16="210","EVALUASI BELUM DIISI",
O16="220","EVALUASI TIDAK LENGKAP",
O16="201","EVALUASI TIDAK LENGKAP",
O16="202","EVALUASI TIDAK LENGKAP",
O16="203","EVALUASI TIDAK LENGKAP",
O16="300","EVALUASI TIDAK LENGKAP",
O16="310","EVALUASI TIDAK LENGKAP",
O16="320","EVALUASI TIDAK LENGKAP",
O16="301","EVALUASI TIDAK LENGKAP",
O16="302","EVALUASI TIDAK LENGKAP",
O16="303","EVALUASI TIDAK LENGKAP",
O16="011","EVALUASI TIDAK LENGKAP",
O16="012","EVALUASI TIDAK LENGKAP",
O16="013","EVALUASI TIDAK LENGKAP",
O16="021","EVALUASI TIDAK LENGKAP",
O16="022","EVALUASI TIDAK LENGKAP",
O16="023","EVALUASI TIDAK LENGKAP",
O16="001","EVALUASI TIDAK LENGKAP",
O16="002","EVALUASI TIDAK LENGKAP",
O16="003","EVALUASI TIDAK LENGKAP",
O16="010","EVALUASI TIDAK LENGKAP",
O16="020","EVALUASI TIDAK LENGKAP",
O16="001","EVALUASI TIDAK LENGKAP",
O16="002","EVALUASI TIDAK LENGKAP",
O16="003","EVALUASI TIDAK LENGKAP",
O16="000","TIDAK DILAKUKAN EVALUASI",
O16="0--","EVALUASI TIDAK LENGKAP",
O16="00-","EVALUASI TIDAK LENGKAP",
O16="-0-","EVALUASI TIDAK LENGKAP",
O16="--0","EVALUASI TIDAK LENGKAP"),"EVALUASI BELUM DIISI")</f>
        <v>PERLU PENINGKATAN</v>
      </c>
      <c r="Q16" s="301" t="s">
        <v>838</v>
      </c>
      <c r="R16" s="294" t="s">
        <v>839</v>
      </c>
    </row>
    <row r="17" spans="2:18" ht="34" x14ac:dyDescent="0.2">
      <c r="B17" s="98">
        <v>13</v>
      </c>
      <c r="C17" s="109" t="str">
        <f ca="1">'TATA KELOLA &amp; MANAJEMEN'!C17</f>
        <v>Apakah instansi anda sudah melakukan penilaian risiko keamanan SPBE?</v>
      </c>
      <c r="D17" s="108" t="s">
        <v>170</v>
      </c>
      <c r="E17" s="109" t="str">
        <f>'ACUAN-PENJELASAN KONTROL'!D17</f>
        <v>Terlaksananya kegiatan penilaian risiko keamanan SPBE</v>
      </c>
      <c r="F17" s="181"/>
      <c r="G17" s="181"/>
      <c r="H17" s="253" t="s">
        <v>563</v>
      </c>
      <c r="I17" s="253" t="s">
        <v>563</v>
      </c>
      <c r="J17" s="254"/>
      <c r="K17" s="253" t="s">
        <v>563</v>
      </c>
      <c r="L17" s="200" t="str" cm="1">
        <f t="array" ref="L17">_xlfn.IFS(H17="memadai",1,H17="perlu peningkatan",2,H17="tidak memadai",3,H17="N/A",0,H17="-","-")</f>
        <v>-</v>
      </c>
      <c r="M17" s="200" t="str" cm="1">
        <f t="array" ref="M17">_xlfn.IFS(I17="sesuai dengan desain kontrol",1,I17="tidak sesuai dengan desain kontrol",2,I17="N/A",0,I17="-","-")</f>
        <v>-</v>
      </c>
      <c r="N17" s="200" t="str" cm="1">
        <f t="array" ref="N17">_xlfn.IFS(K17="efektif",1,K17="perlu peningkatan",2,K17="tidak efektif",3,K17="N/A",0,K17="-","-")</f>
        <v>-</v>
      </c>
      <c r="O17" s="200" t="str">
        <f t="shared" si="0"/>
        <v>---</v>
      </c>
      <c r="P17" s="201" t="str" cm="1">
        <f t="array" ref="P17">_xlfn.IFNA(_xlfn.IFS(
O17="111","MEMADAI",
O17="112","MEMADAI",
O17="113","PERLU PENINGKATAN",
O17="121","PERLU PENINGKATAN",
O17="122","TIDAK MEMADAI",
O17="123","TIDAK MEMADAI",
O17="1-1","TIDAK MEMADAI",
O17="1-2","TIDAK MEMADAI",
O17="1-3","TIDAK MEMADAI",
O17="211","MEMADAI",
O17="212","PERLU PENINGKATAN",
O17="213","TIDAK MEMADAI",
O17="221","TIDAK MEMADAI",
O17="222","TIDAK MEMADAI",
O17="223","TIDAK MEMADAI",
O17="2-1","TIDAK MEMADAI",
O17="2-2","TIDAK MEMADAI",
O17="2-3","TIDAK MEMADAI",
O17="311","TIDAK MEMADAI",
O17="312","TIDAK MEMADAI",
O17="313","TIDAK MEMADAI",
O17="321","TIDAK MEMADAI",
O17="322","TIDAK MEMADAI",
O17="323","TIDAK MEMADAI",
O17="3-1","TIDAK MEMADAI",
O17="3-2","TIDAK MEMADAI",
O17="3-3","TIDAK MEMADAI",
O17="--1","EVALUASI TIDAK LENGKAP",
O17="--2","EVALUASI TIDAK LENGKAP",
O17="--3","EVALUASI TIDAK LENGKAP",
O17="-11","EVALUASI TIDAK LENGKAP",
O17="-12","EVALUASI TIDAK LENGKAP",
O17="-13","EVALUASI TIDAK LENGKAP",
O17="-21","EVALUASI TIDAK LENGKAP",
O17="-22","EVALUASI TIDAK LENGKAP",
O17="-23","EVALUASI TIDAK LENGKAP",
O17="1--","EVALUASI TIDAK LENGKAP",
O17="2--","EVALUASI TIDAK LENGKAP",
O17="3--","EVALUASI TIDAK LENGKAP",
O17="11-","EVALUASI TIDAK LENGKAP",
O17="12-","EVALUASI TIDAK LENGKAP",
O17="21-","EVALUASI TIDAK LENGKAP",
O17="22-","EVALUASI TIDAK LENGKAP",
O17="-1-","EVALUASI TIDAK LENGKAP",
O17="-2-","EVALUASI TIDAK LENGKAP",
O17="---","BELUM DIISI",
O17="100","EVALUASI TIDAK LENGKAP",
O17="110","EVALUASI TIDAK LENGKAP",
O17="101","EVALUASI TIDAK LENGKAP",
O17="102","EVALUASI TIDAK LENGKAP",
O17="103","EVALUASI TIDAK LENGKAP",
O17="120","EVALUASI TIDAK LENGKAP",
O17="200","EVALUASI TIDAK LENGKAP",
O17="210","EVALUASI BELUM DIISI",
O17="220","EVALUASI TIDAK LENGKAP",
O17="201","EVALUASI TIDAK LENGKAP",
O17="202","EVALUASI TIDAK LENGKAP",
O17="203","EVALUASI TIDAK LENGKAP",
O17="300","EVALUASI TIDAK LENGKAP",
O17="310","EVALUASI TIDAK LENGKAP",
O17="320","EVALUASI TIDAK LENGKAP",
O17="301","EVALUASI TIDAK LENGKAP",
O17="302","EVALUASI TIDAK LENGKAP",
O17="303","EVALUASI TIDAK LENGKAP",
O17="011","EVALUASI TIDAK LENGKAP",
O17="012","EVALUASI TIDAK LENGKAP",
O17="013","EVALUASI TIDAK LENGKAP",
O17="021","EVALUASI TIDAK LENGKAP",
O17="022","EVALUASI TIDAK LENGKAP",
O17="023","EVALUASI TIDAK LENGKAP",
O17="001","EVALUASI TIDAK LENGKAP",
O17="002","EVALUASI TIDAK LENGKAP",
O17="003","EVALUASI TIDAK LENGKAP",
O17="010","EVALUASI TIDAK LENGKAP",
O17="020","EVALUASI TIDAK LENGKAP",
O17="001","EVALUASI TIDAK LENGKAP",
O17="002","EVALUASI TIDAK LENGKAP",
O17="003","EVALUASI TIDAK LENGKAP",
O17="000","TIDAK DILAKUKAN EVALUASI",
O17="0--","EVALUASI TIDAK LENGKAP",
O17="00-","EVALUASI TIDAK LENGKAP",
O17="-0-","EVALUASI TIDAK LENGKAP",
O17="--0","EVALUASI TIDAK LENGKAP"),"EVALUASI BELUM DIISI")</f>
        <v>BELUM DIISI</v>
      </c>
      <c r="Q17" s="186"/>
      <c r="R17" s="184"/>
    </row>
    <row r="18" spans="2:18" ht="85" x14ac:dyDescent="0.2">
      <c r="B18" s="100">
        <v>14</v>
      </c>
      <c r="C18" s="111" t="str">
        <f ca="1">'TATA KELOLA &amp; MANAJEMEN'!C18</f>
        <v>Sebutkan program kerja keamanan SPBE yang terkait dengan peningkatan keamanan SPBE?
Atau sebutkan nomor progam kerja-nya yang merujuk pada jawaban point 9?</v>
      </c>
      <c r="D18" s="110" t="s">
        <v>171</v>
      </c>
      <c r="E18" s="182" t="str">
        <f>'ACUAN-PENJELASAN KONTROL'!D18</f>
        <v>Tersedianya program kerja keamanan SPBE terkait dengan peningkatan keamanan SPBE yang disusun berdasarkan peringkat prioritas</v>
      </c>
      <c r="F18" s="182"/>
      <c r="G18" s="182"/>
      <c r="H18" s="252" t="s">
        <v>563</v>
      </c>
      <c r="I18" s="252" t="s">
        <v>563</v>
      </c>
      <c r="J18" s="252"/>
      <c r="K18" s="252" t="s">
        <v>563</v>
      </c>
      <c r="L18" s="202" t="str" cm="1">
        <f t="array" ref="L18">_xlfn.IFS(H18="memadai",1,H18="perlu peningkatan",2,H18="tidak memadai",3,H18="N/A",0,H18="-","-")</f>
        <v>-</v>
      </c>
      <c r="M18" s="202" t="str" cm="1">
        <f t="array" ref="M18">_xlfn.IFS(I18="sesuai dengan desain kontrol",1,I18="tidak sesuai dengan desain kontrol",2,I18="N/A",0,I18="-","-")</f>
        <v>-</v>
      </c>
      <c r="N18" s="202" t="str" cm="1">
        <f t="array" ref="N18">_xlfn.IFS(K18="efektif",1,K18="perlu peningkatan",2,K18="tidak efektif",3,K18="N/A",0,K18="-","-")</f>
        <v>-</v>
      </c>
      <c r="O18" s="202" t="str">
        <f t="shared" si="0"/>
        <v>---</v>
      </c>
      <c r="P18" s="203" t="str" cm="1">
        <f t="array" ref="P18">_xlfn.IFNA(_xlfn.IFS(
O18="111","MEMADAI",
O18="112","MEMADAI",
O18="113","PERLU PENINGKATAN",
O18="121","PERLU PENINGKATAN",
O18="122","TIDAK MEMADAI",
O18="123","TIDAK MEMADAI",
O18="1-1","TIDAK MEMADAI",
O18="1-2","TIDAK MEMADAI",
O18="1-3","TIDAK MEMADAI",
O18="211","MEMADAI",
O18="212","PERLU PENINGKATAN",
O18="213","TIDAK MEMADAI",
O18="221","TIDAK MEMADAI",
O18="222","TIDAK MEMADAI",
O18="223","TIDAK MEMADAI",
O18="2-1","TIDAK MEMADAI",
O18="2-2","TIDAK MEMADAI",
O18="2-3","TIDAK MEMADAI",
O18="311","TIDAK MEMADAI",
O18="312","TIDAK MEMADAI",
O18="313","TIDAK MEMADAI",
O18="321","TIDAK MEMADAI",
O18="322","TIDAK MEMADAI",
O18="323","TIDAK MEMADAI",
O18="3-1","TIDAK MEMADAI",
O18="3-2","TIDAK MEMADAI",
O18="3-3","TIDAK MEMADAI",
O18="--1","EVALUASI TIDAK LENGKAP",
O18="--2","EVALUASI TIDAK LENGKAP",
O18="--3","EVALUASI TIDAK LENGKAP",
O18="-11","EVALUASI TIDAK LENGKAP",
O18="-12","EVALUASI TIDAK LENGKAP",
O18="-13","EVALUASI TIDAK LENGKAP",
O18="-21","EVALUASI TIDAK LENGKAP",
O18="-22","EVALUASI TIDAK LENGKAP",
O18="-23","EVALUASI TIDAK LENGKAP",
O18="1--","EVALUASI TIDAK LENGKAP",
O18="2--","EVALUASI TIDAK LENGKAP",
O18="3--","EVALUASI TIDAK LENGKAP",
O18="11-","EVALUASI TIDAK LENGKAP",
O18="12-","EVALUASI TIDAK LENGKAP",
O18="21-","EVALUASI TIDAK LENGKAP",
O18="22-","EVALUASI TIDAK LENGKAP",
O18="-1-","EVALUASI TIDAK LENGKAP",
O18="-2-","EVALUASI TIDAK LENGKAP",
O18="---","BELUM DIISI",
O18="100","EVALUASI TIDAK LENGKAP",
O18="110","EVALUASI TIDAK LENGKAP",
O18="101","EVALUASI TIDAK LENGKAP",
O18="102","EVALUASI TIDAK LENGKAP",
O18="103","EVALUASI TIDAK LENGKAP",
O18="120","EVALUASI TIDAK LENGKAP",
O18="200","EVALUASI TIDAK LENGKAP",
O18="210","EVALUASI BELUM DIISI",
O18="220","EVALUASI TIDAK LENGKAP",
O18="201","EVALUASI TIDAK LENGKAP",
O18="202","EVALUASI TIDAK LENGKAP",
O18="203","EVALUASI TIDAK LENGKAP",
O18="300","EVALUASI TIDAK LENGKAP",
O18="310","EVALUASI TIDAK LENGKAP",
O18="320","EVALUASI TIDAK LENGKAP",
O18="301","EVALUASI TIDAK LENGKAP",
O18="302","EVALUASI TIDAK LENGKAP",
O18="303","EVALUASI TIDAK LENGKAP",
O18="011","EVALUASI TIDAK LENGKAP",
O18="012","EVALUASI TIDAK LENGKAP",
O18="013","EVALUASI TIDAK LENGKAP",
O18="021","EVALUASI TIDAK LENGKAP",
O18="022","EVALUASI TIDAK LENGKAP",
O18="023","EVALUASI TIDAK LENGKAP",
O18="001","EVALUASI TIDAK LENGKAP",
O18="002","EVALUASI TIDAK LENGKAP",
O18="003","EVALUASI TIDAK LENGKAP",
O18="010","EVALUASI TIDAK LENGKAP",
O18="020","EVALUASI TIDAK LENGKAP",
O18="001","EVALUASI TIDAK LENGKAP",
O18="002","EVALUASI TIDAK LENGKAP",
O18="003","EVALUASI TIDAK LENGKAP",
O18="000","TIDAK DILAKUKAN EVALUASI",
O18="0--","EVALUASI TIDAK LENGKAP",
O18="00-","EVALUASI TIDAK LENGKAP",
O18="-0-","EVALUASI TIDAK LENGKAP",
O18="--0","EVALUASI TIDAK LENGKAP"),"EVALUASI BELUM DIISI")</f>
        <v>BELUM DIISI</v>
      </c>
      <c r="Q18" s="185"/>
      <c r="R18" s="185"/>
    </row>
    <row r="19" spans="2:18" ht="51" x14ac:dyDescent="0.2">
      <c r="B19" s="98">
        <v>15</v>
      </c>
      <c r="C19" s="109" t="str">
        <f ca="1">'TATA KELOLA &amp; MANAJEMEN'!C19</f>
        <v>Sebutkan standar teknis dan prosedur keamanan yang dimiliki instansi anda?</v>
      </c>
      <c r="D19" s="108" t="s">
        <v>172</v>
      </c>
      <c r="E19" s="109" t="str">
        <f>'ACUAN-PENJELASAN KONTROL'!D19</f>
        <v>Tersedianya dokumen standar teknis dan prosedur keamanan SPBE</v>
      </c>
      <c r="F19" s="181"/>
      <c r="G19" s="181"/>
      <c r="H19" s="253" t="s">
        <v>563</v>
      </c>
      <c r="I19" s="253" t="s">
        <v>563</v>
      </c>
      <c r="J19" s="254"/>
      <c r="K19" s="253" t="s">
        <v>563</v>
      </c>
      <c r="L19" s="200" t="str" cm="1">
        <f t="array" ref="L19">_xlfn.IFS(H19="memadai",1,H19="perlu peningkatan",2,H19="tidak memadai",3,H19="N/A",0,H19="-","-")</f>
        <v>-</v>
      </c>
      <c r="M19" s="200" t="str" cm="1">
        <f t="array" ref="M19">_xlfn.IFS(I19="sesuai dengan desain kontrol",1,I19="tidak sesuai dengan desain kontrol",2,I19="N/A",0,I19="-","-")</f>
        <v>-</v>
      </c>
      <c r="N19" s="200" t="str" cm="1">
        <f t="array" ref="N19">_xlfn.IFS(K19="efektif",1,K19="perlu peningkatan",2,K19="tidak efektif",3,K19="N/A",0,K19="-","-")</f>
        <v>-</v>
      </c>
      <c r="O19" s="200" t="str">
        <f t="shared" si="0"/>
        <v>---</v>
      </c>
      <c r="P19" s="201" t="str" cm="1">
        <f t="array" ref="P19">_xlfn.IFNA(_xlfn.IFS(
O19="111","MEMADAI",
O19="112","MEMADAI",
O19="113","PERLU PENINGKATAN",
O19="121","PERLU PENINGKATAN",
O19="122","TIDAK MEMADAI",
O19="123","TIDAK MEMADAI",
O19="1-1","TIDAK MEMADAI",
O19="1-2","TIDAK MEMADAI",
O19="1-3","TIDAK MEMADAI",
O19="211","MEMADAI",
O19="212","PERLU PENINGKATAN",
O19="213","TIDAK MEMADAI",
O19="221","TIDAK MEMADAI",
O19="222","TIDAK MEMADAI",
O19="223","TIDAK MEMADAI",
O19="2-1","TIDAK MEMADAI",
O19="2-2","TIDAK MEMADAI",
O19="2-3","TIDAK MEMADAI",
O19="311","TIDAK MEMADAI",
O19="312","TIDAK MEMADAI",
O19="313","TIDAK MEMADAI",
O19="321","TIDAK MEMADAI",
O19="322","TIDAK MEMADAI",
O19="323","TIDAK MEMADAI",
O19="3-1","TIDAK MEMADAI",
O19="3-2","TIDAK MEMADAI",
O19="3-3","TIDAK MEMADAI",
O19="--1","EVALUASI TIDAK LENGKAP",
O19="--2","EVALUASI TIDAK LENGKAP",
O19="--3","EVALUASI TIDAK LENGKAP",
O19="-11","EVALUASI TIDAK LENGKAP",
O19="-12","EVALUASI TIDAK LENGKAP",
O19="-13","EVALUASI TIDAK LENGKAP",
O19="-21","EVALUASI TIDAK LENGKAP",
O19="-22","EVALUASI TIDAK LENGKAP",
O19="-23","EVALUASI TIDAK LENGKAP",
O19="1--","EVALUASI TIDAK LENGKAP",
O19="2--","EVALUASI TIDAK LENGKAP",
O19="3--","EVALUASI TIDAK LENGKAP",
O19="11-","EVALUASI TIDAK LENGKAP",
O19="12-","EVALUASI TIDAK LENGKAP",
O19="21-","EVALUASI TIDAK LENGKAP",
O19="22-","EVALUASI TIDAK LENGKAP",
O19="-1-","EVALUASI TIDAK LENGKAP",
O19="-2-","EVALUASI TIDAK LENGKAP",
O19="---","BELUM DIISI",
O19="100","EVALUASI TIDAK LENGKAP",
O19="110","EVALUASI TIDAK LENGKAP",
O19="101","EVALUASI TIDAK LENGKAP",
O19="102","EVALUASI TIDAK LENGKAP",
O19="103","EVALUASI TIDAK LENGKAP",
O19="120","EVALUASI TIDAK LENGKAP",
O19="200","EVALUASI TIDAK LENGKAP",
O19="210","EVALUASI BELUM DIISI",
O19="220","EVALUASI TIDAK LENGKAP",
O19="201","EVALUASI TIDAK LENGKAP",
O19="202","EVALUASI TIDAK LENGKAP",
O19="203","EVALUASI TIDAK LENGKAP",
O19="300","EVALUASI TIDAK LENGKAP",
O19="310","EVALUASI TIDAK LENGKAP",
O19="320","EVALUASI TIDAK LENGKAP",
O19="301","EVALUASI TIDAK LENGKAP",
O19="302","EVALUASI TIDAK LENGKAP",
O19="303","EVALUASI TIDAK LENGKAP",
O19="011","EVALUASI TIDAK LENGKAP",
O19="012","EVALUASI TIDAK LENGKAP",
O19="013","EVALUASI TIDAK LENGKAP",
O19="021","EVALUASI TIDAK LENGKAP",
O19="022","EVALUASI TIDAK LENGKAP",
O19="023","EVALUASI TIDAK LENGKAP",
O19="001","EVALUASI TIDAK LENGKAP",
O19="002","EVALUASI TIDAK LENGKAP",
O19="003","EVALUASI TIDAK LENGKAP",
O19="010","EVALUASI TIDAK LENGKAP",
O19="020","EVALUASI TIDAK LENGKAP",
O19="001","EVALUASI TIDAK LENGKAP",
O19="002","EVALUASI TIDAK LENGKAP",
O19="003","EVALUASI TIDAK LENGKAP",
O19="000","TIDAK DILAKUKAN EVALUASI",
O19="0--","EVALUASI TIDAK LENGKAP",
O19="00-","EVALUASI TIDAK LENGKAP",
O19="-0-","EVALUASI TIDAK LENGKAP",
O19="--0","EVALUASI TIDAK LENGKAP"),"EVALUASI BELUM DIISI")</f>
        <v>BELUM DIISI</v>
      </c>
      <c r="Q19" s="186"/>
      <c r="R19" s="184"/>
    </row>
    <row r="20" spans="2:18" ht="68" x14ac:dyDescent="0.2">
      <c r="B20" s="100">
        <v>16</v>
      </c>
      <c r="C20" s="111" t="str">
        <f ca="1">'TATA KELOLA &amp; MANAJEMEN'!C20</f>
        <v>Apakah instansi anda sudah pernah melakukan pengujian fungsi keamanan pada aplikasi dan infrastruktur SPBE?</v>
      </c>
      <c r="D20" s="110" t="s">
        <v>172</v>
      </c>
      <c r="E20" s="182" t="str">
        <f>'ACUAN-PENJELASAN KONTROL'!D20</f>
        <v>Telah terlaksana pengujian fungsi keamanan pada aplikasi dan infrastruktur SPBE minimal 1x</v>
      </c>
      <c r="F20" s="182"/>
      <c r="G20" s="182"/>
      <c r="H20" s="252" t="s">
        <v>563</v>
      </c>
      <c r="I20" s="252" t="s">
        <v>563</v>
      </c>
      <c r="J20" s="252"/>
      <c r="K20" s="252" t="s">
        <v>563</v>
      </c>
      <c r="L20" s="202" t="str" cm="1">
        <f t="array" ref="L20">_xlfn.IFS(H20="memadai",1,H20="perlu peningkatan",2,H20="tidak memadai",3,H20="N/A",0,H20="-","-")</f>
        <v>-</v>
      </c>
      <c r="M20" s="202" t="str" cm="1">
        <f t="array" ref="M20">_xlfn.IFS(I20="sesuai dengan desain kontrol",1,I20="tidak sesuai dengan desain kontrol",2,I20="N/A",0,I20="-","-")</f>
        <v>-</v>
      </c>
      <c r="N20" s="202" t="str" cm="1">
        <f t="array" ref="N20">_xlfn.IFS(K20="efektif",1,K20="perlu peningkatan",2,K20="tidak efektif",3,K20="N/A",0,K20="-","-")</f>
        <v>-</v>
      </c>
      <c r="O20" s="202" t="str">
        <f t="shared" si="0"/>
        <v>---</v>
      </c>
      <c r="P20" s="203" t="str" cm="1">
        <f t="array" ref="P20">_xlfn.IFNA(_xlfn.IFS(
O20="111","MEMADAI",
O20="112","MEMADAI",
O20="113","PERLU PENINGKATAN",
O20="121","PERLU PENINGKATAN",
O20="122","TIDAK MEMADAI",
O20="123","TIDAK MEMADAI",
O20="1-1","TIDAK MEMADAI",
O20="1-2","TIDAK MEMADAI",
O20="1-3","TIDAK MEMADAI",
O20="211","MEMADAI",
O20="212","PERLU PENINGKATAN",
O20="213","TIDAK MEMADAI",
O20="221","TIDAK MEMADAI",
O20="222","TIDAK MEMADAI",
O20="223","TIDAK MEMADAI",
O20="2-1","TIDAK MEMADAI",
O20="2-2","TIDAK MEMADAI",
O20="2-3","TIDAK MEMADAI",
O20="311","TIDAK MEMADAI",
O20="312","TIDAK MEMADAI",
O20="313","TIDAK MEMADAI",
O20="321","TIDAK MEMADAI",
O20="322","TIDAK MEMADAI",
O20="323","TIDAK MEMADAI",
O20="3-1","TIDAK MEMADAI",
O20="3-2","TIDAK MEMADAI",
O20="3-3","TIDAK MEMADAI",
O20="--1","EVALUASI TIDAK LENGKAP",
O20="--2","EVALUASI TIDAK LENGKAP",
O20="--3","EVALUASI TIDAK LENGKAP",
O20="-11","EVALUASI TIDAK LENGKAP",
O20="-12","EVALUASI TIDAK LENGKAP",
O20="-13","EVALUASI TIDAK LENGKAP",
O20="-21","EVALUASI TIDAK LENGKAP",
O20="-22","EVALUASI TIDAK LENGKAP",
O20="-23","EVALUASI TIDAK LENGKAP",
O20="1--","EVALUASI TIDAK LENGKAP",
O20="2--","EVALUASI TIDAK LENGKAP",
O20="3--","EVALUASI TIDAK LENGKAP",
O20="11-","EVALUASI TIDAK LENGKAP",
O20="12-","EVALUASI TIDAK LENGKAP",
O20="21-","EVALUASI TIDAK LENGKAP",
O20="22-","EVALUASI TIDAK LENGKAP",
O20="-1-","EVALUASI TIDAK LENGKAP",
O20="-2-","EVALUASI TIDAK LENGKAP",
O20="---","BELUM DIISI",
O20="100","EVALUASI TIDAK LENGKAP",
O20="110","EVALUASI TIDAK LENGKAP",
O20="101","EVALUASI TIDAK LENGKAP",
O20="102","EVALUASI TIDAK LENGKAP",
O20="103","EVALUASI TIDAK LENGKAP",
O20="120","EVALUASI TIDAK LENGKAP",
O20="200","EVALUASI TIDAK LENGKAP",
O20="210","EVALUASI BELUM DIISI",
O20="220","EVALUASI TIDAK LENGKAP",
O20="201","EVALUASI TIDAK LENGKAP",
O20="202","EVALUASI TIDAK LENGKAP",
O20="203","EVALUASI TIDAK LENGKAP",
O20="300","EVALUASI TIDAK LENGKAP",
O20="310","EVALUASI TIDAK LENGKAP",
O20="320","EVALUASI TIDAK LENGKAP",
O20="301","EVALUASI TIDAK LENGKAP",
O20="302","EVALUASI TIDAK LENGKAP",
O20="303","EVALUASI TIDAK LENGKAP",
O20="011","EVALUASI TIDAK LENGKAP",
O20="012","EVALUASI TIDAK LENGKAP",
O20="013","EVALUASI TIDAK LENGKAP",
O20="021","EVALUASI TIDAK LENGKAP",
O20="022","EVALUASI TIDAK LENGKAP",
O20="023","EVALUASI TIDAK LENGKAP",
O20="001","EVALUASI TIDAK LENGKAP",
O20="002","EVALUASI TIDAK LENGKAP",
O20="003","EVALUASI TIDAK LENGKAP",
O20="010","EVALUASI TIDAK LENGKAP",
O20="020","EVALUASI TIDAK LENGKAP",
O20="001","EVALUASI TIDAK LENGKAP",
O20="002","EVALUASI TIDAK LENGKAP",
O20="003","EVALUASI TIDAK LENGKAP",
O20="000","TIDAK DILAKUKAN EVALUASI",
O20="0--","EVALUASI TIDAK LENGKAP",
O20="00-","EVALUASI TIDAK LENGKAP",
O20="-0-","EVALUASI TIDAK LENGKAP",
O20="--0","EVALUASI TIDAK LENGKAP"),"EVALUASI BELUM DIISI")</f>
        <v>BELUM DIISI</v>
      </c>
      <c r="Q20" s="185"/>
      <c r="R20" s="185"/>
    </row>
    <row r="21" spans="2:18" ht="68" x14ac:dyDescent="0.2">
      <c r="B21" s="98">
        <v>17</v>
      </c>
      <c r="C21" s="109" t="str">
        <f ca="1">'TATA KELOLA &amp; MANAJEMEN'!C21</f>
        <v>Bagamana instansi anda dalam melakukan penanganan insiden keamanan?</v>
      </c>
      <c r="D21" s="108" t="s">
        <v>173</v>
      </c>
      <c r="E21" s="109" t="str">
        <f>'ACUAN-PENJELASAN KONTROL'!D21</f>
        <v>Tersedia nya prosedur/proses bisnis/upaya/langkah-langkah penanganan insiden keamanan yang selama ini telah berjalan/dilakukan</v>
      </c>
      <c r="F21" s="181"/>
      <c r="G21" s="181"/>
      <c r="H21" s="253" t="s">
        <v>563</v>
      </c>
      <c r="I21" s="253" t="s">
        <v>563</v>
      </c>
      <c r="J21" s="254"/>
      <c r="K21" s="253" t="s">
        <v>563</v>
      </c>
      <c r="L21" s="200" t="str" cm="1">
        <f t="array" ref="L21">_xlfn.IFS(H21="memadai",1,H21="perlu peningkatan",2,H21="tidak memadai",3,H21="N/A",0,H21="-","-")</f>
        <v>-</v>
      </c>
      <c r="M21" s="200" t="str" cm="1">
        <f t="array" ref="M21">_xlfn.IFS(I21="sesuai dengan desain kontrol",1,I21="tidak sesuai dengan desain kontrol",2,I21="N/A",0,I21="-","-")</f>
        <v>-</v>
      </c>
      <c r="N21" s="200" t="str" cm="1">
        <f t="array" ref="N21">_xlfn.IFS(K21="efektif",1,K21="perlu peningkatan",2,K21="tidak efektif",3,K21="N/A",0,K21="-","-")</f>
        <v>-</v>
      </c>
      <c r="O21" s="200" t="str">
        <f t="shared" si="0"/>
        <v>---</v>
      </c>
      <c r="P21" s="201" t="str" cm="1">
        <f t="array" ref="P21">_xlfn.IFNA(_xlfn.IFS(
O21="111","MEMADAI",
O21="112","MEMADAI",
O21="113","PERLU PENINGKATAN",
O21="121","PERLU PENINGKATAN",
O21="122","TIDAK MEMADAI",
O21="123","TIDAK MEMADAI",
O21="1-1","TIDAK MEMADAI",
O21="1-2","TIDAK MEMADAI",
O21="1-3","TIDAK MEMADAI",
O21="211","MEMADAI",
O21="212","PERLU PENINGKATAN",
O21="213","TIDAK MEMADAI",
O21="221","TIDAK MEMADAI",
O21="222","TIDAK MEMADAI",
O21="223","TIDAK MEMADAI",
O21="2-1","TIDAK MEMADAI",
O21="2-2","TIDAK MEMADAI",
O21="2-3","TIDAK MEMADAI",
O21="311","TIDAK MEMADAI",
O21="312","TIDAK MEMADAI",
O21="313","TIDAK MEMADAI",
O21="321","TIDAK MEMADAI",
O21="322","TIDAK MEMADAI",
O21="323","TIDAK MEMADAI",
O21="3-1","TIDAK MEMADAI",
O21="3-2","TIDAK MEMADAI",
O21="3-3","TIDAK MEMADAI",
O21="--1","EVALUASI TIDAK LENGKAP",
O21="--2","EVALUASI TIDAK LENGKAP",
O21="--3","EVALUASI TIDAK LENGKAP",
O21="-11","EVALUASI TIDAK LENGKAP",
O21="-12","EVALUASI TIDAK LENGKAP",
O21="-13","EVALUASI TIDAK LENGKAP",
O21="-21","EVALUASI TIDAK LENGKAP",
O21="-22","EVALUASI TIDAK LENGKAP",
O21="-23","EVALUASI TIDAK LENGKAP",
O21="1--","EVALUASI TIDAK LENGKAP",
O21="2--","EVALUASI TIDAK LENGKAP",
O21="3--","EVALUASI TIDAK LENGKAP",
O21="11-","EVALUASI TIDAK LENGKAP",
O21="12-","EVALUASI TIDAK LENGKAP",
O21="21-","EVALUASI TIDAK LENGKAP",
O21="22-","EVALUASI TIDAK LENGKAP",
O21="-1-","EVALUASI TIDAK LENGKAP",
O21="-2-","EVALUASI TIDAK LENGKAP",
O21="---","BELUM DIISI",
O21="100","EVALUASI TIDAK LENGKAP",
O21="110","EVALUASI TIDAK LENGKAP",
O21="101","EVALUASI TIDAK LENGKAP",
O21="102","EVALUASI TIDAK LENGKAP",
O21="103","EVALUASI TIDAK LENGKAP",
O21="120","EVALUASI TIDAK LENGKAP",
O21="200","EVALUASI TIDAK LENGKAP",
O21="210","EVALUASI BELUM DIISI",
O21="220","EVALUASI TIDAK LENGKAP",
O21="201","EVALUASI TIDAK LENGKAP",
O21="202","EVALUASI TIDAK LENGKAP",
O21="203","EVALUASI TIDAK LENGKAP",
O21="300","EVALUASI TIDAK LENGKAP",
O21="310","EVALUASI TIDAK LENGKAP",
O21="320","EVALUASI TIDAK LENGKAP",
O21="301","EVALUASI TIDAK LENGKAP",
O21="302","EVALUASI TIDAK LENGKAP",
O21="303","EVALUASI TIDAK LENGKAP",
O21="011","EVALUASI TIDAK LENGKAP",
O21="012","EVALUASI TIDAK LENGKAP",
O21="013","EVALUASI TIDAK LENGKAP",
O21="021","EVALUASI TIDAK LENGKAP",
O21="022","EVALUASI TIDAK LENGKAP",
O21="023","EVALUASI TIDAK LENGKAP",
O21="001","EVALUASI TIDAK LENGKAP",
O21="002","EVALUASI TIDAK LENGKAP",
O21="003","EVALUASI TIDAK LENGKAP",
O21="010","EVALUASI TIDAK LENGKAP",
O21="020","EVALUASI TIDAK LENGKAP",
O21="001","EVALUASI TIDAK LENGKAP",
O21="002","EVALUASI TIDAK LENGKAP",
O21="003","EVALUASI TIDAK LENGKAP",
O21="000","TIDAK DILAKUKAN EVALUASI",
O21="0--","EVALUASI TIDAK LENGKAP",
O21="00-","EVALUASI TIDAK LENGKAP",
O21="-0-","EVALUASI TIDAK LENGKAP",
O21="--0","EVALUASI TIDAK LENGKAP"),"EVALUASI BELUM DIISI")</f>
        <v>BELUM DIISI</v>
      </c>
      <c r="Q21" s="186"/>
      <c r="R21" s="184"/>
    </row>
    <row r="22" spans="2:18" ht="68" x14ac:dyDescent="0.2">
      <c r="B22" s="100">
        <v>18</v>
      </c>
      <c r="C22" s="111" t="str">
        <f ca="1">'TATA KELOLA &amp; MANAJEMEN'!C22</f>
        <v>Apakah instansi anda menetapkan dokumen perencanaan beserta jadwal target realisasi program kerja keamanan SPBE pada tahun ini?</v>
      </c>
      <c r="D22" s="110" t="s">
        <v>174</v>
      </c>
      <c r="E22" s="182" t="str">
        <f>'ACUAN-PENJELASAN KONTROL'!D22</f>
        <v>Tersedia nya  dokumen perencanaan jadwal target realisasi program kerja keamanan SPBE pada tahun berjalan</v>
      </c>
      <c r="F22" s="182"/>
      <c r="G22" s="182"/>
      <c r="H22" s="252" t="s">
        <v>563</v>
      </c>
      <c r="I22" s="252" t="s">
        <v>563</v>
      </c>
      <c r="J22" s="252"/>
      <c r="K22" s="252" t="s">
        <v>563</v>
      </c>
      <c r="L22" s="202" t="str" cm="1">
        <f t="array" ref="L22">_xlfn.IFS(H22="memadai",1,H22="perlu peningkatan",2,H22="tidak memadai",3,H22="N/A",0,H22="-","-")</f>
        <v>-</v>
      </c>
      <c r="M22" s="202" t="str" cm="1">
        <f t="array" ref="M22">_xlfn.IFS(I22="sesuai dengan desain kontrol",1,I22="tidak sesuai dengan desain kontrol",2,I22="N/A",0,I22="-","-")</f>
        <v>-</v>
      </c>
      <c r="N22" s="202" t="str" cm="1">
        <f t="array" ref="N22">_xlfn.IFS(K22="efektif",1,K22="perlu peningkatan",2,K22="tidak efektif",3,K22="N/A",0,K22="-","-")</f>
        <v>-</v>
      </c>
      <c r="O22" s="202" t="str">
        <f t="shared" si="0"/>
        <v>---</v>
      </c>
      <c r="P22" s="203" t="str" cm="1">
        <f t="array" ref="P22">_xlfn.IFNA(_xlfn.IFS(
O22="111","MEMADAI",
O22="112","MEMADAI",
O22="113","PERLU PENINGKATAN",
O22="121","PERLU PENINGKATAN",
O22="122","TIDAK MEMADAI",
O22="123","TIDAK MEMADAI",
O22="1-1","TIDAK MEMADAI",
O22="1-2","TIDAK MEMADAI",
O22="1-3","TIDAK MEMADAI",
O22="211","MEMADAI",
O22="212","PERLU PENINGKATAN",
O22="213","TIDAK MEMADAI",
O22="221","TIDAK MEMADAI",
O22="222","TIDAK MEMADAI",
O22="223","TIDAK MEMADAI",
O22="2-1","TIDAK MEMADAI",
O22="2-2","TIDAK MEMADAI",
O22="2-3","TIDAK MEMADAI",
O22="311","TIDAK MEMADAI",
O22="312","TIDAK MEMADAI",
O22="313","TIDAK MEMADAI",
O22="321","TIDAK MEMADAI",
O22="322","TIDAK MEMADAI",
O22="323","TIDAK MEMADAI",
O22="3-1","TIDAK MEMADAI",
O22="3-2","TIDAK MEMADAI",
O22="3-3","TIDAK MEMADAI",
O22="--1","EVALUASI TIDAK LENGKAP",
O22="--2","EVALUASI TIDAK LENGKAP",
O22="--3","EVALUASI TIDAK LENGKAP",
O22="-11","EVALUASI TIDAK LENGKAP",
O22="-12","EVALUASI TIDAK LENGKAP",
O22="-13","EVALUASI TIDAK LENGKAP",
O22="-21","EVALUASI TIDAK LENGKAP",
O22="-22","EVALUASI TIDAK LENGKAP",
O22="-23","EVALUASI TIDAK LENGKAP",
O22="1--","EVALUASI TIDAK LENGKAP",
O22="2--","EVALUASI TIDAK LENGKAP",
O22="3--","EVALUASI TIDAK LENGKAP",
O22="11-","EVALUASI TIDAK LENGKAP",
O22="12-","EVALUASI TIDAK LENGKAP",
O22="21-","EVALUASI TIDAK LENGKAP",
O22="22-","EVALUASI TIDAK LENGKAP",
O22="-1-","EVALUASI TIDAK LENGKAP",
O22="-2-","EVALUASI TIDAK LENGKAP",
O22="---","BELUM DIISI",
O22="100","EVALUASI TIDAK LENGKAP",
O22="110","EVALUASI TIDAK LENGKAP",
O22="101","EVALUASI TIDAK LENGKAP",
O22="102","EVALUASI TIDAK LENGKAP",
O22="103","EVALUASI TIDAK LENGKAP",
O22="120","EVALUASI TIDAK LENGKAP",
O22="200","EVALUASI TIDAK LENGKAP",
O22="210","EVALUASI BELUM DIISI",
O22="220","EVALUASI TIDAK LENGKAP",
O22="201","EVALUASI TIDAK LENGKAP",
O22="202","EVALUASI TIDAK LENGKAP",
O22="203","EVALUASI TIDAK LENGKAP",
O22="300","EVALUASI TIDAK LENGKAP",
O22="310","EVALUASI TIDAK LENGKAP",
O22="320","EVALUASI TIDAK LENGKAP",
O22="301","EVALUASI TIDAK LENGKAP",
O22="302","EVALUASI TIDAK LENGKAP",
O22="303","EVALUASI TIDAK LENGKAP",
O22="011","EVALUASI TIDAK LENGKAP",
O22="012","EVALUASI TIDAK LENGKAP",
O22="013","EVALUASI TIDAK LENGKAP",
O22="021","EVALUASI TIDAK LENGKAP",
O22="022","EVALUASI TIDAK LENGKAP",
O22="023","EVALUASI TIDAK LENGKAP",
O22="001","EVALUASI TIDAK LENGKAP",
O22="002","EVALUASI TIDAK LENGKAP",
O22="003","EVALUASI TIDAK LENGKAP",
O22="010","EVALUASI TIDAK LENGKAP",
O22="020","EVALUASI TIDAK LENGKAP",
O22="001","EVALUASI TIDAK LENGKAP",
O22="002","EVALUASI TIDAK LENGKAP",
O22="003","EVALUASI TIDAK LENGKAP",
O22="000","TIDAK DILAKUKAN EVALUASI",
O22="0--","EVALUASI TIDAK LENGKAP",
O22="00-","EVALUASI TIDAK LENGKAP",
O22="-0-","EVALUASI TIDAK LENGKAP",
O22="--0","EVALUASI TIDAK LENGKAP"),"EVALUASI BELUM DIISI")</f>
        <v>BELUM DIISI</v>
      </c>
      <c r="Q22" s="185"/>
      <c r="R22" s="185"/>
    </row>
    <row r="23" spans="2:18" ht="51" x14ac:dyDescent="0.2">
      <c r="B23" s="98">
        <v>19</v>
      </c>
      <c r="C23" s="109" t="str">
        <f ca="1">'TATA KELOLA &amp; MANAJEMEN'!C23</f>
        <v>Bagaimana mekanisme pemenuhan SDM terkait keamanan SPBE?</v>
      </c>
      <c r="D23" s="108" t="s">
        <v>175</v>
      </c>
      <c r="E23" s="109" t="str">
        <f>'ACUAN-PENJELASAN KONTROL'!D23</f>
        <v>Terselenggaranya mekanisme pemenuhan SDM dengan persyaratan/kualifikasi keamanan SPBE</v>
      </c>
      <c r="F23" s="181"/>
      <c r="G23" s="181"/>
      <c r="H23" s="253" t="s">
        <v>563</v>
      </c>
      <c r="I23" s="253" t="s">
        <v>563</v>
      </c>
      <c r="J23" s="254"/>
      <c r="K23" s="253" t="s">
        <v>563</v>
      </c>
      <c r="L23" s="200" t="str" cm="1">
        <f t="array" ref="L23">_xlfn.IFS(H23="memadai",1,H23="perlu peningkatan",2,H23="tidak memadai",3,H23="N/A",0,H23="-","-")</f>
        <v>-</v>
      </c>
      <c r="M23" s="200" t="str" cm="1">
        <f t="array" ref="M23">_xlfn.IFS(I23="sesuai dengan desain kontrol",1,I23="tidak sesuai dengan desain kontrol",2,I23="N/A",0,I23="-","-")</f>
        <v>-</v>
      </c>
      <c r="N23" s="200" t="str" cm="1">
        <f t="array" ref="N23">_xlfn.IFS(K23="efektif",1,K23="perlu peningkatan",2,K23="tidak efektif",3,K23="N/A",0,K23="-","-")</f>
        <v>-</v>
      </c>
      <c r="O23" s="200" t="str">
        <f t="shared" si="0"/>
        <v>---</v>
      </c>
      <c r="P23" s="201" t="str" cm="1">
        <f t="array" ref="P23">_xlfn.IFNA(_xlfn.IFS(
O23="111","MEMADAI",
O23="112","MEMADAI",
O23="113","PERLU PENINGKATAN",
O23="121","PERLU PENINGKATAN",
O23="122","TIDAK MEMADAI",
O23="123","TIDAK MEMADAI",
O23="1-1","TIDAK MEMADAI",
O23="1-2","TIDAK MEMADAI",
O23="1-3","TIDAK MEMADAI",
O23="211","MEMADAI",
O23="212","PERLU PENINGKATAN",
O23="213","TIDAK MEMADAI",
O23="221","TIDAK MEMADAI",
O23="222","TIDAK MEMADAI",
O23="223","TIDAK MEMADAI",
O23="2-1","TIDAK MEMADAI",
O23="2-2","TIDAK MEMADAI",
O23="2-3","TIDAK MEMADAI",
O23="311","TIDAK MEMADAI",
O23="312","TIDAK MEMADAI",
O23="313","TIDAK MEMADAI",
O23="321","TIDAK MEMADAI",
O23="322","TIDAK MEMADAI",
O23="323","TIDAK MEMADAI",
O23="3-1","TIDAK MEMADAI",
O23="3-2","TIDAK MEMADAI",
O23="3-3","TIDAK MEMADAI",
O23="--1","EVALUASI TIDAK LENGKAP",
O23="--2","EVALUASI TIDAK LENGKAP",
O23="--3","EVALUASI TIDAK LENGKAP",
O23="-11","EVALUASI TIDAK LENGKAP",
O23="-12","EVALUASI TIDAK LENGKAP",
O23="-13","EVALUASI TIDAK LENGKAP",
O23="-21","EVALUASI TIDAK LENGKAP",
O23="-22","EVALUASI TIDAK LENGKAP",
O23="-23","EVALUASI TIDAK LENGKAP",
O23="1--","EVALUASI TIDAK LENGKAP",
O23="2--","EVALUASI TIDAK LENGKAP",
O23="3--","EVALUASI TIDAK LENGKAP",
O23="11-","EVALUASI TIDAK LENGKAP",
O23="12-","EVALUASI TIDAK LENGKAP",
O23="21-","EVALUASI TIDAK LENGKAP",
O23="22-","EVALUASI TIDAK LENGKAP",
O23="-1-","EVALUASI TIDAK LENGKAP",
O23="-2-","EVALUASI TIDAK LENGKAP",
O23="---","BELUM DIISI",
O23="100","EVALUASI TIDAK LENGKAP",
O23="110","EVALUASI TIDAK LENGKAP",
O23="101","EVALUASI TIDAK LENGKAP",
O23="102","EVALUASI TIDAK LENGKAP",
O23="103","EVALUASI TIDAK LENGKAP",
O23="120","EVALUASI TIDAK LENGKAP",
O23="200","EVALUASI TIDAK LENGKAP",
O23="210","EVALUASI BELUM DIISI",
O23="220","EVALUASI TIDAK LENGKAP",
O23="201","EVALUASI TIDAK LENGKAP",
O23="202","EVALUASI TIDAK LENGKAP",
O23="203","EVALUASI TIDAK LENGKAP",
O23="300","EVALUASI TIDAK LENGKAP",
O23="310","EVALUASI TIDAK LENGKAP",
O23="320","EVALUASI TIDAK LENGKAP",
O23="301","EVALUASI TIDAK LENGKAP",
O23="302","EVALUASI TIDAK LENGKAP",
O23="303","EVALUASI TIDAK LENGKAP",
O23="011","EVALUASI TIDAK LENGKAP",
O23="012","EVALUASI TIDAK LENGKAP",
O23="013","EVALUASI TIDAK LENGKAP",
O23="021","EVALUASI TIDAK LENGKAP",
O23="022","EVALUASI TIDAK LENGKAP",
O23="023","EVALUASI TIDAK LENGKAP",
O23="001","EVALUASI TIDAK LENGKAP",
O23="002","EVALUASI TIDAK LENGKAP",
O23="003","EVALUASI TIDAK LENGKAP",
O23="010","EVALUASI TIDAK LENGKAP",
O23="020","EVALUASI TIDAK LENGKAP",
O23="001","EVALUASI TIDAK LENGKAP",
O23="002","EVALUASI TIDAK LENGKAP",
O23="003","EVALUASI TIDAK LENGKAP",
O23="000","TIDAK DILAKUKAN EVALUASI",
O23="0--","EVALUASI TIDAK LENGKAP",
O23="00-","EVALUASI TIDAK LENGKAP",
O23="-0-","EVALUASI TIDAK LENGKAP",
O23="--0","EVALUASI TIDAK LENGKAP"),"EVALUASI BELUM DIISI")</f>
        <v>BELUM DIISI</v>
      </c>
      <c r="Q23" s="186"/>
      <c r="R23" s="184"/>
    </row>
    <row r="24" spans="2:18" ht="51" x14ac:dyDescent="0.2">
      <c r="B24" s="100">
        <v>20</v>
      </c>
      <c r="C24" s="111" t="str">
        <f ca="1">'TATA KELOLA &amp; MANAJEMEN'!C24</f>
        <v>Apakah sudah dilakukan identifikasi kompetensi SDM terkait keamanan SPBE?</v>
      </c>
      <c r="D24" s="110" t="s">
        <v>175</v>
      </c>
      <c r="E24" s="182" t="str">
        <f>'ACUAN-PENJELASAN KONTROL'!D24</f>
        <v>Tersedianya proses  identifikasi kompetensi SDM terkait keamanan SPBE</v>
      </c>
      <c r="F24" s="182"/>
      <c r="G24" s="182"/>
      <c r="H24" s="252" t="s">
        <v>563</v>
      </c>
      <c r="I24" s="252" t="s">
        <v>563</v>
      </c>
      <c r="J24" s="252"/>
      <c r="K24" s="252" t="s">
        <v>563</v>
      </c>
      <c r="L24" s="202" t="str" cm="1">
        <f t="array" ref="L24">_xlfn.IFS(H24="memadai",1,H24="perlu peningkatan",2,H24="tidak memadai",3,H24="N/A",0,H24="-","-")</f>
        <v>-</v>
      </c>
      <c r="M24" s="202" t="str" cm="1">
        <f t="array" ref="M24">_xlfn.IFS(I24="sesuai dengan desain kontrol",1,I24="tidak sesuai dengan desain kontrol",2,I24="N/A",0,I24="-","-")</f>
        <v>-</v>
      </c>
      <c r="N24" s="202" t="str" cm="1">
        <f t="array" ref="N24">_xlfn.IFS(K24="efektif",1,K24="perlu peningkatan",2,K24="tidak efektif",3,K24="N/A",0,K24="-","-")</f>
        <v>-</v>
      </c>
      <c r="O24" s="202" t="str">
        <f t="shared" si="0"/>
        <v>---</v>
      </c>
      <c r="P24" s="203" t="str" cm="1">
        <f t="array" ref="P24">_xlfn.IFNA(_xlfn.IFS(
O24="111","MEMADAI",
O24="112","MEMADAI",
O24="113","PERLU PENINGKATAN",
O24="121","PERLU PENINGKATAN",
O24="122","TIDAK MEMADAI",
O24="123","TIDAK MEMADAI",
O24="1-1","TIDAK MEMADAI",
O24="1-2","TIDAK MEMADAI",
O24="1-3","TIDAK MEMADAI",
O24="211","MEMADAI",
O24="212","PERLU PENINGKATAN",
O24="213","TIDAK MEMADAI",
O24="221","TIDAK MEMADAI",
O24="222","TIDAK MEMADAI",
O24="223","TIDAK MEMADAI",
O24="2-1","TIDAK MEMADAI",
O24="2-2","TIDAK MEMADAI",
O24="2-3","TIDAK MEMADAI",
O24="311","TIDAK MEMADAI",
O24="312","TIDAK MEMADAI",
O24="313","TIDAK MEMADAI",
O24="321","TIDAK MEMADAI",
O24="322","TIDAK MEMADAI",
O24="323","TIDAK MEMADAI",
O24="3-1","TIDAK MEMADAI",
O24="3-2","TIDAK MEMADAI",
O24="3-3","TIDAK MEMADAI",
O24="--1","EVALUASI TIDAK LENGKAP",
O24="--2","EVALUASI TIDAK LENGKAP",
O24="--3","EVALUASI TIDAK LENGKAP",
O24="-11","EVALUASI TIDAK LENGKAP",
O24="-12","EVALUASI TIDAK LENGKAP",
O24="-13","EVALUASI TIDAK LENGKAP",
O24="-21","EVALUASI TIDAK LENGKAP",
O24="-22","EVALUASI TIDAK LENGKAP",
O24="-23","EVALUASI TIDAK LENGKAP",
O24="1--","EVALUASI TIDAK LENGKAP",
O24="2--","EVALUASI TIDAK LENGKAP",
O24="3--","EVALUASI TIDAK LENGKAP",
O24="11-","EVALUASI TIDAK LENGKAP",
O24="12-","EVALUASI TIDAK LENGKAP",
O24="21-","EVALUASI TIDAK LENGKAP",
O24="22-","EVALUASI TIDAK LENGKAP",
O24="-1-","EVALUASI TIDAK LENGKAP",
O24="-2-","EVALUASI TIDAK LENGKAP",
O24="---","BELUM DIISI",
O24="100","EVALUASI TIDAK LENGKAP",
O24="110","EVALUASI TIDAK LENGKAP",
O24="101","EVALUASI TIDAK LENGKAP",
O24="102","EVALUASI TIDAK LENGKAP",
O24="103","EVALUASI TIDAK LENGKAP",
O24="120","EVALUASI TIDAK LENGKAP",
O24="200","EVALUASI TIDAK LENGKAP",
O24="210","EVALUASI BELUM DIISI",
O24="220","EVALUASI TIDAK LENGKAP",
O24="201","EVALUASI TIDAK LENGKAP",
O24="202","EVALUASI TIDAK LENGKAP",
O24="203","EVALUASI TIDAK LENGKAP",
O24="300","EVALUASI TIDAK LENGKAP",
O24="310","EVALUASI TIDAK LENGKAP",
O24="320","EVALUASI TIDAK LENGKAP",
O24="301","EVALUASI TIDAK LENGKAP",
O24="302","EVALUASI TIDAK LENGKAP",
O24="303","EVALUASI TIDAK LENGKAP",
O24="011","EVALUASI TIDAK LENGKAP",
O24="012","EVALUASI TIDAK LENGKAP",
O24="013","EVALUASI TIDAK LENGKAP",
O24="021","EVALUASI TIDAK LENGKAP",
O24="022","EVALUASI TIDAK LENGKAP",
O24="023","EVALUASI TIDAK LENGKAP",
O24="001","EVALUASI TIDAK LENGKAP",
O24="002","EVALUASI TIDAK LENGKAP",
O24="003","EVALUASI TIDAK LENGKAP",
O24="010","EVALUASI TIDAK LENGKAP",
O24="020","EVALUASI TIDAK LENGKAP",
O24="001","EVALUASI TIDAK LENGKAP",
O24="002","EVALUASI TIDAK LENGKAP",
O24="003","EVALUASI TIDAK LENGKAP",
O24="000","TIDAK DILAKUKAN EVALUASI",
O24="0--","EVALUASI TIDAK LENGKAP",
O24="00-","EVALUASI TIDAK LENGKAP",
O24="-0-","EVALUASI TIDAK LENGKAP",
O24="--0","EVALUASI TIDAK LENGKAP"),"EVALUASI BELUM DIISI")</f>
        <v>BELUM DIISI</v>
      </c>
      <c r="Q24" s="185"/>
      <c r="R24" s="185"/>
    </row>
    <row r="25" spans="2:18" ht="68" x14ac:dyDescent="0.2">
      <c r="B25" s="98">
        <v>21</v>
      </c>
      <c r="C25" s="109" t="str">
        <f ca="1">'TATA KELOLA &amp; MANAJEMEN'!C25</f>
        <v>Apakah instnsi anda memiliki dokumen terkait daftar personil keamanan SPBE yang dimiliki saat ini, serta kompetensi masing-masing personil?</v>
      </c>
      <c r="D25" s="108" t="s">
        <v>175</v>
      </c>
      <c r="E25" s="109" t="str">
        <f>'ACUAN-PENJELASAN KONTROL'!D25</f>
        <v>Tersedianya dokumen terkait daftar personil keamanan SPBE yang dimiliki beserta kompetensinya</v>
      </c>
      <c r="F25" s="181"/>
      <c r="G25" s="181"/>
      <c r="H25" s="253" t="s">
        <v>563</v>
      </c>
      <c r="I25" s="253" t="s">
        <v>563</v>
      </c>
      <c r="J25" s="254"/>
      <c r="K25" s="253" t="s">
        <v>563</v>
      </c>
      <c r="L25" s="200" t="str" cm="1">
        <f t="array" ref="L25">_xlfn.IFS(H25="memadai",1,H25="perlu peningkatan",2,H25="tidak memadai",3,H25="N/A",0,H25="-","-")</f>
        <v>-</v>
      </c>
      <c r="M25" s="200" t="str" cm="1">
        <f t="array" ref="M25">_xlfn.IFS(I25="sesuai dengan desain kontrol",1,I25="tidak sesuai dengan desain kontrol",2,I25="N/A",0,I25="-","-")</f>
        <v>-</v>
      </c>
      <c r="N25" s="200" t="str" cm="1">
        <f t="array" ref="N25">_xlfn.IFS(K25="efektif",1,K25="perlu peningkatan",2,K25="tidak efektif",3,K25="N/A",0,K25="-","-")</f>
        <v>-</v>
      </c>
      <c r="O25" s="200" t="str">
        <f t="shared" si="0"/>
        <v>---</v>
      </c>
      <c r="P25" s="201" t="str" cm="1">
        <f t="array" ref="P25">_xlfn.IFNA(_xlfn.IFS(
O25="111","MEMADAI",
O25="112","MEMADAI",
O25="113","PERLU PENINGKATAN",
O25="121","PERLU PENINGKATAN",
O25="122","TIDAK MEMADAI",
O25="123","TIDAK MEMADAI",
O25="1-1","TIDAK MEMADAI",
O25="1-2","TIDAK MEMADAI",
O25="1-3","TIDAK MEMADAI",
O25="211","MEMADAI",
O25="212","PERLU PENINGKATAN",
O25="213","TIDAK MEMADAI",
O25="221","TIDAK MEMADAI",
O25="222","TIDAK MEMADAI",
O25="223","TIDAK MEMADAI",
O25="2-1","TIDAK MEMADAI",
O25="2-2","TIDAK MEMADAI",
O25="2-3","TIDAK MEMADAI",
O25="311","TIDAK MEMADAI",
O25="312","TIDAK MEMADAI",
O25="313","TIDAK MEMADAI",
O25="321","TIDAK MEMADAI",
O25="322","TIDAK MEMADAI",
O25="323","TIDAK MEMADAI",
O25="3-1","TIDAK MEMADAI",
O25="3-2","TIDAK MEMADAI",
O25="3-3","TIDAK MEMADAI",
O25="--1","EVALUASI TIDAK LENGKAP",
O25="--2","EVALUASI TIDAK LENGKAP",
O25="--3","EVALUASI TIDAK LENGKAP",
O25="-11","EVALUASI TIDAK LENGKAP",
O25="-12","EVALUASI TIDAK LENGKAP",
O25="-13","EVALUASI TIDAK LENGKAP",
O25="-21","EVALUASI TIDAK LENGKAP",
O25="-22","EVALUASI TIDAK LENGKAP",
O25="-23","EVALUASI TIDAK LENGKAP",
O25="1--","EVALUASI TIDAK LENGKAP",
O25="2--","EVALUASI TIDAK LENGKAP",
O25="3--","EVALUASI TIDAK LENGKAP",
O25="11-","EVALUASI TIDAK LENGKAP",
O25="12-","EVALUASI TIDAK LENGKAP",
O25="21-","EVALUASI TIDAK LENGKAP",
O25="22-","EVALUASI TIDAK LENGKAP",
O25="-1-","EVALUASI TIDAK LENGKAP",
O25="-2-","EVALUASI TIDAK LENGKAP",
O25="---","BELUM DIISI",
O25="100","EVALUASI TIDAK LENGKAP",
O25="110","EVALUASI TIDAK LENGKAP",
O25="101","EVALUASI TIDAK LENGKAP",
O25="102","EVALUASI TIDAK LENGKAP",
O25="103","EVALUASI TIDAK LENGKAP",
O25="120","EVALUASI TIDAK LENGKAP",
O25="200","EVALUASI TIDAK LENGKAP",
O25="210","EVALUASI BELUM DIISI",
O25="220","EVALUASI TIDAK LENGKAP",
O25="201","EVALUASI TIDAK LENGKAP",
O25="202","EVALUASI TIDAK LENGKAP",
O25="203","EVALUASI TIDAK LENGKAP",
O25="300","EVALUASI TIDAK LENGKAP",
O25="310","EVALUASI TIDAK LENGKAP",
O25="320","EVALUASI TIDAK LENGKAP",
O25="301","EVALUASI TIDAK LENGKAP",
O25="302","EVALUASI TIDAK LENGKAP",
O25="303","EVALUASI TIDAK LENGKAP",
O25="011","EVALUASI TIDAK LENGKAP",
O25="012","EVALUASI TIDAK LENGKAP",
O25="013","EVALUASI TIDAK LENGKAP",
O25="021","EVALUASI TIDAK LENGKAP",
O25="022","EVALUASI TIDAK LENGKAP",
O25="023","EVALUASI TIDAK LENGKAP",
O25="001","EVALUASI TIDAK LENGKAP",
O25="002","EVALUASI TIDAK LENGKAP",
O25="003","EVALUASI TIDAK LENGKAP",
O25="010","EVALUASI TIDAK LENGKAP",
O25="020","EVALUASI TIDAK LENGKAP",
O25="001","EVALUASI TIDAK LENGKAP",
O25="002","EVALUASI TIDAK LENGKAP",
O25="003","EVALUASI TIDAK LENGKAP",
O25="000","TIDAK DILAKUKAN EVALUASI",
O25="0--","EVALUASI TIDAK LENGKAP",
O25="00-","EVALUASI TIDAK LENGKAP",
O25="-0-","EVALUASI TIDAK LENGKAP",
O25="--0","EVALUASI TIDAK LENGKAP"),"EVALUASI BELUM DIISI")</f>
        <v>BELUM DIISI</v>
      </c>
      <c r="Q25" s="186"/>
      <c r="R25" s="184"/>
    </row>
    <row r="26" spans="2:18" ht="170" x14ac:dyDescent="0.2">
      <c r="B26" s="100">
        <v>22</v>
      </c>
      <c r="C26" s="111" t="str">
        <f ca="1">'TATA KELOLA &amp; MANAJEMEN'!C26</f>
        <v>Bagaimana mekanisme peningkatan kompetensi SDM terkait keamanan SPBE?</v>
      </c>
      <c r="D26" s="110" t="s">
        <v>175</v>
      </c>
      <c r="E26" s="182" t="str">
        <f>'ACUAN-PENJELASAN KONTROL'!D26</f>
        <v>Terselenggaranya mekanisme/program kerja peningkatan kompetensi SDM terkait Kam SPBE paling sedikit melalui kegiatan:
a. pelatihan dan/atau sertifikasi kompetensi keamanan
infrastruktur teknologi, informasi dan komunikasi
dan keamanan aplikasi; dan
b. bimbingan teknis mengenai standar Keamanan SPBE.</v>
      </c>
      <c r="F26" s="182"/>
      <c r="G26" s="182"/>
      <c r="H26" s="252" t="s">
        <v>563</v>
      </c>
      <c r="I26" s="252" t="s">
        <v>563</v>
      </c>
      <c r="J26" s="252"/>
      <c r="K26" s="252" t="s">
        <v>563</v>
      </c>
      <c r="L26" s="202" t="str" cm="1">
        <f t="array" ref="L26">_xlfn.IFS(H26="memadai",1,H26="perlu peningkatan",2,H26="tidak memadai",3,H26="N/A",0,H26="-","-")</f>
        <v>-</v>
      </c>
      <c r="M26" s="202" t="str" cm="1">
        <f t="array" ref="M26">_xlfn.IFS(I26="sesuai dengan desain kontrol",1,I26="tidak sesuai dengan desain kontrol",2,I26="N/A",0,I26="-","-")</f>
        <v>-</v>
      </c>
      <c r="N26" s="202" t="str" cm="1">
        <f t="array" ref="N26">_xlfn.IFS(K26="efektif",1,K26="perlu peningkatan",2,K26="tidak efektif",3,K26="N/A",0,K26="-","-")</f>
        <v>-</v>
      </c>
      <c r="O26" s="202" t="str">
        <f t="shared" si="0"/>
        <v>---</v>
      </c>
      <c r="P26" s="203" t="str" cm="1">
        <f t="array" ref="P26">_xlfn.IFNA(_xlfn.IFS(
O26="111","MEMADAI",
O26="112","MEMADAI",
O26="113","PERLU PENINGKATAN",
O26="121","PERLU PENINGKATAN",
O26="122","TIDAK MEMADAI",
O26="123","TIDAK MEMADAI",
O26="1-1","TIDAK MEMADAI",
O26="1-2","TIDAK MEMADAI",
O26="1-3","TIDAK MEMADAI",
O26="211","MEMADAI",
O26="212","PERLU PENINGKATAN",
O26="213","TIDAK MEMADAI",
O26="221","TIDAK MEMADAI",
O26="222","TIDAK MEMADAI",
O26="223","TIDAK MEMADAI",
O26="2-1","TIDAK MEMADAI",
O26="2-2","TIDAK MEMADAI",
O26="2-3","TIDAK MEMADAI",
O26="311","TIDAK MEMADAI",
O26="312","TIDAK MEMADAI",
O26="313","TIDAK MEMADAI",
O26="321","TIDAK MEMADAI",
O26="322","TIDAK MEMADAI",
O26="323","TIDAK MEMADAI",
O26="3-1","TIDAK MEMADAI",
O26="3-2","TIDAK MEMADAI",
O26="3-3","TIDAK MEMADAI",
O26="--1","EVALUASI TIDAK LENGKAP",
O26="--2","EVALUASI TIDAK LENGKAP",
O26="--3","EVALUASI TIDAK LENGKAP",
O26="-11","EVALUASI TIDAK LENGKAP",
O26="-12","EVALUASI TIDAK LENGKAP",
O26="-13","EVALUASI TIDAK LENGKAP",
O26="-21","EVALUASI TIDAK LENGKAP",
O26="-22","EVALUASI TIDAK LENGKAP",
O26="-23","EVALUASI TIDAK LENGKAP",
O26="1--","EVALUASI TIDAK LENGKAP",
O26="2--","EVALUASI TIDAK LENGKAP",
O26="3--","EVALUASI TIDAK LENGKAP",
O26="11-","EVALUASI TIDAK LENGKAP",
O26="12-","EVALUASI TIDAK LENGKAP",
O26="21-","EVALUASI TIDAK LENGKAP",
O26="22-","EVALUASI TIDAK LENGKAP",
O26="-1-","EVALUASI TIDAK LENGKAP",
O26="-2-","EVALUASI TIDAK LENGKAP",
O26="---","BELUM DIISI",
O26="100","EVALUASI TIDAK LENGKAP",
O26="110","EVALUASI TIDAK LENGKAP",
O26="101","EVALUASI TIDAK LENGKAP",
O26="102","EVALUASI TIDAK LENGKAP",
O26="103","EVALUASI TIDAK LENGKAP",
O26="120","EVALUASI TIDAK LENGKAP",
O26="200","EVALUASI TIDAK LENGKAP",
O26="210","EVALUASI BELUM DIISI",
O26="220","EVALUASI TIDAK LENGKAP",
O26="201","EVALUASI TIDAK LENGKAP",
O26="202","EVALUASI TIDAK LENGKAP",
O26="203","EVALUASI TIDAK LENGKAP",
O26="300","EVALUASI TIDAK LENGKAP",
O26="310","EVALUASI TIDAK LENGKAP",
O26="320","EVALUASI TIDAK LENGKAP",
O26="301","EVALUASI TIDAK LENGKAP",
O26="302","EVALUASI TIDAK LENGKAP",
O26="303","EVALUASI TIDAK LENGKAP",
O26="011","EVALUASI TIDAK LENGKAP",
O26="012","EVALUASI TIDAK LENGKAP",
O26="013","EVALUASI TIDAK LENGKAP",
O26="021","EVALUASI TIDAK LENGKAP",
O26="022","EVALUASI TIDAK LENGKAP",
O26="023","EVALUASI TIDAK LENGKAP",
O26="001","EVALUASI TIDAK LENGKAP",
O26="002","EVALUASI TIDAK LENGKAP",
O26="003","EVALUASI TIDAK LENGKAP",
O26="010","EVALUASI TIDAK LENGKAP",
O26="020","EVALUASI TIDAK LENGKAP",
O26="001","EVALUASI TIDAK LENGKAP",
O26="002","EVALUASI TIDAK LENGKAP",
O26="003","EVALUASI TIDAK LENGKAP",
O26="000","TIDAK DILAKUKAN EVALUASI",
O26="0--","EVALUASI TIDAK LENGKAP",
O26="00-","EVALUASI TIDAK LENGKAP",
O26="-0-","EVALUASI TIDAK LENGKAP",
O26="--0","EVALUASI TIDAK LENGKAP"),"EVALUASI BELUM DIISI")</f>
        <v>BELUM DIISI</v>
      </c>
      <c r="Q26" s="185"/>
      <c r="R26" s="185"/>
    </row>
    <row r="27" spans="2:18" ht="51" x14ac:dyDescent="0.2">
      <c r="B27" s="98">
        <v>23</v>
      </c>
      <c r="C27" s="109" t="str">
        <f ca="1">'TATA KELOLA &amp; MANAJEMEN'!C27</f>
        <v>Bagaimana mekanisme penganggaran program kerja terkait keamanan SPBE?</v>
      </c>
      <c r="D27" s="108" t="s">
        <v>175</v>
      </c>
      <c r="E27" s="109" t="str">
        <f>'ACUAN-PENJELASAN KONTROL'!D27</f>
        <v>Terselenggaranya mekanisme penentuan penganggaran proker Kam SPBE berdasarkan perencanaan yang telah ditetapkan</v>
      </c>
      <c r="F27" s="181"/>
      <c r="G27" s="181"/>
      <c r="H27" s="253" t="s">
        <v>563</v>
      </c>
      <c r="I27" s="253" t="s">
        <v>563</v>
      </c>
      <c r="J27" s="254"/>
      <c r="K27" s="253" t="s">
        <v>563</v>
      </c>
      <c r="L27" s="200" t="str" cm="1">
        <f t="array" ref="L27">_xlfn.IFS(H27="memadai",1,H27="perlu peningkatan",2,H27="tidak memadai",3,H27="N/A",0,H27="-","-")</f>
        <v>-</v>
      </c>
      <c r="M27" s="200" t="str" cm="1">
        <f t="array" ref="M27">_xlfn.IFS(I27="sesuai dengan desain kontrol",1,I27="tidak sesuai dengan desain kontrol",2,I27="N/A",0,I27="-","-")</f>
        <v>-</v>
      </c>
      <c r="N27" s="200" t="str" cm="1">
        <f t="array" ref="N27">_xlfn.IFS(K27="efektif",1,K27="perlu peningkatan",2,K27="tidak efektif",3,K27="N/A",0,K27="-","-")</f>
        <v>-</v>
      </c>
      <c r="O27" s="200" t="str">
        <f t="shared" si="0"/>
        <v>---</v>
      </c>
      <c r="P27" s="201" t="str" cm="1">
        <f t="array" ref="P27">_xlfn.IFNA(_xlfn.IFS(
O27="111","MEMADAI",
O27="112","MEMADAI",
O27="113","PERLU PENINGKATAN",
O27="121","PERLU PENINGKATAN",
O27="122","TIDAK MEMADAI",
O27="123","TIDAK MEMADAI",
O27="1-1","TIDAK MEMADAI",
O27="1-2","TIDAK MEMADAI",
O27="1-3","TIDAK MEMADAI",
O27="211","MEMADAI",
O27="212","PERLU PENINGKATAN",
O27="213","TIDAK MEMADAI",
O27="221","TIDAK MEMADAI",
O27="222","TIDAK MEMADAI",
O27="223","TIDAK MEMADAI",
O27="2-1","TIDAK MEMADAI",
O27="2-2","TIDAK MEMADAI",
O27="2-3","TIDAK MEMADAI",
O27="311","TIDAK MEMADAI",
O27="312","TIDAK MEMADAI",
O27="313","TIDAK MEMADAI",
O27="321","TIDAK MEMADAI",
O27="322","TIDAK MEMADAI",
O27="323","TIDAK MEMADAI",
O27="3-1","TIDAK MEMADAI",
O27="3-2","TIDAK MEMADAI",
O27="3-3","TIDAK MEMADAI",
O27="--1","EVALUASI TIDAK LENGKAP",
O27="--2","EVALUASI TIDAK LENGKAP",
O27="--3","EVALUASI TIDAK LENGKAP",
O27="-11","EVALUASI TIDAK LENGKAP",
O27="-12","EVALUASI TIDAK LENGKAP",
O27="-13","EVALUASI TIDAK LENGKAP",
O27="-21","EVALUASI TIDAK LENGKAP",
O27="-22","EVALUASI TIDAK LENGKAP",
O27="-23","EVALUASI TIDAK LENGKAP",
O27="1--","EVALUASI TIDAK LENGKAP",
O27="2--","EVALUASI TIDAK LENGKAP",
O27="3--","EVALUASI TIDAK LENGKAP",
O27="11-","EVALUASI TIDAK LENGKAP",
O27="12-","EVALUASI TIDAK LENGKAP",
O27="21-","EVALUASI TIDAK LENGKAP",
O27="22-","EVALUASI TIDAK LENGKAP",
O27="-1-","EVALUASI TIDAK LENGKAP",
O27="-2-","EVALUASI TIDAK LENGKAP",
O27="---","BELUM DIISI",
O27="100","EVALUASI TIDAK LENGKAP",
O27="110","EVALUASI TIDAK LENGKAP",
O27="101","EVALUASI TIDAK LENGKAP",
O27="102","EVALUASI TIDAK LENGKAP",
O27="103","EVALUASI TIDAK LENGKAP",
O27="120","EVALUASI TIDAK LENGKAP",
O27="200","EVALUASI TIDAK LENGKAP",
O27="210","EVALUASI BELUM DIISI",
O27="220","EVALUASI TIDAK LENGKAP",
O27="201","EVALUASI TIDAK LENGKAP",
O27="202","EVALUASI TIDAK LENGKAP",
O27="203","EVALUASI TIDAK LENGKAP",
O27="300","EVALUASI TIDAK LENGKAP",
O27="310","EVALUASI TIDAK LENGKAP",
O27="320","EVALUASI TIDAK LENGKAP",
O27="301","EVALUASI TIDAK LENGKAP",
O27="302","EVALUASI TIDAK LENGKAP",
O27="303","EVALUASI TIDAK LENGKAP",
O27="011","EVALUASI TIDAK LENGKAP",
O27="012","EVALUASI TIDAK LENGKAP",
O27="013","EVALUASI TIDAK LENGKAP",
O27="021","EVALUASI TIDAK LENGKAP",
O27="022","EVALUASI TIDAK LENGKAP",
O27="023","EVALUASI TIDAK LENGKAP",
O27="001","EVALUASI TIDAK LENGKAP",
O27="002","EVALUASI TIDAK LENGKAP",
O27="003","EVALUASI TIDAK LENGKAP",
O27="010","EVALUASI TIDAK LENGKAP",
O27="020","EVALUASI TIDAK LENGKAP",
O27="001","EVALUASI TIDAK LENGKAP",
O27="002","EVALUASI TIDAK LENGKAP",
O27="003","EVALUASI TIDAK LENGKAP",
O27="000","TIDAK DILAKUKAN EVALUASI",
O27="0--","EVALUASI TIDAK LENGKAP",
O27="00-","EVALUASI TIDAK LENGKAP",
O27="-0-","EVALUASI TIDAK LENGKAP",
O27="--0","EVALUASI TIDAK LENGKAP"),"EVALUASI BELUM DIISI")</f>
        <v>BELUM DIISI</v>
      </c>
      <c r="Q27" s="186"/>
      <c r="R27" s="184"/>
    </row>
    <row r="28" spans="2:18" ht="102" x14ac:dyDescent="0.2">
      <c r="B28" s="100">
        <v>24</v>
      </c>
      <c r="C28" s="111" t="str">
        <f ca="1">'TATA KELOLA &amp; MANAJEMEN'!C28</f>
        <v>Apakah sudah dilakukan evaluasi kinerja manajemen keamanan SPBE? Jika sudah bagaimana mekanisme evaluasi kinerja yang dilakukaan? Lampirkan laporan kegiatan evaluasi kinerja.</v>
      </c>
      <c r="D28" s="110" t="s">
        <v>176</v>
      </c>
      <c r="E28" s="182" t="str">
        <f>'ACUAN-PENJELASAN KONTROL'!D28</f>
        <v>Terlaksananya evaluasi kinerja secara berkala</v>
      </c>
      <c r="F28" s="182"/>
      <c r="G28" s="182"/>
      <c r="H28" s="252" t="s">
        <v>563</v>
      </c>
      <c r="I28" s="252" t="s">
        <v>563</v>
      </c>
      <c r="J28" s="252"/>
      <c r="K28" s="252" t="s">
        <v>563</v>
      </c>
      <c r="L28" s="202" t="str" cm="1">
        <f t="array" ref="L28">_xlfn.IFS(H28="memadai",1,H28="perlu peningkatan",2,H28="tidak memadai",3,H28="N/A",0,H28="-","-")</f>
        <v>-</v>
      </c>
      <c r="M28" s="202" t="str" cm="1">
        <f t="array" ref="M28">_xlfn.IFS(I28="sesuai dengan desain kontrol",1,I28="tidak sesuai dengan desain kontrol",2,I28="N/A",0,I28="-","-")</f>
        <v>-</v>
      </c>
      <c r="N28" s="202" t="str" cm="1">
        <f t="array" ref="N28">_xlfn.IFS(K28="efektif",1,K28="perlu peningkatan",2,K28="tidak efektif",3,K28="N/A",0,K28="-","-")</f>
        <v>-</v>
      </c>
      <c r="O28" s="202" t="str">
        <f t="shared" si="0"/>
        <v>---</v>
      </c>
      <c r="P28" s="203" t="str" cm="1">
        <f t="array" ref="P28">_xlfn.IFNA(_xlfn.IFS(
O28="111","MEMADAI",
O28="112","MEMADAI",
O28="113","PERLU PENINGKATAN",
O28="121","PERLU PENINGKATAN",
O28="122","TIDAK MEMADAI",
O28="123","TIDAK MEMADAI",
O28="1-1","TIDAK MEMADAI",
O28="1-2","TIDAK MEMADAI",
O28="1-3","TIDAK MEMADAI",
O28="211","MEMADAI",
O28="212","PERLU PENINGKATAN",
O28="213","TIDAK MEMADAI",
O28="221","TIDAK MEMADAI",
O28="222","TIDAK MEMADAI",
O28="223","TIDAK MEMADAI",
O28="2-1","TIDAK MEMADAI",
O28="2-2","TIDAK MEMADAI",
O28="2-3","TIDAK MEMADAI",
O28="311","TIDAK MEMADAI",
O28="312","TIDAK MEMADAI",
O28="313","TIDAK MEMADAI",
O28="321","TIDAK MEMADAI",
O28="322","TIDAK MEMADAI",
O28="323","TIDAK MEMADAI",
O28="3-1","TIDAK MEMADAI",
O28="3-2","TIDAK MEMADAI",
O28="3-3","TIDAK MEMADAI",
O28="--1","EVALUASI TIDAK LENGKAP",
O28="--2","EVALUASI TIDAK LENGKAP",
O28="--3","EVALUASI TIDAK LENGKAP",
O28="-11","EVALUASI TIDAK LENGKAP",
O28="-12","EVALUASI TIDAK LENGKAP",
O28="-13","EVALUASI TIDAK LENGKAP",
O28="-21","EVALUASI TIDAK LENGKAP",
O28="-22","EVALUASI TIDAK LENGKAP",
O28="-23","EVALUASI TIDAK LENGKAP",
O28="1--","EVALUASI TIDAK LENGKAP",
O28="2--","EVALUASI TIDAK LENGKAP",
O28="3--","EVALUASI TIDAK LENGKAP",
O28="11-","EVALUASI TIDAK LENGKAP",
O28="12-","EVALUASI TIDAK LENGKAP",
O28="21-","EVALUASI TIDAK LENGKAP",
O28="22-","EVALUASI TIDAK LENGKAP",
O28="-1-","EVALUASI TIDAK LENGKAP",
O28="-2-","EVALUASI TIDAK LENGKAP",
O28="---","BELUM DIISI",
O28="100","EVALUASI TIDAK LENGKAP",
O28="110","EVALUASI TIDAK LENGKAP",
O28="101","EVALUASI TIDAK LENGKAP",
O28="102","EVALUASI TIDAK LENGKAP",
O28="103","EVALUASI TIDAK LENGKAP",
O28="120","EVALUASI TIDAK LENGKAP",
O28="200","EVALUASI TIDAK LENGKAP",
O28="210","EVALUASI BELUM DIISI",
O28="220","EVALUASI TIDAK LENGKAP",
O28="201","EVALUASI TIDAK LENGKAP",
O28="202","EVALUASI TIDAK LENGKAP",
O28="203","EVALUASI TIDAK LENGKAP",
O28="300","EVALUASI TIDAK LENGKAP",
O28="310","EVALUASI TIDAK LENGKAP",
O28="320","EVALUASI TIDAK LENGKAP",
O28="301","EVALUASI TIDAK LENGKAP",
O28="302","EVALUASI TIDAK LENGKAP",
O28="303","EVALUASI TIDAK LENGKAP",
O28="011","EVALUASI TIDAK LENGKAP",
O28="012","EVALUASI TIDAK LENGKAP",
O28="013","EVALUASI TIDAK LENGKAP",
O28="021","EVALUASI TIDAK LENGKAP",
O28="022","EVALUASI TIDAK LENGKAP",
O28="023","EVALUASI TIDAK LENGKAP",
O28="001","EVALUASI TIDAK LENGKAP",
O28="002","EVALUASI TIDAK LENGKAP",
O28="003","EVALUASI TIDAK LENGKAP",
O28="010","EVALUASI TIDAK LENGKAP",
O28="020","EVALUASI TIDAK LENGKAP",
O28="001","EVALUASI TIDAK LENGKAP",
O28="002","EVALUASI TIDAK LENGKAP",
O28="003","EVALUASI TIDAK LENGKAP",
O28="000","TIDAK DILAKUKAN EVALUASI",
O28="0--","EVALUASI TIDAK LENGKAP",
O28="00-","EVALUASI TIDAK LENGKAP",
O28="-0-","EVALUASI TIDAK LENGKAP",
O28="--0","EVALUASI TIDAK LENGKAP"),"EVALUASI BELUM DIISI")</f>
        <v>BELUM DIISI</v>
      </c>
      <c r="Q28" s="185"/>
      <c r="R28" s="185"/>
    </row>
    <row r="29" spans="2:18" ht="85" x14ac:dyDescent="0.2">
      <c r="B29" s="98">
        <v>25</v>
      </c>
      <c r="C29" s="109" t="str">
        <f ca="1">'TATA KELOLA &amp; MANAJEMEN'!C29</f>
        <v>Apakah sudah dilakukan perbaikan pada manajemen keamanan SPBE? Jika sudah bagaimana mekanisme perbaikan yang dilakukan? Lampirkan laporan kegiatan perbaikan.</v>
      </c>
      <c r="D29" s="108" t="s">
        <v>177</v>
      </c>
      <c r="E29" s="109" t="str">
        <f>'ACUAN-PENJELASAN KONTROL'!D29</f>
        <v>Terdapat ketentuan review manajemen keamanan SPBE</v>
      </c>
      <c r="F29" s="181"/>
      <c r="G29" s="181"/>
      <c r="H29" s="253" t="s">
        <v>563</v>
      </c>
      <c r="I29" s="253" t="s">
        <v>563</v>
      </c>
      <c r="J29" s="254"/>
      <c r="K29" s="253" t="s">
        <v>563</v>
      </c>
      <c r="L29" s="200" t="str" cm="1">
        <f t="array" ref="L29">_xlfn.IFS(H29="memadai",1,H29="perlu peningkatan",2,H29="tidak memadai",3,H29="N/A",0,H29="-","-")</f>
        <v>-</v>
      </c>
      <c r="M29" s="200" t="str" cm="1">
        <f t="array" ref="M29">_xlfn.IFS(I29="sesuai dengan desain kontrol",1,I29="tidak sesuai dengan desain kontrol",2,I29="N/A",0,I29="-","-")</f>
        <v>-</v>
      </c>
      <c r="N29" s="200" t="str" cm="1">
        <f t="array" ref="N29">_xlfn.IFS(K29="efektif",1,K29="perlu peningkatan",2,K29="tidak efektif",3,K29="N/A",0,K29="-","-")</f>
        <v>-</v>
      </c>
      <c r="O29" s="200" t="str">
        <f t="shared" si="0"/>
        <v>---</v>
      </c>
      <c r="P29" s="201" t="str" cm="1">
        <f t="array" ref="P29">_xlfn.IFNA(_xlfn.IFS(
O29="111","MEMADAI",
O29="112","MEMADAI",
O29="113","PERLU PENINGKATAN",
O29="121","PERLU PENINGKATAN",
O29="122","TIDAK MEMADAI",
O29="123","TIDAK MEMADAI",
O29="1-1","TIDAK MEMADAI",
O29="1-2","TIDAK MEMADAI",
O29="1-3","TIDAK MEMADAI",
O29="211","MEMADAI",
O29="212","PERLU PENINGKATAN",
O29="213","TIDAK MEMADAI",
O29="221","TIDAK MEMADAI",
O29="222","TIDAK MEMADAI",
O29="223","TIDAK MEMADAI",
O29="2-1","TIDAK MEMADAI",
O29="2-2","TIDAK MEMADAI",
O29="2-3","TIDAK MEMADAI",
O29="311","TIDAK MEMADAI",
O29="312","TIDAK MEMADAI",
O29="313","TIDAK MEMADAI",
O29="321","TIDAK MEMADAI",
O29="322","TIDAK MEMADAI",
O29="323","TIDAK MEMADAI",
O29="3-1","TIDAK MEMADAI",
O29="3-2","TIDAK MEMADAI",
O29="3-3","TIDAK MEMADAI",
O29="--1","EVALUASI TIDAK LENGKAP",
O29="--2","EVALUASI TIDAK LENGKAP",
O29="--3","EVALUASI TIDAK LENGKAP",
O29="-11","EVALUASI TIDAK LENGKAP",
O29="-12","EVALUASI TIDAK LENGKAP",
O29="-13","EVALUASI TIDAK LENGKAP",
O29="-21","EVALUASI TIDAK LENGKAP",
O29="-22","EVALUASI TIDAK LENGKAP",
O29="-23","EVALUASI TIDAK LENGKAP",
O29="1--","EVALUASI TIDAK LENGKAP",
O29="2--","EVALUASI TIDAK LENGKAP",
O29="3--","EVALUASI TIDAK LENGKAP",
O29="11-","EVALUASI TIDAK LENGKAP",
O29="12-","EVALUASI TIDAK LENGKAP",
O29="21-","EVALUASI TIDAK LENGKAP",
O29="22-","EVALUASI TIDAK LENGKAP",
O29="-1-","EVALUASI TIDAK LENGKAP",
O29="-2-","EVALUASI TIDAK LENGKAP",
O29="---","BELUM DIISI",
O29="100","EVALUASI TIDAK LENGKAP",
O29="110","EVALUASI TIDAK LENGKAP",
O29="101","EVALUASI TIDAK LENGKAP",
O29="102","EVALUASI TIDAK LENGKAP",
O29="103","EVALUASI TIDAK LENGKAP",
O29="120","EVALUASI TIDAK LENGKAP",
O29="200","EVALUASI TIDAK LENGKAP",
O29="210","EVALUASI BELUM DIISI",
O29="220","EVALUASI TIDAK LENGKAP",
O29="201","EVALUASI TIDAK LENGKAP",
O29="202","EVALUASI TIDAK LENGKAP",
O29="203","EVALUASI TIDAK LENGKAP",
O29="300","EVALUASI TIDAK LENGKAP",
O29="310","EVALUASI TIDAK LENGKAP",
O29="320","EVALUASI TIDAK LENGKAP",
O29="301","EVALUASI TIDAK LENGKAP",
O29="302","EVALUASI TIDAK LENGKAP",
O29="303","EVALUASI TIDAK LENGKAP",
O29="011","EVALUASI TIDAK LENGKAP",
O29="012","EVALUASI TIDAK LENGKAP",
O29="013","EVALUASI TIDAK LENGKAP",
O29="021","EVALUASI TIDAK LENGKAP",
O29="022","EVALUASI TIDAK LENGKAP",
O29="023","EVALUASI TIDAK LENGKAP",
O29="001","EVALUASI TIDAK LENGKAP",
O29="002","EVALUASI TIDAK LENGKAP",
O29="003","EVALUASI TIDAK LENGKAP",
O29="010","EVALUASI TIDAK LENGKAP",
O29="020","EVALUASI TIDAK LENGKAP",
O29="001","EVALUASI TIDAK LENGKAP",
O29="002","EVALUASI TIDAK LENGKAP",
O29="003","EVALUASI TIDAK LENGKAP",
O29="000","TIDAK DILAKUKAN EVALUASI",
O29="0--","EVALUASI TIDAK LENGKAP",
O29="00-","EVALUASI TIDAK LENGKAP",
O29="-0-","EVALUASI TIDAK LENGKAP",
O29="--0","EVALUASI TIDAK LENGKAP"),"EVALUASI BELUM DIISI")</f>
        <v>BELUM DIISI</v>
      </c>
      <c r="Q29" s="186"/>
      <c r="R29" s="184"/>
    </row>
    <row r="30" spans="2:18" ht="34" x14ac:dyDescent="0.2">
      <c r="B30" s="100">
        <v>26</v>
      </c>
      <c r="C30" s="103"/>
      <c r="D30" s="110"/>
      <c r="E30" s="110" t="str">
        <f>'ACUAN-PENJELASAN KONTROL'!D29</f>
        <v>Terdapat ketentuan review manajemen keamanan SPBE</v>
      </c>
      <c r="F30" s="182"/>
      <c r="G30" s="182"/>
      <c r="H30" s="252" t="s">
        <v>563</v>
      </c>
      <c r="I30" s="252" t="s">
        <v>563</v>
      </c>
      <c r="J30" s="252"/>
      <c r="K30" s="252" t="s">
        <v>563</v>
      </c>
      <c r="L30" s="202"/>
      <c r="M30" s="202"/>
      <c r="N30" s="202"/>
      <c r="O30" s="202"/>
      <c r="P30" s="203"/>
      <c r="Q30" s="185"/>
      <c r="R30" s="185"/>
    </row>
    <row r="31" spans="2:18" ht="21" x14ac:dyDescent="0.2">
      <c r="B31" s="104" t="s">
        <v>521</v>
      </c>
      <c r="C31" s="97"/>
      <c r="D31" s="97"/>
      <c r="E31" s="183"/>
      <c r="F31" s="183"/>
      <c r="G31" s="183"/>
      <c r="H31" s="183"/>
      <c r="I31" s="183"/>
      <c r="J31" s="183"/>
      <c r="K31" s="183"/>
      <c r="L31" s="183"/>
      <c r="M31" s="183"/>
      <c r="N31" s="183"/>
      <c r="O31" s="183"/>
      <c r="P31" s="183"/>
      <c r="Q31" s="183"/>
      <c r="R31" s="183"/>
    </row>
    <row r="32" spans="2:18" ht="68" x14ac:dyDescent="0.2">
      <c r="B32" s="98">
        <v>27</v>
      </c>
      <c r="C32" s="102" t="s">
        <v>178</v>
      </c>
      <c r="D32" s="108" t="s">
        <v>179</v>
      </c>
      <c r="E32" s="109" t="str">
        <f>'ACUAN-PENJELASAN KONTROL'!D31</f>
        <v>Tersedianya ketentuan klasifikasi informasi</v>
      </c>
      <c r="F32" s="181"/>
      <c r="G32" s="181"/>
      <c r="H32" s="253" t="s">
        <v>563</v>
      </c>
      <c r="I32" s="253" t="s">
        <v>563</v>
      </c>
      <c r="J32" s="254"/>
      <c r="K32" s="253" t="s">
        <v>563</v>
      </c>
      <c r="L32" s="200" t="str" cm="1">
        <f t="array" ref="L32">_xlfn.IFS(H32="memadai",1,H32="perlu peningkatan",2,H32="tidak memadai",3,H32="N/A",0,H32="-","-")</f>
        <v>-</v>
      </c>
      <c r="M32" s="200" t="str" cm="1">
        <f t="array" ref="M32">_xlfn.IFS(I32="sesuai dengan desain kontrol",1,I32="tidak sesuai dengan desain kontrol",2,I32="N/A",0,I32="-","-")</f>
        <v>-</v>
      </c>
      <c r="N32" s="200" t="str" cm="1">
        <f t="array" ref="N32">_xlfn.IFS(K32="efektif",1,K32="perlu peningkatan",2,K32="tidak efektif",3,K32="N/A",0,K32="-","-")</f>
        <v>-</v>
      </c>
      <c r="O32" s="200" t="str">
        <f t="shared" ref="O32:O37" si="1">_xlfn.CONCAT(L32,M32,N32)</f>
        <v>---</v>
      </c>
      <c r="P32" s="201" t="str" cm="1">
        <f t="array" ref="P32">_xlfn.IFNA(_xlfn.IFS(
O32="111","MEMADAI",
O32="112","MEMADAI",
O32="113","PERLU PENINGKATAN",
O32="121","PERLU PENINGKATAN",
O32="122","TIDAK MEMADAI",
O32="123","TIDAK MEMADAI",
O32="1-1","TIDAK MEMADAI",
O32="1-2","TIDAK MEMADAI",
O32="1-3","TIDAK MEMADAI",
O32="211","MEMADAI",
O32="212","PERLU PENINGKATAN",
O32="213","TIDAK MEMADAI",
O32="221","TIDAK MEMADAI",
O32="222","TIDAK MEMADAI",
O32="223","TIDAK MEMADAI",
O32="2-1","TIDAK MEMADAI",
O32="2-2","TIDAK MEMADAI",
O32="2-3","TIDAK MEMADAI",
O32="311","TIDAK MEMADAI",
O32="312","TIDAK MEMADAI",
O32="313","TIDAK MEMADAI",
O32="321","TIDAK MEMADAI",
O32="322","TIDAK MEMADAI",
O32="323","TIDAK MEMADAI",
O32="3-1","TIDAK MEMADAI",
O32="3-2","TIDAK MEMADAI",
O32="3-3","TIDAK MEMADAI",
O32="--1","EVALUASI TIDAK LENGKAP",
O32="--2","EVALUASI TIDAK LENGKAP",
O32="--3","EVALUASI TIDAK LENGKAP",
O32="-11","EVALUASI TIDAK LENGKAP",
O32="-12","EVALUASI TIDAK LENGKAP",
O32="-13","EVALUASI TIDAK LENGKAP",
O32="-21","EVALUASI TIDAK LENGKAP",
O32="-22","EVALUASI TIDAK LENGKAP",
O32="-23","EVALUASI TIDAK LENGKAP",
O32="1--","EVALUASI TIDAK LENGKAP",
O32="2--","EVALUASI TIDAK LENGKAP",
O32="3--","EVALUASI TIDAK LENGKAP",
O32="11-","EVALUASI TIDAK LENGKAP",
O32="12-","EVALUASI TIDAK LENGKAP",
O32="21-","EVALUASI TIDAK LENGKAP",
O32="22-","EVALUASI TIDAK LENGKAP",
O32="-1-","EVALUASI TIDAK LENGKAP",
O32="-2-","EVALUASI TIDAK LENGKAP",
O32="---","BELUM DIISI",
O32="100","EVALUASI TIDAK LENGKAP",
O32="110","EVALUASI TIDAK LENGKAP",
O32="101","EVALUASI TIDAK LENGKAP",
O32="102","EVALUASI TIDAK LENGKAP",
O32="103","EVALUASI TIDAK LENGKAP",
O32="120","EVALUASI TIDAK LENGKAP",
O32="200","EVALUASI TIDAK LENGKAP",
O32="210","EVALUASI BELUM DIISI",
O32="220","EVALUASI TIDAK LENGKAP",
O32="201","EVALUASI TIDAK LENGKAP",
O32="202","EVALUASI TIDAK LENGKAP",
O32="203","EVALUASI TIDAK LENGKAP",
O32="300","EVALUASI TIDAK LENGKAP",
O32="310","EVALUASI TIDAK LENGKAP",
O32="320","EVALUASI TIDAK LENGKAP",
O32="301","EVALUASI TIDAK LENGKAP",
O32="302","EVALUASI TIDAK LENGKAP",
O32="303","EVALUASI TIDAK LENGKAP",
O32="011","EVALUASI TIDAK LENGKAP",
O32="012","EVALUASI TIDAK LENGKAP",
O32="013","EVALUASI TIDAK LENGKAP",
O32="021","EVALUASI TIDAK LENGKAP",
O32="022","EVALUASI TIDAK LENGKAP",
O32="023","EVALUASI TIDAK LENGKAP",
O32="001","EVALUASI TIDAK LENGKAP",
O32="002","EVALUASI TIDAK LENGKAP",
O32="003","EVALUASI TIDAK LENGKAP",
O32="010","EVALUASI TIDAK LENGKAP",
O32="020","EVALUASI TIDAK LENGKAP",
O32="001","EVALUASI TIDAK LENGKAP",
O32="002","EVALUASI TIDAK LENGKAP",
O32="003","EVALUASI TIDAK LENGKAP",
O32="000","TIDAK DILAKUKAN EVALUASI",
O32="0--","EVALUASI TIDAK LENGKAP",
O32="00-","EVALUASI TIDAK LENGKAP",
O32="-0-","EVALUASI TIDAK LENGKAP",
O32="--0","EVALUASI TIDAK LENGKAP"),"EVALUASI BELUM DIISI")</f>
        <v>BELUM DIISI</v>
      </c>
      <c r="Q32" s="186"/>
      <c r="R32" s="184"/>
    </row>
    <row r="33" spans="2:18" ht="221" x14ac:dyDescent="0.2">
      <c r="B33" s="100">
        <v>28</v>
      </c>
      <c r="C33" s="103" t="s">
        <v>180</v>
      </c>
      <c r="D33" s="110" t="s">
        <v>179</v>
      </c>
      <c r="E33" s="111" t="str">
        <f>'ACUAN-PENJELASAN KONTROL'!D32</f>
        <v>Terdapat ketentuan terkait penanganan informasi berdasarkan klasifikasi informasi ataupun bukti pelaksanaan penanganan informasi berdasarkan klasifikasi informasi yang sudah dilakukan</v>
      </c>
      <c r="F33" s="182"/>
      <c r="G33" s="182"/>
      <c r="H33" s="252" t="s">
        <v>563</v>
      </c>
      <c r="I33" s="252" t="s">
        <v>563</v>
      </c>
      <c r="J33" s="252"/>
      <c r="K33" s="252" t="s">
        <v>563</v>
      </c>
      <c r="L33" s="202" t="str" cm="1">
        <f t="array" ref="L33">_xlfn.IFS(H33="memadai",1,H33="perlu peningkatan",2,H33="tidak memadai",3,H33="N/A",0,H33="-","-")</f>
        <v>-</v>
      </c>
      <c r="M33" s="202" t="str" cm="1">
        <f t="array" ref="M33">_xlfn.IFS(I33="sesuai dengan desain kontrol",1,I33="tidak sesuai dengan desain kontrol",2,I33="N/A",0,I33="-","-")</f>
        <v>-</v>
      </c>
      <c r="N33" s="202" t="str" cm="1">
        <f t="array" ref="N33">_xlfn.IFS(K33="efektif",1,K33="perlu peningkatan",2,K33="tidak efektif",3,K33="N/A",0,K33="-","-")</f>
        <v>-</v>
      </c>
      <c r="O33" s="202" t="str">
        <f t="shared" si="1"/>
        <v>---</v>
      </c>
      <c r="P33" s="203" t="str" cm="1">
        <f t="array" ref="P33">_xlfn.IFNA(_xlfn.IFS(
O33="111","MEMADAI",
O33="112","MEMADAI",
O33="113","PERLU PENINGKATAN",
O33="121","PERLU PENINGKATAN",
O33="122","TIDAK MEMADAI",
O33="123","TIDAK MEMADAI",
O33="1-1","TIDAK MEMADAI",
O33="1-2","TIDAK MEMADAI",
O33="1-3","TIDAK MEMADAI",
O33="211","MEMADAI",
O33="212","PERLU PENINGKATAN",
O33="213","TIDAK MEMADAI",
O33="221","TIDAK MEMADAI",
O33="222","TIDAK MEMADAI",
O33="223","TIDAK MEMADAI",
O33="2-1","TIDAK MEMADAI",
O33="2-2","TIDAK MEMADAI",
O33="2-3","TIDAK MEMADAI",
O33="311","TIDAK MEMADAI",
O33="312","TIDAK MEMADAI",
O33="313","TIDAK MEMADAI",
O33="321","TIDAK MEMADAI",
O33="322","TIDAK MEMADAI",
O33="323","TIDAK MEMADAI",
O33="3-1","TIDAK MEMADAI",
O33="3-2","TIDAK MEMADAI",
O33="3-3","TIDAK MEMADAI",
O33="--1","EVALUASI TIDAK LENGKAP",
O33="--2","EVALUASI TIDAK LENGKAP",
O33="--3","EVALUASI TIDAK LENGKAP",
O33="-11","EVALUASI TIDAK LENGKAP",
O33="-12","EVALUASI TIDAK LENGKAP",
O33="-13","EVALUASI TIDAK LENGKAP",
O33="-21","EVALUASI TIDAK LENGKAP",
O33="-22","EVALUASI TIDAK LENGKAP",
O33="-23","EVALUASI TIDAK LENGKAP",
O33="1--","EVALUASI TIDAK LENGKAP",
O33="2--","EVALUASI TIDAK LENGKAP",
O33="3--","EVALUASI TIDAK LENGKAP",
O33="11-","EVALUASI TIDAK LENGKAP",
O33="12-","EVALUASI TIDAK LENGKAP",
O33="21-","EVALUASI TIDAK LENGKAP",
O33="22-","EVALUASI TIDAK LENGKAP",
O33="-1-","EVALUASI TIDAK LENGKAP",
O33="-2-","EVALUASI TIDAK LENGKAP",
O33="---","BELUM DIISI",
O33="100","EVALUASI TIDAK LENGKAP",
O33="110","EVALUASI TIDAK LENGKAP",
O33="101","EVALUASI TIDAK LENGKAP",
O33="102","EVALUASI TIDAK LENGKAP",
O33="103","EVALUASI TIDAK LENGKAP",
O33="120","EVALUASI TIDAK LENGKAP",
O33="200","EVALUASI TIDAK LENGKAP",
O33="210","EVALUASI BELUM DIISI",
O33="220","EVALUASI TIDAK LENGKAP",
O33="201","EVALUASI TIDAK LENGKAP",
O33="202","EVALUASI TIDAK LENGKAP",
O33="203","EVALUASI TIDAK LENGKAP",
O33="300","EVALUASI TIDAK LENGKAP",
O33="310","EVALUASI TIDAK LENGKAP",
O33="320","EVALUASI TIDAK LENGKAP",
O33="301","EVALUASI TIDAK LENGKAP",
O33="302","EVALUASI TIDAK LENGKAP",
O33="303","EVALUASI TIDAK LENGKAP",
O33="011","EVALUASI TIDAK LENGKAP",
O33="012","EVALUASI TIDAK LENGKAP",
O33="013","EVALUASI TIDAK LENGKAP",
O33="021","EVALUASI TIDAK LENGKAP",
O33="022","EVALUASI TIDAK LENGKAP",
O33="023","EVALUASI TIDAK LENGKAP",
O33="001","EVALUASI TIDAK LENGKAP",
O33="002","EVALUASI TIDAK LENGKAP",
O33="003","EVALUASI TIDAK LENGKAP",
O33="010","EVALUASI TIDAK LENGKAP",
O33="020","EVALUASI TIDAK LENGKAP",
O33="001","EVALUASI TIDAK LENGKAP",
O33="002","EVALUASI TIDAK LENGKAP",
O33="003","EVALUASI TIDAK LENGKAP",
O33="000","TIDAK DILAKUKAN EVALUASI",
O33="0--","EVALUASI TIDAK LENGKAP",
O33="00-","EVALUASI TIDAK LENGKAP",
O33="-0-","EVALUASI TIDAK LENGKAP",
O33="--0","EVALUASI TIDAK LENGKAP"),"EVALUASI BELUM DIISI")</f>
        <v>BELUM DIISI</v>
      </c>
      <c r="Q33" s="185"/>
      <c r="R33" s="185"/>
    </row>
    <row r="34" spans="2:18" ht="51" x14ac:dyDescent="0.2">
      <c r="B34" s="98">
        <v>29</v>
      </c>
      <c r="C34" s="102" t="s">
        <v>181</v>
      </c>
      <c r="D34" s="108" t="s">
        <v>182</v>
      </c>
      <c r="E34" s="109" t="str">
        <f>'ACUAN-PENJELASAN KONTROL'!D33</f>
        <v>Terselenggaranya penerapan tanda tangan elektronik bersertifikasi serta penerapan fungsi hash pada data/informasi</v>
      </c>
      <c r="F34" s="181"/>
      <c r="G34" s="181"/>
      <c r="H34" s="253" t="s">
        <v>563</v>
      </c>
      <c r="I34" s="253" t="s">
        <v>563</v>
      </c>
      <c r="J34" s="254"/>
      <c r="K34" s="253" t="s">
        <v>563</v>
      </c>
      <c r="L34" s="200" t="str" cm="1">
        <f t="array" ref="L34">_xlfn.IFS(H34="memadai",1,H34="perlu peningkatan",2,H34="tidak memadai",3,H34="N/A",0,H34="-","-")</f>
        <v>-</v>
      </c>
      <c r="M34" s="200" t="str" cm="1">
        <f t="array" ref="M34">_xlfn.IFS(I34="sesuai dengan desain kontrol",1,I34="tidak sesuai dengan desain kontrol",2,I34="N/A",0,I34="-","-")</f>
        <v>-</v>
      </c>
      <c r="N34" s="200" t="str" cm="1">
        <f t="array" ref="N34">_xlfn.IFS(K34="efektif",1,K34="perlu peningkatan",2,K34="tidak efektif",3,K34="N/A",0,K34="-","-")</f>
        <v>-</v>
      </c>
      <c r="O34" s="200" t="str">
        <f t="shared" si="1"/>
        <v>---</v>
      </c>
      <c r="P34" s="201" t="str" cm="1">
        <f t="array" ref="P34">_xlfn.IFNA(_xlfn.IFS(
O34="111","MEMADAI",
O34="112","MEMADAI",
O34="113","PERLU PENINGKATAN",
O34="121","PERLU PENINGKATAN",
O34="122","TIDAK MEMADAI",
O34="123","TIDAK MEMADAI",
O34="1-1","TIDAK MEMADAI",
O34="1-2","TIDAK MEMADAI",
O34="1-3","TIDAK MEMADAI",
O34="211","MEMADAI",
O34="212","PERLU PENINGKATAN",
O34="213","TIDAK MEMADAI",
O34="221","TIDAK MEMADAI",
O34="222","TIDAK MEMADAI",
O34="223","TIDAK MEMADAI",
O34="2-1","TIDAK MEMADAI",
O34="2-2","TIDAK MEMADAI",
O34="2-3","TIDAK MEMADAI",
O34="311","TIDAK MEMADAI",
O34="312","TIDAK MEMADAI",
O34="313","TIDAK MEMADAI",
O34="321","TIDAK MEMADAI",
O34="322","TIDAK MEMADAI",
O34="323","TIDAK MEMADAI",
O34="3-1","TIDAK MEMADAI",
O34="3-2","TIDAK MEMADAI",
O34="3-3","TIDAK MEMADAI",
O34="--1","EVALUASI TIDAK LENGKAP",
O34="--2","EVALUASI TIDAK LENGKAP",
O34="--3","EVALUASI TIDAK LENGKAP",
O34="-11","EVALUASI TIDAK LENGKAP",
O34="-12","EVALUASI TIDAK LENGKAP",
O34="-13","EVALUASI TIDAK LENGKAP",
O34="-21","EVALUASI TIDAK LENGKAP",
O34="-22","EVALUASI TIDAK LENGKAP",
O34="-23","EVALUASI TIDAK LENGKAP",
O34="1--","EVALUASI TIDAK LENGKAP",
O34="2--","EVALUASI TIDAK LENGKAP",
O34="3--","EVALUASI TIDAK LENGKAP",
O34="11-","EVALUASI TIDAK LENGKAP",
O34="12-","EVALUASI TIDAK LENGKAP",
O34="21-","EVALUASI TIDAK LENGKAP",
O34="22-","EVALUASI TIDAK LENGKAP",
O34="-1-","EVALUASI TIDAK LENGKAP",
O34="-2-","EVALUASI TIDAK LENGKAP",
O34="---","BELUM DIISI",
O34="100","EVALUASI TIDAK LENGKAP",
O34="110","EVALUASI TIDAK LENGKAP",
O34="101","EVALUASI TIDAK LENGKAP",
O34="102","EVALUASI TIDAK LENGKAP",
O34="103","EVALUASI TIDAK LENGKAP",
O34="120","EVALUASI TIDAK LENGKAP",
O34="200","EVALUASI TIDAK LENGKAP",
O34="210","EVALUASI BELUM DIISI",
O34="220","EVALUASI TIDAK LENGKAP",
O34="201","EVALUASI TIDAK LENGKAP",
O34="202","EVALUASI TIDAK LENGKAP",
O34="203","EVALUASI TIDAK LENGKAP",
O34="300","EVALUASI TIDAK LENGKAP",
O34="310","EVALUASI TIDAK LENGKAP",
O34="320","EVALUASI TIDAK LENGKAP",
O34="301","EVALUASI TIDAK LENGKAP",
O34="302","EVALUASI TIDAK LENGKAP",
O34="303","EVALUASI TIDAK LENGKAP",
O34="011","EVALUASI TIDAK LENGKAP",
O34="012","EVALUASI TIDAK LENGKAP",
O34="013","EVALUASI TIDAK LENGKAP",
O34="021","EVALUASI TIDAK LENGKAP",
O34="022","EVALUASI TIDAK LENGKAP",
O34="023","EVALUASI TIDAK LENGKAP",
O34="001","EVALUASI TIDAK LENGKAP",
O34="002","EVALUASI TIDAK LENGKAP",
O34="003","EVALUASI TIDAK LENGKAP",
O34="010","EVALUASI TIDAK LENGKAP",
O34="020","EVALUASI TIDAK LENGKAP",
O34="001","EVALUASI TIDAK LENGKAP",
O34="002","EVALUASI TIDAK LENGKAP",
O34="003","EVALUASI TIDAK LENGKAP",
O34="000","TIDAK DILAKUKAN EVALUASI",
O34="0--","EVALUASI TIDAK LENGKAP",
O34="00-","EVALUASI TIDAK LENGKAP",
O34="-0-","EVALUASI TIDAK LENGKAP",
O34="--0","EVALUASI TIDAK LENGKAP"),"EVALUASI BELUM DIISI")</f>
        <v>BELUM DIISI</v>
      </c>
      <c r="Q34" s="186"/>
      <c r="R34" s="184"/>
    </row>
    <row r="35" spans="2:18" ht="68" x14ac:dyDescent="0.2">
      <c r="B35" s="100">
        <v>30</v>
      </c>
      <c r="C35" s="103" t="s">
        <v>183</v>
      </c>
      <c r="D35" s="110" t="s">
        <v>184</v>
      </c>
      <c r="E35" s="111" t="str">
        <f>'ACUAN-PENJELASAN KONTROL'!D34</f>
        <v>Terdapat ketentuan terkait pencadangan data/informasi secara berkala serta segmentasi hak akses</v>
      </c>
      <c r="F35" s="182"/>
      <c r="G35" s="182"/>
      <c r="H35" s="252" t="s">
        <v>563</v>
      </c>
      <c r="I35" s="252" t="s">
        <v>563</v>
      </c>
      <c r="J35" s="252"/>
      <c r="K35" s="252" t="s">
        <v>563</v>
      </c>
      <c r="L35" s="202" t="str" cm="1">
        <f t="array" ref="L35">_xlfn.IFS(H35="memadai",1,H35="perlu peningkatan",2,H35="tidak memadai",3,H35="N/A",0,H35="-","-")</f>
        <v>-</v>
      </c>
      <c r="M35" s="202" t="str" cm="1">
        <f t="array" ref="M35">_xlfn.IFS(I35="sesuai dengan desain kontrol",1,I35="tidak sesuai dengan desain kontrol",2,I35="N/A",0,I35="-","-")</f>
        <v>-</v>
      </c>
      <c r="N35" s="202" t="str" cm="1">
        <f t="array" ref="N35">_xlfn.IFS(K35="efektif",1,K35="perlu peningkatan",2,K35="tidak efektif",3,K35="N/A",0,K35="-","-")</f>
        <v>-</v>
      </c>
      <c r="O35" s="202" t="str">
        <f t="shared" si="1"/>
        <v>---</v>
      </c>
      <c r="P35" s="203" t="str" cm="1">
        <f t="array" ref="P35">_xlfn.IFNA(_xlfn.IFS(
O35="111","MEMADAI",
O35="112","MEMADAI",
O35="113","PERLU PENINGKATAN",
O35="121","PERLU PENINGKATAN",
O35="122","TIDAK MEMADAI",
O35="123","TIDAK MEMADAI",
O35="1-1","TIDAK MEMADAI",
O35="1-2","TIDAK MEMADAI",
O35="1-3","TIDAK MEMADAI",
O35="211","MEMADAI",
O35="212","PERLU PENINGKATAN",
O35="213","TIDAK MEMADAI",
O35="221","TIDAK MEMADAI",
O35="222","TIDAK MEMADAI",
O35="223","TIDAK MEMADAI",
O35="2-1","TIDAK MEMADAI",
O35="2-2","TIDAK MEMADAI",
O35="2-3","TIDAK MEMADAI",
O35="311","TIDAK MEMADAI",
O35="312","TIDAK MEMADAI",
O35="313","TIDAK MEMADAI",
O35="321","TIDAK MEMADAI",
O35="322","TIDAK MEMADAI",
O35="323","TIDAK MEMADAI",
O35="3-1","TIDAK MEMADAI",
O35="3-2","TIDAK MEMADAI",
O35="3-3","TIDAK MEMADAI",
O35="--1","EVALUASI TIDAK LENGKAP",
O35="--2","EVALUASI TIDAK LENGKAP",
O35="--3","EVALUASI TIDAK LENGKAP",
O35="-11","EVALUASI TIDAK LENGKAP",
O35="-12","EVALUASI TIDAK LENGKAP",
O35="-13","EVALUASI TIDAK LENGKAP",
O35="-21","EVALUASI TIDAK LENGKAP",
O35="-22","EVALUASI TIDAK LENGKAP",
O35="-23","EVALUASI TIDAK LENGKAP",
O35="1--","EVALUASI TIDAK LENGKAP",
O35="2--","EVALUASI TIDAK LENGKAP",
O35="3--","EVALUASI TIDAK LENGKAP",
O35="11-","EVALUASI TIDAK LENGKAP",
O35="12-","EVALUASI TIDAK LENGKAP",
O35="21-","EVALUASI TIDAK LENGKAP",
O35="22-","EVALUASI TIDAK LENGKAP",
O35="-1-","EVALUASI TIDAK LENGKAP",
O35="-2-","EVALUASI TIDAK LENGKAP",
O35="---","BELUM DIISI",
O35="100","EVALUASI TIDAK LENGKAP",
O35="110","EVALUASI TIDAK LENGKAP",
O35="101","EVALUASI TIDAK LENGKAP",
O35="102","EVALUASI TIDAK LENGKAP",
O35="103","EVALUASI TIDAK LENGKAP",
O35="120","EVALUASI TIDAK LENGKAP",
O35="200","EVALUASI TIDAK LENGKAP",
O35="210","EVALUASI BELUM DIISI",
O35="220","EVALUASI TIDAK LENGKAP",
O35="201","EVALUASI TIDAK LENGKAP",
O35="202","EVALUASI TIDAK LENGKAP",
O35="203","EVALUASI TIDAK LENGKAP",
O35="300","EVALUASI TIDAK LENGKAP",
O35="310","EVALUASI TIDAK LENGKAP",
O35="320","EVALUASI TIDAK LENGKAP",
O35="301","EVALUASI TIDAK LENGKAP",
O35="302","EVALUASI TIDAK LENGKAP",
O35="303","EVALUASI TIDAK LENGKAP",
O35="011","EVALUASI TIDAK LENGKAP",
O35="012","EVALUASI TIDAK LENGKAP",
O35="013","EVALUASI TIDAK LENGKAP",
O35="021","EVALUASI TIDAK LENGKAP",
O35="022","EVALUASI TIDAK LENGKAP",
O35="023","EVALUASI TIDAK LENGKAP",
O35="001","EVALUASI TIDAK LENGKAP",
O35="002","EVALUASI TIDAK LENGKAP",
O35="003","EVALUASI TIDAK LENGKAP",
O35="010","EVALUASI TIDAK LENGKAP",
O35="020","EVALUASI TIDAK LENGKAP",
O35="001","EVALUASI TIDAK LENGKAP",
O35="002","EVALUASI TIDAK LENGKAP",
O35="003","EVALUASI TIDAK LENGKAP",
O35="000","TIDAK DILAKUKAN EVALUASI",
O35="0--","EVALUASI TIDAK LENGKAP",
O35="00-","EVALUASI TIDAK LENGKAP",
O35="-0-","EVALUASI TIDAK LENGKAP",
O35="--0","EVALUASI TIDAK LENGKAP"),"EVALUASI BELUM DIISI")</f>
        <v>BELUM DIISI</v>
      </c>
      <c r="Q35" s="185"/>
      <c r="R35" s="185"/>
    </row>
    <row r="36" spans="2:18" s="288" customFormat="1" ht="51" x14ac:dyDescent="0.2">
      <c r="B36" s="295">
        <v>31</v>
      </c>
      <c r="C36" s="302" t="s">
        <v>185</v>
      </c>
      <c r="D36" s="289" t="s">
        <v>184</v>
      </c>
      <c r="E36" s="298" t="str">
        <f>'ACUAN-PENJELASAN KONTROL'!D35</f>
        <v>Terdapat ketentuan terkait pencadangan data/informasi secara berkala</v>
      </c>
      <c r="F36" s="292" t="s">
        <v>828</v>
      </c>
      <c r="G36" s="292" t="s">
        <v>827</v>
      </c>
      <c r="H36" s="303" t="s">
        <v>111</v>
      </c>
      <c r="I36" s="303" t="s">
        <v>109</v>
      </c>
      <c r="J36" s="304" t="s">
        <v>824</v>
      </c>
      <c r="K36" s="303" t="s">
        <v>111</v>
      </c>
      <c r="L36" s="300" cm="1">
        <f t="array" ref="L36">_xlfn.IFS(H36="memadai",1,H36="perlu peningkatan",2,H36="tidak memadai",3,H36="N/A",0,H36="-","-")</f>
        <v>2</v>
      </c>
      <c r="M36" s="300" cm="1">
        <f t="array" ref="M36">_xlfn.IFS(I36="sesuai dengan desain kontrol",1,I36="tidak sesuai dengan desain kontrol",2,I36="N/A",0,I36="-","-")</f>
        <v>1</v>
      </c>
      <c r="N36" s="300" cm="1">
        <f t="array" ref="N36">_xlfn.IFS(K36="efektif",1,K36="perlu peningkatan",2,K36="tidak efektif",3,K36="N/A",0,K36="-","-")</f>
        <v>2</v>
      </c>
      <c r="O36" s="300" t="str">
        <f t="shared" si="1"/>
        <v>212</v>
      </c>
      <c r="P36" s="296" t="str" cm="1">
        <f t="array" ref="P36">_xlfn.IFNA(_xlfn.IFS(
O36="111","MEMADAI",
O36="112","MEMADAI",
O36="113","PERLU PENINGKATAN",
O36="121","PERLU PENINGKATAN",
O36="122","TIDAK MEMADAI",
O36="123","TIDAK MEMADAI",
O36="1-1","TIDAK MEMADAI",
O36="1-2","TIDAK MEMADAI",
O36="1-3","TIDAK MEMADAI",
O36="211","MEMADAI",
O36="212","PERLU PENINGKATAN",
O36="213","TIDAK MEMADAI",
O36="221","TIDAK MEMADAI",
O36="222","TIDAK MEMADAI",
O36="223","TIDAK MEMADAI",
O36="2-1","TIDAK MEMADAI",
O36="2-2","TIDAK MEMADAI",
O36="2-3","TIDAK MEMADAI",
O36="311","TIDAK MEMADAI",
O36="312","TIDAK MEMADAI",
O36="313","TIDAK MEMADAI",
O36="321","TIDAK MEMADAI",
O36="322","TIDAK MEMADAI",
O36="323","TIDAK MEMADAI",
O36="3-1","TIDAK MEMADAI",
O36="3-2","TIDAK MEMADAI",
O36="3-3","TIDAK MEMADAI",
O36="--1","EVALUASI TIDAK LENGKAP",
O36="--2","EVALUASI TIDAK LENGKAP",
O36="--3","EVALUASI TIDAK LENGKAP",
O36="-11","EVALUASI TIDAK LENGKAP",
O36="-12","EVALUASI TIDAK LENGKAP",
O36="-13","EVALUASI TIDAK LENGKAP",
O36="-21","EVALUASI TIDAK LENGKAP",
O36="-22","EVALUASI TIDAK LENGKAP",
O36="-23","EVALUASI TIDAK LENGKAP",
O36="1--","EVALUASI TIDAK LENGKAP",
O36="2--","EVALUASI TIDAK LENGKAP",
O36="3--","EVALUASI TIDAK LENGKAP",
O36="11-","EVALUASI TIDAK LENGKAP",
O36="12-","EVALUASI TIDAK LENGKAP",
O36="21-","EVALUASI TIDAK LENGKAP",
O36="22-","EVALUASI TIDAK LENGKAP",
O36="-1-","EVALUASI TIDAK LENGKAP",
O36="-2-","EVALUASI TIDAK LENGKAP",
O36="---","BELUM DIISI",
O36="100","EVALUASI TIDAK LENGKAP",
O36="110","EVALUASI TIDAK LENGKAP",
O36="101","EVALUASI TIDAK LENGKAP",
O36="102","EVALUASI TIDAK LENGKAP",
O36="103","EVALUASI TIDAK LENGKAP",
O36="120","EVALUASI TIDAK LENGKAP",
O36="200","EVALUASI TIDAK LENGKAP",
O36="210","EVALUASI BELUM DIISI",
O36="220","EVALUASI TIDAK LENGKAP",
O36="201","EVALUASI TIDAK LENGKAP",
O36="202","EVALUASI TIDAK LENGKAP",
O36="203","EVALUASI TIDAK LENGKAP",
O36="300","EVALUASI TIDAK LENGKAP",
O36="310","EVALUASI TIDAK LENGKAP",
O36="320","EVALUASI TIDAK LENGKAP",
O36="301","EVALUASI TIDAK LENGKAP",
O36="302","EVALUASI TIDAK LENGKAP",
O36="303","EVALUASI TIDAK LENGKAP",
O36="011","EVALUASI TIDAK LENGKAP",
O36="012","EVALUASI TIDAK LENGKAP",
O36="013","EVALUASI TIDAK LENGKAP",
O36="021","EVALUASI TIDAK LENGKAP",
O36="022","EVALUASI TIDAK LENGKAP",
O36="023","EVALUASI TIDAK LENGKAP",
O36="001","EVALUASI TIDAK LENGKAP",
O36="002","EVALUASI TIDAK LENGKAP",
O36="003","EVALUASI TIDAK LENGKAP",
O36="010","EVALUASI TIDAK LENGKAP",
O36="020","EVALUASI TIDAK LENGKAP",
O36="001","EVALUASI TIDAK LENGKAP",
O36="002","EVALUASI TIDAK LENGKAP",
O36="003","EVALUASI TIDAK LENGKAP",
O36="000","TIDAK DILAKUKAN EVALUASI",
O36="0--","EVALUASI TIDAK LENGKAP",
O36="00-","EVALUASI TIDAK LENGKAP",
O36="-0-","EVALUASI TIDAK LENGKAP",
O36="--0","EVALUASI TIDAK LENGKAP"),"EVALUASI BELUM DIISI")</f>
        <v>PERLU PENINGKATAN</v>
      </c>
      <c r="Q36" s="305" t="s">
        <v>829</v>
      </c>
      <c r="R36" s="294"/>
    </row>
    <row r="37" spans="2:18" ht="51" x14ac:dyDescent="0.2">
      <c r="B37" s="100">
        <v>32</v>
      </c>
      <c r="C37" s="103" t="s">
        <v>186</v>
      </c>
      <c r="D37" s="110" t="s">
        <v>184</v>
      </c>
      <c r="E37" s="111" t="str">
        <f>'ACUAN-PENJELASAN KONTROL'!D36</f>
        <v>Tersedianya dokumen acuan pemulihan terkait bencana yang mempengaruhi data/informasi</v>
      </c>
      <c r="F37" s="182"/>
      <c r="G37" s="182"/>
      <c r="H37" s="252" t="s">
        <v>563</v>
      </c>
      <c r="I37" s="252" t="s">
        <v>563</v>
      </c>
      <c r="J37" s="252"/>
      <c r="K37" s="252" t="s">
        <v>563</v>
      </c>
      <c r="L37" s="202" t="str" cm="1">
        <f t="array" ref="L37">_xlfn.IFS(H37="memadai",1,H37="perlu peningkatan",2,H37="tidak memadai",3,H37="N/A",0,H37="-","-")</f>
        <v>-</v>
      </c>
      <c r="M37" s="202" t="str" cm="1">
        <f t="array" ref="M37">_xlfn.IFS(I37="sesuai dengan desain kontrol",1,I37="tidak sesuai dengan desain kontrol",2,I37="N/A",0,I37="-","-")</f>
        <v>-</v>
      </c>
      <c r="N37" s="202" t="str" cm="1">
        <f t="array" ref="N37">_xlfn.IFS(K37="efektif",1,K37="perlu peningkatan",2,K37="tidak efektif",3,K37="N/A",0,K37="-","-")</f>
        <v>-</v>
      </c>
      <c r="O37" s="202" t="str">
        <f t="shared" si="1"/>
        <v>---</v>
      </c>
      <c r="P37" s="203" t="str" cm="1">
        <f t="array" ref="P37">_xlfn.IFNA(_xlfn.IFS(
O37="111","MEMADAI",
O37="112","MEMADAI",
O37="113","PERLU PENINGKATAN",
O37="121","PERLU PENINGKATAN",
O37="122","TIDAK MEMADAI",
O37="123","TIDAK MEMADAI",
O37="1-1","TIDAK MEMADAI",
O37="1-2","TIDAK MEMADAI",
O37="1-3","TIDAK MEMADAI",
O37="211","MEMADAI",
O37="212","PERLU PENINGKATAN",
O37="213","TIDAK MEMADAI",
O37="221","TIDAK MEMADAI",
O37="222","TIDAK MEMADAI",
O37="223","TIDAK MEMADAI",
O37="2-1","TIDAK MEMADAI",
O37="2-2","TIDAK MEMADAI",
O37="2-3","TIDAK MEMADAI",
O37="311","TIDAK MEMADAI",
O37="312","TIDAK MEMADAI",
O37="313","TIDAK MEMADAI",
O37="321","TIDAK MEMADAI",
O37="322","TIDAK MEMADAI",
O37="323","TIDAK MEMADAI",
O37="3-1","TIDAK MEMADAI",
O37="3-2","TIDAK MEMADAI",
O37="3-3","TIDAK MEMADAI",
O37="--1","EVALUASI TIDAK LENGKAP",
O37="--2","EVALUASI TIDAK LENGKAP",
O37="--3","EVALUASI TIDAK LENGKAP",
O37="-11","EVALUASI TIDAK LENGKAP",
O37="-12","EVALUASI TIDAK LENGKAP",
O37="-13","EVALUASI TIDAK LENGKAP",
O37="-21","EVALUASI TIDAK LENGKAP",
O37="-22","EVALUASI TIDAK LENGKAP",
O37="-23","EVALUASI TIDAK LENGKAP",
O37="1--","EVALUASI TIDAK LENGKAP",
O37="2--","EVALUASI TIDAK LENGKAP",
O37="3--","EVALUASI TIDAK LENGKAP",
O37="11-","EVALUASI TIDAK LENGKAP",
O37="12-","EVALUASI TIDAK LENGKAP",
O37="21-","EVALUASI TIDAK LENGKAP",
O37="22-","EVALUASI TIDAK LENGKAP",
O37="-1-","EVALUASI TIDAK LENGKAP",
O37="-2-","EVALUASI TIDAK LENGKAP",
O37="---","BELUM DIISI",
O37="100","EVALUASI TIDAK LENGKAP",
O37="110","EVALUASI TIDAK LENGKAP",
O37="101","EVALUASI TIDAK LENGKAP",
O37="102","EVALUASI TIDAK LENGKAP",
O37="103","EVALUASI TIDAK LENGKAP",
O37="120","EVALUASI TIDAK LENGKAP",
O37="200","EVALUASI TIDAK LENGKAP",
O37="210","EVALUASI BELUM DIISI",
O37="220","EVALUASI TIDAK LENGKAP",
O37="201","EVALUASI TIDAK LENGKAP",
O37="202","EVALUASI TIDAK LENGKAP",
O37="203","EVALUASI TIDAK LENGKAP",
O37="300","EVALUASI TIDAK LENGKAP",
O37="310","EVALUASI TIDAK LENGKAP",
O37="320","EVALUASI TIDAK LENGKAP",
O37="301","EVALUASI TIDAK LENGKAP",
O37="302","EVALUASI TIDAK LENGKAP",
O37="303","EVALUASI TIDAK LENGKAP",
O37="011","EVALUASI TIDAK LENGKAP",
O37="012","EVALUASI TIDAK LENGKAP",
O37="013","EVALUASI TIDAK LENGKAP",
O37="021","EVALUASI TIDAK LENGKAP",
O37="022","EVALUASI TIDAK LENGKAP",
O37="023","EVALUASI TIDAK LENGKAP",
O37="001","EVALUASI TIDAK LENGKAP",
O37="002","EVALUASI TIDAK LENGKAP",
O37="003","EVALUASI TIDAK LENGKAP",
O37="010","EVALUASI TIDAK LENGKAP",
O37="020","EVALUASI TIDAK LENGKAP",
O37="001","EVALUASI TIDAK LENGKAP",
O37="002","EVALUASI TIDAK LENGKAP",
O37="003","EVALUASI TIDAK LENGKAP",
O37="000","TIDAK DILAKUKAN EVALUASI",
O37="0--","EVALUASI TIDAK LENGKAP",
O37="00-","EVALUASI TIDAK LENGKAP",
O37="-0-","EVALUASI TIDAK LENGKAP",
O37="--0","EVALUASI TIDAK LENGKAP"),"EVALUASI BELUM DIISI")</f>
        <v>BELUM DIISI</v>
      </c>
      <c r="Q37" s="185"/>
      <c r="R37" s="185"/>
    </row>
    <row r="39" spans="2:18" x14ac:dyDescent="0.2">
      <c r="Q39" s="187"/>
    </row>
  </sheetData>
  <sheetProtection algorithmName="SHA-512" hashValue="+TcevYiCf1YiPQ3XFFZDGgBGFyeCWV/Q1inzSLNCtAdnbrXpWYh2T3ZsYuae4QuJYKAaHsI98Me/IriXTFEURA==" saltValue="Gyd0sjxCWJNr21zYdnoN/A==" spinCount="100000" sheet="1" formatCells="0" formatColumns="0" formatRows="0" insertColumns="0" insertRows="0" insertHyperlinks="0" deleteColumns="0" deleteRows="0" sort="0" autoFilter="0" pivotTables="0"/>
  <mergeCells count="1">
    <mergeCell ref="A1:B1"/>
  </mergeCells>
  <dataValidations count="3">
    <dataValidation type="list" allowBlank="1" showInputMessage="1" showErrorMessage="1" sqref="I5:I30 I32:I37" xr:uid="{49073548-682D-4086-9C4C-7EAFE5D0BB49}">
      <formula1>"-,Sesuai Dengan Desain Kontrol,Tidak Sesuai Dengan Desain Kontrol,N/A"</formula1>
    </dataValidation>
    <dataValidation type="list" allowBlank="1" showInputMessage="1" showErrorMessage="1" sqref="H5:H30 H32:H37" xr:uid="{C4969A08-6814-4960-984E-BF6826594FA8}">
      <formula1>" -,Memadai,Perlu Peningkatan,Tidak Memadai,N/A"</formula1>
    </dataValidation>
    <dataValidation type="list" allowBlank="1" showInputMessage="1" showErrorMessage="1" sqref="K5:K30 K32:K37" xr:uid="{F6820285-A016-42AA-9502-24109812711A}">
      <formula1>"-,Efektif,Perlu Peningkatan,Tidak Efektif,N/A"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tabColor theme="4"/>
  </sheetPr>
  <dimension ref="A1:R92"/>
  <sheetViews>
    <sheetView showGridLines="0" zoomScale="90" zoomScaleNormal="70" workbookViewId="0">
      <pane xSplit="5" ySplit="2" topLeftCell="G3" activePane="bottomRight" state="frozen"/>
      <selection pane="topRight" activeCell="F1" sqref="F1"/>
      <selection pane="bottomLeft" activeCell="A3" sqref="A3"/>
      <selection pane="bottomRight" activeCell="F8" sqref="F8"/>
    </sheetView>
  </sheetViews>
  <sheetFormatPr baseColWidth="10" defaultColWidth="8.83203125" defaultRowHeight="19" x14ac:dyDescent="0.2"/>
  <cols>
    <col min="1" max="1" width="2.5" customWidth="1"/>
    <col min="2" max="2" width="9.83203125" style="5" customWidth="1"/>
    <col min="3" max="3" width="45.5" style="49" customWidth="1"/>
    <col min="4" max="4" width="21.33203125" style="240" customWidth="1"/>
    <col min="5" max="5" width="59.33203125" style="49" customWidth="1"/>
    <col min="6" max="7" width="50.5" style="49" customWidth="1"/>
    <col min="8" max="8" width="15.5" style="46" customWidth="1"/>
    <col min="9" max="9" width="20.5" style="46" customWidth="1"/>
    <col min="10" max="10" width="40.5" style="49" customWidth="1"/>
    <col min="11" max="11" width="18.5" style="46" customWidth="1"/>
    <col min="12" max="15" width="9" style="5" hidden="1" customWidth="1"/>
    <col min="16" max="16" width="20.5" style="46" customWidth="1"/>
    <col min="17" max="18" width="50.5" style="49" customWidth="1"/>
  </cols>
  <sheetData>
    <row r="1" spans="1:18" s="126" customFormat="1" ht="80.25" customHeight="1" x14ac:dyDescent="0.2">
      <c r="A1" s="330" t="e" vm="1">
        <v>#VALUE!</v>
      </c>
      <c r="B1" s="330"/>
      <c r="C1" s="207" t="s">
        <v>0</v>
      </c>
      <c r="D1" s="236"/>
      <c r="E1" s="205"/>
      <c r="F1" s="205"/>
      <c r="G1" s="205"/>
      <c r="H1" s="210"/>
      <c r="I1" s="210"/>
      <c r="J1" s="205"/>
      <c r="K1" s="210"/>
      <c r="L1" s="212"/>
      <c r="M1" s="212"/>
      <c r="N1" s="212"/>
      <c r="O1" s="212"/>
      <c r="P1" s="210"/>
      <c r="Q1" s="205"/>
      <c r="R1" s="205"/>
    </row>
    <row r="2" spans="1:18" s="127" customFormat="1" ht="89.25" customHeight="1" x14ac:dyDescent="0.25">
      <c r="B2" s="128" t="s">
        <v>146</v>
      </c>
      <c r="C2" s="128" t="s">
        <v>147</v>
      </c>
      <c r="D2" s="128" t="s">
        <v>148</v>
      </c>
      <c r="E2" s="224" t="s">
        <v>149</v>
      </c>
      <c r="F2" s="223" t="s">
        <v>150</v>
      </c>
      <c r="G2" s="223" t="s">
        <v>151</v>
      </c>
      <c r="H2" s="248" t="s">
        <v>152</v>
      </c>
      <c r="I2" s="248" t="s">
        <v>153</v>
      </c>
      <c r="J2" s="248" t="s">
        <v>154</v>
      </c>
      <c r="K2" s="248" t="s">
        <v>155</v>
      </c>
      <c r="L2" s="249"/>
      <c r="M2" s="249"/>
      <c r="N2" s="249"/>
      <c r="O2" s="249"/>
      <c r="P2" s="250" t="s">
        <v>156</v>
      </c>
      <c r="Q2" s="248" t="s">
        <v>157</v>
      </c>
      <c r="R2" s="251" t="s">
        <v>158</v>
      </c>
    </row>
    <row r="3" spans="1:18" ht="38" customHeight="1" x14ac:dyDescent="0.2">
      <c r="B3" s="245" t="s">
        <v>714</v>
      </c>
      <c r="C3" s="246"/>
      <c r="D3" s="247"/>
      <c r="E3" s="241"/>
      <c r="F3" s="241"/>
      <c r="G3" s="206"/>
      <c r="H3" s="188"/>
      <c r="I3" s="188"/>
      <c r="J3" s="206"/>
      <c r="K3" s="188"/>
      <c r="L3" s="97"/>
      <c r="M3" s="97"/>
      <c r="N3" s="97"/>
      <c r="O3" s="97"/>
      <c r="P3" s="188"/>
      <c r="Q3" s="206"/>
      <c r="R3" s="206"/>
    </row>
    <row r="4" spans="1:18" ht="40" x14ac:dyDescent="0.2">
      <c r="B4" s="242" t="s">
        <v>187</v>
      </c>
      <c r="C4" s="243"/>
      <c r="D4" s="244" t="s">
        <v>189</v>
      </c>
      <c r="E4" s="243"/>
      <c r="F4" s="206"/>
      <c r="G4" s="206"/>
      <c r="H4" s="188"/>
      <c r="I4" s="188"/>
      <c r="J4" s="206"/>
      <c r="K4" s="188"/>
      <c r="L4" s="97"/>
      <c r="M4" s="97"/>
      <c r="N4" s="97"/>
      <c r="O4" s="97"/>
      <c r="P4" s="188"/>
      <c r="Q4" s="206"/>
      <c r="R4" s="206"/>
    </row>
    <row r="5" spans="1:18" ht="51" x14ac:dyDescent="0.2">
      <c r="B5" s="108">
        <v>1</v>
      </c>
      <c r="C5" s="109" t="s">
        <v>188</v>
      </c>
      <c r="D5" s="238"/>
      <c r="E5" s="181" t="str">
        <f>'ACUAN-PENJELASAN KONTROL'!D40</f>
        <v>Aplikasi meminta kata sandi/password pada saat login aplikasi untuk proses autentikasi pemilik akun</v>
      </c>
      <c r="F5" s="181"/>
      <c r="G5" s="181"/>
      <c r="H5" s="213" t="s">
        <v>563</v>
      </c>
      <c r="I5" s="213" t="s">
        <v>563</v>
      </c>
      <c r="J5" s="181" t="s">
        <v>190</v>
      </c>
      <c r="K5" s="213" t="s">
        <v>563</v>
      </c>
      <c r="L5" s="209" t="str" cm="1">
        <f t="array" ref="L5">_xlfn.IFS(H5="memadai",1,H5="perlu peningkatan",2,H5="tidak memadai",3,H5="N/A",0,H5="-","-")</f>
        <v>-</v>
      </c>
      <c r="M5" s="209" t="str" cm="1">
        <f t="array" ref="M5">_xlfn.IFS(I5="sesuai dengan desain kontrol",1,I5="tidak sesuai dengan desain kontrol",2,I5="N/A",0,I5="-","-")</f>
        <v>-</v>
      </c>
      <c r="N5" s="209" t="str" cm="1">
        <f t="array" ref="N5">_xlfn.IFS(K5="efektif",1,K5="perlu peningkatan",2,K5="tidak efektif",3,K5="N/A",0,K5="-","-")</f>
        <v>-</v>
      </c>
      <c r="O5" s="209" t="str">
        <f t="shared" ref="O5" si="0">_xlfn.CONCAT(L5,M5,N5)</f>
        <v>---</v>
      </c>
      <c r="P5" s="211" t="str" cm="1">
        <f t="array" ref="P5">_xlfn.IFNA(_xlfn.IFS(
O5="111","MEMADAI",
O5="112","MEMADAI",
O5="113","PERLU PENINGKATAN",
O5="121","PERLU PENINGKATAN",
O5="122","TIDAK MEMADAI",
O5="123","TIDAK MEMADAI",
O5="1-1","TIDAK MEMADAI",
O5="1-2","TIDAK MEMADAI",
O5="1-3","TIDAK MEMADAI",
O5="211","MEMADAI",
O5="212","PERLU PENINGKATAN",
O5="213","TIDAK MEMADAI",
O5="221","TIDAK MEMADAI",
O5="222","TIDAK MEMADAI",
O5="223","TIDAK MEMADAI",
O5="2-1","TIDAK MEMADAI",
O5="2-2","TIDAK MEMADAI",
O5="2-3","TIDAK MEMADAI",
O5="311","TIDAK MEMADAI",
O5="312","TIDAK MEMADAI",
O5="313","TIDAK MEMADAI",
O5="321","TIDAK MEMADAI",
O5="322","TIDAK MEMADAI",
O5="323","TIDAK MEMADAI",
O5="3-1","TIDAK MEMADAI",
O5="3-2","TIDAK MEMADAI",
O5="3-3","TIDAK MEMADAI",
O5="--1","EVALUASI TIDAK LENGKAP",
O5="--2","EVALUASI TIDAK LENGKAP",
O5="--3","EVALUASI TIDAK LENGKAP",
O5="-11","EVALUASI TIDAK LENGKAP",
O5="-12","EVALUASI TIDAK LENGKAP",
O5="-13","EVALUASI TIDAK LENGKAP",
O5="-21","EVALUASI TIDAK LENGKAP",
O5="-22","EVALUASI TIDAK LENGKAP",
O5="-23","EVALUASI TIDAK LENGKAP",
O5="1--","EVALUASI TIDAK LENGKAP",
O5="2--","EVALUASI TIDAK LENGKAP",
O5="3--","EVALUASI TIDAK LENGKAP",
O5="11-","EVALUASI TIDAK LENGKAP",
O5="12-","EVALUASI TIDAK LENGKAP",
O5="21-","EVALUASI TIDAK LENGKAP",
O5="22-","EVALUASI TIDAK LENGKAP",
O5="-1-","EVALUASI TIDAK LENGKAP",
O5="-2-","EVALUASI TIDAK LENGKAP",
O5="---","BELUM DIISI",
O5="100","EVALUASI TIDAK LENGKAP",
O5="110","EVALUASI TIDAK LENGKAP",
O5="101","EVALUASI TIDAK LENGKAP",
O5="102","EVALUASI TIDAK LENGKAP",
O5="103","EVALUASI TIDAK LENGKAP",
O5="120","EVALUASI TIDAK LENGKAP",
O5="200","EVALUASI TIDAK LENGKAP",
O5="210","EVALUASI TIDAK LENGKAP",
O5="220","EVALUASI TIDAK LENGKAP",
O5="201","EVALUASI TIDAK LENGKAP",
O5="202","EVALUASI TIDAK LENGKAP",
O5="203","EVALUASI TIDAK LENGKAP",
O5="300","EVALUASI TIDAK LENGKAP",
O5="310","EVALUASI TIDAK LENGKAP",
O5="320","EVALUASI TIDAK LENGKAP",
O5="301","EVALUASI TIDAK LENGKAP",
O5="302","EVALUASI TIDAK LENGKAP",
O5="303","EVALUASI TIDAK LENGKAP",
O5="011","EVALUASI TIDAK LENGKAP",
O5="012","EVALUASI TIDAK LENGKAP",
O5="013","EVALUASI TIDAK LENGKAP",
O5="021","EVALUASI TIDAK LENGKAP",
O5="022","EVALUASI TIDAK LENGKAP",
O5="023","EVALUASI TIDAK LENGKAP",
O5="001","EVALUASI TIDAK LENGKAP",
O5="002","EVALUASI TIDAK LENGKAP",
O5="003","EVALUASI TIDAK LENGKAP",
O5="010","EVALUASI TIDAK LENGKAP",
O5="020","EVALUASI TIDAK LENGKAP",
O5="001","EVALUASI TIDAK LENGKAP",
O5="002","EVALUASI TIDAK LENGKAP",
O5="003","EVALUASI TIDAK LENGKAP",
O5="000","TIDAK DILAKUKAN EVALUASI",
O5="0--","EVALUASI TIDAK LENGKAP",
O5="00-","EVALUASI TIDAK LENGKAP",
O5="-0-","EVALUASI TIDAK LENGKAP",
O5="--0","EVALUASI TIDAK LENGKAP"),"EVALUASI BELUM DIISI")</f>
        <v>BELUM DIISI</v>
      </c>
      <c r="Q5" s="181"/>
      <c r="R5" s="181"/>
    </row>
    <row r="6" spans="1:18" ht="85" x14ac:dyDescent="0.2">
      <c r="B6" s="100">
        <v>2</v>
      </c>
      <c r="C6" s="101" t="s">
        <v>715</v>
      </c>
      <c r="D6" s="239"/>
      <c r="E6" s="182" t="str">
        <f>'ACUAN-PENJELASAN KONTROL'!D41</f>
        <v xml:space="preserve">Aplikasi melakukan verikasi kata sandi pada sisi server
salah satunya dapat menggunakan fungsi hash
</v>
      </c>
      <c r="F6" s="182"/>
      <c r="G6" s="182"/>
      <c r="H6" s="193" t="s">
        <v>563</v>
      </c>
      <c r="I6" s="193" t="s">
        <v>563</v>
      </c>
      <c r="J6" s="185"/>
      <c r="K6" s="193" t="s">
        <v>563</v>
      </c>
      <c r="L6" s="100" t="str" cm="1">
        <f t="array" ref="L6">_xlfn.IFS(H6="memadai",1,H6="perlu peningkatan",2,H6="tidak memadai",3,H6="N/A",0,H6="-","-")</f>
        <v>-</v>
      </c>
      <c r="M6" s="100" t="str" cm="1">
        <f t="array" ref="M6">_xlfn.IFS(I6="sesuai dengan desain kontrol",1,I6="tidak sesuai dengan desain kontrol",2,I6="N/A",0,I6="-","-")</f>
        <v>-</v>
      </c>
      <c r="N6" s="100" t="str" cm="1">
        <f t="array" ref="N6">_xlfn.IFS(K6="efektif",1,K6="perlu peningkatan",2,K6="tidak efektif",3,K6="N/A",0,K6="-","-")</f>
        <v>-</v>
      </c>
      <c r="O6" s="100" t="str">
        <f t="shared" ref="O6:O11" si="1">_xlfn.CONCAT(L6,M6,N6)</f>
        <v>---</v>
      </c>
      <c r="P6" s="203" t="str" cm="1">
        <f t="array" ref="P6">_xlfn.IFNA(_xlfn.IFS(
O6="111","MEMADAI",
O6="112","MEMADAI",
O6="113","PERLU PENINGKATAN",
O6="121","PERLU PENINGKATAN",
O6="122","TIDAK MEMADAI",
O6="123","TIDAK MEMADAI",
O6="1-1","TIDAK MEMADAI",
O6="1-2","TIDAK MEMADAI",
O6="1-3","TIDAK MEMADAI",
O6="211","MEMADAI",
O6="212","PERLU PENINGKATAN",
O6="213","TIDAK MEMADAI",
O6="221","TIDAK MEMADAI",
O6="222","TIDAK MEMADAI",
O6="223","TIDAK MEMADAI",
O6="2-1","TIDAK MEMADAI",
O6="2-2","TIDAK MEMADAI",
O6="2-3","TIDAK MEMADAI",
O6="311","TIDAK MEMADAI",
O6="312","TIDAK MEMADAI",
O6="313","TIDAK MEMADAI",
O6="321","TIDAK MEMADAI",
O6="322","TIDAK MEMADAI",
O6="323","TIDAK MEMADAI",
O6="3-1","TIDAK MEMADAI",
O6="3-2","TIDAK MEMADAI",
O6="3-3","TIDAK MEMADAI",
O6="--1","EVALUASI TIDAK LENGKAP",
O6="--2","EVALUASI TIDAK LENGKAP",
O6="--3","EVALUASI TIDAK LENGKAP",
O6="-11","EVALUASI TIDAK LENGKAP",
O6="-12","EVALUASI TIDAK LENGKAP",
O6="-13","EVALUASI TIDAK LENGKAP",
O6="-21","EVALUASI TIDAK LENGKAP",
O6="-22","EVALUASI TIDAK LENGKAP",
O6="-23","EVALUASI TIDAK LENGKAP",
O6="1--","EVALUASI TIDAK LENGKAP",
O6="2--","EVALUASI TIDAK LENGKAP",
O6="3--","EVALUASI TIDAK LENGKAP",
O6="11-","EVALUASI TIDAK LENGKAP",
O6="12-","EVALUASI TIDAK LENGKAP",
O6="21-","EVALUASI TIDAK LENGKAP",
O6="22-","EVALUASI TIDAK LENGKAP",
O6="-1-","EVALUASI TIDAK LENGKAP",
O6="-2-","EVALUASI TIDAK LENGKAP",
O6="---","BELUM DIISI",
O6="100","EVALUASI TIDAK LENGKAP",
O6="110","EVALUASI TIDAK LENGKAP",
O6="101","EVALUASI TIDAK LENGKAP",
O6="102","EVALUASI TIDAK LENGKAP",
O6="103","EVALUASI TIDAK LENGKAP",
O6="120","EVALUASI TIDAK LENGKAP",
O6="200","EVALUASI TIDAK LENGKAP",
O6="210","EVALUASI TIDAK LENGKAP",
O6="220","EVALUASI TIDAK LENGKAP",
O6="201","EVALUASI TIDAK LENGKAP",
O6="202","EVALUASI TIDAK LENGKAP",
O6="203","EVALUASI TIDAK LENGKAP",
O6="300","EVALUASI TIDAK LENGKAP",
O6="310","EVALUASI TIDAK LENGKAP",
O6="320","EVALUASI TIDAK LENGKAP",
O6="301","EVALUASI TIDAK LENGKAP",
O6="302","EVALUASI TIDAK LENGKAP",
O6="303","EVALUASI TIDAK LENGKAP",
O6="011","EVALUASI TIDAK LENGKAP",
O6="012","EVALUASI TIDAK LENGKAP",
O6="013","EVALUASI TIDAK LENGKAP",
O6="021","EVALUASI TIDAK LENGKAP",
O6="022","EVALUASI TIDAK LENGKAP",
O6="023","EVALUASI TIDAK LENGKAP",
O6="001","EVALUASI TIDAK LENGKAP",
O6="002","EVALUASI TIDAK LENGKAP",
O6="003","EVALUASI TIDAK LENGKAP",
O6="010","EVALUASI TIDAK LENGKAP",
O6="020","EVALUASI TIDAK LENGKAP",
O6="001","EVALUASI TIDAK LENGKAP",
O6="002","EVALUASI TIDAK LENGKAP",
O6="003","EVALUASI TIDAK LENGKAP",
O6="000","TIDAK DILAKUKAN EVALUASI",
O6="0--","EVALUASI TIDAK LENGKAP",
O6="00-","EVALUASI TIDAK LENGKAP",
O6="-0-","EVALUASI TIDAK LENGKAP",
O6="--0","EVALUASI TIDAK LENGKAP"),"EVALUASI BELUM DIISI")</f>
        <v>BELUM DIISI</v>
      </c>
      <c r="Q6" s="185"/>
      <c r="R6" s="185"/>
    </row>
    <row r="7" spans="1:18" s="288" customFormat="1" ht="62.25" customHeight="1" x14ac:dyDescent="0.2">
      <c r="B7" s="289">
        <v>3</v>
      </c>
      <c r="C7" s="290" t="s">
        <v>716</v>
      </c>
      <c r="D7" s="291"/>
      <c r="E7" s="292" t="str">
        <f>'ACUAN-PENJELASAN KONTROL'!D42</f>
        <v>Aplikasi menerapkan konfigurasi pada manajemen kata sandi terkait jumlah karakter, kombinasi jenis karakter, dan masa berlaku dari kata sandi</v>
      </c>
      <c r="F7" s="292" t="s">
        <v>833</v>
      </c>
      <c r="G7" s="292" t="s">
        <v>815</v>
      </c>
      <c r="H7" s="293" t="s">
        <v>111</v>
      </c>
      <c r="I7" s="293" t="s">
        <v>109</v>
      </c>
      <c r="J7" s="294" t="s">
        <v>834</v>
      </c>
      <c r="K7" s="293" t="s">
        <v>110</v>
      </c>
      <c r="L7" s="295" cm="1">
        <f t="array" ref="L7">_xlfn.IFS(H7="memadai",1,H7="perlu peningkatan",2,H7="tidak memadai",3,H7="N/A",0,H7="-","-")</f>
        <v>2</v>
      </c>
      <c r="M7" s="295" cm="1">
        <f t="array" ref="M7">_xlfn.IFS(I7="sesuai dengan desain kontrol",1,I7="tidak sesuai dengan desain kontrol",2,I7="N/A",0,I7="-","-")</f>
        <v>1</v>
      </c>
      <c r="N7" s="295" cm="1">
        <f t="array" ref="N7">_xlfn.IFS(K7="efektif",1,K7="perlu peningkatan",2,K7="tidak efektif",3,K7="N/A",0,K7="-","-")</f>
        <v>1</v>
      </c>
      <c r="O7" s="295" t="str">
        <f t="shared" si="1"/>
        <v>211</v>
      </c>
      <c r="P7" s="296" t="str" cm="1">
        <f t="array" ref="P7">_xlfn.IFNA(_xlfn.IFS(
O7="111","MEMADAI",
O7="112","MEMADAI",
O7="113","PERLU PENINGKATAN",
O7="121","PERLU PENINGKATAN",
O7="122","TIDAK MEMADAI",
O7="123","TIDAK MEMADAI",
O7="1-1","TIDAK MEMADAI",
O7="1-2","TIDAK MEMADAI",
O7="1-3","TIDAK MEMADAI",
O7="211","MEMADAI",
O7="212","PERLU PENINGKATAN",
O7="213","TIDAK MEMADAI",
O7="221","TIDAK MEMADAI",
O7="222","TIDAK MEMADAI",
O7="223","TIDAK MEMADAI",
O7="2-1","TIDAK MEMADAI",
O7="2-2","TIDAK MEMADAI",
O7="2-3","TIDAK MEMADAI",
O7="311","TIDAK MEMADAI",
O7="312","TIDAK MEMADAI",
O7="313","TIDAK MEMADAI",
O7="321","TIDAK MEMADAI",
O7="322","TIDAK MEMADAI",
O7="323","TIDAK MEMADAI",
O7="3-1","TIDAK MEMADAI",
O7="3-2","TIDAK MEMADAI",
O7="3-3","TIDAK MEMADAI",
O7="--1","EVALUASI TIDAK LENGKAP",
O7="--2","EVALUASI TIDAK LENGKAP",
O7="--3","EVALUASI TIDAK LENGKAP",
O7="-11","EVALUASI TIDAK LENGKAP",
O7="-12","EVALUASI TIDAK LENGKAP",
O7="-13","EVALUASI TIDAK LENGKAP",
O7="-21","EVALUASI TIDAK LENGKAP",
O7="-22","EVALUASI TIDAK LENGKAP",
O7="-23","EVALUASI TIDAK LENGKAP",
O7="1--","EVALUASI TIDAK LENGKAP",
O7="2--","EVALUASI TIDAK LENGKAP",
O7="3--","EVALUASI TIDAK LENGKAP",
O7="11-","EVALUASI TIDAK LENGKAP",
O7="12-","EVALUASI TIDAK LENGKAP",
O7="21-","EVALUASI TIDAK LENGKAP",
O7="22-","EVALUASI TIDAK LENGKAP",
O7="-1-","EVALUASI TIDAK LENGKAP",
O7="-2-","EVALUASI TIDAK LENGKAP",
O7="---","BELUM DIISI",
O7="100","EVALUASI TIDAK LENGKAP",
O7="110","EVALUASI TIDAK LENGKAP",
O7="101","EVALUASI TIDAK LENGKAP",
O7="102","EVALUASI TIDAK LENGKAP",
O7="103","EVALUASI TIDAK LENGKAP",
O7="120","EVALUASI TIDAK LENGKAP",
O7="200","EVALUASI TIDAK LENGKAP",
O7="210","EVALUASI TIDAK LENGKAP",
O7="220","EVALUASI TIDAK LENGKAP",
O7="201","EVALUASI TIDAK LENGKAP",
O7="202","EVALUASI TIDAK LENGKAP",
O7="203","EVALUASI TIDAK LENGKAP",
O7="300","EVALUASI TIDAK LENGKAP",
O7="310","EVALUASI TIDAK LENGKAP",
O7="320","EVALUASI TIDAK LENGKAP",
O7="301","EVALUASI TIDAK LENGKAP",
O7="302","EVALUASI TIDAK LENGKAP",
O7="303","EVALUASI TIDAK LENGKAP",
O7="011","EVALUASI TIDAK LENGKAP",
O7="012","EVALUASI TIDAK LENGKAP",
O7="013","EVALUASI TIDAK LENGKAP",
O7="021","EVALUASI TIDAK LENGKAP",
O7="022","EVALUASI TIDAK LENGKAP",
O7="023","EVALUASI TIDAK LENGKAP",
O7="001","EVALUASI TIDAK LENGKAP",
O7="002","EVALUASI TIDAK LENGKAP",
O7="003","EVALUASI TIDAK LENGKAP",
O7="010","EVALUASI TIDAK LENGKAP",
O7="020","EVALUASI TIDAK LENGKAP",
O7="001","EVALUASI TIDAK LENGKAP",
O7="002","EVALUASI TIDAK LENGKAP",
O7="003","EVALUASI TIDAK LENGKAP",
O7="000","TIDAK DILAKUKAN EVALUASI",
O7="0--","EVALUASI TIDAK LENGKAP",
O7="00-","EVALUASI TIDAK LENGKAP",
O7="-0-","EVALUASI TIDAK LENGKAP",
O7="--0","EVALUASI TIDAK LENGKAP"),"EVALUASI BELUM DIISI")</f>
        <v>MEMADAI</v>
      </c>
      <c r="Q7" s="297"/>
      <c r="R7" s="294"/>
    </row>
    <row r="8" spans="1:18" ht="34" x14ac:dyDescent="0.2">
      <c r="B8" s="100">
        <v>4</v>
      </c>
      <c r="C8" s="101" t="s">
        <v>191</v>
      </c>
      <c r="D8" s="239"/>
      <c r="E8" s="182" t="str">
        <f>'ACUAN-PENJELASAN KONTROL'!D43</f>
        <v>Aplikasi membatasi percobaan login pada aplikasi</v>
      </c>
      <c r="F8" s="182"/>
      <c r="G8" s="182"/>
      <c r="H8" s="193" t="s">
        <v>563</v>
      </c>
      <c r="I8" s="193" t="s">
        <v>563</v>
      </c>
      <c r="J8" s="185"/>
      <c r="K8" s="193" t="s">
        <v>563</v>
      </c>
      <c r="L8" s="100" t="str" cm="1">
        <f t="array" ref="L8">_xlfn.IFS(H8="memadai",1,H8="perlu peningkatan",2,H8="tidak memadai",3,H8="N/A",0,H8="-","-")</f>
        <v>-</v>
      </c>
      <c r="M8" s="100" t="str" cm="1">
        <f t="array" ref="M8">_xlfn.IFS(I8="sesuai dengan desain kontrol",1,I8="tidak sesuai dengan desain kontrol",2,I8="N/A",0,I8="-","-")</f>
        <v>-</v>
      </c>
      <c r="N8" s="100" t="str" cm="1">
        <f t="array" ref="N8">_xlfn.IFS(K8="efektif",1,K8="perlu peningkatan",2,K8="tidak efektif",3,K8="N/A",0,K8="-","-")</f>
        <v>-</v>
      </c>
      <c r="O8" s="100" t="str">
        <f t="shared" si="1"/>
        <v>---</v>
      </c>
      <c r="P8" s="203" t="str" cm="1">
        <f t="array" ref="P8">_xlfn.IFNA(_xlfn.IFS(
O8="111","MEMADAI",
O8="112","MEMADAI",
O8="113","PERLU PENINGKATAN",
O8="121","PERLU PENINGKATAN",
O8="122","TIDAK MEMADAI",
O8="123","TIDAK MEMADAI",
O8="1-1","TIDAK MEMADAI",
O8="1-2","TIDAK MEMADAI",
O8="1-3","TIDAK MEMADAI",
O8="211","MEMADAI",
O8="212","PERLU PENINGKATAN",
O8="213","TIDAK MEMADAI",
O8="221","TIDAK MEMADAI",
O8="222","TIDAK MEMADAI",
O8="223","TIDAK MEMADAI",
O8="2-1","TIDAK MEMADAI",
O8="2-2","TIDAK MEMADAI",
O8="2-3","TIDAK MEMADAI",
O8="311","TIDAK MEMADAI",
O8="312","TIDAK MEMADAI",
O8="313","TIDAK MEMADAI",
O8="321","TIDAK MEMADAI",
O8="322","TIDAK MEMADAI",
O8="323","TIDAK MEMADAI",
O8="3-1","TIDAK MEMADAI",
O8="3-2","TIDAK MEMADAI",
O8="3-3","TIDAK MEMADAI",
O8="--1","EVALUASI TIDAK LENGKAP",
O8="--2","EVALUASI TIDAK LENGKAP",
O8="--3","EVALUASI TIDAK LENGKAP",
O8="-11","EVALUASI TIDAK LENGKAP",
O8="-12","EVALUASI TIDAK LENGKAP",
O8="-13","EVALUASI TIDAK LENGKAP",
O8="-21","EVALUASI TIDAK LENGKAP",
O8="-22","EVALUASI TIDAK LENGKAP",
O8="-23","EVALUASI TIDAK LENGKAP",
O8="1--","EVALUASI TIDAK LENGKAP",
O8="2--","EVALUASI TIDAK LENGKAP",
O8="3--","EVALUASI TIDAK LENGKAP",
O8="11-","EVALUASI TIDAK LENGKAP",
O8="12-","EVALUASI TIDAK LENGKAP",
O8="21-","EVALUASI TIDAK LENGKAP",
O8="22-","EVALUASI TIDAK LENGKAP",
O8="-1-","EVALUASI TIDAK LENGKAP",
O8="-2-","EVALUASI TIDAK LENGKAP",
O8="---","BELUM DIISI",
O8="100","EVALUASI TIDAK LENGKAP",
O8="110","EVALUASI TIDAK LENGKAP",
O8="101","EVALUASI TIDAK LENGKAP",
O8="102","EVALUASI TIDAK LENGKAP",
O8="103","EVALUASI TIDAK LENGKAP",
O8="120","EVALUASI TIDAK LENGKAP",
O8="200","EVALUASI TIDAK LENGKAP",
O8="210","EVALUASI TIDAK LENGKAP",
O8="220","EVALUASI TIDAK LENGKAP",
O8="201","EVALUASI TIDAK LENGKAP",
O8="202","EVALUASI TIDAK LENGKAP",
O8="203","EVALUASI TIDAK LENGKAP",
O8="300","EVALUASI TIDAK LENGKAP",
O8="310","EVALUASI TIDAK LENGKAP",
O8="320","EVALUASI TIDAK LENGKAP",
O8="301","EVALUASI TIDAK LENGKAP",
O8="302","EVALUASI TIDAK LENGKAP",
O8="303","EVALUASI TIDAK LENGKAP",
O8="011","EVALUASI TIDAK LENGKAP",
O8="012","EVALUASI TIDAK LENGKAP",
O8="013","EVALUASI TIDAK LENGKAP",
O8="021","EVALUASI TIDAK LENGKAP",
O8="022","EVALUASI TIDAK LENGKAP",
O8="023","EVALUASI TIDAK LENGKAP",
O8="001","EVALUASI TIDAK LENGKAP",
O8="002","EVALUASI TIDAK LENGKAP",
O8="003","EVALUASI TIDAK LENGKAP",
O8="010","EVALUASI TIDAK LENGKAP",
O8="020","EVALUASI TIDAK LENGKAP",
O8="001","EVALUASI TIDAK LENGKAP",
O8="002","EVALUASI TIDAK LENGKAP",
O8="003","EVALUASI TIDAK LENGKAP",
O8="000","TIDAK DILAKUKAN EVALUASI",
O8="0--","EVALUASI TIDAK LENGKAP",
O8="00-","EVALUASI TIDAK LENGKAP",
O8="-0-","EVALUASI TIDAK LENGKAP",
O8="--0","EVALUASI TIDAK LENGKAP"),"EVALUASI BELUM DIISI")</f>
        <v>BELUM DIISI</v>
      </c>
      <c r="Q8" s="185"/>
      <c r="R8" s="185"/>
    </row>
    <row r="9" spans="1:18" ht="34" x14ac:dyDescent="0.2">
      <c r="B9" s="108">
        <v>5</v>
      </c>
      <c r="C9" s="99" t="s">
        <v>717</v>
      </c>
      <c r="D9" s="238"/>
      <c r="E9" s="181" t="str">
        <f>'ACUAN-PENJELASAN KONTROL'!D44</f>
        <v>Aplikasi memiliki fungsi untuk pergantian password</v>
      </c>
      <c r="F9" s="181"/>
      <c r="G9" s="181"/>
      <c r="H9" s="213" t="s">
        <v>563</v>
      </c>
      <c r="I9" s="213" t="s">
        <v>563</v>
      </c>
      <c r="J9" s="184"/>
      <c r="K9" s="213" t="s">
        <v>563</v>
      </c>
      <c r="L9" s="98" t="str" cm="1">
        <f t="array" ref="L9">_xlfn.IFS(H9="memadai",1,H9="perlu peningkatan",2,H9="tidak memadai",3,H9="N/A",0,H9="-","-")</f>
        <v>-</v>
      </c>
      <c r="M9" s="98" t="str" cm="1">
        <f t="array" ref="M9">_xlfn.IFS(I9="sesuai dengan desain kontrol",1,I9="tidak sesuai dengan desain kontrol",2,I9="N/A",0,I9="-","-")</f>
        <v>-</v>
      </c>
      <c r="N9" s="98" t="str" cm="1">
        <f t="array" ref="N9">_xlfn.IFS(K9="efektif",1,K9="perlu peningkatan",2,K9="tidak efektif",3,K9="N/A",0,K9="-","-")</f>
        <v>-</v>
      </c>
      <c r="O9" s="98" t="str">
        <f t="shared" si="1"/>
        <v>---</v>
      </c>
      <c r="P9" s="201" t="str" cm="1">
        <f t="array" ref="P9">_xlfn.IFNA(_xlfn.IFS(
O9="111","MEMADAI",
O9="112","MEMADAI",
O9="113","PERLU PENINGKATAN",
O9="121","PERLU PENINGKATAN",
O9="122","TIDAK MEMADAI",
O9="123","TIDAK MEMADAI",
O9="1-1","TIDAK MEMADAI",
O9="1-2","TIDAK MEMADAI",
O9="1-3","TIDAK MEMADAI",
O9="211","MEMADAI",
O9="212","PERLU PENINGKATAN",
O9="213","TIDAK MEMADAI",
O9="221","TIDAK MEMADAI",
O9="222","TIDAK MEMADAI",
O9="223","TIDAK MEMADAI",
O9="2-1","TIDAK MEMADAI",
O9="2-2","TIDAK MEMADAI",
O9="2-3","TIDAK MEMADAI",
O9="311","TIDAK MEMADAI",
O9="312","TIDAK MEMADAI",
O9="313","TIDAK MEMADAI",
O9="321","TIDAK MEMADAI",
O9="322","TIDAK MEMADAI",
O9="323","TIDAK MEMADAI",
O9="3-1","TIDAK MEMADAI",
O9="3-2","TIDAK MEMADAI",
O9="3-3","TIDAK MEMADAI",
O9="--1","EVALUASI TIDAK LENGKAP",
O9="--2","EVALUASI TIDAK LENGKAP",
O9="--3","EVALUASI TIDAK LENGKAP",
O9="-11","EVALUASI TIDAK LENGKAP",
O9="-12","EVALUASI TIDAK LENGKAP",
O9="-13","EVALUASI TIDAK LENGKAP",
O9="-21","EVALUASI TIDAK LENGKAP",
O9="-22","EVALUASI TIDAK LENGKAP",
O9="-23","EVALUASI TIDAK LENGKAP",
O9="1--","EVALUASI TIDAK LENGKAP",
O9="2--","EVALUASI TIDAK LENGKAP",
O9="3--","EVALUASI TIDAK LENGKAP",
O9="11-","EVALUASI TIDAK LENGKAP",
O9="12-","EVALUASI TIDAK LENGKAP",
O9="21-","EVALUASI TIDAK LENGKAP",
O9="22-","EVALUASI TIDAK LENGKAP",
O9="-1-","EVALUASI TIDAK LENGKAP",
O9="-2-","EVALUASI TIDAK LENGKAP",
O9="---","BELUM DIISI",
O9="100","EVALUASI TIDAK LENGKAP",
O9="110","EVALUASI TIDAK LENGKAP",
O9="101","EVALUASI TIDAK LENGKAP",
O9="102","EVALUASI TIDAK LENGKAP",
O9="103","EVALUASI TIDAK LENGKAP",
O9="120","EVALUASI TIDAK LENGKAP",
O9="200","EVALUASI TIDAK LENGKAP",
O9="210","EVALUASI TIDAK LENGKAP",
O9="220","EVALUASI TIDAK LENGKAP",
O9="201","EVALUASI TIDAK LENGKAP",
O9="202","EVALUASI TIDAK LENGKAP",
O9="203","EVALUASI TIDAK LENGKAP",
O9="300","EVALUASI TIDAK LENGKAP",
O9="310","EVALUASI TIDAK LENGKAP",
O9="320","EVALUASI TIDAK LENGKAP",
O9="301","EVALUASI TIDAK LENGKAP",
O9="302","EVALUASI TIDAK LENGKAP",
O9="303","EVALUASI TIDAK LENGKAP",
O9="011","EVALUASI TIDAK LENGKAP",
O9="012","EVALUASI TIDAK LENGKAP",
O9="013","EVALUASI TIDAK LENGKAP",
O9="021","EVALUASI TIDAK LENGKAP",
O9="022","EVALUASI TIDAK LENGKAP",
O9="023","EVALUASI TIDAK LENGKAP",
O9="001","EVALUASI TIDAK LENGKAP",
O9="002","EVALUASI TIDAK LENGKAP",
O9="003","EVALUASI TIDAK LENGKAP",
O9="010","EVALUASI TIDAK LENGKAP",
O9="020","EVALUASI TIDAK LENGKAP",
O9="001","EVALUASI TIDAK LENGKAP",
O9="002","EVALUASI TIDAK LENGKAP",
O9="003","EVALUASI TIDAK LENGKAP",
O9="000","TIDAK DILAKUKAN EVALUASI",
O9="0--","EVALUASI TIDAK LENGKAP",
O9="00-","EVALUASI TIDAK LENGKAP",
O9="-0-","EVALUASI TIDAK LENGKAP",
O9="--0","EVALUASI TIDAK LENGKAP"),"EVALUASI BELUM DIISI")</f>
        <v>BELUM DIISI</v>
      </c>
      <c r="Q9" s="186"/>
      <c r="R9" s="184"/>
    </row>
    <row r="10" spans="1:18" ht="51" x14ac:dyDescent="0.2">
      <c r="B10" s="100">
        <v>6</v>
      </c>
      <c r="C10" s="101" t="s">
        <v>718</v>
      </c>
      <c r="D10" s="239"/>
      <c r="E10" s="182" t="str">
        <f>'ACUAN-PENJELASAN KONTROL'!D45</f>
        <v>Aplikasi menerapkan fungsi hash untuk keamanan password yang tersimpan pada database aplikasi</v>
      </c>
      <c r="F10" s="182"/>
      <c r="G10" s="182"/>
      <c r="H10" s="193" t="s">
        <v>563</v>
      </c>
      <c r="I10" s="193" t="s">
        <v>563</v>
      </c>
      <c r="J10" s="185"/>
      <c r="K10" s="193" t="s">
        <v>563</v>
      </c>
      <c r="L10" s="100" t="str" cm="1">
        <f t="array" ref="L10">_xlfn.IFS(H10="memadai",1,H10="perlu peningkatan",2,H10="tidak memadai",3,H10="N/A",0,H10="-","-")</f>
        <v>-</v>
      </c>
      <c r="M10" s="100" t="str" cm="1">
        <f t="array" ref="M10">_xlfn.IFS(I10="sesuai dengan desain kontrol",1,I10="tidak sesuai dengan desain kontrol",2,I10="N/A",0,I10="-","-")</f>
        <v>-</v>
      </c>
      <c r="N10" s="100" t="str" cm="1">
        <f t="array" ref="N10">_xlfn.IFS(K10="efektif",1,K10="perlu peningkatan",2,K10="tidak efektif",3,K10="N/A",0,K10="-","-")</f>
        <v>-</v>
      </c>
      <c r="O10" s="100" t="str">
        <f t="shared" si="1"/>
        <v>---</v>
      </c>
      <c r="P10" s="203" t="str" cm="1">
        <f t="array" ref="P10">_xlfn.IFNA(_xlfn.IFS(
O10="111","MEMADAI",
O10="112","MEMADAI",
O10="113","PERLU PENINGKATAN",
O10="121","PERLU PENINGKATAN",
O10="122","TIDAK MEMADAI",
O10="123","TIDAK MEMADAI",
O10="1-1","TIDAK MEMADAI",
O10="1-2","TIDAK MEMADAI",
O10="1-3","TIDAK MEMADAI",
O10="211","MEMADAI",
O10="212","PERLU PENINGKATAN",
O10="213","TIDAK MEMADAI",
O10="221","TIDAK MEMADAI",
O10="222","TIDAK MEMADAI",
O10="223","TIDAK MEMADAI",
O10="2-1","TIDAK MEMADAI",
O10="2-2","TIDAK MEMADAI",
O10="2-3","TIDAK MEMADAI",
O10="311","TIDAK MEMADAI",
O10="312","TIDAK MEMADAI",
O10="313","TIDAK MEMADAI",
O10="321","TIDAK MEMADAI",
O10="322","TIDAK MEMADAI",
O10="323","TIDAK MEMADAI",
O10="3-1","TIDAK MEMADAI",
O10="3-2","TIDAK MEMADAI",
O10="3-3","TIDAK MEMADAI",
O10="--1","EVALUASI TIDAK LENGKAP",
O10="--2","EVALUASI TIDAK LENGKAP",
O10="--3","EVALUASI TIDAK LENGKAP",
O10="-11","EVALUASI TIDAK LENGKAP",
O10="-12","EVALUASI TIDAK LENGKAP",
O10="-13","EVALUASI TIDAK LENGKAP",
O10="-21","EVALUASI TIDAK LENGKAP",
O10="-22","EVALUASI TIDAK LENGKAP",
O10="-23","EVALUASI TIDAK LENGKAP",
O10="1--","EVALUASI TIDAK LENGKAP",
O10="2--","EVALUASI TIDAK LENGKAP",
O10="3--","EVALUASI TIDAK LENGKAP",
O10="11-","EVALUASI TIDAK LENGKAP",
O10="12-","EVALUASI TIDAK LENGKAP",
O10="21-","EVALUASI TIDAK LENGKAP",
O10="22-","EVALUASI TIDAK LENGKAP",
O10="-1-","EVALUASI TIDAK LENGKAP",
O10="-2-","EVALUASI TIDAK LENGKAP",
O10="---","BELUM DIISI",
O10="100","EVALUASI TIDAK LENGKAP",
O10="110","EVALUASI TIDAK LENGKAP",
O10="101","EVALUASI TIDAK LENGKAP",
O10="102","EVALUASI TIDAK LENGKAP",
O10="103","EVALUASI TIDAK LENGKAP",
O10="120","EVALUASI TIDAK LENGKAP",
O10="200","EVALUASI TIDAK LENGKAP",
O10="210","EVALUASI TIDAK LENGKAP",
O10="220","EVALUASI TIDAK LENGKAP",
O10="201","EVALUASI TIDAK LENGKAP",
O10="202","EVALUASI TIDAK LENGKAP",
O10="203","EVALUASI TIDAK LENGKAP",
O10="300","EVALUASI TIDAK LENGKAP",
O10="310","EVALUASI TIDAK LENGKAP",
O10="320","EVALUASI TIDAK LENGKAP",
O10="301","EVALUASI TIDAK LENGKAP",
O10="302","EVALUASI TIDAK LENGKAP",
O10="303","EVALUASI TIDAK LENGKAP",
O10="011","EVALUASI TIDAK LENGKAP",
O10="012","EVALUASI TIDAK LENGKAP",
O10="013","EVALUASI TIDAK LENGKAP",
O10="021","EVALUASI TIDAK LENGKAP",
O10="022","EVALUASI TIDAK LENGKAP",
O10="023","EVALUASI TIDAK LENGKAP",
O10="001","EVALUASI TIDAK LENGKAP",
O10="002","EVALUASI TIDAK LENGKAP",
O10="003","EVALUASI TIDAK LENGKAP",
O10="010","EVALUASI TIDAK LENGKAP",
O10="020","EVALUASI TIDAK LENGKAP",
O10="001","EVALUASI TIDAK LENGKAP",
O10="002","EVALUASI TIDAK LENGKAP",
O10="003","EVALUASI TIDAK LENGKAP",
O10="000","TIDAK DILAKUKAN EVALUASI",
O10="0--","EVALUASI TIDAK LENGKAP",
O10="00-","EVALUASI TIDAK LENGKAP",
O10="-0-","EVALUASI TIDAK LENGKAP",
O10="--0","EVALUASI TIDAK LENGKAP"),"EVALUASI BELUM DIISI")</f>
        <v>BELUM DIISI</v>
      </c>
      <c r="Q10" s="185"/>
      <c r="R10" s="185"/>
    </row>
    <row r="11" spans="1:18" ht="51" x14ac:dyDescent="0.2">
      <c r="B11" s="108">
        <v>7</v>
      </c>
      <c r="C11" s="99" t="s">
        <v>719</v>
      </c>
      <c r="D11" s="238"/>
      <c r="E11" s="181" t="str">
        <f>'ACUAN-PENJELASAN KONTROL'!D46</f>
        <v>Aplikasi menerapkan protokol TLS untuk keamanan jalur komunikasi</v>
      </c>
      <c r="F11" s="181"/>
      <c r="G11" s="181"/>
      <c r="H11" s="213" t="s">
        <v>563</v>
      </c>
      <c r="I11" s="213" t="s">
        <v>563</v>
      </c>
      <c r="J11" s="184"/>
      <c r="K11" s="213" t="s">
        <v>563</v>
      </c>
      <c r="L11" s="98" t="str" cm="1">
        <f t="array" ref="L11">_xlfn.IFS(H11="memadai",1,H11="perlu peningkatan",2,H11="tidak memadai",3,H11="N/A",0,H11="-","-")</f>
        <v>-</v>
      </c>
      <c r="M11" s="98" t="str" cm="1">
        <f t="array" ref="M11">_xlfn.IFS(I11="sesuai dengan desain kontrol",1,I11="tidak sesuai dengan desain kontrol",2,I11="N/A",0,I11="-","-")</f>
        <v>-</v>
      </c>
      <c r="N11" s="98" t="str" cm="1">
        <f t="array" ref="N11">_xlfn.IFS(K11="efektif",1,K11="perlu peningkatan",2,K11="tidak efektif",3,K11="N/A",0,K11="-","-")</f>
        <v>-</v>
      </c>
      <c r="O11" s="98" t="str">
        <f t="shared" si="1"/>
        <v>---</v>
      </c>
      <c r="P11" s="201" t="str" cm="1">
        <f t="array" ref="P11">_xlfn.IFNA(_xlfn.IFS(
O11="111","MEMADAI",
O11="112","MEMADAI",
O11="113","PERLU PENINGKATAN",
O11="121","PERLU PENINGKATAN",
O11="122","TIDAK MEMADAI",
O11="123","TIDAK MEMADAI",
O11="1-1","TIDAK MEMADAI",
O11="1-2","TIDAK MEMADAI",
O11="1-3","TIDAK MEMADAI",
O11="211","MEMADAI",
O11="212","PERLU PENINGKATAN",
O11="213","TIDAK MEMADAI",
O11="221","TIDAK MEMADAI",
O11="222","TIDAK MEMADAI",
O11="223","TIDAK MEMADAI",
O11="2-1","TIDAK MEMADAI",
O11="2-2","TIDAK MEMADAI",
O11="2-3","TIDAK MEMADAI",
O11="311","TIDAK MEMADAI",
O11="312","TIDAK MEMADAI",
O11="313","TIDAK MEMADAI",
O11="321","TIDAK MEMADAI",
O11="322","TIDAK MEMADAI",
O11="323","TIDAK MEMADAI",
O11="3-1","TIDAK MEMADAI",
O11="3-2","TIDAK MEMADAI",
O11="3-3","TIDAK MEMADAI",
O11="--1","EVALUASI TIDAK LENGKAP",
O11="--2","EVALUASI TIDAK LENGKAP",
O11="--3","EVALUASI TIDAK LENGKAP",
O11="-11","EVALUASI TIDAK LENGKAP",
O11="-12","EVALUASI TIDAK LENGKAP",
O11="-13","EVALUASI TIDAK LENGKAP",
O11="-21","EVALUASI TIDAK LENGKAP",
O11="-22","EVALUASI TIDAK LENGKAP",
O11="-23","EVALUASI TIDAK LENGKAP",
O11="1--","EVALUASI TIDAK LENGKAP",
O11="2--","EVALUASI TIDAK LENGKAP",
O11="3--","EVALUASI TIDAK LENGKAP",
O11="11-","EVALUASI TIDAK LENGKAP",
O11="12-","EVALUASI TIDAK LENGKAP",
O11="21-","EVALUASI TIDAK LENGKAP",
O11="22-","EVALUASI TIDAK LENGKAP",
O11="-1-","EVALUASI TIDAK LENGKAP",
O11="-2-","EVALUASI TIDAK LENGKAP",
O11="---","BELUM DIISI",
O11="100","EVALUASI TIDAK LENGKAP",
O11="110","EVALUASI TIDAK LENGKAP",
O11="101","EVALUASI TIDAK LENGKAP",
O11="102","EVALUASI TIDAK LENGKAP",
O11="103","EVALUASI TIDAK LENGKAP",
O11="120","EVALUASI TIDAK LENGKAP",
O11="200","EVALUASI TIDAK LENGKAP",
O11="210","EVALUASI TIDAK LENGKAP",
O11="220","EVALUASI TIDAK LENGKAP",
O11="201","EVALUASI TIDAK LENGKAP",
O11="202","EVALUASI TIDAK LENGKAP",
O11="203","EVALUASI TIDAK LENGKAP",
O11="300","EVALUASI TIDAK LENGKAP",
O11="310","EVALUASI TIDAK LENGKAP",
O11="320","EVALUASI TIDAK LENGKAP",
O11="301","EVALUASI TIDAK LENGKAP",
O11="302","EVALUASI TIDAK LENGKAP",
O11="303","EVALUASI TIDAK LENGKAP",
O11="011","EVALUASI TIDAK LENGKAP",
O11="012","EVALUASI TIDAK LENGKAP",
O11="013","EVALUASI TIDAK LENGKAP",
O11="021","EVALUASI TIDAK LENGKAP",
O11="022","EVALUASI TIDAK LENGKAP",
O11="023","EVALUASI TIDAK LENGKAP",
O11="001","EVALUASI TIDAK LENGKAP",
O11="002","EVALUASI TIDAK LENGKAP",
O11="003","EVALUASI TIDAK LENGKAP",
O11="010","EVALUASI TIDAK LENGKAP",
O11="020","EVALUASI TIDAK LENGKAP",
O11="001","EVALUASI TIDAK LENGKAP",
O11="002","EVALUASI TIDAK LENGKAP",
O11="003","EVALUASI TIDAK LENGKAP",
O11="000","TIDAK DILAKUKAN EVALUASI",
O11="0--","EVALUASI TIDAK LENGKAP",
O11="00-","EVALUASI TIDAK LENGKAP",
O11="-0-","EVALUASI TIDAK LENGKAP",
O11="--0","EVALUASI TIDAK LENGKAP"),"EVALUASI BELUM DIISI")</f>
        <v>BELUM DIISI</v>
      </c>
      <c r="Q11" s="186"/>
      <c r="R11" s="184"/>
    </row>
    <row r="12" spans="1:18" ht="40" x14ac:dyDescent="0.2">
      <c r="B12" s="104" t="s">
        <v>192</v>
      </c>
      <c r="C12" s="206"/>
      <c r="D12" s="237" t="s">
        <v>193</v>
      </c>
      <c r="E12" s="183"/>
      <c r="F12" s="183"/>
      <c r="G12" s="183"/>
      <c r="H12" s="194"/>
      <c r="I12" s="194"/>
      <c r="J12" s="183"/>
      <c r="K12" s="194"/>
      <c r="L12" s="97"/>
      <c r="M12" s="97"/>
      <c r="N12" s="97"/>
      <c r="O12" s="97"/>
      <c r="P12" s="188"/>
      <c r="Q12" s="183"/>
      <c r="R12" s="183"/>
    </row>
    <row r="13" spans="1:18" ht="34" x14ac:dyDescent="0.2">
      <c r="B13" s="98">
        <v>8</v>
      </c>
      <c r="C13" s="99" t="s">
        <v>720</v>
      </c>
      <c r="D13" s="238"/>
      <c r="E13" s="181" t="str">
        <f>'ACUAN-PENJELASAN KONTROL'!D48</f>
        <v>aplikasi menggunakan pengedalian sesi untuk mengatur interaksi antara user ke server</v>
      </c>
      <c r="F13" s="181"/>
      <c r="G13" s="181"/>
      <c r="H13" s="213" t="s">
        <v>563</v>
      </c>
      <c r="I13" s="213" t="s">
        <v>563</v>
      </c>
      <c r="J13" s="181" t="s">
        <v>190</v>
      </c>
      <c r="K13" s="213" t="s">
        <v>563</v>
      </c>
      <c r="L13" s="98" t="str" cm="1">
        <f t="array" ref="L13">_xlfn.IFS(H13="memadai",1,H13="perlu peningkatan",2,H13="tidak memadai",3,H13="N/A",0,H13="-","-")</f>
        <v>-</v>
      </c>
      <c r="M13" s="98" t="str" cm="1">
        <f t="array" ref="M13">_xlfn.IFS(I13="sesuai dengan desain kontrol",1,I13="tidak sesuai dengan desain kontrol",2,I13="N/A",0,I13="-","-")</f>
        <v>-</v>
      </c>
      <c r="N13" s="98" t="str" cm="1">
        <f t="array" ref="N13">_xlfn.IFS(K13="efektif",1,K13="perlu peningkatan",2,K13="tidak efektif",3,K13="N/A",0,K13="-","-")</f>
        <v>-</v>
      </c>
      <c r="O13" s="98" t="str">
        <f t="shared" ref="O13" si="2">_xlfn.CONCAT(L13,M13,N13)</f>
        <v>---</v>
      </c>
      <c r="P13" s="201" t="str" cm="1">
        <f t="array" ref="P13">_xlfn.IFNA(_xlfn.IFS(
O13="111","MEMADAI",
O13="112","MEMADAI",
O13="113","PERLU PENINGKATAN",
O13="121","PERLU PENINGKATAN",
O13="122","TIDAK MEMADAI",
O13="123","TIDAK MEMADAI",
O13="1-1","TIDAK MEMADAI",
O13="1-2","TIDAK MEMADAI",
O13="1-3","TIDAK MEMADAI",
O13="211","MEMADAI",
O13="212","PERLU PENINGKATAN",
O13="213","TIDAK MEMADAI",
O13="221","TIDAK MEMADAI",
O13="222","TIDAK MEMADAI",
O13="223","TIDAK MEMADAI",
O13="2-1","TIDAK MEMADAI",
O13="2-2","TIDAK MEMADAI",
O13="2-3","TIDAK MEMADAI",
O13="311","TIDAK MEMADAI",
O13="312","TIDAK MEMADAI",
O13="313","TIDAK MEMADAI",
O13="321","TIDAK MEMADAI",
O13="322","TIDAK MEMADAI",
O13="323","TIDAK MEMADAI",
O13="3-1","TIDAK MEMADAI",
O13="3-2","TIDAK MEMADAI",
O13="3-3","TIDAK MEMADAI",
O13="--1","EVALUASI TIDAK LENGKAP",
O13="--2","EVALUASI TIDAK LENGKAP",
O13="--3","EVALUASI TIDAK LENGKAP",
O13="-11","EVALUASI TIDAK LENGKAP",
O13="-12","EVALUASI TIDAK LENGKAP",
O13="-13","EVALUASI TIDAK LENGKAP",
O13="-21","EVALUASI TIDAK LENGKAP",
O13="-22","EVALUASI TIDAK LENGKAP",
O13="-23","EVALUASI TIDAK LENGKAP",
O13="1--","EVALUASI TIDAK LENGKAP",
O13="2--","EVALUASI TIDAK LENGKAP",
O13="3--","EVALUASI TIDAK LENGKAP",
O13="11-","EVALUASI TIDAK LENGKAP",
O13="12-","EVALUASI TIDAK LENGKAP",
O13="21-","EVALUASI TIDAK LENGKAP",
O13="22-","EVALUASI TIDAK LENGKAP",
O13="-1-","EVALUASI TIDAK LENGKAP",
O13="-2-","EVALUASI TIDAK LENGKAP",
O13="---","BELUM DIISI",
O13="100","EVALUASI TIDAK LENGKAP",
O13="110","EVALUASI TIDAK LENGKAP",
O13="101","EVALUASI TIDAK LENGKAP",
O13="102","EVALUASI TIDAK LENGKAP",
O13="103","EVALUASI TIDAK LENGKAP",
O13="120","EVALUASI TIDAK LENGKAP",
O13="200","EVALUASI TIDAK LENGKAP",
O13="210","EVALUASI TIDAK LENGKAP",
O13="220","EVALUASI TIDAK LENGKAP",
O13="201","EVALUASI TIDAK LENGKAP",
O13="202","EVALUASI TIDAK LENGKAP",
O13="203","EVALUASI TIDAK LENGKAP",
O13="300","EVALUASI TIDAK LENGKAP",
O13="310","EVALUASI TIDAK LENGKAP",
O13="320","EVALUASI TIDAK LENGKAP",
O13="301","EVALUASI TIDAK LENGKAP",
O13="302","EVALUASI TIDAK LENGKAP",
O13="303","EVALUASI TIDAK LENGKAP",
O13="011","EVALUASI TIDAK LENGKAP",
O13="012","EVALUASI TIDAK LENGKAP",
O13="013","EVALUASI TIDAK LENGKAP",
O13="021","EVALUASI TIDAK LENGKAP",
O13="022","EVALUASI TIDAK LENGKAP",
O13="023","EVALUASI TIDAK LENGKAP",
O13="001","EVALUASI TIDAK LENGKAP",
O13="002","EVALUASI TIDAK LENGKAP",
O13="003","EVALUASI TIDAK LENGKAP",
O13="010","EVALUASI TIDAK LENGKAP",
O13="020","EVALUASI TIDAK LENGKAP",
O13="001","EVALUASI TIDAK LENGKAP",
O13="002","EVALUASI TIDAK LENGKAP",
O13="003","EVALUASI TIDAK LENGKAP",
O13="000","TIDAK DILAKUKAN EVALUASI",
O13="0--","EVALUASI TIDAK LENGKAP",
O13="00-","EVALUASI TIDAK LENGKAP",
O13="-0-","EVALUASI TIDAK LENGKAP",
O13="--0","EVALUASI TIDAK LENGKAP"),"EVALUASI BELUM DIISI")</f>
        <v>BELUM DIISI</v>
      </c>
      <c r="Q13" s="186"/>
      <c r="R13" s="184"/>
    </row>
    <row r="14" spans="1:18" ht="102" x14ac:dyDescent="0.2">
      <c r="B14" s="100">
        <v>9</v>
      </c>
      <c r="C14" s="101" t="s">
        <v>317</v>
      </c>
      <c r="D14" s="239"/>
      <c r="E14" s="182" t="str">
        <f>'ACUAN-PENJELASAN KONTROL'!D49</f>
        <v xml:space="preserve">Menggunakan pengendalian sesi yang disediakan oleh kerangka kerja aplikasi berarti memanfaatkan fitur dan mekanisme manajemen sesi yang sudah disediakan oleh kerangka kerja (framework) yang digunakan dalam pengembangan aplikasi. </v>
      </c>
      <c r="F14" s="182"/>
      <c r="G14" s="182"/>
      <c r="H14" s="193" t="s">
        <v>563</v>
      </c>
      <c r="I14" s="193" t="s">
        <v>563</v>
      </c>
      <c r="J14" s="185"/>
      <c r="K14" s="193" t="s">
        <v>563</v>
      </c>
      <c r="L14" s="100" t="str" cm="1">
        <f t="array" ref="L14">_xlfn.IFS(H14="memadai",1,H14="perlu peningkatan",2,H14="tidak memadai",3,H14="N/A",0,H14="-","-")</f>
        <v>-</v>
      </c>
      <c r="M14" s="100" t="str" cm="1">
        <f t="array" ref="M14">_xlfn.IFS(I14="sesuai dengan desain kontrol",1,I14="tidak sesuai dengan desain kontrol",2,I14="N/A",0,I14="-","-")</f>
        <v>-</v>
      </c>
      <c r="N14" s="100" t="str" cm="1">
        <f t="array" ref="N14">_xlfn.IFS(K14="efektif",1,K14="perlu peningkatan",2,K14="tidak efektif",3,K14="N/A",0,K14="-","-")</f>
        <v>-</v>
      </c>
      <c r="O14" s="100" t="str">
        <f t="shared" ref="O14:O19" si="3">_xlfn.CONCAT(L14,M14,N14)</f>
        <v>---</v>
      </c>
      <c r="P14" s="203" t="str" cm="1">
        <f t="array" ref="P14">_xlfn.IFNA(_xlfn.IFS(
O14="111","MEMADAI",
O14="112","MEMADAI",
O14="113","PERLU PENINGKATAN",
O14="121","PERLU PENINGKATAN",
O14="122","TIDAK MEMADAI",
O14="123","TIDAK MEMADAI",
O14="1-1","TIDAK MEMADAI",
O14="1-2","TIDAK MEMADAI",
O14="1-3","TIDAK MEMADAI",
O14="211","MEMADAI",
O14="212","PERLU PENINGKATAN",
O14="213","TIDAK MEMADAI",
O14="221","TIDAK MEMADAI",
O14="222","TIDAK MEMADAI",
O14="223","TIDAK MEMADAI",
O14="2-1","TIDAK MEMADAI",
O14="2-2","TIDAK MEMADAI",
O14="2-3","TIDAK MEMADAI",
O14="311","TIDAK MEMADAI",
O14="312","TIDAK MEMADAI",
O14="313","TIDAK MEMADAI",
O14="321","TIDAK MEMADAI",
O14="322","TIDAK MEMADAI",
O14="323","TIDAK MEMADAI",
O14="3-1","TIDAK MEMADAI",
O14="3-2","TIDAK MEMADAI",
O14="3-3","TIDAK MEMADAI",
O14="--1","EVALUASI TIDAK LENGKAP",
O14="--2","EVALUASI TIDAK LENGKAP",
O14="--3","EVALUASI TIDAK LENGKAP",
O14="-11","EVALUASI TIDAK LENGKAP",
O14="-12","EVALUASI TIDAK LENGKAP",
O14="-13","EVALUASI TIDAK LENGKAP",
O14="-21","EVALUASI TIDAK LENGKAP",
O14="-22","EVALUASI TIDAK LENGKAP",
O14="-23","EVALUASI TIDAK LENGKAP",
O14="1--","EVALUASI TIDAK LENGKAP",
O14="2--","EVALUASI TIDAK LENGKAP",
O14="3--","EVALUASI TIDAK LENGKAP",
O14="11-","EVALUASI TIDAK LENGKAP",
O14="12-","EVALUASI TIDAK LENGKAP",
O14="21-","EVALUASI TIDAK LENGKAP",
O14="22-","EVALUASI TIDAK LENGKAP",
O14="-1-","EVALUASI TIDAK LENGKAP",
O14="-2-","EVALUASI TIDAK LENGKAP",
O14="---","BELUM DIISI",
O14="100","EVALUASI TIDAK LENGKAP",
O14="110","EVALUASI TIDAK LENGKAP",
O14="101","EVALUASI TIDAK LENGKAP",
O14="102","EVALUASI TIDAK LENGKAP",
O14="103","EVALUASI TIDAK LENGKAP",
O14="120","EVALUASI TIDAK LENGKAP",
O14="200","EVALUASI TIDAK LENGKAP",
O14="210","EVALUASI TIDAK LENGKAP",
O14="220","EVALUASI TIDAK LENGKAP",
O14="201","EVALUASI TIDAK LENGKAP",
O14="202","EVALUASI TIDAK LENGKAP",
O14="203","EVALUASI TIDAK LENGKAP",
O14="300","EVALUASI TIDAK LENGKAP",
O14="310","EVALUASI TIDAK LENGKAP",
O14="320","EVALUASI TIDAK LENGKAP",
O14="301","EVALUASI TIDAK LENGKAP",
O14="302","EVALUASI TIDAK LENGKAP",
O14="303","EVALUASI TIDAK LENGKAP",
O14="011","EVALUASI TIDAK LENGKAP",
O14="012","EVALUASI TIDAK LENGKAP",
O14="013","EVALUASI TIDAK LENGKAP",
O14="021","EVALUASI TIDAK LENGKAP",
O14="022","EVALUASI TIDAK LENGKAP",
O14="023","EVALUASI TIDAK LENGKAP",
O14="001","EVALUASI TIDAK LENGKAP",
O14="002","EVALUASI TIDAK LENGKAP",
O14="003","EVALUASI TIDAK LENGKAP",
O14="010","EVALUASI TIDAK LENGKAP",
O14="020","EVALUASI TIDAK LENGKAP",
O14="001","EVALUASI TIDAK LENGKAP",
O14="002","EVALUASI TIDAK LENGKAP",
O14="003","EVALUASI TIDAK LENGKAP",
O14="000","TIDAK DILAKUKAN EVALUASI",
O14="0--","EVALUASI TIDAK LENGKAP",
O14="00-","EVALUASI TIDAK LENGKAP",
O14="-0-","EVALUASI TIDAK LENGKAP",
O14="--0","EVALUASI TIDAK LENGKAP"),"EVALUASI BELUM DIISI")</f>
        <v>BELUM DIISI</v>
      </c>
      <c r="Q14" s="185"/>
      <c r="R14" s="185"/>
    </row>
    <row r="15" spans="1:18" s="288" customFormat="1" ht="68" x14ac:dyDescent="0.2">
      <c r="B15" s="295">
        <v>10</v>
      </c>
      <c r="C15" s="290" t="s">
        <v>721</v>
      </c>
      <c r="D15" s="291"/>
      <c r="E15" s="292" t="str">
        <f>'ACUAN-PENJELASAN KONTROL'!D50</f>
        <v>Aplikasi harus memastikan token sesi yang diproduksi acak, hal ini agar tidak dapat dilakukan serangan bruteforce untuk masuk sebagai orang lain</v>
      </c>
      <c r="F15" s="292" t="s">
        <v>840</v>
      </c>
      <c r="G15" s="292" t="s">
        <v>841</v>
      </c>
      <c r="H15" s="293" t="s">
        <v>108</v>
      </c>
      <c r="I15" s="293" t="s">
        <v>113</v>
      </c>
      <c r="J15" s="292" t="s">
        <v>190</v>
      </c>
      <c r="K15" s="293" t="s">
        <v>110</v>
      </c>
      <c r="L15" s="295" cm="1">
        <f t="array" ref="L15">_xlfn.IFS(H15="memadai",1,H15="perlu peningkatan",2,H15="tidak memadai",3,H15="N/A",0,H15="-","-")</f>
        <v>1</v>
      </c>
      <c r="M15" s="295" cm="1">
        <f t="array" ref="M15">_xlfn.IFS(I15="sesuai dengan desain kontrol",1,I15="tidak sesuai dengan desain kontrol",2,I15="N/A",0,I15="-","-")</f>
        <v>2</v>
      </c>
      <c r="N15" s="295" cm="1">
        <f t="array" ref="N15">_xlfn.IFS(K15="efektif",1,K15="perlu peningkatan",2,K15="tidak efektif",3,K15="N/A",0,K15="-","-")</f>
        <v>1</v>
      </c>
      <c r="O15" s="295" t="str">
        <f t="shared" si="3"/>
        <v>121</v>
      </c>
      <c r="P15" s="296" t="str" cm="1">
        <f t="array" ref="P15">_xlfn.IFNA(_xlfn.IFS(
O15="111","MEMADAI",
O15="112","MEMADAI",
O15="113","PERLU PENINGKATAN",
O15="121","PERLU PENINGKATAN",
O15="122","TIDAK MEMADAI",
O15="123","TIDAK MEMADAI",
O15="1-1","TIDAK MEMADAI",
O15="1-2","TIDAK MEMADAI",
O15="1-3","TIDAK MEMADAI",
O15="211","MEMADAI",
O15="212","PERLU PENINGKATAN",
O15="213","TIDAK MEMADAI",
O15="221","TIDAK MEMADAI",
O15="222","TIDAK MEMADAI",
O15="223","TIDAK MEMADAI",
O15="2-1","TIDAK MEMADAI",
O15="2-2","TIDAK MEMADAI",
O15="2-3","TIDAK MEMADAI",
O15="311","TIDAK MEMADAI",
O15="312","TIDAK MEMADAI",
O15="313","TIDAK MEMADAI",
O15="321","TIDAK MEMADAI",
O15="322","TIDAK MEMADAI",
O15="323","TIDAK MEMADAI",
O15="3-1","TIDAK MEMADAI",
O15="3-2","TIDAK MEMADAI",
O15="3-3","TIDAK MEMADAI",
O15="--1","EVALUASI TIDAK LENGKAP",
O15="--2","EVALUASI TIDAK LENGKAP",
O15="--3","EVALUASI TIDAK LENGKAP",
O15="-11","EVALUASI TIDAK LENGKAP",
O15="-12","EVALUASI TIDAK LENGKAP",
O15="-13","EVALUASI TIDAK LENGKAP",
O15="-21","EVALUASI TIDAK LENGKAP",
O15="-22","EVALUASI TIDAK LENGKAP",
O15="-23","EVALUASI TIDAK LENGKAP",
O15="1--","EVALUASI TIDAK LENGKAP",
O15="2--","EVALUASI TIDAK LENGKAP",
O15="3--","EVALUASI TIDAK LENGKAP",
O15="11-","EVALUASI TIDAK LENGKAP",
O15="12-","EVALUASI TIDAK LENGKAP",
O15="21-","EVALUASI TIDAK LENGKAP",
O15="22-","EVALUASI TIDAK LENGKAP",
O15="-1-","EVALUASI TIDAK LENGKAP",
O15="-2-","EVALUASI TIDAK LENGKAP",
O15="---","BELUM DIISI",
O15="100","EVALUASI TIDAK LENGKAP",
O15="110","EVALUASI TIDAK LENGKAP",
O15="101","EVALUASI TIDAK LENGKAP",
O15="102","EVALUASI TIDAK LENGKAP",
O15="103","EVALUASI TIDAK LENGKAP",
O15="120","EVALUASI TIDAK LENGKAP",
O15="200","EVALUASI TIDAK LENGKAP",
O15="210","EVALUASI TIDAK LENGKAP",
O15="220","EVALUASI TIDAK LENGKAP",
O15="201","EVALUASI TIDAK LENGKAP",
O15="202","EVALUASI TIDAK LENGKAP",
O15="203","EVALUASI TIDAK LENGKAP",
O15="300","EVALUASI TIDAK LENGKAP",
O15="310","EVALUASI TIDAK LENGKAP",
O15="320","EVALUASI TIDAK LENGKAP",
O15="301","EVALUASI TIDAK LENGKAP",
O15="302","EVALUASI TIDAK LENGKAP",
O15="303","EVALUASI TIDAK LENGKAP",
O15="011","EVALUASI TIDAK LENGKAP",
O15="012","EVALUASI TIDAK LENGKAP",
O15="013","EVALUASI TIDAK LENGKAP",
O15="021","EVALUASI TIDAK LENGKAP",
O15="022","EVALUASI TIDAK LENGKAP",
O15="023","EVALUASI TIDAK LENGKAP",
O15="001","EVALUASI TIDAK LENGKAP",
O15="002","EVALUASI TIDAK LENGKAP",
O15="003","EVALUASI TIDAK LENGKAP",
O15="010","EVALUASI TIDAK LENGKAP",
O15="020","EVALUASI TIDAK LENGKAP",
O15="001","EVALUASI TIDAK LENGKAP",
O15="002","EVALUASI TIDAK LENGKAP",
O15="003","EVALUASI TIDAK LENGKAP",
O15="000","TIDAK DILAKUKAN EVALUASI",
O15="0--","EVALUASI TIDAK LENGKAP",
O15="00-","EVALUASI TIDAK LENGKAP",
O15="-0-","EVALUASI TIDAK LENGKAP",
O15="--0","EVALUASI TIDAK LENGKAP"),"EVALUASI BELUM DIISI")</f>
        <v>PERLU PENINGKATAN</v>
      </c>
      <c r="Q15" s="297"/>
      <c r="R15" s="294"/>
    </row>
    <row r="16" spans="1:18" ht="34" x14ac:dyDescent="0.2">
      <c r="B16" s="100">
        <v>11</v>
      </c>
      <c r="C16" s="101" t="s">
        <v>722</v>
      </c>
      <c r="D16" s="239"/>
      <c r="E16" s="182" t="str">
        <f>'ACUAN-PENJELASAN KONTROL'!D51</f>
        <v>Aplikasi harus memastikan pemberlakuan batas waktu masa hidup sesi</v>
      </c>
      <c r="F16" s="182"/>
      <c r="G16" s="182"/>
      <c r="H16" s="193" t="s">
        <v>563</v>
      </c>
      <c r="I16" s="193" t="s">
        <v>563</v>
      </c>
      <c r="J16" s="185"/>
      <c r="K16" s="193" t="s">
        <v>563</v>
      </c>
      <c r="L16" s="100" t="str" cm="1">
        <f t="array" ref="L16">_xlfn.IFS(H16="memadai",1,H16="perlu peningkatan",2,H16="tidak memadai",3,H16="N/A",0,H16="-","-")</f>
        <v>-</v>
      </c>
      <c r="M16" s="100" t="str" cm="1">
        <f t="array" ref="M16">_xlfn.IFS(I16="sesuai dengan desain kontrol",1,I16="tidak sesuai dengan desain kontrol",2,I16="N/A",0,I16="-","-")</f>
        <v>-</v>
      </c>
      <c r="N16" s="100" t="str" cm="1">
        <f t="array" ref="N16">_xlfn.IFS(K16="efektif",1,K16="perlu peningkatan",2,K16="tidak efektif",3,K16="N/A",0,K16="-","-")</f>
        <v>-</v>
      </c>
      <c r="O16" s="100" t="str">
        <f t="shared" si="3"/>
        <v>---</v>
      </c>
      <c r="P16" s="203" t="str" cm="1">
        <f t="array" ref="P16">_xlfn.IFNA(_xlfn.IFS(
O16="111","MEMADAI",
O16="112","MEMADAI",
O16="113","PERLU PENINGKATAN",
O16="121","PERLU PENINGKATAN",
O16="122","TIDAK MEMADAI",
O16="123","TIDAK MEMADAI",
O16="1-1","TIDAK MEMADAI",
O16="1-2","TIDAK MEMADAI",
O16="1-3","TIDAK MEMADAI",
O16="211","MEMADAI",
O16="212","PERLU PENINGKATAN",
O16="213","TIDAK MEMADAI",
O16="221","TIDAK MEMADAI",
O16="222","TIDAK MEMADAI",
O16="223","TIDAK MEMADAI",
O16="2-1","TIDAK MEMADAI",
O16="2-2","TIDAK MEMADAI",
O16="2-3","TIDAK MEMADAI",
O16="311","TIDAK MEMADAI",
O16="312","TIDAK MEMADAI",
O16="313","TIDAK MEMADAI",
O16="321","TIDAK MEMADAI",
O16="322","TIDAK MEMADAI",
O16="323","TIDAK MEMADAI",
O16="3-1","TIDAK MEMADAI",
O16="3-2","TIDAK MEMADAI",
O16="3-3","TIDAK MEMADAI",
O16="--1","EVALUASI TIDAK LENGKAP",
O16="--2","EVALUASI TIDAK LENGKAP",
O16="--3","EVALUASI TIDAK LENGKAP",
O16="-11","EVALUASI TIDAK LENGKAP",
O16="-12","EVALUASI TIDAK LENGKAP",
O16="-13","EVALUASI TIDAK LENGKAP",
O16="-21","EVALUASI TIDAK LENGKAP",
O16="-22","EVALUASI TIDAK LENGKAP",
O16="-23","EVALUASI TIDAK LENGKAP",
O16="1--","EVALUASI TIDAK LENGKAP",
O16="2--","EVALUASI TIDAK LENGKAP",
O16="3--","EVALUASI TIDAK LENGKAP",
O16="11-","EVALUASI TIDAK LENGKAP",
O16="12-","EVALUASI TIDAK LENGKAP",
O16="21-","EVALUASI TIDAK LENGKAP",
O16="22-","EVALUASI TIDAK LENGKAP",
O16="-1-","EVALUASI TIDAK LENGKAP",
O16="-2-","EVALUASI TIDAK LENGKAP",
O16="---","BELUM DIISI",
O16="100","EVALUASI TIDAK LENGKAP",
O16="110","EVALUASI TIDAK LENGKAP",
O16="101","EVALUASI TIDAK LENGKAP",
O16="102","EVALUASI TIDAK LENGKAP",
O16="103","EVALUASI TIDAK LENGKAP",
O16="120","EVALUASI TIDAK LENGKAP",
O16="200","EVALUASI TIDAK LENGKAP",
O16="210","EVALUASI TIDAK LENGKAP",
O16="220","EVALUASI TIDAK LENGKAP",
O16="201","EVALUASI TIDAK LENGKAP",
O16="202","EVALUASI TIDAK LENGKAP",
O16="203","EVALUASI TIDAK LENGKAP",
O16="300","EVALUASI TIDAK LENGKAP",
O16="310","EVALUASI TIDAK LENGKAP",
O16="320","EVALUASI TIDAK LENGKAP",
O16="301","EVALUASI TIDAK LENGKAP",
O16="302","EVALUASI TIDAK LENGKAP",
O16="303","EVALUASI TIDAK LENGKAP",
O16="011","EVALUASI TIDAK LENGKAP",
O16="012","EVALUASI TIDAK LENGKAP",
O16="013","EVALUASI TIDAK LENGKAP",
O16="021","EVALUASI TIDAK LENGKAP",
O16="022","EVALUASI TIDAK LENGKAP",
O16="023","EVALUASI TIDAK LENGKAP",
O16="001","EVALUASI TIDAK LENGKAP",
O16="002","EVALUASI TIDAK LENGKAP",
O16="003","EVALUASI TIDAK LENGKAP",
O16="010","EVALUASI TIDAK LENGKAP",
O16="020","EVALUASI TIDAK LENGKAP",
O16="001","EVALUASI TIDAK LENGKAP",
O16="002","EVALUASI TIDAK LENGKAP",
O16="003","EVALUASI TIDAK LENGKAP",
O16="000","TIDAK DILAKUKAN EVALUASI",
O16="0--","EVALUASI TIDAK LENGKAP",
O16="00-","EVALUASI TIDAK LENGKAP",
O16="-0-","EVALUASI TIDAK LENGKAP",
O16="--0","EVALUASI TIDAK LENGKAP"),"EVALUASI BELUM DIISI")</f>
        <v>BELUM DIISI</v>
      </c>
      <c r="Q16" s="185"/>
      <c r="R16" s="185"/>
    </row>
    <row r="17" spans="2:18" ht="51" x14ac:dyDescent="0.2">
      <c r="B17" s="98">
        <v>12</v>
      </c>
      <c r="C17" s="99" t="s">
        <v>194</v>
      </c>
      <c r="D17" s="238"/>
      <c r="E17" s="181" t="str">
        <f>'ACUAN-PENJELASAN KONTROL'!D52</f>
        <v xml:space="preserve">Aplikasi memastikan bahwa session ID yang diterima dari klien adalah sah dan masih berlaku. </v>
      </c>
      <c r="F17" s="181"/>
      <c r="G17" s="181"/>
      <c r="H17" s="213" t="s">
        <v>563</v>
      </c>
      <c r="I17" s="213" t="s">
        <v>563</v>
      </c>
      <c r="J17" s="181" t="s">
        <v>190</v>
      </c>
      <c r="K17" s="213" t="s">
        <v>563</v>
      </c>
      <c r="L17" s="98" t="str" cm="1">
        <f t="array" ref="L17">_xlfn.IFS(H17="memadai",1,H17="perlu peningkatan",2,H17="tidak memadai",3,H17="N/A",0,H17="-","-")</f>
        <v>-</v>
      </c>
      <c r="M17" s="98" t="str" cm="1">
        <f t="array" ref="M17">_xlfn.IFS(I17="sesuai dengan desain kontrol",1,I17="tidak sesuai dengan desain kontrol",2,I17="N/A",0,I17="-","-")</f>
        <v>-</v>
      </c>
      <c r="N17" s="98" t="str" cm="1">
        <f t="array" ref="N17">_xlfn.IFS(K17="efektif",1,K17="perlu peningkatan",2,K17="tidak efektif",3,K17="N/A",0,K17="-","-")</f>
        <v>-</v>
      </c>
      <c r="O17" s="98" t="str">
        <f t="shared" si="3"/>
        <v>---</v>
      </c>
      <c r="P17" s="201" t="str" cm="1">
        <f t="array" ref="P17">_xlfn.IFNA(_xlfn.IFS(
O17="111","MEMADAI",
O17="112","MEMADAI",
O17="113","PERLU PENINGKATAN",
O17="121","PERLU PENINGKATAN",
O17="122","TIDAK MEMADAI",
O17="123","TIDAK MEMADAI",
O17="1-1","TIDAK MEMADAI",
O17="1-2","TIDAK MEMADAI",
O17="1-3","TIDAK MEMADAI",
O17="211","MEMADAI",
O17="212","PERLU PENINGKATAN",
O17="213","TIDAK MEMADAI",
O17="221","TIDAK MEMADAI",
O17="222","TIDAK MEMADAI",
O17="223","TIDAK MEMADAI",
O17="2-1","TIDAK MEMADAI",
O17="2-2","TIDAK MEMADAI",
O17="2-3","TIDAK MEMADAI",
O17="311","TIDAK MEMADAI",
O17="312","TIDAK MEMADAI",
O17="313","TIDAK MEMADAI",
O17="321","TIDAK MEMADAI",
O17="322","TIDAK MEMADAI",
O17="323","TIDAK MEMADAI",
O17="3-1","TIDAK MEMADAI",
O17="3-2","TIDAK MEMADAI",
O17="3-3","TIDAK MEMADAI",
O17="--1","EVALUASI TIDAK LENGKAP",
O17="--2","EVALUASI TIDAK LENGKAP",
O17="--3","EVALUASI TIDAK LENGKAP",
O17="-11","EVALUASI TIDAK LENGKAP",
O17="-12","EVALUASI TIDAK LENGKAP",
O17="-13","EVALUASI TIDAK LENGKAP",
O17="-21","EVALUASI TIDAK LENGKAP",
O17="-22","EVALUASI TIDAK LENGKAP",
O17="-23","EVALUASI TIDAK LENGKAP",
O17="1--","EVALUASI TIDAK LENGKAP",
O17="2--","EVALUASI TIDAK LENGKAP",
O17="3--","EVALUASI TIDAK LENGKAP",
O17="11-","EVALUASI TIDAK LENGKAP",
O17="12-","EVALUASI TIDAK LENGKAP",
O17="21-","EVALUASI TIDAK LENGKAP",
O17="22-","EVALUASI TIDAK LENGKAP",
O17="-1-","EVALUASI TIDAK LENGKAP",
O17="-2-","EVALUASI TIDAK LENGKAP",
O17="---","BELUM DIISI",
O17="100","EVALUASI TIDAK LENGKAP",
O17="110","EVALUASI TIDAK LENGKAP",
O17="101","EVALUASI TIDAK LENGKAP",
O17="102","EVALUASI TIDAK LENGKAP",
O17="103","EVALUASI TIDAK LENGKAP",
O17="120","EVALUASI TIDAK LENGKAP",
O17="200","EVALUASI TIDAK LENGKAP",
O17="210","EVALUASI TIDAK LENGKAP",
O17="220","EVALUASI TIDAK LENGKAP",
O17="201","EVALUASI TIDAK LENGKAP",
O17="202","EVALUASI TIDAK LENGKAP",
O17="203","EVALUASI TIDAK LENGKAP",
O17="300","EVALUASI TIDAK LENGKAP",
O17="310","EVALUASI TIDAK LENGKAP",
O17="320","EVALUASI TIDAK LENGKAP",
O17="301","EVALUASI TIDAK LENGKAP",
O17="302","EVALUASI TIDAK LENGKAP",
O17="303","EVALUASI TIDAK LENGKAP",
O17="011","EVALUASI TIDAK LENGKAP",
O17="012","EVALUASI TIDAK LENGKAP",
O17="013","EVALUASI TIDAK LENGKAP",
O17="021","EVALUASI TIDAK LENGKAP",
O17="022","EVALUASI TIDAK LENGKAP",
O17="023","EVALUASI TIDAK LENGKAP",
O17="001","EVALUASI TIDAK LENGKAP",
O17="002","EVALUASI TIDAK LENGKAP",
O17="003","EVALUASI TIDAK LENGKAP",
O17="010","EVALUASI TIDAK LENGKAP",
O17="020","EVALUASI TIDAK LENGKAP",
O17="001","EVALUASI TIDAK LENGKAP",
O17="002","EVALUASI TIDAK LENGKAP",
O17="003","EVALUASI TIDAK LENGKAP",
O17="000","TIDAK DILAKUKAN EVALUASI",
O17="0--","EVALUASI TIDAK LENGKAP",
O17="00-","EVALUASI TIDAK LENGKAP",
O17="-0-","EVALUASI TIDAK LENGKAP",
O17="--0","EVALUASI TIDAK LENGKAP"),"EVALUASI BELUM DIISI")</f>
        <v>BELUM DIISI</v>
      </c>
      <c r="Q17" s="186"/>
      <c r="R17" s="184"/>
    </row>
    <row r="18" spans="2:18" ht="51" x14ac:dyDescent="0.2">
      <c r="B18" s="100">
        <v>13</v>
      </c>
      <c r="C18" s="101" t="s">
        <v>195</v>
      </c>
      <c r="D18" s="239"/>
      <c r="E18" s="182" t="str">
        <f>'ACUAN-PENJELASAN KONTROL'!D53</f>
        <v>Aplikasi harus memastikan sesi yang dikirim melalui jalur yang aman</v>
      </c>
      <c r="F18" s="182"/>
      <c r="G18" s="182"/>
      <c r="H18" s="193" t="s">
        <v>563</v>
      </c>
      <c r="I18" s="193" t="s">
        <v>563</v>
      </c>
      <c r="J18" s="185"/>
      <c r="K18" s="193" t="s">
        <v>563</v>
      </c>
      <c r="L18" s="100" t="str" cm="1">
        <f t="array" ref="L18">_xlfn.IFS(H18="memadai",1,H18="perlu peningkatan",2,H18="tidak memadai",3,H18="N/A",0,H18="-","-")</f>
        <v>-</v>
      </c>
      <c r="M18" s="100" t="str" cm="1">
        <f t="array" ref="M18">_xlfn.IFS(I18="sesuai dengan desain kontrol",1,I18="tidak sesuai dengan desain kontrol",2,I18="N/A",0,I18="-","-")</f>
        <v>-</v>
      </c>
      <c r="N18" s="100" t="str" cm="1">
        <f t="array" ref="N18">_xlfn.IFS(K18="efektif",1,K18="perlu peningkatan",2,K18="tidak efektif",3,K18="N/A",0,K18="-","-")</f>
        <v>-</v>
      </c>
      <c r="O18" s="100" t="str">
        <f t="shared" si="3"/>
        <v>---</v>
      </c>
      <c r="P18" s="203" t="str" cm="1">
        <f t="array" ref="P18">_xlfn.IFNA(_xlfn.IFS(
O18="111","MEMADAI",
O18="112","MEMADAI",
O18="113","PERLU PENINGKATAN",
O18="121","PERLU PENINGKATAN",
O18="122","TIDAK MEMADAI",
O18="123","TIDAK MEMADAI",
O18="1-1","TIDAK MEMADAI",
O18="1-2","TIDAK MEMADAI",
O18="1-3","TIDAK MEMADAI",
O18="211","MEMADAI",
O18="212","PERLU PENINGKATAN",
O18="213","TIDAK MEMADAI",
O18="221","TIDAK MEMADAI",
O18="222","TIDAK MEMADAI",
O18="223","TIDAK MEMADAI",
O18="2-1","TIDAK MEMADAI",
O18="2-2","TIDAK MEMADAI",
O18="2-3","TIDAK MEMADAI",
O18="311","TIDAK MEMADAI",
O18="312","TIDAK MEMADAI",
O18="313","TIDAK MEMADAI",
O18="321","TIDAK MEMADAI",
O18="322","TIDAK MEMADAI",
O18="323","TIDAK MEMADAI",
O18="3-1","TIDAK MEMADAI",
O18="3-2","TIDAK MEMADAI",
O18="3-3","TIDAK MEMADAI",
O18="--1","EVALUASI TIDAK LENGKAP",
O18="--2","EVALUASI TIDAK LENGKAP",
O18="--3","EVALUASI TIDAK LENGKAP",
O18="-11","EVALUASI TIDAK LENGKAP",
O18="-12","EVALUASI TIDAK LENGKAP",
O18="-13","EVALUASI TIDAK LENGKAP",
O18="-21","EVALUASI TIDAK LENGKAP",
O18="-22","EVALUASI TIDAK LENGKAP",
O18="-23","EVALUASI TIDAK LENGKAP",
O18="1--","EVALUASI TIDAK LENGKAP",
O18="2--","EVALUASI TIDAK LENGKAP",
O18="3--","EVALUASI TIDAK LENGKAP",
O18="11-","EVALUASI TIDAK LENGKAP",
O18="12-","EVALUASI TIDAK LENGKAP",
O18="21-","EVALUASI TIDAK LENGKAP",
O18="22-","EVALUASI TIDAK LENGKAP",
O18="-1-","EVALUASI TIDAK LENGKAP",
O18="-2-","EVALUASI TIDAK LENGKAP",
O18="---","BELUM DIISI",
O18="100","EVALUASI TIDAK LENGKAP",
O18="110","EVALUASI TIDAK LENGKAP",
O18="101","EVALUASI TIDAK LENGKAP",
O18="102","EVALUASI TIDAK LENGKAP",
O18="103","EVALUASI TIDAK LENGKAP",
O18="120","EVALUASI TIDAK LENGKAP",
O18="200","EVALUASI TIDAK LENGKAP",
O18="210","EVALUASI TIDAK LENGKAP",
O18="220","EVALUASI TIDAK LENGKAP",
O18="201","EVALUASI TIDAK LENGKAP",
O18="202","EVALUASI TIDAK LENGKAP",
O18="203","EVALUASI TIDAK LENGKAP",
O18="300","EVALUASI TIDAK LENGKAP",
O18="310","EVALUASI TIDAK LENGKAP",
O18="320","EVALUASI TIDAK LENGKAP",
O18="301","EVALUASI TIDAK LENGKAP",
O18="302","EVALUASI TIDAK LENGKAP",
O18="303","EVALUASI TIDAK LENGKAP",
O18="011","EVALUASI TIDAK LENGKAP",
O18="012","EVALUASI TIDAK LENGKAP",
O18="013","EVALUASI TIDAK LENGKAP",
O18="021","EVALUASI TIDAK LENGKAP",
O18="022","EVALUASI TIDAK LENGKAP",
O18="023","EVALUASI TIDAK LENGKAP",
O18="001","EVALUASI TIDAK LENGKAP",
O18="002","EVALUASI TIDAK LENGKAP",
O18="003","EVALUASI TIDAK LENGKAP",
O18="010","EVALUASI TIDAK LENGKAP",
O18="020","EVALUASI TIDAK LENGKAP",
O18="001","EVALUASI TIDAK LENGKAP",
O18="002","EVALUASI TIDAK LENGKAP",
O18="003","EVALUASI TIDAK LENGKAP",
O18="000","TIDAK DILAKUKAN EVALUASI",
O18="0--","EVALUASI TIDAK LENGKAP",
O18="00-","EVALUASI TIDAK LENGKAP",
O18="-0-","EVALUASI TIDAK LENGKAP",
O18="--0","EVALUASI TIDAK LENGKAP"),"EVALUASI BELUM DIISI")</f>
        <v>BELUM DIISI</v>
      </c>
      <c r="Q18" s="185"/>
      <c r="R18" s="185"/>
    </row>
    <row r="19" spans="2:18" ht="90.75" customHeight="1" x14ac:dyDescent="0.2">
      <c r="B19" s="98">
        <v>14</v>
      </c>
      <c r="C19" s="99" t="s">
        <v>196</v>
      </c>
      <c r="D19" s="238"/>
      <c r="E19" s="181" t="str">
        <f>'ACUAN-PENJELASAN KONTROL'!D54</f>
        <v>Aplikasi harus memastikan duplikasi data dan mekanisme persetujuan pennguna terlindungi dalam hal menjaga integritas</v>
      </c>
      <c r="F19" s="181"/>
      <c r="G19" s="181"/>
      <c r="H19" s="213" t="s">
        <v>563</v>
      </c>
      <c r="I19" s="213" t="s">
        <v>563</v>
      </c>
      <c r="J19" s="181" t="s">
        <v>190</v>
      </c>
      <c r="K19" s="213" t="s">
        <v>563</v>
      </c>
      <c r="L19" s="98" t="str" cm="1">
        <f t="array" ref="L19">_xlfn.IFS(H19="memadai",1,H19="perlu peningkatan",2,H19="tidak memadai",3,H19="N/A",0,H19="-","-")</f>
        <v>-</v>
      </c>
      <c r="M19" s="98" t="str" cm="1">
        <f t="array" ref="M19">_xlfn.IFS(I19="sesuai dengan desain kontrol",1,I19="tidak sesuai dengan desain kontrol",2,I19="N/A",0,I19="-","-")</f>
        <v>-</v>
      </c>
      <c r="N19" s="98" t="str" cm="1">
        <f t="array" ref="N19">_xlfn.IFS(K19="efektif",1,K19="perlu peningkatan",2,K19="tidak efektif",3,K19="N/A",0,K19="-","-")</f>
        <v>-</v>
      </c>
      <c r="O19" s="98" t="str">
        <f t="shared" si="3"/>
        <v>---</v>
      </c>
      <c r="P19" s="201" t="str" cm="1">
        <f t="array" ref="P19">_xlfn.IFNA(_xlfn.IFS(
O19="111","MEMADAI",
O19="112","MEMADAI",
O19="113","PERLU PENINGKATAN",
O19="121","PERLU PENINGKATAN",
O19="122","TIDAK MEMADAI",
O19="123","TIDAK MEMADAI",
O19="1-1","TIDAK MEMADAI",
O19="1-2","TIDAK MEMADAI",
O19="1-3","TIDAK MEMADAI",
O19="211","MEMADAI",
O19="212","PERLU PENINGKATAN",
O19="213","TIDAK MEMADAI",
O19="221","TIDAK MEMADAI",
O19="222","TIDAK MEMADAI",
O19="223","TIDAK MEMADAI",
O19="2-1","TIDAK MEMADAI",
O19="2-2","TIDAK MEMADAI",
O19="2-3","TIDAK MEMADAI",
O19="311","TIDAK MEMADAI",
O19="312","TIDAK MEMADAI",
O19="313","TIDAK MEMADAI",
O19="321","TIDAK MEMADAI",
O19="322","TIDAK MEMADAI",
O19="323","TIDAK MEMADAI",
O19="3-1","TIDAK MEMADAI",
O19="3-2","TIDAK MEMADAI",
O19="3-3","TIDAK MEMADAI",
O19="--1","EVALUASI TIDAK LENGKAP",
O19="--2","EVALUASI TIDAK LENGKAP",
O19="--3","EVALUASI TIDAK LENGKAP",
O19="-11","EVALUASI TIDAK LENGKAP",
O19="-12","EVALUASI TIDAK LENGKAP",
O19="-13","EVALUASI TIDAK LENGKAP",
O19="-21","EVALUASI TIDAK LENGKAP",
O19="-22","EVALUASI TIDAK LENGKAP",
O19="-23","EVALUASI TIDAK LENGKAP",
O19="1--","EVALUASI TIDAK LENGKAP",
O19="2--","EVALUASI TIDAK LENGKAP",
O19="3--","EVALUASI TIDAK LENGKAP",
O19="11-","EVALUASI TIDAK LENGKAP",
O19="12-","EVALUASI TIDAK LENGKAP",
O19="21-","EVALUASI TIDAK LENGKAP",
O19="22-","EVALUASI TIDAK LENGKAP",
O19="-1-","EVALUASI TIDAK LENGKAP",
O19="-2-","EVALUASI TIDAK LENGKAP",
O19="---","BELUM DIISI",
O19="100","EVALUASI TIDAK LENGKAP",
O19="110","EVALUASI TIDAK LENGKAP",
O19="101","EVALUASI TIDAK LENGKAP",
O19="102","EVALUASI TIDAK LENGKAP",
O19="103","EVALUASI TIDAK LENGKAP",
O19="120","EVALUASI TIDAK LENGKAP",
O19="200","EVALUASI TIDAK LENGKAP",
O19="210","EVALUASI TIDAK LENGKAP",
O19="220","EVALUASI TIDAK LENGKAP",
O19="201","EVALUASI TIDAK LENGKAP",
O19="202","EVALUASI TIDAK LENGKAP",
O19="203","EVALUASI TIDAK LENGKAP",
O19="300","EVALUASI TIDAK LENGKAP",
O19="310","EVALUASI TIDAK LENGKAP",
O19="320","EVALUASI TIDAK LENGKAP",
O19="301","EVALUASI TIDAK LENGKAP",
O19="302","EVALUASI TIDAK LENGKAP",
O19="303","EVALUASI TIDAK LENGKAP",
O19="011","EVALUASI TIDAK LENGKAP",
O19="012","EVALUASI TIDAK LENGKAP",
O19="013","EVALUASI TIDAK LENGKAP",
O19="021","EVALUASI TIDAK LENGKAP",
O19="022","EVALUASI TIDAK LENGKAP",
O19="023","EVALUASI TIDAK LENGKAP",
O19="001","EVALUASI TIDAK LENGKAP",
O19="002","EVALUASI TIDAK LENGKAP",
O19="003","EVALUASI TIDAK LENGKAP",
O19="010","EVALUASI TIDAK LENGKAP",
O19="020","EVALUASI TIDAK LENGKAP",
O19="001","EVALUASI TIDAK LENGKAP",
O19="002","EVALUASI TIDAK LENGKAP",
O19="003","EVALUASI TIDAK LENGKAP",
O19="000","TIDAK DILAKUKAN EVALUASI",
O19="0--","EVALUASI TIDAK LENGKAP",
O19="00-","EVALUASI TIDAK LENGKAP",
O19="-0-","EVALUASI TIDAK LENGKAP",
O19="--0","EVALUASI TIDAK LENGKAP"),"EVALUASI BELUM DIISI")</f>
        <v>BELUM DIISI</v>
      </c>
      <c r="Q19" s="186"/>
      <c r="R19" s="184"/>
    </row>
    <row r="20" spans="2:18" ht="40" x14ac:dyDescent="0.2">
      <c r="B20" s="104" t="s">
        <v>197</v>
      </c>
      <c r="C20" s="206"/>
      <c r="D20" s="237" t="s">
        <v>198</v>
      </c>
      <c r="E20" s="183"/>
      <c r="F20" s="183"/>
      <c r="G20" s="183"/>
      <c r="H20" s="183"/>
      <c r="I20" s="183"/>
      <c r="J20" s="183"/>
      <c r="K20" s="183"/>
      <c r="L20" s="97"/>
      <c r="M20" s="97"/>
      <c r="N20" s="97"/>
      <c r="O20" s="97"/>
      <c r="P20" s="188"/>
      <c r="Q20" s="183"/>
      <c r="R20" s="183"/>
    </row>
    <row r="21" spans="2:18" ht="85" x14ac:dyDescent="0.2">
      <c r="B21" s="98">
        <v>15</v>
      </c>
      <c r="C21" s="99" t="s">
        <v>723</v>
      </c>
      <c r="D21" s="238"/>
      <c r="E21" s="181" t="str">
        <f>'ACUAN-PENJELASAN KONTROL'!D56</f>
        <v>Aplikasi menetapkan kontrol akses pada setiap role pengguna (super admin, admin, user). Kontrol akses yang dimaksud adalah otorisasi pada fitur/fungsi/data aplikasi sesuai role yang pengguna aplikasi</v>
      </c>
      <c r="F21" s="181"/>
      <c r="G21" s="181"/>
      <c r="H21" s="213" t="s">
        <v>563</v>
      </c>
      <c r="I21" s="213" t="s">
        <v>563</v>
      </c>
      <c r="J21" s="181" t="s">
        <v>190</v>
      </c>
      <c r="K21" s="213" t="s">
        <v>563</v>
      </c>
      <c r="L21" s="98" t="str" cm="1">
        <f t="array" ref="L21">_xlfn.IFS(H21="memadai",1,H21="perlu peningkatan",2,H21="tidak memadai",3,H21="N/A",0,H21="-","-")</f>
        <v>-</v>
      </c>
      <c r="M21" s="98" t="str" cm="1">
        <f t="array" ref="M21">_xlfn.IFS(I21="sesuai dengan desain kontrol",1,I21="tidak sesuai dengan desain kontrol",2,I21="N/A",0,I21="-","-")</f>
        <v>-</v>
      </c>
      <c r="N21" s="98" t="str" cm="1">
        <f t="array" ref="N21">_xlfn.IFS(K21="efektif",1,K21="perlu peningkatan",2,K21="tidak efektif",3,K21="N/A",0,K21="-","-")</f>
        <v>-</v>
      </c>
      <c r="O21" s="98" t="str">
        <f t="shared" ref="O21" si="4">_xlfn.CONCAT(L21,M21,N21)</f>
        <v>---</v>
      </c>
      <c r="P21" s="201" t="str" cm="1">
        <f t="array" ref="P21">_xlfn.IFNA(_xlfn.IFS(
O21="111","MEMADAI",
O21="112","MEMADAI",
O21="113","PERLU PENINGKATAN",
O21="121","PERLU PENINGKATAN",
O21="122","TIDAK MEMADAI",
O21="123","TIDAK MEMADAI",
O21="1-1","TIDAK MEMADAI",
O21="1-2","TIDAK MEMADAI",
O21="1-3","TIDAK MEMADAI",
O21="211","MEMADAI",
O21="212","PERLU PENINGKATAN",
O21="213","TIDAK MEMADAI",
O21="221","TIDAK MEMADAI",
O21="222","TIDAK MEMADAI",
O21="223","TIDAK MEMADAI",
O21="2-1","TIDAK MEMADAI",
O21="2-2","TIDAK MEMADAI",
O21="2-3","TIDAK MEMADAI",
O21="311","TIDAK MEMADAI",
O21="312","TIDAK MEMADAI",
O21="313","TIDAK MEMADAI",
O21="321","TIDAK MEMADAI",
O21="322","TIDAK MEMADAI",
O21="323","TIDAK MEMADAI",
O21="3-1","TIDAK MEMADAI",
O21="3-2","TIDAK MEMADAI",
O21="3-3","TIDAK MEMADAI",
O21="--1","EVALUASI TIDAK LENGKAP",
O21="--2","EVALUASI TIDAK LENGKAP",
O21="--3","EVALUASI TIDAK LENGKAP",
O21="-11","EVALUASI TIDAK LENGKAP",
O21="-12","EVALUASI TIDAK LENGKAP",
O21="-13","EVALUASI TIDAK LENGKAP",
O21="-21","EVALUASI TIDAK LENGKAP",
O21="-22","EVALUASI TIDAK LENGKAP",
O21="-23","EVALUASI TIDAK LENGKAP",
O21="1--","EVALUASI TIDAK LENGKAP",
O21="2--","EVALUASI TIDAK LENGKAP",
O21="3--","EVALUASI TIDAK LENGKAP",
O21="11-","EVALUASI TIDAK LENGKAP",
O21="12-","EVALUASI TIDAK LENGKAP",
O21="21-","EVALUASI TIDAK LENGKAP",
O21="22-","EVALUASI TIDAK LENGKAP",
O21="-1-","EVALUASI TIDAK LENGKAP",
O21="-2-","EVALUASI TIDAK LENGKAP",
O21="---","BELUM DIISI",
O21="100","EVALUASI TIDAK LENGKAP",
O21="110","EVALUASI TIDAK LENGKAP",
O21="101","EVALUASI TIDAK LENGKAP",
O21="102","EVALUASI TIDAK LENGKAP",
O21="103","EVALUASI TIDAK LENGKAP",
O21="120","EVALUASI TIDAK LENGKAP",
O21="200","EVALUASI TIDAK LENGKAP",
O21="210","EVALUASI TIDAK LENGKAP",
O21="220","EVALUASI TIDAK LENGKAP",
O21="201","EVALUASI TIDAK LENGKAP",
O21="202","EVALUASI TIDAK LENGKAP",
O21="203","EVALUASI TIDAK LENGKAP",
O21="300","EVALUASI TIDAK LENGKAP",
O21="310","EVALUASI TIDAK LENGKAP",
O21="320","EVALUASI TIDAK LENGKAP",
O21="301","EVALUASI TIDAK LENGKAP",
O21="302","EVALUASI TIDAK LENGKAP",
O21="303","EVALUASI TIDAK LENGKAP",
O21="011","EVALUASI TIDAK LENGKAP",
O21="012","EVALUASI TIDAK LENGKAP",
O21="013","EVALUASI TIDAK LENGKAP",
O21="021","EVALUASI TIDAK LENGKAP",
O21="022","EVALUASI TIDAK LENGKAP",
O21="023","EVALUASI TIDAK LENGKAP",
O21="001","EVALUASI TIDAK LENGKAP",
O21="002","EVALUASI TIDAK LENGKAP",
O21="003","EVALUASI TIDAK LENGKAP",
O21="010","EVALUASI TIDAK LENGKAP",
O21="020","EVALUASI TIDAK LENGKAP",
O21="001","EVALUASI TIDAK LENGKAP",
O21="002","EVALUASI TIDAK LENGKAP",
O21="003","EVALUASI TIDAK LENGKAP",
O21="000","TIDAK DILAKUKAN EVALUASI",
O21="0--","EVALUASI TIDAK LENGKAP",
O21="00-","EVALUASI TIDAK LENGKAP",
O21="-0-","EVALUASI TIDAK LENGKAP",
O21="--0","EVALUASI TIDAK LENGKAP"),"EVALUASI BELUM DIISI")</f>
        <v>BELUM DIISI</v>
      </c>
      <c r="Q21" s="186"/>
      <c r="R21" s="186"/>
    </row>
    <row r="22" spans="2:18" ht="119" x14ac:dyDescent="0.2">
      <c r="B22" s="100">
        <v>16</v>
      </c>
      <c r="C22" s="101" t="s">
        <v>724</v>
      </c>
      <c r="D22" s="239"/>
      <c r="E22" s="182" t="str">
        <f>'ACUAN-PENJELASAN KONTROL'!D57</f>
        <v xml:space="preserve">Aplikasi memberikan peringatan bila akun pengguna melakukan akses pada device yang berbeda pada waktu yang sama dan akses yang terus menerus. 
Hal ini berkaitan dengan manajemen sesi yang diatur pada setiap pengguna. </v>
      </c>
      <c r="F22" s="182"/>
      <c r="G22" s="182"/>
      <c r="H22" s="193" t="s">
        <v>563</v>
      </c>
      <c r="I22" s="193" t="s">
        <v>563</v>
      </c>
      <c r="J22" s="185"/>
      <c r="K22" s="193" t="s">
        <v>563</v>
      </c>
      <c r="L22" s="100" t="str" cm="1">
        <f t="array" ref="L22">_xlfn.IFS(H22="memadai",1,H22="perlu peningkatan",2,H22="tidak memadai",3,H22="N/A",0,H22="-","-")</f>
        <v>-</v>
      </c>
      <c r="M22" s="100" t="str" cm="1">
        <f t="array" ref="M22">_xlfn.IFS(I22="sesuai dengan desain kontrol",1,I22="tidak sesuai dengan desain kontrol",2,I22="N/A",0,I22="-","-")</f>
        <v>-</v>
      </c>
      <c r="N22" s="100" t="str" cm="1">
        <f t="array" ref="N22">_xlfn.IFS(K22="efektif",1,K22="perlu peningkatan",2,K22="tidak efektif",3,K22="N/A",0,K22="-","-")</f>
        <v>-</v>
      </c>
      <c r="O22" s="100" t="str">
        <f t="shared" ref="O22:O24" si="5">_xlfn.CONCAT(L22,M22,N22)</f>
        <v>---</v>
      </c>
      <c r="P22" s="203" t="str" cm="1">
        <f t="array" ref="P22">_xlfn.IFNA(_xlfn.IFS(
O22="111","MEMADAI",
O22="112","MEMADAI",
O22="113","PERLU PENINGKATAN",
O22="121","PERLU PENINGKATAN",
O22="122","TIDAK MEMADAI",
O22="123","TIDAK MEMADAI",
O22="1-1","TIDAK MEMADAI",
O22="1-2","TIDAK MEMADAI",
O22="1-3","TIDAK MEMADAI",
O22="211","MEMADAI",
O22="212","PERLU PENINGKATAN",
O22="213","TIDAK MEMADAI",
O22="221","TIDAK MEMADAI",
O22="222","TIDAK MEMADAI",
O22="223","TIDAK MEMADAI",
O22="2-1","TIDAK MEMADAI",
O22="2-2","TIDAK MEMADAI",
O22="2-3","TIDAK MEMADAI",
O22="311","TIDAK MEMADAI",
O22="312","TIDAK MEMADAI",
O22="313","TIDAK MEMADAI",
O22="321","TIDAK MEMADAI",
O22="322","TIDAK MEMADAI",
O22="323","TIDAK MEMADAI",
O22="3-1","TIDAK MEMADAI",
O22="3-2","TIDAK MEMADAI",
O22="3-3","TIDAK MEMADAI",
O22="--1","EVALUASI TIDAK LENGKAP",
O22="--2","EVALUASI TIDAK LENGKAP",
O22="--3","EVALUASI TIDAK LENGKAP",
O22="-11","EVALUASI TIDAK LENGKAP",
O22="-12","EVALUASI TIDAK LENGKAP",
O22="-13","EVALUASI TIDAK LENGKAP",
O22="-21","EVALUASI TIDAK LENGKAP",
O22="-22","EVALUASI TIDAK LENGKAP",
O22="-23","EVALUASI TIDAK LENGKAP",
O22="1--","EVALUASI TIDAK LENGKAP",
O22="2--","EVALUASI TIDAK LENGKAP",
O22="3--","EVALUASI TIDAK LENGKAP",
O22="11-","EVALUASI TIDAK LENGKAP",
O22="12-","EVALUASI TIDAK LENGKAP",
O22="21-","EVALUASI TIDAK LENGKAP",
O22="22-","EVALUASI TIDAK LENGKAP",
O22="-1-","EVALUASI TIDAK LENGKAP",
O22="-2-","EVALUASI TIDAK LENGKAP",
O22="---","BELUM DIISI",
O22="100","EVALUASI TIDAK LENGKAP",
O22="110","EVALUASI TIDAK LENGKAP",
O22="101","EVALUASI TIDAK LENGKAP",
O22="102","EVALUASI TIDAK LENGKAP",
O22="103","EVALUASI TIDAK LENGKAP",
O22="120","EVALUASI TIDAK LENGKAP",
O22="200","EVALUASI TIDAK LENGKAP",
O22="210","EVALUASI TIDAK LENGKAP",
O22="220","EVALUASI TIDAK LENGKAP",
O22="201","EVALUASI TIDAK LENGKAP",
O22="202","EVALUASI TIDAK LENGKAP",
O22="203","EVALUASI TIDAK LENGKAP",
O22="300","EVALUASI TIDAK LENGKAP",
O22="310","EVALUASI TIDAK LENGKAP",
O22="320","EVALUASI TIDAK LENGKAP",
O22="301","EVALUASI TIDAK LENGKAP",
O22="302","EVALUASI TIDAK LENGKAP",
O22="303","EVALUASI TIDAK LENGKAP",
O22="011","EVALUASI TIDAK LENGKAP",
O22="012","EVALUASI TIDAK LENGKAP",
O22="013","EVALUASI TIDAK LENGKAP",
O22="021","EVALUASI TIDAK LENGKAP",
O22="022","EVALUASI TIDAK LENGKAP",
O22="023","EVALUASI TIDAK LENGKAP",
O22="001","EVALUASI TIDAK LENGKAP",
O22="002","EVALUASI TIDAK LENGKAP",
O22="003","EVALUASI TIDAK LENGKAP",
O22="010","EVALUASI TIDAK LENGKAP",
O22="020","EVALUASI TIDAK LENGKAP",
O22="001","EVALUASI TIDAK LENGKAP",
O22="002","EVALUASI TIDAK LENGKAP",
O22="003","EVALUASI TIDAK LENGKAP",
O22="000","TIDAK DILAKUKAN EVALUASI",
O22="0--","EVALUASI TIDAK LENGKAP",
O22="00-","EVALUASI TIDAK LENGKAP",
O22="-0-","EVALUASI TIDAK LENGKAP",
O22="--0","EVALUASI TIDAK LENGKAP"),"EVALUASI BELUM DIISI")</f>
        <v>BELUM DIISI</v>
      </c>
      <c r="Q22" s="185"/>
      <c r="R22" s="185"/>
    </row>
    <row r="23" spans="2:18" ht="153" x14ac:dyDescent="0.2">
      <c r="B23" s="98">
        <v>17</v>
      </c>
      <c r="C23" s="99" t="s">
        <v>725</v>
      </c>
      <c r="D23" s="238"/>
      <c r="E23" s="181" t="str">
        <f>'ACUAN-PENJELASAN KONTROL'!D58</f>
        <v>Antarmuka sisi administrator atau Admin UI (User Interface) dirancang untuk administrator mengelola dan mengontrol sistem, aplikasi, atau situs web.
Antarmuka ini berbeda dari antarmuka pengguna biasa dan menyediakan fitur-fitur canggih dan kontrol yang diperlukan untuk mengawasi dan mengkonfigurasi berbagai aspek sistem.</v>
      </c>
      <c r="F23" s="181"/>
      <c r="G23" s="181"/>
      <c r="H23" s="213" t="s">
        <v>563</v>
      </c>
      <c r="I23" s="213" t="s">
        <v>563</v>
      </c>
      <c r="J23" s="181" t="s">
        <v>190</v>
      </c>
      <c r="K23" s="213" t="s">
        <v>563</v>
      </c>
      <c r="L23" s="98" t="str" cm="1">
        <f t="array" ref="L23">_xlfn.IFS(H23="memadai",1,H23="perlu peningkatan",2,H23="tidak memadai",3,H23="N/A",0,H23="-","-")</f>
        <v>-</v>
      </c>
      <c r="M23" s="98" t="str" cm="1">
        <f t="array" ref="M23">_xlfn.IFS(I23="sesuai dengan desain kontrol",1,I23="tidak sesuai dengan desain kontrol",2,I23="N/A",0,I23="-","-")</f>
        <v>-</v>
      </c>
      <c r="N23" s="98" t="str" cm="1">
        <f t="array" ref="N23">_xlfn.IFS(K23="efektif",1,K23="perlu peningkatan",2,K23="tidak efektif",3,K23="N/A",0,K23="-","-")</f>
        <v>-</v>
      </c>
      <c r="O23" s="98" t="str">
        <f t="shared" si="5"/>
        <v>---</v>
      </c>
      <c r="P23" s="201" t="str" cm="1">
        <f t="array" ref="P23">_xlfn.IFNA(_xlfn.IFS(
O23="111","MEMADAI",
O23="112","MEMADAI",
O23="113","PERLU PENINGKATAN",
O23="121","PERLU PENINGKATAN",
O23="122","TIDAK MEMADAI",
O23="123","TIDAK MEMADAI",
O23="1-1","TIDAK MEMADAI",
O23="1-2","TIDAK MEMADAI",
O23="1-3","TIDAK MEMADAI",
O23="211","MEMADAI",
O23="212","PERLU PENINGKATAN",
O23="213","TIDAK MEMADAI",
O23="221","TIDAK MEMADAI",
O23="222","TIDAK MEMADAI",
O23="223","TIDAK MEMADAI",
O23="2-1","TIDAK MEMADAI",
O23="2-2","TIDAK MEMADAI",
O23="2-3","TIDAK MEMADAI",
O23="311","TIDAK MEMADAI",
O23="312","TIDAK MEMADAI",
O23="313","TIDAK MEMADAI",
O23="321","TIDAK MEMADAI",
O23="322","TIDAK MEMADAI",
O23="323","TIDAK MEMADAI",
O23="3-1","TIDAK MEMADAI",
O23="3-2","TIDAK MEMADAI",
O23="3-3","TIDAK MEMADAI",
O23="--1","EVALUASI TIDAK LENGKAP",
O23="--2","EVALUASI TIDAK LENGKAP",
O23="--3","EVALUASI TIDAK LENGKAP",
O23="-11","EVALUASI TIDAK LENGKAP",
O23="-12","EVALUASI TIDAK LENGKAP",
O23="-13","EVALUASI TIDAK LENGKAP",
O23="-21","EVALUASI TIDAK LENGKAP",
O23="-22","EVALUASI TIDAK LENGKAP",
O23="-23","EVALUASI TIDAK LENGKAP",
O23="1--","EVALUASI TIDAK LENGKAP",
O23="2--","EVALUASI TIDAK LENGKAP",
O23="3--","EVALUASI TIDAK LENGKAP",
O23="11-","EVALUASI TIDAK LENGKAP",
O23="12-","EVALUASI TIDAK LENGKAP",
O23="21-","EVALUASI TIDAK LENGKAP",
O23="22-","EVALUASI TIDAK LENGKAP",
O23="-1-","EVALUASI TIDAK LENGKAP",
O23="-2-","EVALUASI TIDAK LENGKAP",
O23="---","BELUM DIISI",
O23="100","EVALUASI TIDAK LENGKAP",
O23="110","EVALUASI TIDAK LENGKAP",
O23="101","EVALUASI TIDAK LENGKAP",
O23="102","EVALUASI TIDAK LENGKAP",
O23="103","EVALUASI TIDAK LENGKAP",
O23="120","EVALUASI TIDAK LENGKAP",
O23="200","EVALUASI TIDAK LENGKAP",
O23="210","EVALUASI TIDAK LENGKAP",
O23="220","EVALUASI TIDAK LENGKAP",
O23="201","EVALUASI TIDAK LENGKAP",
O23="202","EVALUASI TIDAK LENGKAP",
O23="203","EVALUASI TIDAK LENGKAP",
O23="300","EVALUASI TIDAK LENGKAP",
O23="310","EVALUASI TIDAK LENGKAP",
O23="320","EVALUASI TIDAK LENGKAP",
O23="301","EVALUASI TIDAK LENGKAP",
O23="302","EVALUASI TIDAK LENGKAP",
O23="303","EVALUASI TIDAK LENGKAP",
O23="011","EVALUASI TIDAK LENGKAP",
O23="012","EVALUASI TIDAK LENGKAP",
O23="013","EVALUASI TIDAK LENGKAP",
O23="021","EVALUASI TIDAK LENGKAP",
O23="022","EVALUASI TIDAK LENGKAP",
O23="023","EVALUASI TIDAK LENGKAP",
O23="001","EVALUASI TIDAK LENGKAP",
O23="002","EVALUASI TIDAK LENGKAP",
O23="003","EVALUASI TIDAK LENGKAP",
O23="010","EVALUASI TIDAK LENGKAP",
O23="020","EVALUASI TIDAK LENGKAP",
O23="001","EVALUASI TIDAK LENGKAP",
O23="002","EVALUASI TIDAK LENGKAP",
O23="003","EVALUASI TIDAK LENGKAP",
O23="000","TIDAK DILAKUKAN EVALUASI",
O23="0--","EVALUASI TIDAK LENGKAP",
O23="00-","EVALUASI TIDAK LENGKAP",
O23="-0-","EVALUASI TIDAK LENGKAP",
O23="--0","EVALUASI TIDAK LENGKAP"),"EVALUASI BELUM DIISI")</f>
        <v>BELUM DIISI</v>
      </c>
      <c r="Q23" s="186"/>
      <c r="R23" s="186"/>
    </row>
    <row r="24" spans="2:18" ht="119" x14ac:dyDescent="0.2">
      <c r="B24" s="100">
        <v>18</v>
      </c>
      <c r="C24" s="101" t="s">
        <v>726</v>
      </c>
      <c r="D24" s="239"/>
      <c r="E24" s="182" t="str">
        <f>'ACUAN-PENJELASAN KONTROL'!D59</f>
        <v>Aplikasi menerapkan fitur otorisasi menggunakan token (saat masuk/login  ke aplikasi atau saat akan mengakses informasi dikecualikan)
Informasi yang dikecualikan dapat mengacu pada UU KIP atau aplikasi telah menentukan data apa saja yang masuk dalam Informasi Dikecualikan</v>
      </c>
      <c r="F24" s="182"/>
      <c r="G24" s="182"/>
      <c r="H24" s="193" t="s">
        <v>563</v>
      </c>
      <c r="I24" s="193" t="s">
        <v>563</v>
      </c>
      <c r="J24" s="185"/>
      <c r="K24" s="193" t="s">
        <v>563</v>
      </c>
      <c r="L24" s="100" t="str" cm="1">
        <f t="array" ref="L24">_xlfn.IFS(H24="memadai",1,H24="perlu peningkatan",2,H24="tidak memadai",3,H24="N/A",0,H24="-","-")</f>
        <v>-</v>
      </c>
      <c r="M24" s="100" t="str" cm="1">
        <f t="array" ref="M24">_xlfn.IFS(I24="sesuai dengan desain kontrol",1,I24="tidak sesuai dengan desain kontrol",2,I24="N/A",0,I24="-","-")</f>
        <v>-</v>
      </c>
      <c r="N24" s="100" t="str" cm="1">
        <f t="array" ref="N24">_xlfn.IFS(K24="efektif",1,K24="perlu peningkatan",2,K24="tidak efektif",3,K24="N/A",0,K24="-","-")</f>
        <v>-</v>
      </c>
      <c r="O24" s="100" t="str">
        <f t="shared" si="5"/>
        <v>---</v>
      </c>
      <c r="P24" s="203" t="str" cm="1">
        <f t="array" ref="P24">_xlfn.IFNA(_xlfn.IFS(
O24="111","MEMADAI",
O24="112","MEMADAI",
O24="113","PERLU PENINGKATAN",
O24="121","PERLU PENINGKATAN",
O24="122","TIDAK MEMADAI",
O24="123","TIDAK MEMADAI",
O24="1-1","TIDAK MEMADAI",
O24="1-2","TIDAK MEMADAI",
O24="1-3","TIDAK MEMADAI",
O24="211","MEMADAI",
O24="212","PERLU PENINGKATAN",
O24="213","TIDAK MEMADAI",
O24="221","TIDAK MEMADAI",
O24="222","TIDAK MEMADAI",
O24="223","TIDAK MEMADAI",
O24="2-1","TIDAK MEMADAI",
O24="2-2","TIDAK MEMADAI",
O24="2-3","TIDAK MEMADAI",
O24="311","TIDAK MEMADAI",
O24="312","TIDAK MEMADAI",
O24="313","TIDAK MEMADAI",
O24="321","TIDAK MEMADAI",
O24="322","TIDAK MEMADAI",
O24="323","TIDAK MEMADAI",
O24="3-1","TIDAK MEMADAI",
O24="3-2","TIDAK MEMADAI",
O24="3-3","TIDAK MEMADAI",
O24="--1","EVALUASI TIDAK LENGKAP",
O24="--2","EVALUASI TIDAK LENGKAP",
O24="--3","EVALUASI TIDAK LENGKAP",
O24="-11","EVALUASI TIDAK LENGKAP",
O24="-12","EVALUASI TIDAK LENGKAP",
O24="-13","EVALUASI TIDAK LENGKAP",
O24="-21","EVALUASI TIDAK LENGKAP",
O24="-22","EVALUASI TIDAK LENGKAP",
O24="-23","EVALUASI TIDAK LENGKAP",
O24="1--","EVALUASI TIDAK LENGKAP",
O24="2--","EVALUASI TIDAK LENGKAP",
O24="3--","EVALUASI TIDAK LENGKAP",
O24="11-","EVALUASI TIDAK LENGKAP",
O24="12-","EVALUASI TIDAK LENGKAP",
O24="21-","EVALUASI TIDAK LENGKAP",
O24="22-","EVALUASI TIDAK LENGKAP",
O24="-1-","EVALUASI TIDAK LENGKAP",
O24="-2-","EVALUASI TIDAK LENGKAP",
O24="---","BELUM DIISI",
O24="100","EVALUASI TIDAK LENGKAP",
O24="110","EVALUASI TIDAK LENGKAP",
O24="101","EVALUASI TIDAK LENGKAP",
O24="102","EVALUASI TIDAK LENGKAP",
O24="103","EVALUASI TIDAK LENGKAP",
O24="120","EVALUASI TIDAK LENGKAP",
O24="200","EVALUASI TIDAK LENGKAP",
O24="210","EVALUASI TIDAK LENGKAP",
O24="220","EVALUASI TIDAK LENGKAP",
O24="201","EVALUASI TIDAK LENGKAP",
O24="202","EVALUASI TIDAK LENGKAP",
O24="203","EVALUASI TIDAK LENGKAP",
O24="300","EVALUASI TIDAK LENGKAP",
O24="310","EVALUASI TIDAK LENGKAP",
O24="320","EVALUASI TIDAK LENGKAP",
O24="301","EVALUASI TIDAK LENGKAP",
O24="302","EVALUASI TIDAK LENGKAP",
O24="303","EVALUASI TIDAK LENGKAP",
O24="011","EVALUASI TIDAK LENGKAP",
O24="012","EVALUASI TIDAK LENGKAP",
O24="013","EVALUASI TIDAK LENGKAP",
O24="021","EVALUASI TIDAK LENGKAP",
O24="022","EVALUASI TIDAK LENGKAP",
O24="023","EVALUASI TIDAK LENGKAP",
O24="001","EVALUASI TIDAK LENGKAP",
O24="002","EVALUASI TIDAK LENGKAP",
O24="003","EVALUASI TIDAK LENGKAP",
O24="010","EVALUASI TIDAK LENGKAP",
O24="020","EVALUASI TIDAK LENGKAP",
O24="001","EVALUASI TIDAK LENGKAP",
O24="002","EVALUASI TIDAK LENGKAP",
O24="003","EVALUASI TIDAK LENGKAP",
O24="000","TIDAK DILAKUKAN EVALUASI",
O24="0--","EVALUASI TIDAK LENGKAP",
O24="00-","EVALUASI TIDAK LENGKAP",
O24="-0-","EVALUASI TIDAK LENGKAP",
O24="--0","EVALUASI TIDAK LENGKAP"),"EVALUASI BELUM DIISI")</f>
        <v>BELUM DIISI</v>
      </c>
      <c r="Q24" s="185"/>
      <c r="R24" s="185"/>
    </row>
    <row r="25" spans="2:18" ht="40" x14ac:dyDescent="0.2">
      <c r="B25" s="104" t="s">
        <v>199</v>
      </c>
      <c r="C25" s="206"/>
      <c r="D25" s="237" t="s">
        <v>200</v>
      </c>
      <c r="E25" s="183"/>
      <c r="F25" s="183"/>
      <c r="G25" s="183"/>
      <c r="H25" s="183"/>
      <c r="I25" s="183"/>
      <c r="J25" s="183"/>
      <c r="K25" s="183"/>
      <c r="L25" s="97"/>
      <c r="M25" s="97"/>
      <c r="N25" s="97"/>
      <c r="O25" s="97"/>
      <c r="P25" s="188"/>
      <c r="Q25" s="183"/>
      <c r="R25" s="183"/>
    </row>
    <row r="26" spans="2:18" ht="85" x14ac:dyDescent="0.2">
      <c r="B26" s="98">
        <v>19</v>
      </c>
      <c r="C26" s="99" t="s">
        <v>727</v>
      </c>
      <c r="D26" s="238"/>
      <c r="E26" s="182" t="str">
        <f>'ACUAN-PENJELASAN KONTROL'!D61</f>
        <v>Aplikasi memverifikasi data dari pengguna sebelum diproses lebih lanjut, untuk memastikan sesuai format, tipe, dan kriteria validitas. Mengurangi risiko injeksi SQL, XSS, dan manipulasi data lainnya.</v>
      </c>
      <c r="F26" s="181"/>
      <c r="G26" s="181"/>
      <c r="H26" s="181" t="s">
        <v>563</v>
      </c>
      <c r="I26" s="181" t="s">
        <v>563</v>
      </c>
      <c r="J26" s="181"/>
      <c r="K26" s="181" t="s">
        <v>563</v>
      </c>
      <c r="L26" s="98" t="str" cm="1">
        <f t="array" ref="L26">_xlfn.IFS(H26="memadai",1,H26="perlu peningkatan",2,H26="tidak memadai",3,H26="N/A",0,H26="-","-")</f>
        <v>-</v>
      </c>
      <c r="M26" s="98" t="str" cm="1">
        <f t="array" ref="M26">_xlfn.IFS(I26="sesuai dengan desain kontrol",1,I26="tidak sesuai dengan desain kontrol",2,I26="N/A",0,I26="-","-")</f>
        <v>-</v>
      </c>
      <c r="N26" s="98" t="str" cm="1">
        <f t="array" ref="N26">_xlfn.IFS(K26="efektif",1,K26="perlu peningkatan",2,K26="tidak efektif",3,K26="N/A",0,K26="-","-")</f>
        <v>-</v>
      </c>
      <c r="O26" s="98" t="str">
        <f t="shared" ref="O26:O29" si="6">_xlfn.CONCAT(L26,M26,N26)</f>
        <v>---</v>
      </c>
      <c r="P26" s="201" t="str" cm="1">
        <f t="array" ref="P26">_xlfn.IFNA(_xlfn.IFS(
O26="111","MEMADAI",
O26="112","MEMADAI",
O26="113","PERLU PENINGKATAN",
O26="121","PERLU PENINGKATAN",
O26="122","TIDAK MEMADAI",
O26="123","TIDAK MEMADAI",
O26="1-1","TIDAK MEMADAI",
O26="1-2","TIDAK MEMADAI",
O26="1-3","TIDAK MEMADAI",
O26="211","MEMADAI",
O26="212","PERLU PENINGKATAN",
O26="213","TIDAK MEMADAI",
O26="221","TIDAK MEMADAI",
O26="222","TIDAK MEMADAI",
O26="223","TIDAK MEMADAI",
O26="2-1","TIDAK MEMADAI",
O26="2-2","TIDAK MEMADAI",
O26="2-3","TIDAK MEMADAI",
O26="311","TIDAK MEMADAI",
O26="312","TIDAK MEMADAI",
O26="313","TIDAK MEMADAI",
O26="321","TIDAK MEMADAI",
O26="322","TIDAK MEMADAI",
O26="323","TIDAK MEMADAI",
O26="3-1","TIDAK MEMADAI",
O26="3-2","TIDAK MEMADAI",
O26="3-3","TIDAK MEMADAI",
O26="--1","EVALUASI TIDAK LENGKAP",
O26="--2","EVALUASI TIDAK LENGKAP",
O26="--3","EVALUASI TIDAK LENGKAP",
O26="-11","EVALUASI TIDAK LENGKAP",
O26="-12","EVALUASI TIDAK LENGKAP",
O26="-13","EVALUASI TIDAK LENGKAP",
O26="-21","EVALUASI TIDAK LENGKAP",
O26="-22","EVALUASI TIDAK LENGKAP",
O26="-23","EVALUASI TIDAK LENGKAP",
O26="1--","EVALUASI TIDAK LENGKAP",
O26="2--","EVALUASI TIDAK LENGKAP",
O26="3--","EVALUASI TIDAK LENGKAP",
O26="11-","EVALUASI TIDAK LENGKAP",
O26="12-","EVALUASI TIDAK LENGKAP",
O26="21-","EVALUASI TIDAK LENGKAP",
O26="22-","EVALUASI TIDAK LENGKAP",
O26="-1-","EVALUASI TIDAK LENGKAP",
O26="-2-","EVALUASI TIDAK LENGKAP",
O26="---","BELUM DIISI",
O26="100","EVALUASI TIDAK LENGKAP",
O26="110","EVALUASI TIDAK LENGKAP",
O26="101","EVALUASI TIDAK LENGKAP",
O26="102","EVALUASI TIDAK LENGKAP",
O26="103","EVALUASI TIDAK LENGKAP",
O26="120","EVALUASI TIDAK LENGKAP",
O26="200","EVALUASI TIDAK LENGKAP",
O26="210","EVALUASI TIDAK LENGKAP",
O26="220","EVALUASI TIDAK LENGKAP",
O26="201","EVALUASI TIDAK LENGKAP",
O26="202","EVALUASI TIDAK LENGKAP",
O26="203","EVALUASI TIDAK LENGKAP",
O26="300","EVALUASI TIDAK LENGKAP",
O26="310","EVALUASI TIDAK LENGKAP",
O26="320","EVALUASI TIDAK LENGKAP",
O26="301","EVALUASI TIDAK LENGKAP",
O26="302","EVALUASI TIDAK LENGKAP",
O26="303","EVALUASI TIDAK LENGKAP",
O26="011","EVALUASI TIDAK LENGKAP",
O26="012","EVALUASI TIDAK LENGKAP",
O26="013","EVALUASI TIDAK LENGKAP",
O26="021","EVALUASI TIDAK LENGKAP",
O26="022","EVALUASI TIDAK LENGKAP",
O26="023","EVALUASI TIDAK LENGKAP",
O26="001","EVALUASI TIDAK LENGKAP",
O26="002","EVALUASI TIDAK LENGKAP",
O26="003","EVALUASI TIDAK LENGKAP",
O26="010","EVALUASI TIDAK LENGKAP",
O26="020","EVALUASI TIDAK LENGKAP",
O26="001","EVALUASI TIDAK LENGKAP",
O26="002","EVALUASI TIDAK LENGKAP",
O26="003","EVALUASI TIDAK LENGKAP",
O26="000","TIDAK DILAKUKAN EVALUASI",
O26="0--","EVALUASI TIDAK LENGKAP",
O26="00-","EVALUASI TIDAK LENGKAP",
O26="-0-","EVALUASI TIDAK LENGKAP",
O26="--0","EVALUASI TIDAK LENGKAP"),"EVALUASI BELUM DIISI")</f>
        <v>BELUM DIISI</v>
      </c>
      <c r="Q26" s="186"/>
      <c r="R26" s="186"/>
    </row>
    <row r="27" spans="2:18" ht="68" x14ac:dyDescent="0.2">
      <c r="B27" s="100">
        <v>20</v>
      </c>
      <c r="C27" s="101" t="s">
        <v>728</v>
      </c>
      <c r="D27" s="239"/>
      <c r="E27" s="181" t="str">
        <f>'ACUAN-PENJELASAN KONTROL'!D62</f>
        <v>Aplikasi secara otomatis menolak data yang tidak memenuhi kriteria validasi untuk mencegah serangan SQL injection, XSS, dan manipulasi data lainnya.</v>
      </c>
      <c r="F27" s="182"/>
      <c r="G27" s="182"/>
      <c r="H27" s="182" t="s">
        <v>563</v>
      </c>
      <c r="I27" s="182" t="s">
        <v>563</v>
      </c>
      <c r="J27" s="182" t="s">
        <v>190</v>
      </c>
      <c r="K27" s="182" t="s">
        <v>563</v>
      </c>
      <c r="L27" s="100" t="str" cm="1">
        <f t="array" ref="L27">_xlfn.IFS(H27="memadai",1,H27="perlu peningkatan",2,H27="tidak memadai",3,H27="N/A",0,H27="-","-")</f>
        <v>-</v>
      </c>
      <c r="M27" s="100" t="str" cm="1">
        <f t="array" ref="M27">_xlfn.IFS(I27="sesuai dengan desain kontrol",1,I27="tidak sesuai dengan desain kontrol",2,I27="N/A",0,I27="-","-")</f>
        <v>-</v>
      </c>
      <c r="N27" s="100" t="str" cm="1">
        <f t="array" ref="N27">_xlfn.IFS(K27="efektif",1,K27="perlu peningkatan",2,K27="tidak efektif",3,K27="N/A",0,K27="-","-")</f>
        <v>-</v>
      </c>
      <c r="O27" s="100" t="str">
        <f t="shared" si="6"/>
        <v>---</v>
      </c>
      <c r="P27" s="203" t="str" cm="1">
        <f t="array" ref="P27">_xlfn.IFNA(_xlfn.IFS(
O27="111","MEMADAI",
O27="112","MEMADAI",
O27="113","PERLU PENINGKATAN",
O27="121","PERLU PENINGKATAN",
O27="122","TIDAK MEMADAI",
O27="123","TIDAK MEMADAI",
O27="1-1","TIDAK MEMADAI",
O27="1-2","TIDAK MEMADAI",
O27="1-3","TIDAK MEMADAI",
O27="211","MEMADAI",
O27="212","PERLU PENINGKATAN",
O27="213","TIDAK MEMADAI",
O27="221","TIDAK MEMADAI",
O27="222","TIDAK MEMADAI",
O27="223","TIDAK MEMADAI",
O27="2-1","TIDAK MEMADAI",
O27="2-2","TIDAK MEMADAI",
O27="2-3","TIDAK MEMADAI",
O27="311","TIDAK MEMADAI",
O27="312","TIDAK MEMADAI",
O27="313","TIDAK MEMADAI",
O27="321","TIDAK MEMADAI",
O27="322","TIDAK MEMADAI",
O27="323","TIDAK MEMADAI",
O27="3-1","TIDAK MEMADAI",
O27="3-2","TIDAK MEMADAI",
O27="3-3","TIDAK MEMADAI",
O27="--1","EVALUASI TIDAK LENGKAP",
O27="--2","EVALUASI TIDAK LENGKAP",
O27="--3","EVALUASI TIDAK LENGKAP",
O27="-11","EVALUASI TIDAK LENGKAP",
O27="-12","EVALUASI TIDAK LENGKAP",
O27="-13","EVALUASI TIDAK LENGKAP",
O27="-21","EVALUASI TIDAK LENGKAP",
O27="-22","EVALUASI TIDAK LENGKAP",
O27="-23","EVALUASI TIDAK LENGKAP",
O27="1--","EVALUASI TIDAK LENGKAP",
O27="2--","EVALUASI TIDAK LENGKAP",
O27="3--","EVALUASI TIDAK LENGKAP",
O27="11-","EVALUASI TIDAK LENGKAP",
O27="12-","EVALUASI TIDAK LENGKAP",
O27="21-","EVALUASI TIDAK LENGKAP",
O27="22-","EVALUASI TIDAK LENGKAP",
O27="-1-","EVALUASI TIDAK LENGKAP",
O27="-2-","EVALUASI TIDAK LENGKAP",
O27="---","BELUM DIISI",
O27="100","EVALUASI TIDAK LENGKAP",
O27="110","EVALUASI TIDAK LENGKAP",
O27="101","EVALUASI TIDAK LENGKAP",
O27="102","EVALUASI TIDAK LENGKAP",
O27="103","EVALUASI TIDAK LENGKAP",
O27="120","EVALUASI TIDAK LENGKAP",
O27="200","EVALUASI TIDAK LENGKAP",
O27="210","EVALUASI TIDAK LENGKAP",
O27="220","EVALUASI TIDAK LENGKAP",
O27="201","EVALUASI TIDAK LENGKAP",
O27="202","EVALUASI TIDAK LENGKAP",
O27="203","EVALUASI TIDAK LENGKAP",
O27="300","EVALUASI TIDAK LENGKAP",
O27="310","EVALUASI TIDAK LENGKAP",
O27="320","EVALUASI TIDAK LENGKAP",
O27="301","EVALUASI TIDAK LENGKAP",
O27="302","EVALUASI TIDAK LENGKAP",
O27="303","EVALUASI TIDAK LENGKAP",
O27="011","EVALUASI TIDAK LENGKAP",
O27="012","EVALUASI TIDAK LENGKAP",
O27="013","EVALUASI TIDAK LENGKAP",
O27="021","EVALUASI TIDAK LENGKAP",
O27="022","EVALUASI TIDAK LENGKAP",
O27="023","EVALUASI TIDAK LENGKAP",
O27="001","EVALUASI TIDAK LENGKAP",
O27="002","EVALUASI TIDAK LENGKAP",
O27="003","EVALUASI TIDAK LENGKAP",
O27="010","EVALUASI TIDAK LENGKAP",
O27="020","EVALUASI TIDAK LENGKAP",
O27="001","EVALUASI TIDAK LENGKAP",
O27="002","EVALUASI TIDAK LENGKAP",
O27="003","EVALUASI TIDAK LENGKAP",
O27="000","TIDAK DILAKUKAN EVALUASI",
O27="0--","EVALUASI TIDAK LENGKAP",
O27="00-","EVALUASI TIDAK LENGKAP",
O27="-0-","EVALUASI TIDAK LENGKAP",
O27="--0","EVALUASI TIDAK LENGKAP"),"EVALUASI BELUM DIISI")</f>
        <v>BELUM DIISI</v>
      </c>
      <c r="Q27" s="185"/>
      <c r="R27" s="185"/>
    </row>
    <row r="28" spans="2:18" ht="51" x14ac:dyDescent="0.2">
      <c r="B28" s="98">
        <v>21</v>
      </c>
      <c r="C28" s="99" t="s">
        <v>729</v>
      </c>
      <c r="D28" s="238"/>
      <c r="E28" s="182" t="str">
        <f>'ACUAN-PENJELASAN KONTROL'!D63</f>
        <v>Aplikasi mengamankan lingkungan runtime dari serangan seperti injeksi SQL dan XSS untuk melindungi aplikasi.</v>
      </c>
      <c r="F28" s="181"/>
      <c r="G28" s="181"/>
      <c r="H28" s="181" t="s">
        <v>563</v>
      </c>
      <c r="I28" s="181" t="s">
        <v>563</v>
      </c>
      <c r="J28" s="181"/>
      <c r="K28" s="181" t="s">
        <v>563</v>
      </c>
      <c r="L28" s="98" t="str" cm="1">
        <f t="array" ref="L28">_xlfn.IFS(H28="memadai",1,H28="perlu peningkatan",2,H28="tidak memadai",3,H28="N/A",0,H28="-","-")</f>
        <v>-</v>
      </c>
      <c r="M28" s="98" t="str" cm="1">
        <f t="array" ref="M28">_xlfn.IFS(I28="sesuai dengan desain kontrol",1,I28="tidak sesuai dengan desain kontrol",2,I28="N/A",0,I28="-","-")</f>
        <v>-</v>
      </c>
      <c r="N28" s="98" t="str" cm="1">
        <f t="array" ref="N28">_xlfn.IFS(K28="efektif",1,K28="perlu peningkatan",2,K28="tidak efektif",3,K28="N/A",0,K28="-","-")</f>
        <v>-</v>
      </c>
      <c r="O28" s="98" t="str">
        <f t="shared" si="6"/>
        <v>---</v>
      </c>
      <c r="P28" s="201" t="str" cm="1">
        <f t="array" ref="P28">_xlfn.IFNA(_xlfn.IFS(
O28="111","MEMADAI",
O28="112","MEMADAI",
O28="113","PERLU PENINGKATAN",
O28="121","PERLU PENINGKATAN",
O28="122","TIDAK MEMADAI",
O28="123","TIDAK MEMADAI",
O28="1-1","TIDAK MEMADAI",
O28="1-2","TIDAK MEMADAI",
O28="1-3","TIDAK MEMADAI",
O28="211","MEMADAI",
O28="212","PERLU PENINGKATAN",
O28="213","TIDAK MEMADAI",
O28="221","TIDAK MEMADAI",
O28="222","TIDAK MEMADAI",
O28="223","TIDAK MEMADAI",
O28="2-1","TIDAK MEMADAI",
O28="2-2","TIDAK MEMADAI",
O28="2-3","TIDAK MEMADAI",
O28="311","TIDAK MEMADAI",
O28="312","TIDAK MEMADAI",
O28="313","TIDAK MEMADAI",
O28="321","TIDAK MEMADAI",
O28="322","TIDAK MEMADAI",
O28="323","TIDAK MEMADAI",
O28="3-1","TIDAK MEMADAI",
O28="3-2","TIDAK MEMADAI",
O28="3-3","TIDAK MEMADAI",
O28="--1","EVALUASI TIDAK LENGKAP",
O28="--2","EVALUASI TIDAK LENGKAP",
O28="--3","EVALUASI TIDAK LENGKAP",
O28="-11","EVALUASI TIDAK LENGKAP",
O28="-12","EVALUASI TIDAK LENGKAP",
O28="-13","EVALUASI TIDAK LENGKAP",
O28="-21","EVALUASI TIDAK LENGKAP",
O28="-22","EVALUASI TIDAK LENGKAP",
O28="-23","EVALUASI TIDAK LENGKAP",
O28="1--","EVALUASI TIDAK LENGKAP",
O28="2--","EVALUASI TIDAK LENGKAP",
O28="3--","EVALUASI TIDAK LENGKAP",
O28="11-","EVALUASI TIDAK LENGKAP",
O28="12-","EVALUASI TIDAK LENGKAP",
O28="21-","EVALUASI TIDAK LENGKAP",
O28="22-","EVALUASI TIDAK LENGKAP",
O28="-1-","EVALUASI TIDAK LENGKAP",
O28="-2-","EVALUASI TIDAK LENGKAP",
O28="---","BELUM DIISI",
O28="100","EVALUASI TIDAK LENGKAP",
O28="110","EVALUASI TIDAK LENGKAP",
O28="101","EVALUASI TIDAK LENGKAP",
O28="102","EVALUASI TIDAK LENGKAP",
O28="103","EVALUASI TIDAK LENGKAP",
O28="120","EVALUASI TIDAK LENGKAP",
O28="200","EVALUASI TIDAK LENGKAP",
O28="210","EVALUASI TIDAK LENGKAP",
O28="220","EVALUASI TIDAK LENGKAP",
O28="201","EVALUASI TIDAK LENGKAP",
O28="202","EVALUASI TIDAK LENGKAP",
O28="203","EVALUASI TIDAK LENGKAP",
O28="300","EVALUASI TIDAK LENGKAP",
O28="310","EVALUASI TIDAK LENGKAP",
O28="320","EVALUASI TIDAK LENGKAP",
O28="301","EVALUASI TIDAK LENGKAP",
O28="302","EVALUASI TIDAK LENGKAP",
O28="303","EVALUASI TIDAK LENGKAP",
O28="011","EVALUASI TIDAK LENGKAP",
O28="012","EVALUASI TIDAK LENGKAP",
O28="013","EVALUASI TIDAK LENGKAP",
O28="021","EVALUASI TIDAK LENGKAP",
O28="022","EVALUASI TIDAK LENGKAP",
O28="023","EVALUASI TIDAK LENGKAP",
O28="001","EVALUASI TIDAK LENGKAP",
O28="002","EVALUASI TIDAK LENGKAP",
O28="003","EVALUASI TIDAK LENGKAP",
O28="010","EVALUASI TIDAK LENGKAP",
O28="020","EVALUASI TIDAK LENGKAP",
O28="001","EVALUASI TIDAK LENGKAP",
O28="002","EVALUASI TIDAK LENGKAP",
O28="003","EVALUASI TIDAK LENGKAP",
O28="000","TIDAK DILAKUKAN EVALUASI",
O28="0--","EVALUASI TIDAK LENGKAP",
O28="00-","EVALUASI TIDAK LENGKAP",
O28="-0-","EVALUASI TIDAK LENGKAP",
O28="--0","EVALUASI TIDAK LENGKAP"),"EVALUASI BELUM DIISI")</f>
        <v>BELUM DIISI</v>
      </c>
      <c r="Q28" s="186"/>
      <c r="R28" s="186"/>
    </row>
    <row r="29" spans="2:18" ht="68" x14ac:dyDescent="0.2">
      <c r="B29" s="100">
        <v>22</v>
      </c>
      <c r="C29" s="101" t="s">
        <v>730</v>
      </c>
      <c r="D29" s="239"/>
      <c r="E29" s="181" t="str">
        <f>'ACUAN-PENJELASAN KONTROL'!D64</f>
        <v>Aplikasi memastikan semua data memenuhi kriteria valid dan format sebelum diproses untuk mencegah serangan SQL injection, XSS, dan manipulasi data.</v>
      </c>
      <c r="F29" s="182"/>
      <c r="G29" s="182"/>
      <c r="H29" s="182" t="s">
        <v>563</v>
      </c>
      <c r="I29" s="182" t="s">
        <v>563</v>
      </c>
      <c r="J29" s="182" t="s">
        <v>190</v>
      </c>
      <c r="K29" s="182" t="s">
        <v>563</v>
      </c>
      <c r="L29" s="100" t="str" cm="1">
        <f t="array" ref="L29">_xlfn.IFS(H29="memadai",1,H29="perlu peningkatan",2,H29="tidak memadai",3,H29="N/A",0,H29="-","-")</f>
        <v>-</v>
      </c>
      <c r="M29" s="100" t="str" cm="1">
        <f t="array" ref="M29">_xlfn.IFS(I29="sesuai dengan desain kontrol",1,I29="tidak sesuai dengan desain kontrol",2,I29="N/A",0,I29="-","-")</f>
        <v>-</v>
      </c>
      <c r="N29" s="100" t="str" cm="1">
        <f t="array" ref="N29">_xlfn.IFS(K29="efektif",1,K29="perlu peningkatan",2,K29="tidak efektif",3,K29="N/A",0,K29="-","-")</f>
        <v>-</v>
      </c>
      <c r="O29" s="100" t="str">
        <f t="shared" si="6"/>
        <v>---</v>
      </c>
      <c r="P29" s="203" t="str" cm="1">
        <f t="array" ref="P29">_xlfn.IFNA(_xlfn.IFS(
O29="111","MEMADAI",
O29="112","MEMADAI",
O29="113","PERLU PENINGKATAN",
O29="121","PERLU PENINGKATAN",
O29="122","TIDAK MEMADAI",
O29="123","TIDAK MEMADAI",
O29="1-1","TIDAK MEMADAI",
O29="1-2","TIDAK MEMADAI",
O29="1-3","TIDAK MEMADAI",
O29="211","MEMADAI",
O29="212","PERLU PENINGKATAN",
O29="213","TIDAK MEMADAI",
O29="221","TIDAK MEMADAI",
O29="222","TIDAK MEMADAI",
O29="223","TIDAK MEMADAI",
O29="2-1","TIDAK MEMADAI",
O29="2-2","TIDAK MEMADAI",
O29="2-3","TIDAK MEMADAI",
O29="311","TIDAK MEMADAI",
O29="312","TIDAK MEMADAI",
O29="313","TIDAK MEMADAI",
O29="321","TIDAK MEMADAI",
O29="322","TIDAK MEMADAI",
O29="323","TIDAK MEMADAI",
O29="3-1","TIDAK MEMADAI",
O29="3-2","TIDAK MEMADAI",
O29="3-3","TIDAK MEMADAI",
O29="--1","EVALUASI TIDAK LENGKAP",
O29="--2","EVALUASI TIDAK LENGKAP",
O29="--3","EVALUASI TIDAK LENGKAP",
O29="-11","EVALUASI TIDAK LENGKAP",
O29="-12","EVALUASI TIDAK LENGKAP",
O29="-13","EVALUASI TIDAK LENGKAP",
O29="-21","EVALUASI TIDAK LENGKAP",
O29="-22","EVALUASI TIDAK LENGKAP",
O29="-23","EVALUASI TIDAK LENGKAP",
O29="1--","EVALUASI TIDAK LENGKAP",
O29="2--","EVALUASI TIDAK LENGKAP",
O29="3--","EVALUASI TIDAK LENGKAP",
O29="11-","EVALUASI TIDAK LENGKAP",
O29="12-","EVALUASI TIDAK LENGKAP",
O29="21-","EVALUASI TIDAK LENGKAP",
O29="22-","EVALUASI TIDAK LENGKAP",
O29="-1-","EVALUASI TIDAK LENGKAP",
O29="-2-","EVALUASI TIDAK LENGKAP",
O29="---","BELUM DIISI",
O29="100","EVALUASI TIDAK LENGKAP",
O29="110","EVALUASI TIDAK LENGKAP",
O29="101","EVALUASI TIDAK LENGKAP",
O29="102","EVALUASI TIDAK LENGKAP",
O29="103","EVALUASI TIDAK LENGKAP",
O29="120","EVALUASI TIDAK LENGKAP",
O29="200","EVALUASI TIDAK LENGKAP",
O29="210","EVALUASI TIDAK LENGKAP",
O29="220","EVALUASI TIDAK LENGKAP",
O29="201","EVALUASI TIDAK LENGKAP",
O29="202","EVALUASI TIDAK LENGKAP",
O29="203","EVALUASI TIDAK LENGKAP",
O29="300","EVALUASI TIDAK LENGKAP",
O29="310","EVALUASI TIDAK LENGKAP",
O29="320","EVALUASI TIDAK LENGKAP",
O29="301","EVALUASI TIDAK LENGKAP",
O29="302","EVALUASI TIDAK LENGKAP",
O29="303","EVALUASI TIDAK LENGKAP",
O29="011","EVALUASI TIDAK LENGKAP",
O29="012","EVALUASI TIDAK LENGKAP",
O29="013","EVALUASI TIDAK LENGKAP",
O29="021","EVALUASI TIDAK LENGKAP",
O29="022","EVALUASI TIDAK LENGKAP",
O29="023","EVALUASI TIDAK LENGKAP",
O29="001","EVALUASI TIDAK LENGKAP",
O29="002","EVALUASI TIDAK LENGKAP",
O29="003","EVALUASI TIDAK LENGKAP",
O29="010","EVALUASI TIDAK LENGKAP",
O29="020","EVALUASI TIDAK LENGKAP",
O29="001","EVALUASI TIDAK LENGKAP",
O29="002","EVALUASI TIDAK LENGKAP",
O29="003","EVALUASI TIDAK LENGKAP",
O29="000","TIDAK DILAKUKAN EVALUASI",
O29="0--","EVALUASI TIDAK LENGKAP",
O29="00-","EVALUASI TIDAK LENGKAP",
O29="-0-","EVALUASI TIDAK LENGKAP",
O29="--0","EVALUASI TIDAK LENGKAP"),"EVALUASI BELUM DIISI")</f>
        <v>BELUM DIISI</v>
      </c>
      <c r="Q29" s="185"/>
      <c r="R29" s="185"/>
    </row>
    <row r="30" spans="2:18" ht="51" x14ac:dyDescent="0.2">
      <c r="B30" s="98">
        <v>23</v>
      </c>
      <c r="C30" s="99" t="s">
        <v>731</v>
      </c>
      <c r="D30" s="238"/>
      <c r="E30" s="182" t="str">
        <f>'ACUAN-PENJELASAN KONTROL'!D65</f>
        <v>Aplikasi mencegah data berbahaya masuk ke sistem untuk menghindari injeksi SQL, XSS, dan serangan berbasis data lainnya.</v>
      </c>
      <c r="F30" s="181"/>
      <c r="G30" s="181"/>
      <c r="H30" s="181" t="s">
        <v>563</v>
      </c>
      <c r="I30" s="181" t="s">
        <v>563</v>
      </c>
      <c r="J30" s="181"/>
      <c r="K30" s="181" t="s">
        <v>563</v>
      </c>
      <c r="L30" s="98" t="str" cm="1">
        <f t="array" ref="L30">_xlfn.IFS(H30="memadai",1,H30="perlu peningkatan",2,H30="tidak memadai",3,H30="N/A",0,H30="-","-")</f>
        <v>-</v>
      </c>
      <c r="M30" s="98" t="str" cm="1">
        <f t="array" ref="M30">_xlfn.IFS(I30="sesuai dengan desain kontrol",1,I30="tidak sesuai dengan desain kontrol",2,I30="N/A",0,I30="-","-")</f>
        <v>-</v>
      </c>
      <c r="N30" s="98" t="str" cm="1">
        <f t="array" ref="N30">_xlfn.IFS(K30="efektif",1,K30="perlu peningkatan",2,K30="tidak efektif",3,K30="N/A",0,K30="-","-")</f>
        <v>-</v>
      </c>
      <c r="O30" s="98" t="str">
        <f t="shared" ref="O30:O33" si="7">_xlfn.CONCAT(L30,M30,N30)</f>
        <v>---</v>
      </c>
      <c r="P30" s="201" t="str" cm="1">
        <f t="array" ref="P30">_xlfn.IFNA(_xlfn.IFS(
O30="111","MEMADAI",
O30="112","MEMADAI",
O30="113","PERLU PENINGKATAN",
O30="121","PERLU PENINGKATAN",
O30="122","TIDAK MEMADAI",
O30="123","TIDAK MEMADAI",
O30="1-1","TIDAK MEMADAI",
O30="1-2","TIDAK MEMADAI",
O30="1-3","TIDAK MEMADAI",
O30="211","MEMADAI",
O30="212","PERLU PENINGKATAN",
O30="213","TIDAK MEMADAI",
O30="221","TIDAK MEMADAI",
O30="222","TIDAK MEMADAI",
O30="223","TIDAK MEMADAI",
O30="2-1","TIDAK MEMADAI",
O30="2-2","TIDAK MEMADAI",
O30="2-3","TIDAK MEMADAI",
O30="311","TIDAK MEMADAI",
O30="312","TIDAK MEMADAI",
O30="313","TIDAK MEMADAI",
O30="321","TIDAK MEMADAI",
O30="322","TIDAK MEMADAI",
O30="323","TIDAK MEMADAI",
O30="3-1","TIDAK MEMADAI",
O30="3-2","TIDAK MEMADAI",
O30="3-3","TIDAK MEMADAI",
O30="--1","EVALUASI TIDAK LENGKAP",
O30="--2","EVALUASI TIDAK LENGKAP",
O30="--3","EVALUASI TIDAK LENGKAP",
O30="-11","EVALUASI TIDAK LENGKAP",
O30="-12","EVALUASI TIDAK LENGKAP",
O30="-13","EVALUASI TIDAK LENGKAP",
O30="-21","EVALUASI TIDAK LENGKAP",
O30="-22","EVALUASI TIDAK LENGKAP",
O30="-23","EVALUASI TIDAK LENGKAP",
O30="1--","EVALUASI TIDAK LENGKAP",
O30="2--","EVALUASI TIDAK LENGKAP",
O30="3--","EVALUASI TIDAK LENGKAP",
O30="11-","EVALUASI TIDAK LENGKAP",
O30="12-","EVALUASI TIDAK LENGKAP",
O30="21-","EVALUASI TIDAK LENGKAP",
O30="22-","EVALUASI TIDAK LENGKAP",
O30="-1-","EVALUASI TIDAK LENGKAP",
O30="-2-","EVALUASI TIDAK LENGKAP",
O30="---","BELUM DIISI",
O30="100","EVALUASI TIDAK LENGKAP",
O30="110","EVALUASI TIDAK LENGKAP",
O30="101","EVALUASI TIDAK LENGKAP",
O30="102","EVALUASI TIDAK LENGKAP",
O30="103","EVALUASI TIDAK LENGKAP",
O30="120","EVALUASI TIDAK LENGKAP",
O30="200","EVALUASI TIDAK LENGKAP",
O30="210","EVALUASI TIDAK LENGKAP",
O30="220","EVALUASI TIDAK LENGKAP",
O30="201","EVALUASI TIDAK LENGKAP",
O30="202","EVALUASI TIDAK LENGKAP",
O30="203","EVALUASI TIDAK LENGKAP",
O30="300","EVALUASI TIDAK LENGKAP",
O30="310","EVALUASI TIDAK LENGKAP",
O30="320","EVALUASI TIDAK LENGKAP",
O30="301","EVALUASI TIDAK LENGKAP",
O30="302","EVALUASI TIDAK LENGKAP",
O30="303","EVALUASI TIDAK LENGKAP",
O30="011","EVALUASI TIDAK LENGKAP",
O30="012","EVALUASI TIDAK LENGKAP",
O30="013","EVALUASI TIDAK LENGKAP",
O30="021","EVALUASI TIDAK LENGKAP",
O30="022","EVALUASI TIDAK LENGKAP",
O30="023","EVALUASI TIDAK LENGKAP",
O30="001","EVALUASI TIDAK LENGKAP",
O30="002","EVALUASI TIDAK LENGKAP",
O30="003","EVALUASI TIDAK LENGKAP",
O30="010","EVALUASI TIDAK LENGKAP",
O30="020","EVALUASI TIDAK LENGKAP",
O30="001","EVALUASI TIDAK LENGKAP",
O30="002","EVALUASI TIDAK LENGKAP",
O30="003","EVALUASI TIDAK LENGKAP",
O30="000","TIDAK DILAKUKAN EVALUASI",
O30="0--","EVALUASI TIDAK LENGKAP",
O30="00-","EVALUASI TIDAK LENGKAP",
O30="-0-","EVALUASI TIDAK LENGKAP",
O30="--0","EVALUASI TIDAK LENGKAP"),"EVALUASI BELUM DIISI")</f>
        <v>BELUM DIISI</v>
      </c>
      <c r="Q30" s="186"/>
      <c r="R30" s="186"/>
    </row>
    <row r="31" spans="2:18" ht="51" x14ac:dyDescent="0.2">
      <c r="B31" s="100">
        <v>24</v>
      </c>
      <c r="C31" s="101" t="s">
        <v>732</v>
      </c>
      <c r="D31" s="239"/>
      <c r="E31" s="181" t="str">
        <f>'ACUAN-PENJELASAN KONTROL'!D66</f>
        <v>Aplikasi mengeksekusi kode secara dinamis untuk fleksibilitas aplikasi, dengan manajemen risiko keamanan yang ketat.</v>
      </c>
      <c r="F31" s="182"/>
      <c r="G31" s="182"/>
      <c r="H31" s="182" t="s">
        <v>563</v>
      </c>
      <c r="I31" s="182" t="s">
        <v>563</v>
      </c>
      <c r="J31" s="182" t="s">
        <v>190</v>
      </c>
      <c r="K31" s="182" t="s">
        <v>563</v>
      </c>
      <c r="L31" s="100" t="str" cm="1">
        <f t="array" ref="L31">_xlfn.IFS(H31="memadai",1,H31="perlu peningkatan",2,H31="tidak memadai",3,H31="N/A",0,H31="-","-")</f>
        <v>-</v>
      </c>
      <c r="M31" s="100" t="str" cm="1">
        <f t="array" ref="M31">_xlfn.IFS(I31="sesuai dengan desain kontrol",1,I31="tidak sesuai dengan desain kontrol",2,I31="N/A",0,I31="-","-")</f>
        <v>-</v>
      </c>
      <c r="N31" s="100" t="str" cm="1">
        <f t="array" ref="N31">_xlfn.IFS(K31="efektif",1,K31="perlu peningkatan",2,K31="tidak efektif",3,K31="N/A",0,K31="-","-")</f>
        <v>-</v>
      </c>
      <c r="O31" s="100" t="str">
        <f t="shared" si="7"/>
        <v>---</v>
      </c>
      <c r="P31" s="203" t="str" cm="1">
        <f t="array" ref="P31">_xlfn.IFNA(_xlfn.IFS(
O31="111","MEMADAI",
O31="112","MEMADAI",
O31="113","PERLU PENINGKATAN",
O31="121","PERLU PENINGKATAN",
O31="122","TIDAK MEMADAI",
O31="123","TIDAK MEMADAI",
O31="1-1","TIDAK MEMADAI",
O31="1-2","TIDAK MEMADAI",
O31="1-3","TIDAK MEMADAI",
O31="211","MEMADAI",
O31="212","PERLU PENINGKATAN",
O31="213","TIDAK MEMADAI",
O31="221","TIDAK MEMADAI",
O31="222","TIDAK MEMADAI",
O31="223","TIDAK MEMADAI",
O31="2-1","TIDAK MEMADAI",
O31="2-2","TIDAK MEMADAI",
O31="2-3","TIDAK MEMADAI",
O31="311","TIDAK MEMADAI",
O31="312","TIDAK MEMADAI",
O31="313","TIDAK MEMADAI",
O31="321","TIDAK MEMADAI",
O31="322","TIDAK MEMADAI",
O31="323","TIDAK MEMADAI",
O31="3-1","TIDAK MEMADAI",
O31="3-2","TIDAK MEMADAI",
O31="3-3","TIDAK MEMADAI",
O31="--1","EVALUASI TIDAK LENGKAP",
O31="--2","EVALUASI TIDAK LENGKAP",
O31="--3","EVALUASI TIDAK LENGKAP",
O31="-11","EVALUASI TIDAK LENGKAP",
O31="-12","EVALUASI TIDAK LENGKAP",
O31="-13","EVALUASI TIDAK LENGKAP",
O31="-21","EVALUASI TIDAK LENGKAP",
O31="-22","EVALUASI TIDAK LENGKAP",
O31="-23","EVALUASI TIDAK LENGKAP",
O31="1--","EVALUASI TIDAK LENGKAP",
O31="2--","EVALUASI TIDAK LENGKAP",
O31="3--","EVALUASI TIDAK LENGKAP",
O31="11-","EVALUASI TIDAK LENGKAP",
O31="12-","EVALUASI TIDAK LENGKAP",
O31="21-","EVALUASI TIDAK LENGKAP",
O31="22-","EVALUASI TIDAK LENGKAP",
O31="-1-","EVALUASI TIDAK LENGKAP",
O31="-2-","EVALUASI TIDAK LENGKAP",
O31="---","BELUM DIISI",
O31="100","EVALUASI TIDAK LENGKAP",
O31="110","EVALUASI TIDAK LENGKAP",
O31="101","EVALUASI TIDAK LENGKAP",
O31="102","EVALUASI TIDAK LENGKAP",
O31="103","EVALUASI TIDAK LENGKAP",
O31="120","EVALUASI TIDAK LENGKAP",
O31="200","EVALUASI TIDAK LENGKAP",
O31="210","EVALUASI TIDAK LENGKAP",
O31="220","EVALUASI TIDAK LENGKAP",
O31="201","EVALUASI TIDAK LENGKAP",
O31="202","EVALUASI TIDAK LENGKAP",
O31="203","EVALUASI TIDAK LENGKAP",
O31="300","EVALUASI TIDAK LENGKAP",
O31="310","EVALUASI TIDAK LENGKAP",
O31="320","EVALUASI TIDAK LENGKAP",
O31="301","EVALUASI TIDAK LENGKAP",
O31="302","EVALUASI TIDAK LENGKAP",
O31="303","EVALUASI TIDAK LENGKAP",
O31="011","EVALUASI TIDAK LENGKAP",
O31="012","EVALUASI TIDAK LENGKAP",
O31="013","EVALUASI TIDAK LENGKAP",
O31="021","EVALUASI TIDAK LENGKAP",
O31="022","EVALUASI TIDAK LENGKAP",
O31="023","EVALUASI TIDAK LENGKAP",
O31="001","EVALUASI TIDAK LENGKAP",
O31="002","EVALUASI TIDAK LENGKAP",
O31="003","EVALUASI TIDAK LENGKAP",
O31="010","EVALUASI TIDAK LENGKAP",
O31="020","EVALUASI TIDAK LENGKAP",
O31="001","EVALUASI TIDAK LENGKAP",
O31="002","EVALUASI TIDAK LENGKAP",
O31="003","EVALUASI TIDAK LENGKAP",
O31="000","TIDAK DILAKUKAN EVALUASI",
O31="0--","EVALUASI TIDAK LENGKAP",
O31="00-","EVALUASI TIDAK LENGKAP",
O31="-0-","EVALUASI TIDAK LENGKAP",
O31="--0","EVALUASI TIDAK LENGKAP"),"EVALUASI BELUM DIISI")</f>
        <v>BELUM DIISI</v>
      </c>
      <c r="Q31" s="185"/>
      <c r="R31" s="185"/>
    </row>
    <row r="32" spans="2:18" ht="34" x14ac:dyDescent="0.2">
      <c r="B32" s="98">
        <v>25</v>
      </c>
      <c r="C32" s="99" t="s">
        <v>733</v>
      </c>
      <c r="D32" s="238"/>
      <c r="E32" s="182" t="str">
        <f>'ACUAN-PENJELASAN KONTROL'!D67</f>
        <v>Aplikasi mengamankan aplikasi dari serangan XSS dengan kebijakan kontrol sumber-sumber.</v>
      </c>
      <c r="F32" s="181"/>
      <c r="G32" s="181"/>
      <c r="H32" s="181" t="s">
        <v>563</v>
      </c>
      <c r="I32" s="181" t="s">
        <v>563</v>
      </c>
      <c r="J32" s="181"/>
      <c r="K32" s="181" t="s">
        <v>563</v>
      </c>
      <c r="L32" s="98" t="str" cm="1">
        <f t="array" ref="L32">_xlfn.IFS(H32="memadai",1,H32="perlu peningkatan",2,H32="tidak memadai",3,H32="N/A",0,H32="-","-")</f>
        <v>-</v>
      </c>
      <c r="M32" s="98" t="str" cm="1">
        <f t="array" ref="M32">_xlfn.IFS(I32="sesuai dengan desain kontrol",1,I32="tidak sesuai dengan desain kontrol",2,I32="N/A",0,I32="-","-")</f>
        <v>-</v>
      </c>
      <c r="N32" s="98" t="str" cm="1">
        <f t="array" ref="N32">_xlfn.IFS(K32="efektif",1,K32="perlu peningkatan",2,K32="tidak efektif",3,K32="N/A",0,K32="-","-")</f>
        <v>-</v>
      </c>
      <c r="O32" s="98" t="str">
        <f t="shared" si="7"/>
        <v>---</v>
      </c>
      <c r="P32" s="201" t="str" cm="1">
        <f t="array" ref="P32">_xlfn.IFNA(_xlfn.IFS(
O32="111","MEMADAI",
O32="112","MEMADAI",
O32="113","PERLU PENINGKATAN",
O32="121","PERLU PENINGKATAN",
O32="122","TIDAK MEMADAI",
O32="123","TIDAK MEMADAI",
O32="1-1","TIDAK MEMADAI",
O32="1-2","TIDAK MEMADAI",
O32="1-3","TIDAK MEMADAI",
O32="211","MEMADAI",
O32="212","PERLU PENINGKATAN",
O32="213","TIDAK MEMADAI",
O32="221","TIDAK MEMADAI",
O32="222","TIDAK MEMADAI",
O32="223","TIDAK MEMADAI",
O32="2-1","TIDAK MEMADAI",
O32="2-2","TIDAK MEMADAI",
O32="2-3","TIDAK MEMADAI",
O32="311","TIDAK MEMADAI",
O32="312","TIDAK MEMADAI",
O32="313","TIDAK MEMADAI",
O32="321","TIDAK MEMADAI",
O32="322","TIDAK MEMADAI",
O32="323","TIDAK MEMADAI",
O32="3-1","TIDAK MEMADAI",
O32="3-2","TIDAK MEMADAI",
O32="3-3","TIDAK MEMADAI",
O32="--1","EVALUASI TIDAK LENGKAP",
O32="--2","EVALUASI TIDAK LENGKAP",
O32="--3","EVALUASI TIDAK LENGKAP",
O32="-11","EVALUASI TIDAK LENGKAP",
O32="-12","EVALUASI TIDAK LENGKAP",
O32="-13","EVALUASI TIDAK LENGKAP",
O32="-21","EVALUASI TIDAK LENGKAP",
O32="-22","EVALUASI TIDAK LENGKAP",
O32="-23","EVALUASI TIDAK LENGKAP",
O32="1--","EVALUASI TIDAK LENGKAP",
O32="2--","EVALUASI TIDAK LENGKAP",
O32="3--","EVALUASI TIDAK LENGKAP",
O32="11-","EVALUASI TIDAK LENGKAP",
O32="12-","EVALUASI TIDAK LENGKAP",
O32="21-","EVALUASI TIDAK LENGKAP",
O32="22-","EVALUASI TIDAK LENGKAP",
O32="-1-","EVALUASI TIDAK LENGKAP",
O32="-2-","EVALUASI TIDAK LENGKAP",
O32="---","BELUM DIISI",
O32="100","EVALUASI TIDAK LENGKAP",
O32="110","EVALUASI TIDAK LENGKAP",
O32="101","EVALUASI TIDAK LENGKAP",
O32="102","EVALUASI TIDAK LENGKAP",
O32="103","EVALUASI TIDAK LENGKAP",
O32="120","EVALUASI TIDAK LENGKAP",
O32="200","EVALUASI TIDAK LENGKAP",
O32="210","EVALUASI TIDAK LENGKAP",
O32="220","EVALUASI TIDAK LENGKAP",
O32="201","EVALUASI TIDAK LENGKAP",
O32="202","EVALUASI TIDAK LENGKAP",
O32="203","EVALUASI TIDAK LENGKAP",
O32="300","EVALUASI TIDAK LENGKAP",
O32="310","EVALUASI TIDAK LENGKAP",
O32="320","EVALUASI TIDAK LENGKAP",
O32="301","EVALUASI TIDAK LENGKAP",
O32="302","EVALUASI TIDAK LENGKAP",
O32="303","EVALUASI TIDAK LENGKAP",
O32="011","EVALUASI TIDAK LENGKAP",
O32="012","EVALUASI TIDAK LENGKAP",
O32="013","EVALUASI TIDAK LENGKAP",
O32="021","EVALUASI TIDAK LENGKAP",
O32="022","EVALUASI TIDAK LENGKAP",
O32="023","EVALUASI TIDAK LENGKAP",
O32="001","EVALUASI TIDAK LENGKAP",
O32="002","EVALUASI TIDAK LENGKAP",
O32="003","EVALUASI TIDAK LENGKAP",
O32="010","EVALUASI TIDAK LENGKAP",
O32="020","EVALUASI TIDAK LENGKAP",
O32="001","EVALUASI TIDAK LENGKAP",
O32="002","EVALUASI TIDAK LENGKAP",
O32="003","EVALUASI TIDAK LENGKAP",
O32="000","TIDAK DILAKUKAN EVALUASI",
O32="0--","EVALUASI TIDAK LENGKAP",
O32="00-","EVALUASI TIDAK LENGKAP",
O32="-0-","EVALUASI TIDAK LENGKAP",
O32="--0","EVALUASI TIDAK LENGKAP"),"EVALUASI BELUM DIISI")</f>
        <v>BELUM DIISI</v>
      </c>
      <c r="Q32" s="186"/>
      <c r="R32" s="186"/>
    </row>
    <row r="33" spans="2:18" ht="34" x14ac:dyDescent="0.2">
      <c r="B33" s="100">
        <v>26</v>
      </c>
      <c r="C33" s="101" t="s">
        <v>734</v>
      </c>
      <c r="D33" s="239"/>
      <c r="E33" s="181" t="str">
        <f>'ACUAN-PENJELASAN KONTROL'!D68</f>
        <v>Mencegah injeksi SQL dan manipulasi data dengan parameterized queries dan validasi input.</v>
      </c>
      <c r="F33" s="182"/>
      <c r="G33" s="182"/>
      <c r="H33" s="181" t="s">
        <v>563</v>
      </c>
      <c r="I33" s="181" t="s">
        <v>563</v>
      </c>
      <c r="J33" s="181" t="s">
        <v>190</v>
      </c>
      <c r="K33" s="181" t="s">
        <v>563</v>
      </c>
      <c r="L33" s="100" t="str" cm="1">
        <f t="array" ref="L33">_xlfn.IFS(H33="memadai",1,H33="perlu peningkatan",2,H33="tidak memadai",3,H33="N/A",0,H33="-","-")</f>
        <v>-</v>
      </c>
      <c r="M33" s="100" t="str" cm="1">
        <f t="array" ref="M33">_xlfn.IFS(I33="sesuai dengan desain kontrol",1,I33="tidak sesuai dengan desain kontrol",2,I33="N/A",0,I33="-","-")</f>
        <v>-</v>
      </c>
      <c r="N33" s="100" t="str" cm="1">
        <f t="array" ref="N33">_xlfn.IFS(K33="efektif",1,K33="perlu peningkatan",2,K33="tidak efektif",3,K33="N/A",0,K33="-","-")</f>
        <v>-</v>
      </c>
      <c r="O33" s="100" t="str">
        <f t="shared" si="7"/>
        <v>---</v>
      </c>
      <c r="P33" s="203" t="str" cm="1">
        <f t="array" ref="P33">_xlfn.IFNA(_xlfn.IFS(
O33="111","MEMADAI",
O33="112","MEMADAI",
O33="113","PERLU PENINGKATAN",
O33="121","PERLU PENINGKATAN",
O33="122","TIDAK MEMADAI",
O33="123","TIDAK MEMADAI",
O33="1-1","TIDAK MEMADAI",
O33="1-2","TIDAK MEMADAI",
O33="1-3","TIDAK MEMADAI",
O33="211","MEMADAI",
O33="212","PERLU PENINGKATAN",
O33="213","TIDAK MEMADAI",
O33="221","TIDAK MEMADAI",
O33="222","TIDAK MEMADAI",
O33="223","TIDAK MEMADAI",
O33="2-1","TIDAK MEMADAI",
O33="2-2","TIDAK MEMADAI",
O33="2-3","TIDAK MEMADAI",
O33="311","TIDAK MEMADAI",
O33="312","TIDAK MEMADAI",
O33="313","TIDAK MEMADAI",
O33="321","TIDAK MEMADAI",
O33="322","TIDAK MEMADAI",
O33="323","TIDAK MEMADAI",
O33="3-1","TIDAK MEMADAI",
O33="3-2","TIDAK MEMADAI",
O33="3-3","TIDAK MEMADAI",
O33="--1","EVALUASI TIDAK LENGKAP",
O33="--2","EVALUASI TIDAK LENGKAP",
O33="--3","EVALUASI TIDAK LENGKAP",
O33="-11","EVALUASI TIDAK LENGKAP",
O33="-12","EVALUASI TIDAK LENGKAP",
O33="-13","EVALUASI TIDAK LENGKAP",
O33="-21","EVALUASI TIDAK LENGKAP",
O33="-22","EVALUASI TIDAK LENGKAP",
O33="-23","EVALUASI TIDAK LENGKAP",
O33="1--","EVALUASI TIDAK LENGKAP",
O33="2--","EVALUASI TIDAK LENGKAP",
O33="3--","EVALUASI TIDAK LENGKAP",
O33="11-","EVALUASI TIDAK LENGKAP",
O33="12-","EVALUASI TIDAK LENGKAP",
O33="21-","EVALUASI TIDAK LENGKAP",
O33="22-","EVALUASI TIDAK LENGKAP",
O33="-1-","EVALUASI TIDAK LENGKAP",
O33="-2-","EVALUASI TIDAK LENGKAP",
O33="---","BELUM DIISI",
O33="100","EVALUASI TIDAK LENGKAP",
O33="110","EVALUASI TIDAK LENGKAP",
O33="101","EVALUASI TIDAK LENGKAP",
O33="102","EVALUASI TIDAK LENGKAP",
O33="103","EVALUASI TIDAK LENGKAP",
O33="120","EVALUASI TIDAK LENGKAP",
O33="200","EVALUASI TIDAK LENGKAP",
O33="210","EVALUASI TIDAK LENGKAP",
O33="220","EVALUASI TIDAK LENGKAP",
O33="201","EVALUASI TIDAK LENGKAP",
O33="202","EVALUASI TIDAK LENGKAP",
O33="203","EVALUASI TIDAK LENGKAP",
O33="300","EVALUASI TIDAK LENGKAP",
O33="310","EVALUASI TIDAK LENGKAP",
O33="320","EVALUASI TIDAK LENGKAP",
O33="301","EVALUASI TIDAK LENGKAP",
O33="302","EVALUASI TIDAK LENGKAP",
O33="303","EVALUASI TIDAK LENGKAP",
O33="011","EVALUASI TIDAK LENGKAP",
O33="012","EVALUASI TIDAK LENGKAP",
O33="013","EVALUASI TIDAK LENGKAP",
O33="021","EVALUASI TIDAK LENGKAP",
O33="022","EVALUASI TIDAK LENGKAP",
O33="023","EVALUASI TIDAK LENGKAP",
O33="001","EVALUASI TIDAK LENGKAP",
O33="002","EVALUASI TIDAK LENGKAP",
O33="003","EVALUASI TIDAK LENGKAP",
O33="010","EVALUASI TIDAK LENGKAP",
O33="020","EVALUASI TIDAK LENGKAP",
O33="001","EVALUASI TIDAK LENGKAP",
O33="002","EVALUASI TIDAK LENGKAP",
O33="003","EVALUASI TIDAK LENGKAP",
O33="000","TIDAK DILAKUKAN EVALUASI",
O33="0--","EVALUASI TIDAK LENGKAP",
O33="00-","EVALUASI TIDAK LENGKAP",
O33="-0-","EVALUASI TIDAK LENGKAP",
O33="--0","EVALUASI TIDAK LENGKAP"),"EVALUASI BELUM DIISI")</f>
        <v>BELUM DIISI</v>
      </c>
      <c r="Q33" s="185"/>
      <c r="R33" s="185"/>
    </row>
    <row r="34" spans="2:18" ht="40" x14ac:dyDescent="0.2">
      <c r="B34" s="104" t="s">
        <v>201</v>
      </c>
      <c r="C34" s="206"/>
      <c r="D34" s="237" t="s">
        <v>202</v>
      </c>
      <c r="E34" s="183"/>
      <c r="F34" s="183"/>
      <c r="G34" s="183"/>
      <c r="H34" s="183"/>
      <c r="I34" s="183"/>
      <c r="J34" s="183"/>
      <c r="K34" s="183"/>
      <c r="L34" s="97"/>
      <c r="M34" s="97"/>
      <c r="N34" s="97"/>
      <c r="O34" s="97"/>
      <c r="P34" s="188"/>
      <c r="Q34" s="183"/>
      <c r="R34" s="183"/>
    </row>
    <row r="35" spans="2:18" ht="51" x14ac:dyDescent="0.2">
      <c r="B35" s="98">
        <v>27</v>
      </c>
      <c r="C35" s="99" t="s">
        <v>735</v>
      </c>
      <c r="D35" s="238"/>
      <c r="E35" s="181" t="str">
        <f>'ACUAN-PENJELASAN KONTROL'!D70</f>
        <v>Aplikasi menerapkan algoritma kriptografi, modul kriptografi, protokol kriptografi, dan kunci kriptografi</v>
      </c>
      <c r="F35" s="181"/>
      <c r="G35" s="181"/>
      <c r="H35" s="213" t="s">
        <v>563</v>
      </c>
      <c r="I35" s="213" t="s">
        <v>563</v>
      </c>
      <c r="J35" s="181" t="s">
        <v>190</v>
      </c>
      <c r="K35" s="213" t="s">
        <v>563</v>
      </c>
      <c r="L35" s="98" t="str" cm="1">
        <f t="array" ref="L35">_xlfn.IFS(H35="memadai",1,H35="perlu peningkatan",2,H35="tidak memadai",3,H35="N/A",0,H35="-","-")</f>
        <v>-</v>
      </c>
      <c r="M35" s="98" t="str" cm="1">
        <f t="array" ref="M35">_xlfn.IFS(I35="sesuai dengan desain kontrol",1,I35="tidak sesuai dengan desain kontrol",2,I35="N/A",0,I35="-","-")</f>
        <v>-</v>
      </c>
      <c r="N35" s="98" t="str" cm="1">
        <f t="array" ref="N35">_xlfn.IFS(K35="efektif",1,K35="perlu peningkatan",2,K35="tidak efektif",3,K35="N/A",0,K35="-","-")</f>
        <v>-</v>
      </c>
      <c r="O35" s="98" t="str">
        <f t="shared" ref="O35" si="8">_xlfn.CONCAT(L35,M35,N35)</f>
        <v>---</v>
      </c>
      <c r="P35" s="201" t="str" cm="1">
        <f t="array" ref="P35">_xlfn.IFNA(_xlfn.IFS(
O35="111","MEMADAI",
O35="112","MEMADAI",
O35="113","PERLU PENINGKATAN",
O35="121","PERLU PENINGKATAN",
O35="122","TIDAK MEMADAI",
O35="123","TIDAK MEMADAI",
O35="1-1","TIDAK MEMADAI",
O35="1-2","TIDAK MEMADAI",
O35="1-3","TIDAK MEMADAI",
O35="211","MEMADAI",
O35="212","PERLU PENINGKATAN",
O35="213","TIDAK MEMADAI",
O35="221","TIDAK MEMADAI",
O35="222","TIDAK MEMADAI",
O35="223","TIDAK MEMADAI",
O35="2-1","TIDAK MEMADAI",
O35="2-2","TIDAK MEMADAI",
O35="2-3","TIDAK MEMADAI",
O35="311","TIDAK MEMADAI",
O35="312","TIDAK MEMADAI",
O35="313","TIDAK MEMADAI",
O35="321","TIDAK MEMADAI",
O35="322","TIDAK MEMADAI",
O35="323","TIDAK MEMADAI",
O35="3-1","TIDAK MEMADAI",
O35="3-2","TIDAK MEMADAI",
O35="3-3","TIDAK MEMADAI",
O35="--1","EVALUASI TIDAK LENGKAP",
O35="--2","EVALUASI TIDAK LENGKAP",
O35="--3","EVALUASI TIDAK LENGKAP",
O35="-11","EVALUASI TIDAK LENGKAP",
O35="-12","EVALUASI TIDAK LENGKAP",
O35="-13","EVALUASI TIDAK LENGKAP",
O35="-21","EVALUASI TIDAK LENGKAP",
O35="-22","EVALUASI TIDAK LENGKAP",
O35="-23","EVALUASI TIDAK LENGKAP",
O35="1--","EVALUASI TIDAK LENGKAP",
O35="2--","EVALUASI TIDAK LENGKAP",
O35="3--","EVALUASI TIDAK LENGKAP",
O35="11-","EVALUASI TIDAK LENGKAP",
O35="12-","EVALUASI TIDAK LENGKAP",
O35="21-","EVALUASI TIDAK LENGKAP",
O35="22-","EVALUASI TIDAK LENGKAP",
O35="-1-","EVALUASI TIDAK LENGKAP",
O35="-2-","EVALUASI TIDAK LENGKAP",
O35="---","BELUM DIISI",
O35="100","EVALUASI TIDAK LENGKAP",
O35="110","EVALUASI TIDAK LENGKAP",
O35="101","EVALUASI TIDAK LENGKAP",
O35="102","EVALUASI TIDAK LENGKAP",
O35="103","EVALUASI TIDAK LENGKAP",
O35="120","EVALUASI TIDAK LENGKAP",
O35="200","EVALUASI TIDAK LENGKAP",
O35="210","EVALUASI TIDAK LENGKAP",
O35="220","EVALUASI TIDAK LENGKAP",
O35="201","EVALUASI TIDAK LENGKAP",
O35="202","EVALUASI TIDAK LENGKAP",
O35="203","EVALUASI TIDAK LENGKAP",
O35="300","EVALUASI TIDAK LENGKAP",
O35="310","EVALUASI TIDAK LENGKAP",
O35="320","EVALUASI TIDAK LENGKAP",
O35="301","EVALUASI TIDAK LENGKAP",
O35="302","EVALUASI TIDAK LENGKAP",
O35="303","EVALUASI TIDAK LENGKAP",
O35="011","EVALUASI TIDAK LENGKAP",
O35="012","EVALUASI TIDAK LENGKAP",
O35="013","EVALUASI TIDAK LENGKAP",
O35="021","EVALUASI TIDAK LENGKAP",
O35="022","EVALUASI TIDAK LENGKAP",
O35="023","EVALUASI TIDAK LENGKAP",
O35="001","EVALUASI TIDAK LENGKAP",
O35="002","EVALUASI TIDAK LENGKAP",
O35="003","EVALUASI TIDAK LENGKAP",
O35="010","EVALUASI TIDAK LENGKAP",
O35="020","EVALUASI TIDAK LENGKAP",
O35="001","EVALUASI TIDAK LENGKAP",
O35="002","EVALUASI TIDAK LENGKAP",
O35="003","EVALUASI TIDAK LENGKAP",
O35="000","TIDAK DILAKUKAN EVALUASI",
O35="0--","EVALUASI TIDAK LENGKAP",
O35="00-","EVALUASI TIDAK LENGKAP",
O35="-0-","EVALUASI TIDAK LENGKAP",
O35="--0","EVALUASI TIDAK LENGKAP"),"EVALUASI BELUM DIISI")</f>
        <v>BELUM DIISI</v>
      </c>
      <c r="Q35" s="186"/>
      <c r="R35" s="186"/>
    </row>
    <row r="36" spans="2:18" ht="102" x14ac:dyDescent="0.2">
      <c r="B36" s="100">
        <v>28</v>
      </c>
      <c r="C36" s="101" t="s">
        <v>736</v>
      </c>
      <c r="D36" s="239"/>
      <c r="E36" s="182" t="str">
        <f>'ACUAN-PENJELASAN KONTROL'!E71</f>
        <v>Autentikasi data yang dienkripsi dapat menggunakan modul/ libarary yang telah diimplementasikan, misalnya memastikan bahwa penggunaan algoritma kriptografi hash function SHA-1 sesuai dengan hasil outputnya maupun ketika pengecekan kesamaan.</v>
      </c>
      <c r="F36" s="182"/>
      <c r="G36" s="182"/>
      <c r="H36" s="193" t="s">
        <v>563</v>
      </c>
      <c r="I36" s="193" t="s">
        <v>563</v>
      </c>
      <c r="J36" s="185"/>
      <c r="K36" s="193" t="s">
        <v>563</v>
      </c>
      <c r="L36" s="100" t="str" cm="1">
        <f t="array" ref="L36">_xlfn.IFS(H36="memadai",1,H36="perlu peningkatan",2,H36="tidak memadai",3,H36="N/A",0,H36="-","-")</f>
        <v>-</v>
      </c>
      <c r="M36" s="100" t="str" cm="1">
        <f t="array" ref="M36">_xlfn.IFS(I36="sesuai dengan desain kontrol",1,I36="tidak sesuai dengan desain kontrol",2,I36="N/A",0,I36="-","-")</f>
        <v>-</v>
      </c>
      <c r="N36" s="100" t="str" cm="1">
        <f t="array" ref="N36">_xlfn.IFS(K36="efektif",1,K36="perlu peningkatan",2,K36="tidak efektif",3,K36="N/A",0,K36="-","-")</f>
        <v>-</v>
      </c>
      <c r="O36" s="100" t="str">
        <f t="shared" ref="O36:O38" si="9">_xlfn.CONCAT(L36,M36,N36)</f>
        <v>---</v>
      </c>
      <c r="P36" s="203" t="str" cm="1">
        <f t="array" ref="P36">_xlfn.IFNA(_xlfn.IFS(
O36="111","MEMADAI",
O36="112","MEMADAI",
O36="113","PERLU PENINGKATAN",
O36="121","PERLU PENINGKATAN",
O36="122","TIDAK MEMADAI",
O36="123","TIDAK MEMADAI",
O36="1-1","TIDAK MEMADAI",
O36="1-2","TIDAK MEMADAI",
O36="1-3","TIDAK MEMADAI",
O36="211","MEMADAI",
O36="212","PERLU PENINGKATAN",
O36="213","TIDAK MEMADAI",
O36="221","TIDAK MEMADAI",
O36="222","TIDAK MEMADAI",
O36="223","TIDAK MEMADAI",
O36="2-1","TIDAK MEMADAI",
O36="2-2","TIDAK MEMADAI",
O36="2-3","TIDAK MEMADAI",
O36="311","TIDAK MEMADAI",
O36="312","TIDAK MEMADAI",
O36="313","TIDAK MEMADAI",
O36="321","TIDAK MEMADAI",
O36="322","TIDAK MEMADAI",
O36="323","TIDAK MEMADAI",
O36="3-1","TIDAK MEMADAI",
O36="3-2","TIDAK MEMADAI",
O36="3-3","TIDAK MEMADAI",
O36="--1","EVALUASI TIDAK LENGKAP",
O36="--2","EVALUASI TIDAK LENGKAP",
O36="--3","EVALUASI TIDAK LENGKAP",
O36="-11","EVALUASI TIDAK LENGKAP",
O36="-12","EVALUASI TIDAK LENGKAP",
O36="-13","EVALUASI TIDAK LENGKAP",
O36="-21","EVALUASI TIDAK LENGKAP",
O36="-22","EVALUASI TIDAK LENGKAP",
O36="-23","EVALUASI TIDAK LENGKAP",
O36="1--","EVALUASI TIDAK LENGKAP",
O36="2--","EVALUASI TIDAK LENGKAP",
O36="3--","EVALUASI TIDAK LENGKAP",
O36="11-","EVALUASI TIDAK LENGKAP",
O36="12-","EVALUASI TIDAK LENGKAP",
O36="21-","EVALUASI TIDAK LENGKAP",
O36="22-","EVALUASI TIDAK LENGKAP",
O36="-1-","EVALUASI TIDAK LENGKAP",
O36="-2-","EVALUASI TIDAK LENGKAP",
O36="---","BELUM DIISI",
O36="100","EVALUASI TIDAK LENGKAP",
O36="110","EVALUASI TIDAK LENGKAP",
O36="101","EVALUASI TIDAK LENGKAP",
O36="102","EVALUASI TIDAK LENGKAP",
O36="103","EVALUASI TIDAK LENGKAP",
O36="120","EVALUASI TIDAK LENGKAP",
O36="200","EVALUASI TIDAK LENGKAP",
O36="210","EVALUASI TIDAK LENGKAP",
O36="220","EVALUASI TIDAK LENGKAP",
O36="201","EVALUASI TIDAK LENGKAP",
O36="202","EVALUASI TIDAK LENGKAP",
O36="203","EVALUASI TIDAK LENGKAP",
O36="300","EVALUASI TIDAK LENGKAP",
O36="310","EVALUASI TIDAK LENGKAP",
O36="320","EVALUASI TIDAK LENGKAP",
O36="301","EVALUASI TIDAK LENGKAP",
O36="302","EVALUASI TIDAK LENGKAP",
O36="303","EVALUASI TIDAK LENGKAP",
O36="011","EVALUASI TIDAK LENGKAP",
O36="012","EVALUASI TIDAK LENGKAP",
O36="013","EVALUASI TIDAK LENGKAP",
O36="021","EVALUASI TIDAK LENGKAP",
O36="022","EVALUASI TIDAK LENGKAP",
O36="023","EVALUASI TIDAK LENGKAP",
O36="001","EVALUASI TIDAK LENGKAP",
O36="002","EVALUASI TIDAK LENGKAP",
O36="003","EVALUASI TIDAK LENGKAP",
O36="010","EVALUASI TIDAK LENGKAP",
O36="020","EVALUASI TIDAK LENGKAP",
O36="001","EVALUASI TIDAK LENGKAP",
O36="002","EVALUASI TIDAK LENGKAP",
O36="003","EVALUASI TIDAK LENGKAP",
O36="000","TIDAK DILAKUKAN EVALUASI",
O36="0--","EVALUASI TIDAK LENGKAP",
O36="00-","EVALUASI TIDAK LENGKAP",
O36="-0-","EVALUASI TIDAK LENGKAP",
O36="--0","EVALUASI TIDAK LENGKAP"),"EVALUASI BELUM DIISI")</f>
        <v>BELUM DIISI</v>
      </c>
      <c r="Q36" s="185"/>
      <c r="R36" s="185"/>
    </row>
    <row r="37" spans="2:18" ht="170" x14ac:dyDescent="0.2">
      <c r="B37" s="98">
        <v>29</v>
      </c>
      <c r="C37" s="99" t="s">
        <v>203</v>
      </c>
      <c r="D37" s="238"/>
      <c r="E37" s="181" t="str">
        <f>'ACUAN-PENJELASAN KONTROL'!E72</f>
        <v>Manajemen kunci kriptografi diantaranya memastikan bahwa kunci kriptografi dibuat, disimpan, dikontrol dan dapat dihancurkan dengan aman.
Misalkan penggunaan kriptografi asimetris untuk SSH, dipastikan public key dan private key dibuat oleh user terotorisasi, disimpan di tempat yang aman, diketahui oleh pemilik kunci saja dan dapat dihancurkan dengan aman (penggunaan time based).</v>
      </c>
      <c r="F37" s="181"/>
      <c r="G37" s="181"/>
      <c r="H37" s="213" t="s">
        <v>563</v>
      </c>
      <c r="I37" s="213" t="s">
        <v>563</v>
      </c>
      <c r="J37" s="181" t="s">
        <v>190</v>
      </c>
      <c r="K37" s="213" t="s">
        <v>563</v>
      </c>
      <c r="L37" s="98" t="str" cm="1">
        <f t="array" ref="L37">_xlfn.IFS(H37="memadai",1,H37="perlu peningkatan",2,H37="tidak memadai",3,H37="N/A",0,H37="-","-")</f>
        <v>-</v>
      </c>
      <c r="M37" s="98" t="str" cm="1">
        <f t="array" ref="M37">_xlfn.IFS(I37="sesuai dengan desain kontrol",1,I37="tidak sesuai dengan desain kontrol",2,I37="N/A",0,I37="-","-")</f>
        <v>-</v>
      </c>
      <c r="N37" s="98" t="str" cm="1">
        <f t="array" ref="N37">_xlfn.IFS(K37="efektif",1,K37="perlu peningkatan",2,K37="tidak efektif",3,K37="N/A",0,K37="-","-")</f>
        <v>-</v>
      </c>
      <c r="O37" s="98" t="str">
        <f t="shared" si="9"/>
        <v>---</v>
      </c>
      <c r="P37" s="201" t="str" cm="1">
        <f t="array" ref="P37">_xlfn.IFNA(_xlfn.IFS(
O37="111","MEMADAI",
O37="112","MEMADAI",
O37="113","PERLU PENINGKATAN",
O37="121","PERLU PENINGKATAN",
O37="122","TIDAK MEMADAI",
O37="123","TIDAK MEMADAI",
O37="1-1","TIDAK MEMADAI",
O37="1-2","TIDAK MEMADAI",
O37="1-3","TIDAK MEMADAI",
O37="211","MEMADAI",
O37="212","PERLU PENINGKATAN",
O37="213","TIDAK MEMADAI",
O37="221","TIDAK MEMADAI",
O37="222","TIDAK MEMADAI",
O37="223","TIDAK MEMADAI",
O37="2-1","TIDAK MEMADAI",
O37="2-2","TIDAK MEMADAI",
O37="2-3","TIDAK MEMADAI",
O37="311","TIDAK MEMADAI",
O37="312","TIDAK MEMADAI",
O37="313","TIDAK MEMADAI",
O37="321","TIDAK MEMADAI",
O37="322","TIDAK MEMADAI",
O37="323","TIDAK MEMADAI",
O37="3-1","TIDAK MEMADAI",
O37="3-2","TIDAK MEMADAI",
O37="3-3","TIDAK MEMADAI",
O37="--1","EVALUASI TIDAK LENGKAP",
O37="--2","EVALUASI TIDAK LENGKAP",
O37="--3","EVALUASI TIDAK LENGKAP",
O37="-11","EVALUASI TIDAK LENGKAP",
O37="-12","EVALUASI TIDAK LENGKAP",
O37="-13","EVALUASI TIDAK LENGKAP",
O37="-21","EVALUASI TIDAK LENGKAP",
O37="-22","EVALUASI TIDAK LENGKAP",
O37="-23","EVALUASI TIDAK LENGKAP",
O37="1--","EVALUASI TIDAK LENGKAP",
O37="2--","EVALUASI TIDAK LENGKAP",
O37="3--","EVALUASI TIDAK LENGKAP",
O37="11-","EVALUASI TIDAK LENGKAP",
O37="12-","EVALUASI TIDAK LENGKAP",
O37="21-","EVALUASI TIDAK LENGKAP",
O37="22-","EVALUASI TIDAK LENGKAP",
O37="-1-","EVALUASI TIDAK LENGKAP",
O37="-2-","EVALUASI TIDAK LENGKAP",
O37="---","BELUM DIISI",
O37="100","EVALUASI TIDAK LENGKAP",
O37="110","EVALUASI TIDAK LENGKAP",
O37="101","EVALUASI TIDAK LENGKAP",
O37="102","EVALUASI TIDAK LENGKAP",
O37="103","EVALUASI TIDAK LENGKAP",
O37="120","EVALUASI TIDAK LENGKAP",
O37="200","EVALUASI TIDAK LENGKAP",
O37="210","EVALUASI TIDAK LENGKAP",
O37="220","EVALUASI TIDAK LENGKAP",
O37="201","EVALUASI TIDAK LENGKAP",
O37="202","EVALUASI TIDAK LENGKAP",
O37="203","EVALUASI TIDAK LENGKAP",
O37="300","EVALUASI TIDAK LENGKAP",
O37="310","EVALUASI TIDAK LENGKAP",
O37="320","EVALUASI TIDAK LENGKAP",
O37="301","EVALUASI TIDAK LENGKAP",
O37="302","EVALUASI TIDAK LENGKAP",
O37="303","EVALUASI TIDAK LENGKAP",
O37="011","EVALUASI TIDAK LENGKAP",
O37="012","EVALUASI TIDAK LENGKAP",
O37="013","EVALUASI TIDAK LENGKAP",
O37="021","EVALUASI TIDAK LENGKAP",
O37="022","EVALUASI TIDAK LENGKAP",
O37="023","EVALUASI TIDAK LENGKAP",
O37="001","EVALUASI TIDAK LENGKAP",
O37="002","EVALUASI TIDAK LENGKAP",
O37="003","EVALUASI TIDAK LENGKAP",
O37="010","EVALUASI TIDAK LENGKAP",
O37="020","EVALUASI TIDAK LENGKAP",
O37="001","EVALUASI TIDAK LENGKAP",
O37="002","EVALUASI TIDAK LENGKAP",
O37="003","EVALUASI TIDAK LENGKAP",
O37="000","TIDAK DILAKUKAN EVALUASI",
O37="0--","EVALUASI TIDAK LENGKAP",
O37="00-","EVALUASI TIDAK LENGKAP",
O37="-0-","EVALUASI TIDAK LENGKAP",
O37="--0","EVALUASI TIDAK LENGKAP"),"EVALUASI BELUM DIISI")</f>
        <v>BELUM DIISI</v>
      </c>
      <c r="Q37" s="186"/>
      <c r="R37" s="186"/>
    </row>
    <row r="38" spans="2:18" ht="51" x14ac:dyDescent="0.2">
      <c r="B38" s="100">
        <v>30</v>
      </c>
      <c r="C38" s="101" t="s">
        <v>737</v>
      </c>
      <c r="D38" s="239"/>
      <c r="E38" s="182" t="str">
        <f>'ACUAN-PENJELASAN KONTROL'!D73</f>
        <v>Aplikasi secara otomatis menghasilkan angka acak menggunakan random generator dalam mekanisme implementasi kriptografi</v>
      </c>
      <c r="F38" s="182"/>
      <c r="G38" s="182"/>
      <c r="H38" s="193" t="s">
        <v>563</v>
      </c>
      <c r="I38" s="193" t="s">
        <v>563</v>
      </c>
      <c r="J38" s="185"/>
      <c r="K38" s="193" t="s">
        <v>563</v>
      </c>
      <c r="L38" s="100" t="str" cm="1">
        <f t="array" ref="L38">_xlfn.IFS(H38="memadai",1,H38="perlu peningkatan",2,H38="tidak memadai",3,H38="N/A",0,H38="-","-")</f>
        <v>-</v>
      </c>
      <c r="M38" s="100" t="str" cm="1">
        <f t="array" ref="M38">_xlfn.IFS(I38="sesuai dengan desain kontrol",1,I38="tidak sesuai dengan desain kontrol",2,I38="N/A",0,I38="-","-")</f>
        <v>-</v>
      </c>
      <c r="N38" s="100" t="str" cm="1">
        <f t="array" ref="N38">_xlfn.IFS(K38="efektif",1,K38="perlu peningkatan",2,K38="tidak efektif",3,K38="N/A",0,K38="-","-")</f>
        <v>-</v>
      </c>
      <c r="O38" s="100" t="str">
        <f t="shared" si="9"/>
        <v>---</v>
      </c>
      <c r="P38" s="203" t="str" cm="1">
        <f t="array" ref="P38">_xlfn.IFNA(_xlfn.IFS(
O38="111","MEMADAI",
O38="112","MEMADAI",
O38="113","PERLU PENINGKATAN",
O38="121","PERLU PENINGKATAN",
O38="122","TIDAK MEMADAI",
O38="123","TIDAK MEMADAI",
O38="1-1","TIDAK MEMADAI",
O38="1-2","TIDAK MEMADAI",
O38="1-3","TIDAK MEMADAI",
O38="211","MEMADAI",
O38="212","PERLU PENINGKATAN",
O38="213","TIDAK MEMADAI",
O38="221","TIDAK MEMADAI",
O38="222","TIDAK MEMADAI",
O38="223","TIDAK MEMADAI",
O38="2-1","TIDAK MEMADAI",
O38="2-2","TIDAK MEMADAI",
O38="2-3","TIDAK MEMADAI",
O38="311","TIDAK MEMADAI",
O38="312","TIDAK MEMADAI",
O38="313","TIDAK MEMADAI",
O38="321","TIDAK MEMADAI",
O38="322","TIDAK MEMADAI",
O38="323","TIDAK MEMADAI",
O38="3-1","TIDAK MEMADAI",
O38="3-2","TIDAK MEMADAI",
O38="3-3","TIDAK MEMADAI",
O38="--1","EVALUASI TIDAK LENGKAP",
O38="--2","EVALUASI TIDAK LENGKAP",
O38="--3","EVALUASI TIDAK LENGKAP",
O38="-11","EVALUASI TIDAK LENGKAP",
O38="-12","EVALUASI TIDAK LENGKAP",
O38="-13","EVALUASI TIDAK LENGKAP",
O38="-21","EVALUASI TIDAK LENGKAP",
O38="-22","EVALUASI TIDAK LENGKAP",
O38="-23","EVALUASI TIDAK LENGKAP",
O38="1--","EVALUASI TIDAK LENGKAP",
O38="2--","EVALUASI TIDAK LENGKAP",
O38="3--","EVALUASI TIDAK LENGKAP",
O38="11-","EVALUASI TIDAK LENGKAP",
O38="12-","EVALUASI TIDAK LENGKAP",
O38="21-","EVALUASI TIDAK LENGKAP",
O38="22-","EVALUASI TIDAK LENGKAP",
O38="-1-","EVALUASI TIDAK LENGKAP",
O38="-2-","EVALUASI TIDAK LENGKAP",
O38="---","BELUM DIISI",
O38="100","EVALUASI TIDAK LENGKAP",
O38="110","EVALUASI TIDAK LENGKAP",
O38="101","EVALUASI TIDAK LENGKAP",
O38="102","EVALUASI TIDAK LENGKAP",
O38="103","EVALUASI TIDAK LENGKAP",
O38="120","EVALUASI TIDAK LENGKAP",
O38="200","EVALUASI TIDAK LENGKAP",
O38="210","EVALUASI TIDAK LENGKAP",
O38="220","EVALUASI TIDAK LENGKAP",
O38="201","EVALUASI TIDAK LENGKAP",
O38="202","EVALUASI TIDAK LENGKAP",
O38="203","EVALUASI TIDAK LENGKAP",
O38="300","EVALUASI TIDAK LENGKAP",
O38="310","EVALUASI TIDAK LENGKAP",
O38="320","EVALUASI TIDAK LENGKAP",
O38="301","EVALUASI TIDAK LENGKAP",
O38="302","EVALUASI TIDAK LENGKAP",
O38="303","EVALUASI TIDAK LENGKAP",
O38="011","EVALUASI TIDAK LENGKAP",
O38="012","EVALUASI TIDAK LENGKAP",
O38="013","EVALUASI TIDAK LENGKAP",
O38="021","EVALUASI TIDAK LENGKAP",
O38="022","EVALUASI TIDAK LENGKAP",
O38="023","EVALUASI TIDAK LENGKAP",
O38="001","EVALUASI TIDAK LENGKAP",
O38="002","EVALUASI TIDAK LENGKAP",
O38="003","EVALUASI TIDAK LENGKAP",
O38="010","EVALUASI TIDAK LENGKAP",
O38="020","EVALUASI TIDAK LENGKAP",
O38="001","EVALUASI TIDAK LENGKAP",
O38="002","EVALUASI TIDAK LENGKAP",
O38="003","EVALUASI TIDAK LENGKAP",
O38="000","TIDAK DILAKUKAN EVALUASI",
O38="0--","EVALUASI TIDAK LENGKAP",
O38="00-","EVALUASI TIDAK LENGKAP",
O38="-0-","EVALUASI TIDAK LENGKAP",
O38="--0","EVALUASI TIDAK LENGKAP"),"EVALUASI BELUM DIISI")</f>
        <v>BELUM DIISI</v>
      </c>
      <c r="Q38" s="185"/>
      <c r="R38" s="185"/>
    </row>
    <row r="39" spans="2:18" ht="40" x14ac:dyDescent="0.2">
      <c r="B39" s="104" t="s">
        <v>204</v>
      </c>
      <c r="C39" s="206"/>
      <c r="D39" s="237" t="s">
        <v>205</v>
      </c>
      <c r="E39" s="183"/>
      <c r="F39" s="183"/>
      <c r="G39" s="183"/>
      <c r="H39" s="183"/>
      <c r="I39" s="183"/>
      <c r="J39" s="183"/>
      <c r="K39" s="183"/>
      <c r="L39" s="183"/>
      <c r="M39" s="183"/>
      <c r="N39" s="183"/>
      <c r="O39" s="183"/>
      <c r="P39" s="188"/>
      <c r="Q39" s="183"/>
      <c r="R39" s="183"/>
    </row>
    <row r="40" spans="2:18" ht="51" x14ac:dyDescent="0.2">
      <c r="B40" s="98">
        <v>31</v>
      </c>
      <c r="C40" s="99" t="s">
        <v>738</v>
      </c>
      <c r="D40" s="238"/>
      <c r="E40" s="182" t="str">
        <f>'ACUAN-PENJELASAN KONTROL'!D75</f>
        <v>Aplikasi membatasi informasi yang ditampilakn ketika terjadi kesalahan </v>
      </c>
      <c r="F40" s="181"/>
      <c r="G40" s="181"/>
      <c r="H40" s="181" t="s">
        <v>563</v>
      </c>
      <c r="I40" s="181" t="s">
        <v>563</v>
      </c>
      <c r="J40" s="181"/>
      <c r="K40" s="181" t="s">
        <v>563</v>
      </c>
      <c r="L40" s="98" t="str" cm="1">
        <f t="array" ref="L40">_xlfn.IFS(H40="memadai",1,H40="perlu peningkatan",2,H40="tidak memadai",3,H40="N/A",0,H40="-","-")</f>
        <v>-</v>
      </c>
      <c r="M40" s="98" t="str" cm="1">
        <f t="array" ref="M40">_xlfn.IFS(I40="sesuai dengan desain kontrol",1,I40="tidak sesuai dengan desain kontrol",2,I40="N/A",0,I40="-","-")</f>
        <v>-</v>
      </c>
      <c r="N40" s="98" t="str" cm="1">
        <f t="array" ref="N40">_xlfn.IFS(K40="efektif",1,K40="perlu peningkatan",2,K40="tidak efektif",3,K40="N/A",0,K40="-","-")</f>
        <v>-</v>
      </c>
      <c r="O40" s="98" t="str">
        <f t="shared" ref="O40" si="10">_xlfn.CONCAT(L40,M40,N40)</f>
        <v>---</v>
      </c>
      <c r="P40" s="201" t="str" cm="1">
        <f t="array" ref="P40">_xlfn.IFNA(_xlfn.IFS(
O40="111","MEMADAI",
O40="112","MEMADAI",
O40="113","PERLU PENINGKATAN",
O40="121","PERLU PENINGKATAN",
O40="122","TIDAK MEMADAI",
O40="123","TIDAK MEMADAI",
O40="1-1","TIDAK MEMADAI",
O40="1-2","TIDAK MEMADAI",
O40="1-3","TIDAK MEMADAI",
O40="211","MEMADAI",
O40="212","PERLU PENINGKATAN",
O40="213","TIDAK MEMADAI",
O40="221","TIDAK MEMADAI",
O40="222","TIDAK MEMADAI",
O40="223","TIDAK MEMADAI",
O40="2-1","TIDAK MEMADAI",
O40="2-2","TIDAK MEMADAI",
O40="2-3","TIDAK MEMADAI",
O40="311","TIDAK MEMADAI",
O40="312","TIDAK MEMADAI",
O40="313","TIDAK MEMADAI",
O40="321","TIDAK MEMADAI",
O40="322","TIDAK MEMADAI",
O40="323","TIDAK MEMADAI",
O40="3-1","TIDAK MEMADAI",
O40="3-2","TIDAK MEMADAI",
O40="3-3","TIDAK MEMADAI",
O40="--1","EVALUASI TIDAK LENGKAP",
O40="--2","EVALUASI TIDAK LENGKAP",
O40="--3","EVALUASI TIDAK LENGKAP",
O40="-11","EVALUASI TIDAK LENGKAP",
O40="-12","EVALUASI TIDAK LENGKAP",
O40="-13","EVALUASI TIDAK LENGKAP",
O40="-21","EVALUASI TIDAK LENGKAP",
O40="-22","EVALUASI TIDAK LENGKAP",
O40="-23","EVALUASI TIDAK LENGKAP",
O40="1--","EVALUASI TIDAK LENGKAP",
O40="2--","EVALUASI TIDAK LENGKAP",
O40="3--","EVALUASI TIDAK LENGKAP",
O40="11-","EVALUASI TIDAK LENGKAP",
O40="12-","EVALUASI TIDAK LENGKAP",
O40="21-","EVALUASI TIDAK LENGKAP",
O40="22-","EVALUASI TIDAK LENGKAP",
O40="-1-","EVALUASI TIDAK LENGKAP",
O40="-2-","EVALUASI TIDAK LENGKAP",
O40="---","BELUM DIISI",
O40="100","EVALUASI TIDAK LENGKAP",
O40="110","EVALUASI TIDAK LENGKAP",
O40="101","EVALUASI TIDAK LENGKAP",
O40="102","EVALUASI TIDAK LENGKAP",
O40="103","EVALUASI TIDAK LENGKAP",
O40="120","EVALUASI TIDAK LENGKAP",
O40="200","EVALUASI TIDAK LENGKAP",
O40="210","EVALUASI TIDAK LENGKAP",
O40="220","EVALUASI TIDAK LENGKAP",
O40="201","EVALUASI TIDAK LENGKAP",
O40="202","EVALUASI TIDAK LENGKAP",
O40="203","EVALUASI TIDAK LENGKAP",
O40="300","EVALUASI TIDAK LENGKAP",
O40="310","EVALUASI TIDAK LENGKAP",
O40="320","EVALUASI TIDAK LENGKAP",
O40="301","EVALUASI TIDAK LENGKAP",
O40="302","EVALUASI TIDAK LENGKAP",
O40="303","EVALUASI TIDAK LENGKAP",
O40="011","EVALUASI TIDAK LENGKAP",
O40="012","EVALUASI TIDAK LENGKAP",
O40="013","EVALUASI TIDAK LENGKAP",
O40="021","EVALUASI TIDAK LENGKAP",
O40="022","EVALUASI TIDAK LENGKAP",
O40="023","EVALUASI TIDAK LENGKAP",
O40="001","EVALUASI TIDAK LENGKAP",
O40="002","EVALUASI TIDAK LENGKAP",
O40="003","EVALUASI TIDAK LENGKAP",
O40="010","EVALUASI TIDAK LENGKAP",
O40="020","EVALUASI TIDAK LENGKAP",
O40="001","EVALUASI TIDAK LENGKAP",
O40="002","EVALUASI TIDAK LENGKAP",
O40="003","EVALUASI TIDAK LENGKAP",
O40="000","TIDAK DILAKUKAN EVALUASI",
O40="0--","EVALUASI TIDAK LENGKAP",
O40="00-","EVALUASI TIDAK LENGKAP",
O40="-0-","EVALUASI TIDAK LENGKAP",
O40="--0","EVALUASI TIDAK LENGKAP"),"EVALUASI BELUM DIISI")</f>
        <v>BELUM DIISI</v>
      </c>
      <c r="Q40" s="186"/>
      <c r="R40" s="186"/>
    </row>
    <row r="41" spans="2:18" ht="85" x14ac:dyDescent="0.2">
      <c r="B41" s="100">
        <v>32</v>
      </c>
      <c r="C41" s="101" t="s">
        <v>739</v>
      </c>
      <c r="D41" s="239"/>
      <c r="E41" s="181" t="str">
        <f>'ACUAN-PENJELASAN KONTROL'!D76</f>
        <v>Aplikasi menerapkan metode error handling untuk membantu mendeteksi dan menangani kesalahan yang tidak terduga</v>
      </c>
      <c r="F41" s="182"/>
      <c r="G41" s="182"/>
      <c r="H41" s="182" t="s">
        <v>563</v>
      </c>
      <c r="I41" s="182" t="s">
        <v>563</v>
      </c>
      <c r="J41" s="182" t="s">
        <v>190</v>
      </c>
      <c r="K41" s="182" t="s">
        <v>563</v>
      </c>
      <c r="L41" s="100" t="str" cm="1">
        <f t="array" ref="L41">_xlfn.IFS(H41="memadai",1,H41="perlu peningkatan",2,H41="tidak memadai",3,H41="N/A",0,H41="-","-")</f>
        <v>-</v>
      </c>
      <c r="M41" s="100" t="str" cm="1">
        <f t="array" ref="M41">_xlfn.IFS(I41="sesuai dengan desain kontrol",1,I41="tidak sesuai dengan desain kontrol",2,I41="N/A",0,I41="-","-")</f>
        <v>-</v>
      </c>
      <c r="N41" s="100" t="str" cm="1">
        <f t="array" ref="N41">_xlfn.IFS(K41="efektif",1,K41="perlu peningkatan",2,K41="tidak efektif",3,K41="N/A",0,K41="-","-")</f>
        <v>-</v>
      </c>
      <c r="O41" s="100" t="str">
        <f t="shared" ref="O41:O46" si="11">_xlfn.CONCAT(L41,M41,N41)</f>
        <v>---</v>
      </c>
      <c r="P41" s="203" t="str" cm="1">
        <f t="array" ref="P41">_xlfn.IFNA(_xlfn.IFS(
O41="111","MEMADAI",
O41="112","MEMADAI",
O41="113","PERLU PENINGKATAN",
O41="121","PERLU PENINGKATAN",
O41="122","TIDAK MEMADAI",
O41="123","TIDAK MEMADAI",
O41="1-1","TIDAK MEMADAI",
O41="1-2","TIDAK MEMADAI",
O41="1-3","TIDAK MEMADAI",
O41="211","MEMADAI",
O41="212","PERLU PENINGKATAN",
O41="213","TIDAK MEMADAI",
O41="221","TIDAK MEMADAI",
O41="222","TIDAK MEMADAI",
O41="223","TIDAK MEMADAI",
O41="2-1","TIDAK MEMADAI",
O41="2-2","TIDAK MEMADAI",
O41="2-3","TIDAK MEMADAI",
O41="311","TIDAK MEMADAI",
O41="312","TIDAK MEMADAI",
O41="313","TIDAK MEMADAI",
O41="321","TIDAK MEMADAI",
O41="322","TIDAK MEMADAI",
O41="323","TIDAK MEMADAI",
O41="3-1","TIDAK MEMADAI",
O41="3-2","TIDAK MEMADAI",
O41="3-3","TIDAK MEMADAI",
O41="--1","EVALUASI TIDAK LENGKAP",
O41="--2","EVALUASI TIDAK LENGKAP",
O41="--3","EVALUASI TIDAK LENGKAP",
O41="-11","EVALUASI TIDAK LENGKAP",
O41="-12","EVALUASI TIDAK LENGKAP",
O41="-13","EVALUASI TIDAK LENGKAP",
O41="-21","EVALUASI TIDAK LENGKAP",
O41="-22","EVALUASI TIDAK LENGKAP",
O41="-23","EVALUASI TIDAK LENGKAP",
O41="1--","EVALUASI TIDAK LENGKAP",
O41="2--","EVALUASI TIDAK LENGKAP",
O41="3--","EVALUASI TIDAK LENGKAP",
O41="11-","EVALUASI TIDAK LENGKAP",
O41="12-","EVALUASI TIDAK LENGKAP",
O41="21-","EVALUASI TIDAK LENGKAP",
O41="22-","EVALUASI TIDAK LENGKAP",
O41="-1-","EVALUASI TIDAK LENGKAP",
O41="-2-","EVALUASI TIDAK LENGKAP",
O41="---","BELUM DIISI",
O41="100","EVALUASI TIDAK LENGKAP",
O41="110","EVALUASI TIDAK LENGKAP",
O41="101","EVALUASI TIDAK LENGKAP",
O41="102","EVALUASI TIDAK LENGKAP",
O41="103","EVALUASI TIDAK LENGKAP",
O41="120","EVALUASI TIDAK LENGKAP",
O41="200","EVALUASI TIDAK LENGKAP",
O41="210","EVALUASI TIDAK LENGKAP",
O41="220","EVALUASI TIDAK LENGKAP",
O41="201","EVALUASI TIDAK LENGKAP",
O41="202","EVALUASI TIDAK LENGKAP",
O41="203","EVALUASI TIDAK LENGKAP",
O41="300","EVALUASI TIDAK LENGKAP",
O41="310","EVALUASI TIDAK LENGKAP",
O41="320","EVALUASI TIDAK LENGKAP",
O41="301","EVALUASI TIDAK LENGKAP",
O41="302","EVALUASI TIDAK LENGKAP",
O41="303","EVALUASI TIDAK LENGKAP",
O41="011","EVALUASI TIDAK LENGKAP",
O41="012","EVALUASI TIDAK LENGKAP",
O41="013","EVALUASI TIDAK LENGKAP",
O41="021","EVALUASI TIDAK LENGKAP",
O41="022","EVALUASI TIDAK LENGKAP",
O41="023","EVALUASI TIDAK LENGKAP",
O41="001","EVALUASI TIDAK LENGKAP",
O41="002","EVALUASI TIDAK LENGKAP",
O41="003","EVALUASI TIDAK LENGKAP",
O41="010","EVALUASI TIDAK LENGKAP",
O41="020","EVALUASI TIDAK LENGKAP",
O41="001","EVALUASI TIDAK LENGKAP",
O41="002","EVALUASI TIDAK LENGKAP",
O41="003","EVALUASI TIDAK LENGKAP",
O41="000","TIDAK DILAKUKAN EVALUASI",
O41="0--","EVALUASI TIDAK LENGKAP",
O41="00-","EVALUASI TIDAK LENGKAP",
O41="-0-","EVALUASI TIDAK LENGKAP",
O41="--0","EVALUASI TIDAK LENGKAP"),"EVALUASI BELUM DIISI")</f>
        <v>BELUM DIISI</v>
      </c>
      <c r="Q41" s="185"/>
      <c r="R41" s="185"/>
    </row>
    <row r="42" spans="2:18" ht="51" x14ac:dyDescent="0.2">
      <c r="B42" s="98">
        <v>33</v>
      </c>
      <c r="C42" s="99" t="s">
        <v>740</v>
      </c>
      <c r="D42" s="238"/>
      <c r="E42" s="182" t="str">
        <f>'ACUAN-PENJELASAN KONTROL'!D77</f>
        <v>Aplikasi tidak mencantumkan informasi yang di kecualikan pada seluruh catatan log yang disimpan</v>
      </c>
      <c r="F42" s="181"/>
      <c r="G42" s="181"/>
      <c r="H42" s="181" t="s">
        <v>563</v>
      </c>
      <c r="I42" s="181" t="s">
        <v>563</v>
      </c>
      <c r="J42" s="181"/>
      <c r="K42" s="181" t="s">
        <v>563</v>
      </c>
      <c r="L42" s="98" t="str" cm="1">
        <f t="array" ref="L42">_xlfn.IFS(H42="memadai",1,H42="perlu peningkatan",2,H42="tidak memadai",3,H42="N/A",0,H42="-","-")</f>
        <v>-</v>
      </c>
      <c r="M42" s="98" t="str" cm="1">
        <f t="array" ref="M42">_xlfn.IFS(I42="sesuai dengan desain kontrol",1,I42="tidak sesuai dengan desain kontrol",2,I42="N/A",0,I42="-","-")</f>
        <v>-</v>
      </c>
      <c r="N42" s="98" t="str" cm="1">
        <f t="array" ref="N42">_xlfn.IFS(K42="efektif",1,K42="perlu peningkatan",2,K42="tidak efektif",3,K42="N/A",0,K42="-","-")</f>
        <v>-</v>
      </c>
      <c r="O42" s="98" t="str">
        <f t="shared" si="11"/>
        <v>---</v>
      </c>
      <c r="P42" s="201" t="str" cm="1">
        <f t="array" ref="P42">_xlfn.IFNA(_xlfn.IFS(
O42="111","MEMADAI",
O42="112","MEMADAI",
O42="113","PERLU PENINGKATAN",
O42="121","PERLU PENINGKATAN",
O42="122","TIDAK MEMADAI",
O42="123","TIDAK MEMADAI",
O42="1-1","TIDAK MEMADAI",
O42="1-2","TIDAK MEMADAI",
O42="1-3","TIDAK MEMADAI",
O42="211","MEMADAI",
O42="212","PERLU PENINGKATAN",
O42="213","TIDAK MEMADAI",
O42="221","TIDAK MEMADAI",
O42="222","TIDAK MEMADAI",
O42="223","TIDAK MEMADAI",
O42="2-1","TIDAK MEMADAI",
O42="2-2","TIDAK MEMADAI",
O42="2-3","TIDAK MEMADAI",
O42="311","TIDAK MEMADAI",
O42="312","TIDAK MEMADAI",
O42="313","TIDAK MEMADAI",
O42="321","TIDAK MEMADAI",
O42="322","TIDAK MEMADAI",
O42="323","TIDAK MEMADAI",
O42="3-1","TIDAK MEMADAI",
O42="3-2","TIDAK MEMADAI",
O42="3-3","TIDAK MEMADAI",
O42="--1","EVALUASI TIDAK LENGKAP",
O42="--2","EVALUASI TIDAK LENGKAP",
O42="--3","EVALUASI TIDAK LENGKAP",
O42="-11","EVALUASI TIDAK LENGKAP",
O42="-12","EVALUASI TIDAK LENGKAP",
O42="-13","EVALUASI TIDAK LENGKAP",
O42="-21","EVALUASI TIDAK LENGKAP",
O42="-22","EVALUASI TIDAK LENGKAP",
O42="-23","EVALUASI TIDAK LENGKAP",
O42="1--","EVALUASI TIDAK LENGKAP",
O42="2--","EVALUASI TIDAK LENGKAP",
O42="3--","EVALUASI TIDAK LENGKAP",
O42="11-","EVALUASI TIDAK LENGKAP",
O42="12-","EVALUASI TIDAK LENGKAP",
O42="21-","EVALUASI TIDAK LENGKAP",
O42="22-","EVALUASI TIDAK LENGKAP",
O42="-1-","EVALUASI TIDAK LENGKAP",
O42="-2-","EVALUASI TIDAK LENGKAP",
O42="---","BELUM DIISI",
O42="100","EVALUASI TIDAK LENGKAP",
O42="110","EVALUASI TIDAK LENGKAP",
O42="101","EVALUASI TIDAK LENGKAP",
O42="102","EVALUASI TIDAK LENGKAP",
O42="103","EVALUASI TIDAK LENGKAP",
O42="120","EVALUASI TIDAK LENGKAP",
O42="200","EVALUASI TIDAK LENGKAP",
O42="210","EVALUASI TIDAK LENGKAP",
O42="220","EVALUASI TIDAK LENGKAP",
O42="201","EVALUASI TIDAK LENGKAP",
O42="202","EVALUASI TIDAK LENGKAP",
O42="203","EVALUASI TIDAK LENGKAP",
O42="300","EVALUASI TIDAK LENGKAP",
O42="310","EVALUASI TIDAK LENGKAP",
O42="320","EVALUASI TIDAK LENGKAP",
O42="301","EVALUASI TIDAK LENGKAP",
O42="302","EVALUASI TIDAK LENGKAP",
O42="303","EVALUASI TIDAK LENGKAP",
O42="011","EVALUASI TIDAK LENGKAP",
O42="012","EVALUASI TIDAK LENGKAP",
O42="013","EVALUASI TIDAK LENGKAP",
O42="021","EVALUASI TIDAK LENGKAP",
O42="022","EVALUASI TIDAK LENGKAP",
O42="023","EVALUASI TIDAK LENGKAP",
O42="001","EVALUASI TIDAK LENGKAP",
O42="002","EVALUASI TIDAK LENGKAP",
O42="003","EVALUASI TIDAK LENGKAP",
O42="010","EVALUASI TIDAK LENGKAP",
O42="020","EVALUASI TIDAK LENGKAP",
O42="001","EVALUASI TIDAK LENGKAP",
O42="002","EVALUASI TIDAK LENGKAP",
O42="003","EVALUASI TIDAK LENGKAP",
O42="000","TIDAK DILAKUKAN EVALUASI",
O42="0--","EVALUASI TIDAK LENGKAP",
O42="00-","EVALUASI TIDAK LENGKAP",
O42="-0-","EVALUASI TIDAK LENGKAP",
O42="--0","EVALUASI TIDAK LENGKAP"),"EVALUASI BELUM DIISI")</f>
        <v>BELUM DIISI</v>
      </c>
      <c r="Q42" s="186"/>
      <c r="R42" s="186"/>
    </row>
    <row r="43" spans="2:18" ht="119" x14ac:dyDescent="0.2">
      <c r="B43" s="100">
        <v>34</v>
      </c>
      <c r="C43" s="101" t="s">
        <v>741</v>
      </c>
      <c r="D43" s="239"/>
      <c r="E43" s="181" t="str">
        <f>'ACUAN-PENJELASAN KONTROL'!D78</f>
        <v>aplikasi harus menyimpan log terkait informasi tidak terbatas pada : 
- user ID
- aktivitas sistem
- tanggal, waktu dan detail even yang relevan
- identitas device, lokasi
- network address dan protokol</v>
      </c>
      <c r="F43" s="182"/>
      <c r="G43" s="182"/>
      <c r="H43" s="182" t="s">
        <v>563</v>
      </c>
      <c r="I43" s="182" t="s">
        <v>563</v>
      </c>
      <c r="J43" s="182" t="s">
        <v>190</v>
      </c>
      <c r="K43" s="182" t="s">
        <v>563</v>
      </c>
      <c r="L43" s="100" t="str" cm="1">
        <f t="array" ref="L43">_xlfn.IFS(H43="memadai",1,H43="perlu peningkatan",2,H43="tidak memadai",3,H43="N/A",0,H43="-","-")</f>
        <v>-</v>
      </c>
      <c r="M43" s="100" t="str" cm="1">
        <f t="array" ref="M43">_xlfn.IFS(I43="sesuai dengan desain kontrol",1,I43="tidak sesuai dengan desain kontrol",2,I43="N/A",0,I43="-","-")</f>
        <v>-</v>
      </c>
      <c r="N43" s="100" t="str" cm="1">
        <f t="array" ref="N43">_xlfn.IFS(K43="efektif",1,K43="perlu peningkatan",2,K43="tidak efektif",3,K43="N/A",0,K43="-","-")</f>
        <v>-</v>
      </c>
      <c r="O43" s="100" t="str">
        <f t="shared" si="11"/>
        <v>---</v>
      </c>
      <c r="P43" s="203" t="str" cm="1">
        <f t="array" ref="P43">_xlfn.IFNA(_xlfn.IFS(
O43="111","MEMADAI",
O43="112","MEMADAI",
O43="113","PERLU PENINGKATAN",
O43="121","PERLU PENINGKATAN",
O43="122","TIDAK MEMADAI",
O43="123","TIDAK MEMADAI",
O43="1-1","TIDAK MEMADAI",
O43="1-2","TIDAK MEMADAI",
O43="1-3","TIDAK MEMADAI",
O43="211","MEMADAI",
O43="212","PERLU PENINGKATAN",
O43="213","TIDAK MEMADAI",
O43="221","TIDAK MEMADAI",
O43="222","TIDAK MEMADAI",
O43="223","TIDAK MEMADAI",
O43="2-1","TIDAK MEMADAI",
O43="2-2","TIDAK MEMADAI",
O43="2-3","TIDAK MEMADAI",
O43="311","TIDAK MEMADAI",
O43="312","TIDAK MEMADAI",
O43="313","TIDAK MEMADAI",
O43="321","TIDAK MEMADAI",
O43="322","TIDAK MEMADAI",
O43="323","TIDAK MEMADAI",
O43="3-1","TIDAK MEMADAI",
O43="3-2","TIDAK MEMADAI",
O43="3-3","TIDAK MEMADAI",
O43="--1","EVALUASI TIDAK LENGKAP",
O43="--2","EVALUASI TIDAK LENGKAP",
O43="--3","EVALUASI TIDAK LENGKAP",
O43="-11","EVALUASI TIDAK LENGKAP",
O43="-12","EVALUASI TIDAK LENGKAP",
O43="-13","EVALUASI TIDAK LENGKAP",
O43="-21","EVALUASI TIDAK LENGKAP",
O43="-22","EVALUASI TIDAK LENGKAP",
O43="-23","EVALUASI TIDAK LENGKAP",
O43="1--","EVALUASI TIDAK LENGKAP",
O43="2--","EVALUASI TIDAK LENGKAP",
O43="3--","EVALUASI TIDAK LENGKAP",
O43="11-","EVALUASI TIDAK LENGKAP",
O43="12-","EVALUASI TIDAK LENGKAP",
O43="21-","EVALUASI TIDAK LENGKAP",
O43="22-","EVALUASI TIDAK LENGKAP",
O43="-1-","EVALUASI TIDAK LENGKAP",
O43="-2-","EVALUASI TIDAK LENGKAP",
O43="---","BELUM DIISI",
O43="100","EVALUASI TIDAK LENGKAP",
O43="110","EVALUASI TIDAK LENGKAP",
O43="101","EVALUASI TIDAK LENGKAP",
O43="102","EVALUASI TIDAK LENGKAP",
O43="103","EVALUASI TIDAK LENGKAP",
O43="120","EVALUASI TIDAK LENGKAP",
O43="200","EVALUASI TIDAK LENGKAP",
O43="210","EVALUASI TIDAK LENGKAP",
O43="220","EVALUASI TIDAK LENGKAP",
O43="201","EVALUASI TIDAK LENGKAP",
O43="202","EVALUASI TIDAK LENGKAP",
O43="203","EVALUASI TIDAK LENGKAP",
O43="300","EVALUASI TIDAK LENGKAP",
O43="310","EVALUASI TIDAK LENGKAP",
O43="320","EVALUASI TIDAK LENGKAP",
O43="301","EVALUASI TIDAK LENGKAP",
O43="302","EVALUASI TIDAK LENGKAP",
O43="303","EVALUASI TIDAK LENGKAP",
O43="011","EVALUASI TIDAK LENGKAP",
O43="012","EVALUASI TIDAK LENGKAP",
O43="013","EVALUASI TIDAK LENGKAP",
O43="021","EVALUASI TIDAK LENGKAP",
O43="022","EVALUASI TIDAK LENGKAP",
O43="023","EVALUASI TIDAK LENGKAP",
O43="001","EVALUASI TIDAK LENGKAP",
O43="002","EVALUASI TIDAK LENGKAP",
O43="003","EVALUASI TIDAK LENGKAP",
O43="010","EVALUASI TIDAK LENGKAP",
O43="020","EVALUASI TIDAK LENGKAP",
O43="001","EVALUASI TIDAK LENGKAP",
O43="002","EVALUASI TIDAK LENGKAP",
O43="003","EVALUASI TIDAK LENGKAP",
O43="000","TIDAK DILAKUKAN EVALUASI",
O43="0--","EVALUASI TIDAK LENGKAP",
O43="00-","EVALUASI TIDAK LENGKAP",
O43="-0-","EVALUASI TIDAK LENGKAP",
O43="--0","EVALUASI TIDAK LENGKAP"),"EVALUASI BELUM DIISI")</f>
        <v>BELUM DIISI</v>
      </c>
      <c r="Q43" s="185"/>
      <c r="R43" s="185"/>
    </row>
    <row r="44" spans="2:18" ht="68" x14ac:dyDescent="0.2">
      <c r="B44" s="98">
        <v>35</v>
      </c>
      <c r="C44" s="99" t="s">
        <v>742</v>
      </c>
      <c r="D44" s="238"/>
      <c r="E44" s="182" t="str">
        <f>'ACUAN-PENJELASAN KONTROL'!D79</f>
        <v>Aplikasi harus memprotect log agar tidak dapat diakses oleh pihak yang tidak berhak untuk menghapus maupun memanipulasi (modifikasi) log tersebut</v>
      </c>
      <c r="F44" s="181"/>
      <c r="G44" s="181"/>
      <c r="H44" s="181" t="s">
        <v>563</v>
      </c>
      <c r="I44" s="181" t="s">
        <v>563</v>
      </c>
      <c r="J44" s="181"/>
      <c r="K44" s="181" t="s">
        <v>563</v>
      </c>
      <c r="L44" s="98" t="str" cm="1">
        <f t="array" ref="L44">_xlfn.IFS(H44="memadai",1,H44="perlu peningkatan",2,H44="tidak memadai",3,H44="N/A",0,H44="-","-")</f>
        <v>-</v>
      </c>
      <c r="M44" s="98" t="str" cm="1">
        <f t="array" ref="M44">_xlfn.IFS(I44="sesuai dengan desain kontrol",1,I44="tidak sesuai dengan desain kontrol",2,I44="N/A",0,I44="-","-")</f>
        <v>-</v>
      </c>
      <c r="N44" s="98" t="str" cm="1">
        <f t="array" ref="N44">_xlfn.IFS(K44="efektif",1,K44="perlu peningkatan",2,K44="tidak efektif",3,K44="N/A",0,K44="-","-")</f>
        <v>-</v>
      </c>
      <c r="O44" s="98" t="str">
        <f t="shared" si="11"/>
        <v>---</v>
      </c>
      <c r="P44" s="201" t="str" cm="1">
        <f t="array" ref="P44">_xlfn.IFNA(_xlfn.IFS(
O44="111","MEMADAI",
O44="112","MEMADAI",
O44="113","PERLU PENINGKATAN",
O44="121","PERLU PENINGKATAN",
O44="122","TIDAK MEMADAI",
O44="123","TIDAK MEMADAI",
O44="1-1","TIDAK MEMADAI",
O44="1-2","TIDAK MEMADAI",
O44="1-3","TIDAK MEMADAI",
O44="211","MEMADAI",
O44="212","PERLU PENINGKATAN",
O44="213","TIDAK MEMADAI",
O44="221","TIDAK MEMADAI",
O44="222","TIDAK MEMADAI",
O44="223","TIDAK MEMADAI",
O44="2-1","TIDAK MEMADAI",
O44="2-2","TIDAK MEMADAI",
O44="2-3","TIDAK MEMADAI",
O44="311","TIDAK MEMADAI",
O44="312","TIDAK MEMADAI",
O44="313","TIDAK MEMADAI",
O44="321","TIDAK MEMADAI",
O44="322","TIDAK MEMADAI",
O44="323","TIDAK MEMADAI",
O44="3-1","TIDAK MEMADAI",
O44="3-2","TIDAK MEMADAI",
O44="3-3","TIDAK MEMADAI",
O44="--1","EVALUASI TIDAK LENGKAP",
O44="--2","EVALUASI TIDAK LENGKAP",
O44="--3","EVALUASI TIDAK LENGKAP",
O44="-11","EVALUASI TIDAK LENGKAP",
O44="-12","EVALUASI TIDAK LENGKAP",
O44="-13","EVALUASI TIDAK LENGKAP",
O44="-21","EVALUASI TIDAK LENGKAP",
O44="-22","EVALUASI TIDAK LENGKAP",
O44="-23","EVALUASI TIDAK LENGKAP",
O44="1--","EVALUASI TIDAK LENGKAP",
O44="2--","EVALUASI TIDAK LENGKAP",
O44="3--","EVALUASI TIDAK LENGKAP",
O44="11-","EVALUASI TIDAK LENGKAP",
O44="12-","EVALUASI TIDAK LENGKAP",
O44="21-","EVALUASI TIDAK LENGKAP",
O44="22-","EVALUASI TIDAK LENGKAP",
O44="-1-","EVALUASI TIDAK LENGKAP",
O44="-2-","EVALUASI TIDAK LENGKAP",
O44="---","BELUM DIISI",
O44="100","EVALUASI TIDAK LENGKAP",
O44="110","EVALUASI TIDAK LENGKAP",
O44="101","EVALUASI TIDAK LENGKAP",
O44="102","EVALUASI TIDAK LENGKAP",
O44="103","EVALUASI TIDAK LENGKAP",
O44="120","EVALUASI TIDAK LENGKAP",
O44="200","EVALUASI TIDAK LENGKAP",
O44="210","EVALUASI TIDAK LENGKAP",
O44="220","EVALUASI TIDAK LENGKAP",
O44="201","EVALUASI TIDAK LENGKAP",
O44="202","EVALUASI TIDAK LENGKAP",
O44="203","EVALUASI TIDAK LENGKAP",
O44="300","EVALUASI TIDAK LENGKAP",
O44="310","EVALUASI TIDAK LENGKAP",
O44="320","EVALUASI TIDAK LENGKAP",
O44="301","EVALUASI TIDAK LENGKAP",
O44="302","EVALUASI TIDAK LENGKAP",
O44="303","EVALUASI TIDAK LENGKAP",
O44="011","EVALUASI TIDAK LENGKAP",
O44="012","EVALUASI TIDAK LENGKAP",
O44="013","EVALUASI TIDAK LENGKAP",
O44="021","EVALUASI TIDAK LENGKAP",
O44="022","EVALUASI TIDAK LENGKAP",
O44="023","EVALUASI TIDAK LENGKAP",
O44="001","EVALUASI TIDAK LENGKAP",
O44="002","EVALUASI TIDAK LENGKAP",
O44="003","EVALUASI TIDAK LENGKAP",
O44="010","EVALUASI TIDAK LENGKAP",
O44="020","EVALUASI TIDAK LENGKAP",
O44="001","EVALUASI TIDAK LENGKAP",
O44="002","EVALUASI TIDAK LENGKAP",
O44="003","EVALUASI TIDAK LENGKAP",
O44="000","TIDAK DILAKUKAN EVALUASI",
O44="0--","EVALUASI TIDAK LENGKAP",
O44="00-","EVALUASI TIDAK LENGKAP",
O44="-0-","EVALUASI TIDAK LENGKAP",
O44="--0","EVALUASI TIDAK LENGKAP"),"EVALUASI BELUM DIISI")</f>
        <v>BELUM DIISI</v>
      </c>
      <c r="Q44" s="186"/>
      <c r="R44" s="186"/>
    </row>
    <row r="45" spans="2:18" ht="34" x14ac:dyDescent="0.2">
      <c r="B45" s="100">
        <v>36</v>
      </c>
      <c r="C45" s="101" t="s">
        <v>743</v>
      </c>
      <c r="D45" s="239"/>
      <c r="E45" s="181" t="str">
        <f>'ACUAN-PENJELASAN KONTROL'!E80</f>
        <v>Menerapkan enkripsi dari sisi data aplikasi, enkripsi dapat menggunakan algoritma enkripsi</v>
      </c>
      <c r="F45" s="182"/>
      <c r="G45" s="182"/>
      <c r="H45" s="182" t="s">
        <v>563</v>
      </c>
      <c r="I45" s="182" t="s">
        <v>563</v>
      </c>
      <c r="J45" s="182" t="s">
        <v>190</v>
      </c>
      <c r="K45" s="182" t="s">
        <v>563</v>
      </c>
      <c r="L45" s="100" t="str" cm="1">
        <f t="array" ref="L45">_xlfn.IFS(H45="memadai",1,H45="perlu peningkatan",2,H45="tidak memadai",3,H45="N/A",0,H45="-","-")</f>
        <v>-</v>
      </c>
      <c r="M45" s="100" t="str" cm="1">
        <f t="array" ref="M45">_xlfn.IFS(I45="sesuai dengan desain kontrol",1,I45="tidak sesuai dengan desain kontrol",2,I45="N/A",0,I45="-","-")</f>
        <v>-</v>
      </c>
      <c r="N45" s="100" t="str" cm="1">
        <f t="array" ref="N45">_xlfn.IFS(K45="efektif",1,K45="perlu peningkatan",2,K45="tidak efektif",3,K45="N/A",0,K45="-","-")</f>
        <v>-</v>
      </c>
      <c r="O45" s="100" t="str">
        <f t="shared" si="11"/>
        <v>---</v>
      </c>
      <c r="P45" s="203" t="str" cm="1">
        <f t="array" ref="P45">_xlfn.IFNA(_xlfn.IFS(
O45="111","MEMADAI",
O45="112","MEMADAI",
O45="113","PERLU PENINGKATAN",
O45="121","PERLU PENINGKATAN",
O45="122","TIDAK MEMADAI",
O45="123","TIDAK MEMADAI",
O45="1-1","TIDAK MEMADAI",
O45="1-2","TIDAK MEMADAI",
O45="1-3","TIDAK MEMADAI",
O45="211","MEMADAI",
O45="212","PERLU PENINGKATAN",
O45="213","TIDAK MEMADAI",
O45="221","TIDAK MEMADAI",
O45="222","TIDAK MEMADAI",
O45="223","TIDAK MEMADAI",
O45="2-1","TIDAK MEMADAI",
O45="2-2","TIDAK MEMADAI",
O45="2-3","TIDAK MEMADAI",
O45="311","TIDAK MEMADAI",
O45="312","TIDAK MEMADAI",
O45="313","TIDAK MEMADAI",
O45="321","TIDAK MEMADAI",
O45="322","TIDAK MEMADAI",
O45="323","TIDAK MEMADAI",
O45="3-1","TIDAK MEMADAI",
O45="3-2","TIDAK MEMADAI",
O45="3-3","TIDAK MEMADAI",
O45="--1","EVALUASI TIDAK LENGKAP",
O45="--2","EVALUASI TIDAK LENGKAP",
O45="--3","EVALUASI TIDAK LENGKAP",
O45="-11","EVALUASI TIDAK LENGKAP",
O45="-12","EVALUASI TIDAK LENGKAP",
O45="-13","EVALUASI TIDAK LENGKAP",
O45="-21","EVALUASI TIDAK LENGKAP",
O45="-22","EVALUASI TIDAK LENGKAP",
O45="-23","EVALUASI TIDAK LENGKAP",
O45="1--","EVALUASI TIDAK LENGKAP",
O45="2--","EVALUASI TIDAK LENGKAP",
O45="3--","EVALUASI TIDAK LENGKAP",
O45="11-","EVALUASI TIDAK LENGKAP",
O45="12-","EVALUASI TIDAK LENGKAP",
O45="21-","EVALUASI TIDAK LENGKAP",
O45="22-","EVALUASI TIDAK LENGKAP",
O45="-1-","EVALUASI TIDAK LENGKAP",
O45="-2-","EVALUASI TIDAK LENGKAP",
O45="---","BELUM DIISI",
O45="100","EVALUASI TIDAK LENGKAP",
O45="110","EVALUASI TIDAK LENGKAP",
O45="101","EVALUASI TIDAK LENGKAP",
O45="102","EVALUASI TIDAK LENGKAP",
O45="103","EVALUASI TIDAK LENGKAP",
O45="120","EVALUASI TIDAK LENGKAP",
O45="200","EVALUASI TIDAK LENGKAP",
O45="210","EVALUASI TIDAK LENGKAP",
O45="220","EVALUASI TIDAK LENGKAP",
O45="201","EVALUASI TIDAK LENGKAP",
O45="202","EVALUASI TIDAK LENGKAP",
O45="203","EVALUASI TIDAK LENGKAP",
O45="300","EVALUASI TIDAK LENGKAP",
O45="310","EVALUASI TIDAK LENGKAP",
O45="320","EVALUASI TIDAK LENGKAP",
O45="301","EVALUASI TIDAK LENGKAP",
O45="302","EVALUASI TIDAK LENGKAP",
O45="303","EVALUASI TIDAK LENGKAP",
O45="011","EVALUASI TIDAK LENGKAP",
O45="012","EVALUASI TIDAK LENGKAP",
O45="013","EVALUASI TIDAK LENGKAP",
O45="021","EVALUASI TIDAK LENGKAP",
O45="022","EVALUASI TIDAK LENGKAP",
O45="023","EVALUASI TIDAK LENGKAP",
O45="001","EVALUASI TIDAK LENGKAP",
O45="002","EVALUASI TIDAK LENGKAP",
O45="003","EVALUASI TIDAK LENGKAP",
O45="010","EVALUASI TIDAK LENGKAP",
O45="020","EVALUASI TIDAK LENGKAP",
O45="001","EVALUASI TIDAK LENGKAP",
O45="002","EVALUASI TIDAK LENGKAP",
O45="003","EVALUASI TIDAK LENGKAP",
O45="000","TIDAK DILAKUKAN EVALUASI",
O45="0--","EVALUASI TIDAK LENGKAP",
O45="00-","EVALUASI TIDAK LENGKAP",
O45="-0-","EVALUASI TIDAK LENGKAP",
O45="--0","EVALUASI TIDAK LENGKAP"),"EVALUASI BELUM DIISI")</f>
        <v>BELUM DIISI</v>
      </c>
      <c r="Q45" s="185"/>
      <c r="R45" s="185"/>
    </row>
    <row r="46" spans="2:18" ht="68" x14ac:dyDescent="0.2">
      <c r="B46" s="98">
        <v>37</v>
      </c>
      <c r="C46" s="99" t="s">
        <v>744</v>
      </c>
      <c r="D46" s="238"/>
      <c r="E46" s="182" t="str">
        <f>'ACUAN-PENJELASAN KONTROL'!D81</f>
        <v>Keseluruhan aplikasi harus menggunakan sinkronisasi waktu yang sama untuk memudahkan proses analisis dan mengkorelasikan ketika terjadi insiden</v>
      </c>
      <c r="F46" s="181"/>
      <c r="G46" s="181"/>
      <c r="H46" s="181" t="s">
        <v>563</v>
      </c>
      <c r="I46" s="181" t="s">
        <v>563</v>
      </c>
      <c r="J46" s="181"/>
      <c r="K46" s="181" t="s">
        <v>563</v>
      </c>
      <c r="L46" s="98" t="str" cm="1">
        <f t="array" ref="L46">_xlfn.IFS(H46="memadai",1,H46="perlu peningkatan",2,H46="tidak memadai",3,H46="N/A",0,H46="-","-")</f>
        <v>-</v>
      </c>
      <c r="M46" s="98" t="str" cm="1">
        <f t="array" ref="M46">_xlfn.IFS(I46="sesuai dengan desain kontrol",1,I46="tidak sesuai dengan desain kontrol",2,I46="N/A",0,I46="-","-")</f>
        <v>-</v>
      </c>
      <c r="N46" s="98" t="str" cm="1">
        <f t="array" ref="N46">_xlfn.IFS(K46="efektif",1,K46="perlu peningkatan",2,K46="tidak efektif",3,K46="N/A",0,K46="-","-")</f>
        <v>-</v>
      </c>
      <c r="O46" s="98" t="str">
        <f t="shared" si="11"/>
        <v>---</v>
      </c>
      <c r="P46" s="201" t="str" cm="1">
        <f t="array" ref="P46">_xlfn.IFNA(_xlfn.IFS(
O46="111","MEMADAI",
O46="112","MEMADAI",
O46="113","PERLU PENINGKATAN",
O46="121","PERLU PENINGKATAN",
O46="122","TIDAK MEMADAI",
O46="123","TIDAK MEMADAI",
O46="1-1","TIDAK MEMADAI",
O46="1-2","TIDAK MEMADAI",
O46="1-3","TIDAK MEMADAI",
O46="211","MEMADAI",
O46="212","PERLU PENINGKATAN",
O46="213","TIDAK MEMADAI",
O46="221","TIDAK MEMADAI",
O46="222","TIDAK MEMADAI",
O46="223","TIDAK MEMADAI",
O46="2-1","TIDAK MEMADAI",
O46="2-2","TIDAK MEMADAI",
O46="2-3","TIDAK MEMADAI",
O46="311","TIDAK MEMADAI",
O46="312","TIDAK MEMADAI",
O46="313","TIDAK MEMADAI",
O46="321","TIDAK MEMADAI",
O46="322","TIDAK MEMADAI",
O46="323","TIDAK MEMADAI",
O46="3-1","TIDAK MEMADAI",
O46="3-2","TIDAK MEMADAI",
O46="3-3","TIDAK MEMADAI",
O46="--1","EVALUASI TIDAK LENGKAP",
O46="--2","EVALUASI TIDAK LENGKAP",
O46="--3","EVALUASI TIDAK LENGKAP",
O46="-11","EVALUASI TIDAK LENGKAP",
O46="-12","EVALUASI TIDAK LENGKAP",
O46="-13","EVALUASI TIDAK LENGKAP",
O46="-21","EVALUASI TIDAK LENGKAP",
O46="-22","EVALUASI TIDAK LENGKAP",
O46="-23","EVALUASI TIDAK LENGKAP",
O46="1--","EVALUASI TIDAK LENGKAP",
O46="2--","EVALUASI TIDAK LENGKAP",
O46="3--","EVALUASI TIDAK LENGKAP",
O46="11-","EVALUASI TIDAK LENGKAP",
O46="12-","EVALUASI TIDAK LENGKAP",
O46="21-","EVALUASI TIDAK LENGKAP",
O46="22-","EVALUASI TIDAK LENGKAP",
O46="-1-","EVALUASI TIDAK LENGKAP",
O46="-2-","EVALUASI TIDAK LENGKAP",
O46="---","BELUM DIISI",
O46="100","EVALUASI TIDAK LENGKAP",
O46="110","EVALUASI TIDAK LENGKAP",
O46="101","EVALUASI TIDAK LENGKAP",
O46="102","EVALUASI TIDAK LENGKAP",
O46="103","EVALUASI TIDAK LENGKAP",
O46="120","EVALUASI TIDAK LENGKAP",
O46="200","EVALUASI TIDAK LENGKAP",
O46="210","EVALUASI TIDAK LENGKAP",
O46="220","EVALUASI TIDAK LENGKAP",
O46="201","EVALUASI TIDAK LENGKAP",
O46="202","EVALUASI TIDAK LENGKAP",
O46="203","EVALUASI TIDAK LENGKAP",
O46="300","EVALUASI TIDAK LENGKAP",
O46="310","EVALUASI TIDAK LENGKAP",
O46="320","EVALUASI TIDAK LENGKAP",
O46="301","EVALUASI TIDAK LENGKAP",
O46="302","EVALUASI TIDAK LENGKAP",
O46="303","EVALUASI TIDAK LENGKAP",
O46="011","EVALUASI TIDAK LENGKAP",
O46="012","EVALUASI TIDAK LENGKAP",
O46="013","EVALUASI TIDAK LENGKAP",
O46="021","EVALUASI TIDAK LENGKAP",
O46="022","EVALUASI TIDAK LENGKAP",
O46="023","EVALUASI TIDAK LENGKAP",
O46="001","EVALUASI TIDAK LENGKAP",
O46="002","EVALUASI TIDAK LENGKAP",
O46="003","EVALUASI TIDAK LENGKAP",
O46="010","EVALUASI TIDAK LENGKAP",
O46="020","EVALUASI TIDAK LENGKAP",
O46="001","EVALUASI TIDAK LENGKAP",
O46="002","EVALUASI TIDAK LENGKAP",
O46="003","EVALUASI TIDAK LENGKAP",
O46="000","TIDAK DILAKUKAN EVALUASI",
O46="0--","EVALUASI TIDAK LENGKAP",
O46="00-","EVALUASI TIDAK LENGKAP",
O46="-0-","EVALUASI TIDAK LENGKAP",
O46="--0","EVALUASI TIDAK LENGKAP"),"EVALUASI BELUM DIISI")</f>
        <v>BELUM DIISI</v>
      </c>
      <c r="Q46" s="186"/>
      <c r="R46" s="186"/>
    </row>
    <row r="47" spans="2:18" ht="40" x14ac:dyDescent="0.2">
      <c r="B47" s="104" t="s">
        <v>206</v>
      </c>
      <c r="C47" s="206"/>
      <c r="D47" s="237" t="s">
        <v>208</v>
      </c>
      <c r="E47" s="183"/>
      <c r="F47" s="183"/>
      <c r="G47" s="183"/>
      <c r="H47" s="183"/>
      <c r="I47" s="183"/>
      <c r="J47" s="183"/>
      <c r="K47" s="183"/>
      <c r="L47" s="183"/>
      <c r="M47" s="183"/>
      <c r="N47" s="183"/>
      <c r="O47" s="183"/>
      <c r="P47" s="183"/>
      <c r="Q47" s="183"/>
      <c r="R47" s="183"/>
    </row>
    <row r="48" spans="2:18" ht="68" x14ac:dyDescent="0.2">
      <c r="B48" s="98">
        <v>38</v>
      </c>
      <c r="C48" s="99" t="s">
        <v>207</v>
      </c>
      <c r="D48" s="238"/>
      <c r="E48" s="182" t="str">
        <f>'ACUAN-PENJELASAN KONTROL'!D83</f>
        <v xml:space="preserve">Identifikasi informasi yang dikecualikan (seperti informasi sensitif) dan salinan informasi harus dienkripsi sebelum disimpan untuk memastikan keamanan. </v>
      </c>
      <c r="F48" s="181"/>
      <c r="G48" s="181"/>
      <c r="H48" s="181" t="s">
        <v>563</v>
      </c>
      <c r="I48" s="181" t="s">
        <v>563</v>
      </c>
      <c r="J48" s="181"/>
      <c r="K48" s="181" t="s">
        <v>563</v>
      </c>
      <c r="L48" s="98" t="str" cm="1">
        <f t="array" ref="L48">_xlfn.IFS(H48="memadai",1,H48="perlu peningkatan",2,H48="tidak memadai",3,H48="N/A",0,H48="-","-")</f>
        <v>-</v>
      </c>
      <c r="M48" s="98" t="str" cm="1">
        <f t="array" ref="M48">_xlfn.IFS(I48="sesuai dengan desain kontrol",1,I48="tidak sesuai dengan desain kontrol",2,I48="N/A",0,I48="-","-")</f>
        <v>-</v>
      </c>
      <c r="N48" s="98" t="str" cm="1">
        <f t="array" ref="N48">_xlfn.IFS(K48="efektif",1,K48="perlu peningkatan",2,K48="tidak efektif",3,K48="N/A",0,K48="-","-")</f>
        <v>-</v>
      </c>
      <c r="O48" s="98" t="str">
        <f t="shared" ref="O48" si="12">_xlfn.CONCAT(L48,M48,N48)</f>
        <v>---</v>
      </c>
      <c r="P48" s="201" t="str" cm="1">
        <f t="array" ref="P48">_xlfn.IFNA(_xlfn.IFS(
O48="111","MEMADAI",
O48="112","MEMADAI",
O48="113","PERLU PENINGKATAN",
O48="121","PERLU PENINGKATAN",
O48="122","TIDAK MEMADAI",
O48="123","TIDAK MEMADAI",
O48="1-1","TIDAK MEMADAI",
O48="1-2","TIDAK MEMADAI",
O48="1-3","TIDAK MEMADAI",
O48="211","MEMADAI",
O48="212","PERLU PENINGKATAN",
O48="213","TIDAK MEMADAI",
O48="221","TIDAK MEMADAI",
O48="222","TIDAK MEMADAI",
O48="223","TIDAK MEMADAI",
O48="2-1","TIDAK MEMADAI",
O48="2-2","TIDAK MEMADAI",
O48="2-3","TIDAK MEMADAI",
O48="311","TIDAK MEMADAI",
O48="312","TIDAK MEMADAI",
O48="313","TIDAK MEMADAI",
O48="321","TIDAK MEMADAI",
O48="322","TIDAK MEMADAI",
O48="323","TIDAK MEMADAI",
O48="3-1","TIDAK MEMADAI",
O48="3-2","TIDAK MEMADAI",
O48="3-3","TIDAK MEMADAI",
O48="--1","EVALUASI TIDAK LENGKAP",
O48="--2","EVALUASI TIDAK LENGKAP",
O48="--3","EVALUASI TIDAK LENGKAP",
O48="-11","EVALUASI TIDAK LENGKAP",
O48="-12","EVALUASI TIDAK LENGKAP",
O48="-13","EVALUASI TIDAK LENGKAP",
O48="-21","EVALUASI TIDAK LENGKAP",
O48="-22","EVALUASI TIDAK LENGKAP",
O48="-23","EVALUASI TIDAK LENGKAP",
O48="1--","EVALUASI TIDAK LENGKAP",
O48="2--","EVALUASI TIDAK LENGKAP",
O48="3--","EVALUASI TIDAK LENGKAP",
O48="11-","EVALUASI TIDAK LENGKAP",
O48="12-","EVALUASI TIDAK LENGKAP",
O48="21-","EVALUASI TIDAK LENGKAP",
O48="22-","EVALUASI TIDAK LENGKAP",
O48="-1-","EVALUASI TIDAK LENGKAP",
O48="-2-","EVALUASI TIDAK LENGKAP",
O48="---","BELUM DIISI",
O48="100","EVALUASI TIDAK LENGKAP",
O48="110","EVALUASI TIDAK LENGKAP",
O48="101","EVALUASI TIDAK LENGKAP",
O48="102","EVALUASI TIDAK LENGKAP",
O48="103","EVALUASI TIDAK LENGKAP",
O48="120","EVALUASI TIDAK LENGKAP",
O48="200","EVALUASI TIDAK LENGKAP",
O48="210","EVALUASI TIDAK LENGKAP",
O48="220","EVALUASI TIDAK LENGKAP",
O48="201","EVALUASI TIDAK LENGKAP",
O48="202","EVALUASI TIDAK LENGKAP",
O48="203","EVALUASI TIDAK LENGKAP",
O48="300","EVALUASI TIDAK LENGKAP",
O48="310","EVALUASI TIDAK LENGKAP",
O48="320","EVALUASI TIDAK LENGKAP",
O48="301","EVALUASI TIDAK LENGKAP",
O48="302","EVALUASI TIDAK LENGKAP",
O48="303","EVALUASI TIDAK LENGKAP",
O48="011","EVALUASI TIDAK LENGKAP",
O48="012","EVALUASI TIDAK LENGKAP",
O48="013","EVALUASI TIDAK LENGKAP",
O48="021","EVALUASI TIDAK LENGKAP",
O48="022","EVALUASI TIDAK LENGKAP",
O48="023","EVALUASI TIDAK LENGKAP",
O48="001","EVALUASI TIDAK LENGKAP",
O48="002","EVALUASI TIDAK LENGKAP",
O48="003","EVALUASI TIDAK LENGKAP",
O48="010","EVALUASI TIDAK LENGKAP",
O48="020","EVALUASI TIDAK LENGKAP",
O48="001","EVALUASI TIDAK LENGKAP",
O48="002","EVALUASI TIDAK LENGKAP",
O48="003","EVALUASI TIDAK LENGKAP",
O48="000","TIDAK DILAKUKAN EVALUASI",
O48="0--","EVALUASI TIDAK LENGKAP",
O48="00-","EVALUASI TIDAK LENGKAP",
O48="-0-","EVALUASI TIDAK LENGKAP",
O48="--0","EVALUASI TIDAK LENGKAP"),"EVALUASI BELUM DIISI")</f>
        <v>BELUM DIISI</v>
      </c>
      <c r="Q48" s="186"/>
      <c r="R48" s="186"/>
    </row>
    <row r="49" spans="2:18" ht="85" x14ac:dyDescent="0.2">
      <c r="B49" s="100">
        <v>39</v>
      </c>
      <c r="C49" s="101" t="s">
        <v>358</v>
      </c>
      <c r="D49" s="239"/>
      <c r="E49" s="181" t="str">
        <f>'ACUAN-PENJELASAN KONTROL'!D84</f>
        <v>Aplikasi menerapkan kontrol akses yang ketat untuk memastikan bahwa hanya pengguna atau sistem yang berwenang yang dapat mengakses informasi yang dikecualikan yang disimpan dalam aplikasi.</v>
      </c>
      <c r="F49" s="182"/>
      <c r="G49" s="182"/>
      <c r="H49" s="182" t="s">
        <v>563</v>
      </c>
      <c r="I49" s="182" t="s">
        <v>563</v>
      </c>
      <c r="J49" s="182" t="s">
        <v>190</v>
      </c>
      <c r="K49" s="182" t="s">
        <v>563</v>
      </c>
      <c r="L49" s="100" t="str" cm="1">
        <f t="array" ref="L49">_xlfn.IFS(H49="memadai",1,H49="perlu peningkatan",2,H49="tidak memadai",3,H49="N/A",0,H49="-","-")</f>
        <v>-</v>
      </c>
      <c r="M49" s="100" t="str" cm="1">
        <f t="array" ref="M49">_xlfn.IFS(I49="sesuai dengan desain kontrol",1,I49="tidak sesuai dengan desain kontrol",2,I49="N/A",0,I49="-","-")</f>
        <v>-</v>
      </c>
      <c r="N49" s="100" t="str" cm="1">
        <f t="array" ref="N49">_xlfn.IFS(K49="efektif",1,K49="perlu peningkatan",2,K49="tidak efektif",3,K49="N/A",0,K49="-","-")</f>
        <v>-</v>
      </c>
      <c r="O49" s="100" t="str">
        <f t="shared" ref="O49:O54" si="13">_xlfn.CONCAT(L49,M49,N49)</f>
        <v>---</v>
      </c>
      <c r="P49" s="203" t="str" cm="1">
        <f t="array" ref="P49">_xlfn.IFNA(_xlfn.IFS(
O49="111","MEMADAI",
O49="112","MEMADAI",
O49="113","PERLU PENINGKATAN",
O49="121","PERLU PENINGKATAN",
O49="122","TIDAK MEMADAI",
O49="123","TIDAK MEMADAI",
O49="1-1","TIDAK MEMADAI",
O49="1-2","TIDAK MEMADAI",
O49="1-3","TIDAK MEMADAI",
O49="211","MEMADAI",
O49="212","PERLU PENINGKATAN",
O49="213","TIDAK MEMADAI",
O49="221","TIDAK MEMADAI",
O49="222","TIDAK MEMADAI",
O49="223","TIDAK MEMADAI",
O49="2-1","TIDAK MEMADAI",
O49="2-2","TIDAK MEMADAI",
O49="2-3","TIDAK MEMADAI",
O49="311","TIDAK MEMADAI",
O49="312","TIDAK MEMADAI",
O49="313","TIDAK MEMADAI",
O49="321","TIDAK MEMADAI",
O49="322","TIDAK MEMADAI",
O49="323","TIDAK MEMADAI",
O49="3-1","TIDAK MEMADAI",
O49="3-2","TIDAK MEMADAI",
O49="3-3","TIDAK MEMADAI",
O49="--1","EVALUASI TIDAK LENGKAP",
O49="--2","EVALUASI TIDAK LENGKAP",
O49="--3","EVALUASI TIDAK LENGKAP",
O49="-11","EVALUASI TIDAK LENGKAP",
O49="-12","EVALUASI TIDAK LENGKAP",
O49="-13","EVALUASI TIDAK LENGKAP",
O49="-21","EVALUASI TIDAK LENGKAP",
O49="-22","EVALUASI TIDAK LENGKAP",
O49="-23","EVALUASI TIDAK LENGKAP",
O49="1--","EVALUASI TIDAK LENGKAP",
O49="2--","EVALUASI TIDAK LENGKAP",
O49="3--","EVALUASI TIDAK LENGKAP",
O49="11-","EVALUASI TIDAK LENGKAP",
O49="12-","EVALUASI TIDAK LENGKAP",
O49="21-","EVALUASI TIDAK LENGKAP",
O49="22-","EVALUASI TIDAK LENGKAP",
O49="-1-","EVALUASI TIDAK LENGKAP",
O49="-2-","EVALUASI TIDAK LENGKAP",
O49="---","BELUM DIISI",
O49="100","EVALUASI TIDAK LENGKAP",
O49="110","EVALUASI TIDAK LENGKAP",
O49="101","EVALUASI TIDAK LENGKAP",
O49="102","EVALUASI TIDAK LENGKAP",
O49="103","EVALUASI TIDAK LENGKAP",
O49="120","EVALUASI TIDAK LENGKAP",
O49="200","EVALUASI TIDAK LENGKAP",
O49="210","EVALUASI TIDAK LENGKAP",
O49="220","EVALUASI TIDAK LENGKAP",
O49="201","EVALUASI TIDAK LENGKAP",
O49="202","EVALUASI TIDAK LENGKAP",
O49="203","EVALUASI TIDAK LENGKAP",
O49="300","EVALUASI TIDAK LENGKAP",
O49="310","EVALUASI TIDAK LENGKAP",
O49="320","EVALUASI TIDAK LENGKAP",
O49="301","EVALUASI TIDAK LENGKAP",
O49="302","EVALUASI TIDAK LENGKAP",
O49="303","EVALUASI TIDAK LENGKAP",
O49="011","EVALUASI TIDAK LENGKAP",
O49="012","EVALUASI TIDAK LENGKAP",
O49="013","EVALUASI TIDAK LENGKAP",
O49="021","EVALUASI TIDAK LENGKAP",
O49="022","EVALUASI TIDAK LENGKAP",
O49="023","EVALUASI TIDAK LENGKAP",
O49="001","EVALUASI TIDAK LENGKAP",
O49="002","EVALUASI TIDAK LENGKAP",
O49="003","EVALUASI TIDAK LENGKAP",
O49="010","EVALUASI TIDAK LENGKAP",
O49="020","EVALUASI TIDAK LENGKAP",
O49="001","EVALUASI TIDAK LENGKAP",
O49="002","EVALUASI TIDAK LENGKAP",
O49="003","EVALUASI TIDAK LENGKAP",
O49="000","TIDAK DILAKUKAN EVALUASI",
O49="0--","EVALUASI TIDAK LENGKAP",
O49="00-","EVALUASI TIDAK LENGKAP",
O49="-0-","EVALUASI TIDAK LENGKAP",
O49="--0","EVALUASI TIDAK LENGKAP"),"EVALUASI BELUM DIISI")</f>
        <v>BELUM DIISI</v>
      </c>
      <c r="Q49" s="185"/>
      <c r="R49" s="185"/>
    </row>
    <row r="50" spans="2:18" ht="119" x14ac:dyDescent="0.2">
      <c r="B50" s="98">
        <v>40</v>
      </c>
      <c r="C50" s="99" t="s">
        <v>360</v>
      </c>
      <c r="D50" s="238"/>
      <c r="E50" s="182" t="str">
        <f>'ACUAN-PENJELASAN KONTROL'!D85</f>
        <v>Aplikasi menggunakan protokol transfer file yang aman seperti SFTP (Secure file transfer Protocol) atau HTTPS untuk memastikan keamanan selama pertukaran informasi yang dikecualikan. Menerapkan Retensi pada informasi sensitif dan melakukan kegiatan audit log Informasi yang dikecualikan</v>
      </c>
      <c r="F50" s="181"/>
      <c r="G50" s="181"/>
      <c r="H50" s="181" t="s">
        <v>563</v>
      </c>
      <c r="I50" s="181" t="s">
        <v>563</v>
      </c>
      <c r="J50" s="181"/>
      <c r="K50" s="181" t="s">
        <v>563</v>
      </c>
      <c r="L50" s="98" t="str" cm="1">
        <f t="array" ref="L50">_xlfn.IFS(H50="memadai",1,H50="perlu peningkatan",2,H50="tidak memadai",3,H50="N/A",0,H50="-","-")</f>
        <v>-</v>
      </c>
      <c r="M50" s="98" t="str" cm="1">
        <f t="array" ref="M50">_xlfn.IFS(I50="sesuai dengan desain kontrol",1,I50="tidak sesuai dengan desain kontrol",2,I50="N/A",0,I50="-","-")</f>
        <v>-</v>
      </c>
      <c r="N50" s="98" t="str" cm="1">
        <f t="array" ref="N50">_xlfn.IFS(K50="efektif",1,K50="perlu peningkatan",2,K50="tidak efektif",3,K50="N/A",0,K50="-","-")</f>
        <v>-</v>
      </c>
      <c r="O50" s="98" t="str">
        <f t="shared" si="13"/>
        <v>---</v>
      </c>
      <c r="P50" s="201" t="str" cm="1">
        <f t="array" ref="P50">_xlfn.IFNA(_xlfn.IFS(
O50="111","MEMADAI",
O50="112","MEMADAI",
O50="113","PERLU PENINGKATAN",
O50="121","PERLU PENINGKATAN",
O50="122","TIDAK MEMADAI",
O50="123","TIDAK MEMADAI",
O50="1-1","TIDAK MEMADAI",
O50="1-2","TIDAK MEMADAI",
O50="1-3","TIDAK MEMADAI",
O50="211","MEMADAI",
O50="212","PERLU PENINGKATAN",
O50="213","TIDAK MEMADAI",
O50="221","TIDAK MEMADAI",
O50="222","TIDAK MEMADAI",
O50="223","TIDAK MEMADAI",
O50="2-1","TIDAK MEMADAI",
O50="2-2","TIDAK MEMADAI",
O50="2-3","TIDAK MEMADAI",
O50="311","TIDAK MEMADAI",
O50="312","TIDAK MEMADAI",
O50="313","TIDAK MEMADAI",
O50="321","TIDAK MEMADAI",
O50="322","TIDAK MEMADAI",
O50="323","TIDAK MEMADAI",
O50="3-1","TIDAK MEMADAI",
O50="3-2","TIDAK MEMADAI",
O50="3-3","TIDAK MEMADAI",
O50="--1","EVALUASI TIDAK LENGKAP",
O50="--2","EVALUASI TIDAK LENGKAP",
O50="--3","EVALUASI TIDAK LENGKAP",
O50="-11","EVALUASI TIDAK LENGKAP",
O50="-12","EVALUASI TIDAK LENGKAP",
O50="-13","EVALUASI TIDAK LENGKAP",
O50="-21","EVALUASI TIDAK LENGKAP",
O50="-22","EVALUASI TIDAK LENGKAP",
O50="-23","EVALUASI TIDAK LENGKAP",
O50="1--","EVALUASI TIDAK LENGKAP",
O50="2--","EVALUASI TIDAK LENGKAP",
O50="3--","EVALUASI TIDAK LENGKAP",
O50="11-","EVALUASI TIDAK LENGKAP",
O50="12-","EVALUASI TIDAK LENGKAP",
O50="21-","EVALUASI TIDAK LENGKAP",
O50="22-","EVALUASI TIDAK LENGKAP",
O50="-1-","EVALUASI TIDAK LENGKAP",
O50="-2-","EVALUASI TIDAK LENGKAP",
O50="---","BELUM DIISI",
O50="100","EVALUASI TIDAK LENGKAP",
O50="110","EVALUASI TIDAK LENGKAP",
O50="101","EVALUASI TIDAK LENGKAP",
O50="102","EVALUASI TIDAK LENGKAP",
O50="103","EVALUASI TIDAK LENGKAP",
O50="120","EVALUASI TIDAK LENGKAP",
O50="200","EVALUASI TIDAK LENGKAP",
O50="210","EVALUASI TIDAK LENGKAP",
O50="220","EVALUASI TIDAK LENGKAP",
O50="201","EVALUASI TIDAK LENGKAP",
O50="202","EVALUASI TIDAK LENGKAP",
O50="203","EVALUASI TIDAK LENGKAP",
O50="300","EVALUASI TIDAK LENGKAP",
O50="310","EVALUASI TIDAK LENGKAP",
O50="320","EVALUASI TIDAK LENGKAP",
O50="301","EVALUASI TIDAK LENGKAP",
O50="302","EVALUASI TIDAK LENGKAP",
O50="303","EVALUASI TIDAK LENGKAP",
O50="011","EVALUASI TIDAK LENGKAP",
O50="012","EVALUASI TIDAK LENGKAP",
O50="013","EVALUASI TIDAK LENGKAP",
O50="021","EVALUASI TIDAK LENGKAP",
O50="022","EVALUASI TIDAK LENGKAP",
O50="023","EVALUASI TIDAK LENGKAP",
O50="001","EVALUASI TIDAK LENGKAP",
O50="002","EVALUASI TIDAK LENGKAP",
O50="003","EVALUASI TIDAK LENGKAP",
O50="010","EVALUASI TIDAK LENGKAP",
O50="020","EVALUASI TIDAK LENGKAP",
O50="001","EVALUASI TIDAK LENGKAP",
O50="002","EVALUASI TIDAK LENGKAP",
O50="003","EVALUASI TIDAK LENGKAP",
O50="000","TIDAK DILAKUKAN EVALUASI",
O50="0--","EVALUASI TIDAK LENGKAP",
O50="00-","EVALUASI TIDAK LENGKAP",
O50="-0-","EVALUASI TIDAK LENGKAP",
O50="--0","EVALUASI TIDAK LENGKAP"),"EVALUASI BELUM DIISI")</f>
        <v>BELUM DIISI</v>
      </c>
      <c r="Q50" s="186"/>
      <c r="R50" s="186"/>
    </row>
    <row r="51" spans="2:18" ht="66" customHeight="1" x14ac:dyDescent="0.2">
      <c r="B51" s="100">
        <v>41</v>
      </c>
      <c r="C51" s="101" t="s">
        <v>745</v>
      </c>
      <c r="D51" s="239"/>
      <c r="E51" s="181" t="str">
        <f>'ACUAN-PENJELASAN KONTROL'!D86</f>
        <v xml:space="preserve">Aplikasi menentukan jumlah perimeter yang digunakan </v>
      </c>
      <c r="F51" s="182"/>
      <c r="G51" s="182"/>
      <c r="H51" s="182" t="s">
        <v>563</v>
      </c>
      <c r="I51" s="182" t="s">
        <v>563</v>
      </c>
      <c r="J51" s="182" t="s">
        <v>190</v>
      </c>
      <c r="K51" s="182" t="s">
        <v>563</v>
      </c>
      <c r="L51" s="100" t="str" cm="1">
        <f t="array" ref="L51">_xlfn.IFS(H51="memadai",1,H51="perlu peningkatan",2,H51="tidak memadai",3,H51="N/A",0,H51="-","-")</f>
        <v>-</v>
      </c>
      <c r="M51" s="100" t="str" cm="1">
        <f t="array" ref="M51">_xlfn.IFS(I51="sesuai dengan desain kontrol",1,I51="tidak sesuai dengan desain kontrol",2,I51="N/A",0,I51="-","-")</f>
        <v>-</v>
      </c>
      <c r="N51" s="100" t="str" cm="1">
        <f t="array" ref="N51">_xlfn.IFS(K51="efektif",1,K51="perlu peningkatan",2,K51="tidak efektif",3,K51="N/A",0,K51="-","-")</f>
        <v>-</v>
      </c>
      <c r="O51" s="100" t="str">
        <f t="shared" si="13"/>
        <v>---</v>
      </c>
      <c r="P51" s="203" t="str" cm="1">
        <f t="array" ref="P51">_xlfn.IFNA(_xlfn.IFS(
O51="111","MEMADAI",
O51="112","MEMADAI",
O51="113","PERLU PENINGKATAN",
O51="121","PERLU PENINGKATAN",
O51="122","TIDAK MEMADAI",
O51="123","TIDAK MEMADAI",
O51="1-1","TIDAK MEMADAI",
O51="1-2","TIDAK MEMADAI",
O51="1-3","TIDAK MEMADAI",
O51="211","MEMADAI",
O51="212","PERLU PENINGKATAN",
O51="213","TIDAK MEMADAI",
O51="221","TIDAK MEMADAI",
O51="222","TIDAK MEMADAI",
O51="223","TIDAK MEMADAI",
O51="2-1","TIDAK MEMADAI",
O51="2-2","TIDAK MEMADAI",
O51="2-3","TIDAK MEMADAI",
O51="311","TIDAK MEMADAI",
O51="312","TIDAK MEMADAI",
O51="313","TIDAK MEMADAI",
O51="321","TIDAK MEMADAI",
O51="322","TIDAK MEMADAI",
O51="323","TIDAK MEMADAI",
O51="3-1","TIDAK MEMADAI",
O51="3-2","TIDAK MEMADAI",
O51="3-3","TIDAK MEMADAI",
O51="--1","EVALUASI TIDAK LENGKAP",
O51="--2","EVALUASI TIDAK LENGKAP",
O51="--3","EVALUASI TIDAK LENGKAP",
O51="-11","EVALUASI TIDAK LENGKAP",
O51="-12","EVALUASI TIDAK LENGKAP",
O51="-13","EVALUASI TIDAK LENGKAP",
O51="-21","EVALUASI TIDAK LENGKAP",
O51="-22","EVALUASI TIDAK LENGKAP",
O51="-23","EVALUASI TIDAK LENGKAP",
O51="1--","EVALUASI TIDAK LENGKAP",
O51="2--","EVALUASI TIDAK LENGKAP",
O51="3--","EVALUASI TIDAK LENGKAP",
O51="11-","EVALUASI TIDAK LENGKAP",
O51="12-","EVALUASI TIDAK LENGKAP",
O51="21-","EVALUASI TIDAK LENGKAP",
O51="22-","EVALUASI TIDAK LENGKAP",
O51="-1-","EVALUASI TIDAK LENGKAP",
O51="-2-","EVALUASI TIDAK LENGKAP",
O51="---","BELUM DIISI",
O51="100","EVALUASI TIDAK LENGKAP",
O51="110","EVALUASI TIDAK LENGKAP",
O51="101","EVALUASI TIDAK LENGKAP",
O51="102","EVALUASI TIDAK LENGKAP",
O51="103","EVALUASI TIDAK LENGKAP",
O51="120","EVALUASI TIDAK LENGKAP",
O51="200","EVALUASI TIDAK LENGKAP",
O51="210","EVALUASI TIDAK LENGKAP",
O51="220","EVALUASI TIDAK LENGKAP",
O51="201","EVALUASI TIDAK LENGKAP",
O51="202","EVALUASI TIDAK LENGKAP",
O51="203","EVALUASI TIDAK LENGKAP",
O51="300","EVALUASI TIDAK LENGKAP",
O51="310","EVALUASI TIDAK LENGKAP",
O51="320","EVALUASI TIDAK LENGKAP",
O51="301","EVALUASI TIDAK LENGKAP",
O51="302","EVALUASI TIDAK LENGKAP",
O51="303","EVALUASI TIDAK LENGKAP",
O51="011","EVALUASI TIDAK LENGKAP",
O51="012","EVALUASI TIDAK LENGKAP",
O51="013","EVALUASI TIDAK LENGKAP",
O51="021","EVALUASI TIDAK LENGKAP",
O51="022","EVALUASI TIDAK LENGKAP",
O51="023","EVALUASI TIDAK LENGKAP",
O51="001","EVALUASI TIDAK LENGKAP",
O51="002","EVALUASI TIDAK LENGKAP",
O51="003","EVALUASI TIDAK LENGKAP",
O51="010","EVALUASI TIDAK LENGKAP",
O51="020","EVALUASI TIDAK LENGKAP",
O51="001","EVALUASI TIDAK LENGKAP",
O51="002","EVALUASI TIDAK LENGKAP",
O51="003","EVALUASI TIDAK LENGKAP",
O51="000","TIDAK DILAKUKAN EVALUASI",
O51="0--","EVALUASI TIDAK LENGKAP",
O51="00-","EVALUASI TIDAK LENGKAP",
O51="-0-","EVALUASI TIDAK LENGKAP",
O51="--0","EVALUASI TIDAK LENGKAP"),"EVALUASI BELUM DIISI")</f>
        <v>BELUM DIISI</v>
      </c>
      <c r="Q51" s="185"/>
      <c r="R51" s="185"/>
    </row>
    <row r="52" spans="2:18" ht="34" x14ac:dyDescent="0.2">
      <c r="B52" s="98">
        <v>42</v>
      </c>
      <c r="C52" s="99" t="s">
        <v>364</v>
      </c>
      <c r="D52" s="238"/>
      <c r="E52" s="182" t="str">
        <f>'ACUAN-PENJELASAN KONTROL'!D87</f>
        <v>Pastikan data disimpan dengan aman menggunakan enkripsi dan lokasi penyimpanan yang aman.</v>
      </c>
      <c r="F52" s="181"/>
      <c r="G52" s="181"/>
      <c r="H52" s="181" t="s">
        <v>563</v>
      </c>
      <c r="I52" s="181" t="s">
        <v>563</v>
      </c>
      <c r="J52" s="181"/>
      <c r="K52" s="181" t="s">
        <v>563</v>
      </c>
      <c r="L52" s="98" t="str" cm="1">
        <f t="array" ref="L52">_xlfn.IFS(H52="memadai",1,H52="perlu peningkatan",2,H52="tidak memadai",3,H52="N/A",0,H52="-","-")</f>
        <v>-</v>
      </c>
      <c r="M52" s="98" t="str" cm="1">
        <f t="array" ref="M52">_xlfn.IFS(I52="sesuai dengan desain kontrol",1,I52="tidak sesuai dengan desain kontrol",2,I52="N/A",0,I52="-","-")</f>
        <v>-</v>
      </c>
      <c r="N52" s="98" t="str" cm="1">
        <f t="array" ref="N52">_xlfn.IFS(K52="efektif",1,K52="perlu peningkatan",2,K52="tidak efektif",3,K52="N/A",0,K52="-","-")</f>
        <v>-</v>
      </c>
      <c r="O52" s="98" t="str">
        <f t="shared" si="13"/>
        <v>---</v>
      </c>
      <c r="P52" s="201" t="str" cm="1">
        <f t="array" ref="P52">_xlfn.IFNA(_xlfn.IFS(
O52="111","MEMADAI",
O52="112","MEMADAI",
O52="113","PERLU PENINGKATAN",
O52="121","PERLU PENINGKATAN",
O52="122","TIDAK MEMADAI",
O52="123","TIDAK MEMADAI",
O52="1-1","TIDAK MEMADAI",
O52="1-2","TIDAK MEMADAI",
O52="1-3","TIDAK MEMADAI",
O52="211","MEMADAI",
O52="212","PERLU PENINGKATAN",
O52="213","TIDAK MEMADAI",
O52="221","TIDAK MEMADAI",
O52="222","TIDAK MEMADAI",
O52="223","TIDAK MEMADAI",
O52="2-1","TIDAK MEMADAI",
O52="2-2","TIDAK MEMADAI",
O52="2-3","TIDAK MEMADAI",
O52="311","TIDAK MEMADAI",
O52="312","TIDAK MEMADAI",
O52="313","TIDAK MEMADAI",
O52="321","TIDAK MEMADAI",
O52="322","TIDAK MEMADAI",
O52="323","TIDAK MEMADAI",
O52="3-1","TIDAK MEMADAI",
O52="3-2","TIDAK MEMADAI",
O52="3-3","TIDAK MEMADAI",
O52="--1","EVALUASI TIDAK LENGKAP",
O52="--2","EVALUASI TIDAK LENGKAP",
O52="--3","EVALUASI TIDAK LENGKAP",
O52="-11","EVALUASI TIDAK LENGKAP",
O52="-12","EVALUASI TIDAK LENGKAP",
O52="-13","EVALUASI TIDAK LENGKAP",
O52="-21","EVALUASI TIDAK LENGKAP",
O52="-22","EVALUASI TIDAK LENGKAP",
O52="-23","EVALUASI TIDAK LENGKAP",
O52="1--","EVALUASI TIDAK LENGKAP",
O52="2--","EVALUASI TIDAK LENGKAP",
O52="3--","EVALUASI TIDAK LENGKAP",
O52="11-","EVALUASI TIDAK LENGKAP",
O52="12-","EVALUASI TIDAK LENGKAP",
O52="21-","EVALUASI TIDAK LENGKAP",
O52="22-","EVALUASI TIDAK LENGKAP",
O52="-1-","EVALUASI TIDAK LENGKAP",
O52="-2-","EVALUASI TIDAK LENGKAP",
O52="---","BELUM DIISI",
O52="100","EVALUASI TIDAK LENGKAP",
O52="110","EVALUASI TIDAK LENGKAP",
O52="101","EVALUASI TIDAK LENGKAP",
O52="102","EVALUASI TIDAK LENGKAP",
O52="103","EVALUASI TIDAK LENGKAP",
O52="120","EVALUASI TIDAK LENGKAP",
O52="200","EVALUASI TIDAK LENGKAP",
O52="210","EVALUASI TIDAK LENGKAP",
O52="220","EVALUASI TIDAK LENGKAP",
O52="201","EVALUASI TIDAK LENGKAP",
O52="202","EVALUASI TIDAK LENGKAP",
O52="203","EVALUASI TIDAK LENGKAP",
O52="300","EVALUASI TIDAK LENGKAP",
O52="310","EVALUASI TIDAK LENGKAP",
O52="320","EVALUASI TIDAK LENGKAP",
O52="301","EVALUASI TIDAK LENGKAP",
O52="302","EVALUASI TIDAK LENGKAP",
O52="303","EVALUASI TIDAK LENGKAP",
O52="011","EVALUASI TIDAK LENGKAP",
O52="012","EVALUASI TIDAK LENGKAP",
O52="013","EVALUASI TIDAK LENGKAP",
O52="021","EVALUASI TIDAK LENGKAP",
O52="022","EVALUASI TIDAK LENGKAP",
O52="023","EVALUASI TIDAK LENGKAP",
O52="001","EVALUASI TIDAK LENGKAP",
O52="002","EVALUASI TIDAK LENGKAP",
O52="003","EVALUASI TIDAK LENGKAP",
O52="010","EVALUASI TIDAK LENGKAP",
O52="020","EVALUASI TIDAK LENGKAP",
O52="001","EVALUASI TIDAK LENGKAP",
O52="002","EVALUASI TIDAK LENGKAP",
O52="003","EVALUASI TIDAK LENGKAP",
O52="000","TIDAK DILAKUKAN EVALUASI",
O52="0--","EVALUASI TIDAK LENGKAP",
O52="00-","EVALUASI TIDAK LENGKAP",
O52="-0-","EVALUASI TIDAK LENGKAP",
O52="--0","EVALUASI TIDAK LENGKAP"),"EVALUASI BELUM DIISI")</f>
        <v>BELUM DIISI</v>
      </c>
      <c r="Q52" s="186"/>
      <c r="R52" s="186"/>
    </row>
    <row r="53" spans="2:18" ht="85" x14ac:dyDescent="0.2">
      <c r="B53" s="100">
        <v>43</v>
      </c>
      <c r="C53" s="101" t="s">
        <v>367</v>
      </c>
      <c r="D53" s="239"/>
      <c r="E53" s="181" t="str">
        <f>'ACUAN-PENJELASAN KONTROL'!D88</f>
        <v>Untuk memastikan pengguna memiliki metode untuk menghapus atau mengekspor data mereka sesuai permintaan, perlu diimplementasikan sistem yang mencakup proses yang jelas untuk autentikasi, otorisasi, dan konfirmasi</v>
      </c>
      <c r="F53" s="182"/>
      <c r="G53" s="182"/>
      <c r="H53" s="182" t="s">
        <v>563</v>
      </c>
      <c r="I53" s="182" t="s">
        <v>563</v>
      </c>
      <c r="J53" s="182" t="s">
        <v>190</v>
      </c>
      <c r="K53" s="182" t="s">
        <v>563</v>
      </c>
      <c r="L53" s="100" t="str" cm="1">
        <f t="array" ref="L53">_xlfn.IFS(H53="memadai",1,H53="perlu peningkatan",2,H53="tidak memadai",3,H53="N/A",0,H53="-","-")</f>
        <v>-</v>
      </c>
      <c r="M53" s="100" t="str" cm="1">
        <f t="array" ref="M53">_xlfn.IFS(I53="sesuai dengan desain kontrol",1,I53="tidak sesuai dengan desain kontrol",2,I53="N/A",0,I53="-","-")</f>
        <v>-</v>
      </c>
      <c r="N53" s="100" t="str" cm="1">
        <f t="array" ref="N53">_xlfn.IFS(K53="efektif",1,K53="perlu peningkatan",2,K53="tidak efektif",3,K53="N/A",0,K53="-","-")</f>
        <v>-</v>
      </c>
      <c r="O53" s="100" t="str">
        <f t="shared" si="13"/>
        <v>---</v>
      </c>
      <c r="P53" s="203" t="str" cm="1">
        <f t="array" ref="P53">_xlfn.IFNA(_xlfn.IFS(
O53="111","MEMADAI",
O53="112","MEMADAI",
O53="113","PERLU PENINGKATAN",
O53="121","PERLU PENINGKATAN",
O53="122","TIDAK MEMADAI",
O53="123","TIDAK MEMADAI",
O53="1-1","TIDAK MEMADAI",
O53="1-2","TIDAK MEMADAI",
O53="1-3","TIDAK MEMADAI",
O53="211","MEMADAI",
O53="212","PERLU PENINGKATAN",
O53="213","TIDAK MEMADAI",
O53="221","TIDAK MEMADAI",
O53="222","TIDAK MEMADAI",
O53="223","TIDAK MEMADAI",
O53="2-1","TIDAK MEMADAI",
O53="2-2","TIDAK MEMADAI",
O53="2-3","TIDAK MEMADAI",
O53="311","TIDAK MEMADAI",
O53="312","TIDAK MEMADAI",
O53="313","TIDAK MEMADAI",
O53="321","TIDAK MEMADAI",
O53="322","TIDAK MEMADAI",
O53="323","TIDAK MEMADAI",
O53="3-1","TIDAK MEMADAI",
O53="3-2","TIDAK MEMADAI",
O53="3-3","TIDAK MEMADAI",
O53="--1","EVALUASI TIDAK LENGKAP",
O53="--2","EVALUASI TIDAK LENGKAP",
O53="--3","EVALUASI TIDAK LENGKAP",
O53="-11","EVALUASI TIDAK LENGKAP",
O53="-12","EVALUASI TIDAK LENGKAP",
O53="-13","EVALUASI TIDAK LENGKAP",
O53="-21","EVALUASI TIDAK LENGKAP",
O53="-22","EVALUASI TIDAK LENGKAP",
O53="-23","EVALUASI TIDAK LENGKAP",
O53="1--","EVALUASI TIDAK LENGKAP",
O53="2--","EVALUASI TIDAK LENGKAP",
O53="3--","EVALUASI TIDAK LENGKAP",
O53="11-","EVALUASI TIDAK LENGKAP",
O53="12-","EVALUASI TIDAK LENGKAP",
O53="21-","EVALUASI TIDAK LENGKAP",
O53="22-","EVALUASI TIDAK LENGKAP",
O53="-1-","EVALUASI TIDAK LENGKAP",
O53="-2-","EVALUASI TIDAK LENGKAP",
O53="---","BELUM DIISI",
O53="100","EVALUASI TIDAK LENGKAP",
O53="110","EVALUASI TIDAK LENGKAP",
O53="101","EVALUASI TIDAK LENGKAP",
O53="102","EVALUASI TIDAK LENGKAP",
O53="103","EVALUASI TIDAK LENGKAP",
O53="120","EVALUASI TIDAK LENGKAP",
O53="200","EVALUASI TIDAK LENGKAP",
O53="210","EVALUASI TIDAK LENGKAP",
O53="220","EVALUASI TIDAK LENGKAP",
O53="201","EVALUASI TIDAK LENGKAP",
O53="202","EVALUASI TIDAK LENGKAP",
O53="203","EVALUASI TIDAK LENGKAP",
O53="300","EVALUASI TIDAK LENGKAP",
O53="310","EVALUASI TIDAK LENGKAP",
O53="320","EVALUASI TIDAK LENGKAP",
O53="301","EVALUASI TIDAK LENGKAP",
O53="302","EVALUASI TIDAK LENGKAP",
O53="303","EVALUASI TIDAK LENGKAP",
O53="011","EVALUASI TIDAK LENGKAP",
O53="012","EVALUASI TIDAK LENGKAP",
O53="013","EVALUASI TIDAK LENGKAP",
O53="021","EVALUASI TIDAK LENGKAP",
O53="022","EVALUASI TIDAK LENGKAP",
O53="023","EVALUASI TIDAK LENGKAP",
O53="001","EVALUASI TIDAK LENGKAP",
O53="002","EVALUASI TIDAK LENGKAP",
O53="003","EVALUASI TIDAK LENGKAP",
O53="010","EVALUASI TIDAK LENGKAP",
O53="020","EVALUASI TIDAK LENGKAP",
O53="001","EVALUASI TIDAK LENGKAP",
O53="002","EVALUASI TIDAK LENGKAP",
O53="003","EVALUASI TIDAK LENGKAP",
O53="000","TIDAK DILAKUKAN EVALUASI",
O53="0--","EVALUASI TIDAK LENGKAP",
O53="00-","EVALUASI TIDAK LENGKAP",
O53="-0-","EVALUASI TIDAK LENGKAP",
O53="--0","EVALUASI TIDAK LENGKAP"),"EVALUASI BELUM DIISI")</f>
        <v>BELUM DIISI</v>
      </c>
      <c r="Q53" s="185"/>
      <c r="R53" s="185"/>
    </row>
    <row r="54" spans="2:18" ht="85.5" customHeight="1" x14ac:dyDescent="0.2">
      <c r="B54" s="98">
        <v>44</v>
      </c>
      <c r="C54" s="99" t="s">
        <v>746</v>
      </c>
      <c r="D54" s="238"/>
      <c r="E54" s="182" t="str">
        <f>'ACUAN-PENJELASAN KONTROL'!D89</f>
        <v>Untuk membersihkan memori setelah tidak diperlukan, langkah-langkah utama melibatkan memastikan bahwa data sensitif ditimpa dengan data nol atau acak dan kemudian menghapus referensi ke data tersebut</v>
      </c>
      <c r="F54" s="181"/>
      <c r="G54" s="181"/>
      <c r="H54" s="181" t="s">
        <v>563</v>
      </c>
      <c r="I54" s="181" t="s">
        <v>563</v>
      </c>
      <c r="J54" s="181"/>
      <c r="K54" s="181" t="s">
        <v>563</v>
      </c>
      <c r="L54" s="98" t="str" cm="1">
        <f t="array" ref="L54">_xlfn.IFS(H54="memadai",1,H54="perlu peningkatan",2,H54="tidak memadai",3,H54="N/A",0,H54="-","-")</f>
        <v>-</v>
      </c>
      <c r="M54" s="98" t="str" cm="1">
        <f t="array" ref="M54">_xlfn.IFS(I54="sesuai dengan desain kontrol",1,I54="tidak sesuai dengan desain kontrol",2,I54="N/A",0,I54="-","-")</f>
        <v>-</v>
      </c>
      <c r="N54" s="98" t="str" cm="1">
        <f t="array" ref="N54">_xlfn.IFS(K54="efektif",1,K54="perlu peningkatan",2,K54="tidak efektif",3,K54="N/A",0,K54="-","-")</f>
        <v>-</v>
      </c>
      <c r="O54" s="98" t="str">
        <f t="shared" si="13"/>
        <v>---</v>
      </c>
      <c r="P54" s="201" t="str" cm="1">
        <f t="array" ref="P54">_xlfn.IFNA(_xlfn.IFS(
O54="111","MEMADAI",
O54="112","MEMADAI",
O54="113","PERLU PENINGKATAN",
O54="121","PERLU PENINGKATAN",
O54="122","TIDAK MEMADAI",
O54="123","TIDAK MEMADAI",
O54="1-1","TIDAK MEMADAI",
O54="1-2","TIDAK MEMADAI",
O54="1-3","TIDAK MEMADAI",
O54="211","MEMADAI",
O54="212","PERLU PENINGKATAN",
O54="213","TIDAK MEMADAI",
O54="221","TIDAK MEMADAI",
O54="222","TIDAK MEMADAI",
O54="223","TIDAK MEMADAI",
O54="2-1","TIDAK MEMADAI",
O54="2-2","TIDAK MEMADAI",
O54="2-3","TIDAK MEMADAI",
O54="311","TIDAK MEMADAI",
O54="312","TIDAK MEMADAI",
O54="313","TIDAK MEMADAI",
O54="321","TIDAK MEMADAI",
O54="322","TIDAK MEMADAI",
O54="323","TIDAK MEMADAI",
O54="3-1","TIDAK MEMADAI",
O54="3-2","TIDAK MEMADAI",
O54="3-3","TIDAK MEMADAI",
O54="--1","EVALUASI TIDAK LENGKAP",
O54="--2","EVALUASI TIDAK LENGKAP",
O54="--3","EVALUASI TIDAK LENGKAP",
O54="-11","EVALUASI TIDAK LENGKAP",
O54="-12","EVALUASI TIDAK LENGKAP",
O54="-13","EVALUASI TIDAK LENGKAP",
O54="-21","EVALUASI TIDAK LENGKAP",
O54="-22","EVALUASI TIDAK LENGKAP",
O54="-23","EVALUASI TIDAK LENGKAP",
O54="1--","EVALUASI TIDAK LENGKAP",
O54="2--","EVALUASI TIDAK LENGKAP",
O54="3--","EVALUASI TIDAK LENGKAP",
O54="11-","EVALUASI TIDAK LENGKAP",
O54="12-","EVALUASI TIDAK LENGKAP",
O54="21-","EVALUASI TIDAK LENGKAP",
O54="22-","EVALUASI TIDAK LENGKAP",
O54="-1-","EVALUASI TIDAK LENGKAP",
O54="-2-","EVALUASI TIDAK LENGKAP",
O54="---","BELUM DIISI",
O54="100","EVALUASI TIDAK LENGKAP",
O54="110","EVALUASI TIDAK LENGKAP",
O54="101","EVALUASI TIDAK LENGKAP",
O54="102","EVALUASI TIDAK LENGKAP",
O54="103","EVALUASI TIDAK LENGKAP",
O54="120","EVALUASI TIDAK LENGKAP",
O54="200","EVALUASI TIDAK LENGKAP",
O54="210","EVALUASI TIDAK LENGKAP",
O54="220","EVALUASI TIDAK LENGKAP",
O54="201","EVALUASI TIDAK LENGKAP",
O54="202","EVALUASI TIDAK LENGKAP",
O54="203","EVALUASI TIDAK LENGKAP",
O54="300","EVALUASI TIDAK LENGKAP",
O54="310","EVALUASI TIDAK LENGKAP",
O54="320","EVALUASI TIDAK LENGKAP",
O54="301","EVALUASI TIDAK LENGKAP",
O54="302","EVALUASI TIDAK LENGKAP",
O54="303","EVALUASI TIDAK LENGKAP",
O54="011","EVALUASI TIDAK LENGKAP",
O54="012","EVALUASI TIDAK LENGKAP",
O54="013","EVALUASI TIDAK LENGKAP",
O54="021","EVALUASI TIDAK LENGKAP",
O54="022","EVALUASI TIDAK LENGKAP",
O54="023","EVALUASI TIDAK LENGKAP",
O54="001","EVALUASI TIDAK LENGKAP",
O54="002","EVALUASI TIDAK LENGKAP",
O54="003","EVALUASI TIDAK LENGKAP",
O54="010","EVALUASI TIDAK LENGKAP",
O54="020","EVALUASI TIDAK LENGKAP",
O54="001","EVALUASI TIDAK LENGKAP",
O54="002","EVALUASI TIDAK LENGKAP",
O54="003","EVALUASI TIDAK LENGKAP",
O54="000","TIDAK DILAKUKAN EVALUASI",
O54="0--","EVALUASI TIDAK LENGKAP",
O54="00-","EVALUASI TIDAK LENGKAP",
O54="-0-","EVALUASI TIDAK LENGKAP",
O54="--0","EVALUASI TIDAK LENGKAP"),"EVALUASI BELUM DIISI")</f>
        <v>BELUM DIISI</v>
      </c>
      <c r="Q54" s="186"/>
      <c r="R54" s="186"/>
    </row>
    <row r="55" spans="2:18" ht="40" x14ac:dyDescent="0.2">
      <c r="B55" s="104" t="s">
        <v>209</v>
      </c>
      <c r="C55" s="206"/>
      <c r="D55" s="237" t="s">
        <v>210</v>
      </c>
      <c r="E55" s="183"/>
      <c r="F55" s="183"/>
      <c r="G55" s="183"/>
      <c r="H55" s="183"/>
      <c r="I55" s="183"/>
      <c r="J55" s="183"/>
      <c r="K55" s="183"/>
      <c r="L55" s="183"/>
      <c r="M55" s="183"/>
      <c r="N55" s="183"/>
      <c r="O55" s="183"/>
      <c r="P55" s="188"/>
      <c r="Q55" s="183"/>
      <c r="R55" s="183"/>
    </row>
    <row r="56" spans="2:18" ht="119" x14ac:dyDescent="0.2">
      <c r="B56" s="98">
        <v>45</v>
      </c>
      <c r="C56" s="99" t="s">
        <v>747</v>
      </c>
      <c r="D56" s="238"/>
      <c r="E56" s="182" t="str">
        <f>'ACUAN-PENJELASAN KONTROL'!D91</f>
        <v>Menerapkan mekanisme enkripsi untuk mengamankan jalur komunikasi dalam jaringan antara client dan server aplikasi. Beberapa penerapan komunikasi jaringan yang aman antara lain: secure web browsing (HTTPS), email transmission (SMTPS, POP3S, IMAPS) atau komunikasi jaringan yang aman lainnya</v>
      </c>
      <c r="F56" s="181"/>
      <c r="G56" s="181"/>
      <c r="H56" s="181" t="s">
        <v>563</v>
      </c>
      <c r="I56" s="181" t="s">
        <v>563</v>
      </c>
      <c r="J56" s="181"/>
      <c r="K56" s="181" t="s">
        <v>563</v>
      </c>
      <c r="L56" s="98" t="str" cm="1">
        <f t="array" ref="L56">_xlfn.IFS(H56="memadai",1,H56="perlu peningkatan",2,H56="tidak memadai",3,H56="N/A",0,H56="-","-")</f>
        <v>-</v>
      </c>
      <c r="M56" s="98" t="str" cm="1">
        <f t="array" ref="M56">_xlfn.IFS(I56="sesuai dengan desain kontrol",1,I56="tidak sesuai dengan desain kontrol",2,I56="N/A",0,I56="-","-")</f>
        <v>-</v>
      </c>
      <c r="N56" s="98" t="str" cm="1">
        <f t="array" ref="N56">_xlfn.IFS(K56="efektif",1,K56="perlu peningkatan",2,K56="tidak efektif",3,K56="N/A",0,K56="-","-")</f>
        <v>-</v>
      </c>
      <c r="O56" s="98" t="str">
        <f t="shared" ref="O56" si="14">_xlfn.CONCAT(L56,M56,N56)</f>
        <v>---</v>
      </c>
      <c r="P56" s="201" t="str" cm="1">
        <f t="array" ref="P56">_xlfn.IFNA(_xlfn.IFS(
O56="111","MEMADAI",
O56="112","MEMADAI",
O56="113","PERLU PENINGKATAN",
O56="121","PERLU PENINGKATAN",
O56="122","TIDAK MEMADAI",
O56="123","TIDAK MEMADAI",
O56="1-1","TIDAK MEMADAI",
O56="1-2","TIDAK MEMADAI",
O56="1-3","TIDAK MEMADAI",
O56="211","MEMADAI",
O56="212","PERLU PENINGKATAN",
O56="213","TIDAK MEMADAI",
O56="221","TIDAK MEMADAI",
O56="222","TIDAK MEMADAI",
O56="223","TIDAK MEMADAI",
O56="2-1","TIDAK MEMADAI",
O56="2-2","TIDAK MEMADAI",
O56="2-3","TIDAK MEMADAI",
O56="311","TIDAK MEMADAI",
O56="312","TIDAK MEMADAI",
O56="313","TIDAK MEMADAI",
O56="321","TIDAK MEMADAI",
O56="322","TIDAK MEMADAI",
O56="323","TIDAK MEMADAI",
O56="3-1","TIDAK MEMADAI",
O56="3-2","TIDAK MEMADAI",
O56="3-3","TIDAK MEMADAI",
O56="--1","EVALUASI TIDAK LENGKAP",
O56="--2","EVALUASI TIDAK LENGKAP",
O56="--3","EVALUASI TIDAK LENGKAP",
O56="-11","EVALUASI TIDAK LENGKAP",
O56="-12","EVALUASI TIDAK LENGKAP",
O56="-13","EVALUASI TIDAK LENGKAP",
O56="-21","EVALUASI TIDAK LENGKAP",
O56="-22","EVALUASI TIDAK LENGKAP",
O56="-23","EVALUASI TIDAK LENGKAP",
O56="1--","EVALUASI TIDAK LENGKAP",
O56="2--","EVALUASI TIDAK LENGKAP",
O56="3--","EVALUASI TIDAK LENGKAP",
O56="11-","EVALUASI TIDAK LENGKAP",
O56="12-","EVALUASI TIDAK LENGKAP",
O56="21-","EVALUASI TIDAK LENGKAP",
O56="22-","EVALUASI TIDAK LENGKAP",
O56="-1-","EVALUASI TIDAK LENGKAP",
O56="-2-","EVALUASI TIDAK LENGKAP",
O56="---","BELUM DIISI",
O56="100","EVALUASI TIDAK LENGKAP",
O56="110","EVALUASI TIDAK LENGKAP",
O56="101","EVALUASI TIDAK LENGKAP",
O56="102","EVALUASI TIDAK LENGKAP",
O56="103","EVALUASI TIDAK LENGKAP",
O56="120","EVALUASI TIDAK LENGKAP",
O56="200","EVALUASI TIDAK LENGKAP",
O56="210","EVALUASI TIDAK LENGKAP",
O56="220","EVALUASI TIDAK LENGKAP",
O56="201","EVALUASI TIDAK LENGKAP",
O56="202","EVALUASI TIDAK LENGKAP",
O56="203","EVALUASI TIDAK LENGKAP",
O56="300","EVALUASI TIDAK LENGKAP",
O56="310","EVALUASI TIDAK LENGKAP",
O56="320","EVALUASI TIDAK LENGKAP",
O56="301","EVALUASI TIDAK LENGKAP",
O56="302","EVALUASI TIDAK LENGKAP",
O56="303","EVALUASI TIDAK LENGKAP",
O56="011","EVALUASI TIDAK LENGKAP",
O56="012","EVALUASI TIDAK LENGKAP",
O56="013","EVALUASI TIDAK LENGKAP",
O56="021","EVALUASI TIDAK LENGKAP",
O56="022","EVALUASI TIDAK LENGKAP",
O56="023","EVALUASI TIDAK LENGKAP",
O56="001","EVALUASI TIDAK LENGKAP",
O56="002","EVALUASI TIDAK LENGKAP",
O56="003","EVALUASI TIDAK LENGKAP",
O56="010","EVALUASI TIDAK LENGKAP",
O56="020","EVALUASI TIDAK LENGKAP",
O56="001","EVALUASI TIDAK LENGKAP",
O56="002","EVALUASI TIDAK LENGKAP",
O56="003","EVALUASI TIDAK LENGKAP",
O56="000","TIDAK DILAKUKAN EVALUASI",
O56="0--","EVALUASI TIDAK LENGKAP",
O56="00-","EVALUASI TIDAK LENGKAP",
O56="-0-","EVALUASI TIDAK LENGKAP",
O56="--0","EVALUASI TIDAK LENGKAP"),"EVALUASI BELUM DIISI")</f>
        <v>BELUM DIISI</v>
      </c>
      <c r="Q56" s="186"/>
      <c r="R56" s="186"/>
    </row>
    <row r="57" spans="2:18" ht="68" x14ac:dyDescent="0.2">
      <c r="B57" s="100">
        <v>46</v>
      </c>
      <c r="C57" s="101" t="s">
        <v>748</v>
      </c>
      <c r="D57" s="239"/>
      <c r="E57" s="181" t="str">
        <f>'ACUAN-PENJELASAN KONTROL'!D92</f>
        <v>Menerapkan sistem keamanan jaringan yang menyaring dan mengontrol lalu lintas jaringan masuk dan keluar berdasarkan aturan keamanan yang telah ditentukan.</v>
      </c>
      <c r="F57" s="182"/>
      <c r="G57" s="182"/>
      <c r="H57" s="182" t="s">
        <v>563</v>
      </c>
      <c r="I57" s="182" t="s">
        <v>563</v>
      </c>
      <c r="J57" s="182" t="s">
        <v>190</v>
      </c>
      <c r="K57" s="182" t="s">
        <v>563</v>
      </c>
      <c r="L57" s="100" t="str" cm="1">
        <f t="array" ref="L57">_xlfn.IFS(H57="memadai",1,H57="perlu peningkatan",2,H57="tidak memadai",3,H57="N/A",0,H57="-","-")</f>
        <v>-</v>
      </c>
      <c r="M57" s="100" t="str" cm="1">
        <f t="array" ref="M57">_xlfn.IFS(I57="sesuai dengan desain kontrol",1,I57="tidak sesuai dengan desain kontrol",2,I57="N/A",0,I57="-","-")</f>
        <v>-</v>
      </c>
      <c r="N57" s="100" t="str" cm="1">
        <f t="array" ref="N57">_xlfn.IFS(K57="efektif",1,K57="perlu peningkatan",2,K57="tidak efektif",3,K57="N/A",0,K57="-","-")</f>
        <v>-</v>
      </c>
      <c r="O57" s="100" t="str">
        <f t="shared" ref="O57:O59" si="15">_xlfn.CONCAT(L57,M57,N57)</f>
        <v>---</v>
      </c>
      <c r="P57" s="203" t="str" cm="1">
        <f t="array" ref="P57">_xlfn.IFNA(_xlfn.IFS(
O57="111","MEMADAI",
O57="112","MEMADAI",
O57="113","PERLU PENINGKATAN",
O57="121","PERLU PENINGKATAN",
O57="122","TIDAK MEMADAI",
O57="123","TIDAK MEMADAI",
O57="1-1","TIDAK MEMADAI",
O57="1-2","TIDAK MEMADAI",
O57="1-3","TIDAK MEMADAI",
O57="211","MEMADAI",
O57="212","PERLU PENINGKATAN",
O57="213","TIDAK MEMADAI",
O57="221","TIDAK MEMADAI",
O57="222","TIDAK MEMADAI",
O57="223","TIDAK MEMADAI",
O57="2-1","TIDAK MEMADAI",
O57="2-2","TIDAK MEMADAI",
O57="2-3","TIDAK MEMADAI",
O57="311","TIDAK MEMADAI",
O57="312","TIDAK MEMADAI",
O57="313","TIDAK MEMADAI",
O57="321","TIDAK MEMADAI",
O57="322","TIDAK MEMADAI",
O57="323","TIDAK MEMADAI",
O57="3-1","TIDAK MEMADAI",
O57="3-2","TIDAK MEMADAI",
O57="3-3","TIDAK MEMADAI",
O57="--1","EVALUASI TIDAK LENGKAP",
O57="--2","EVALUASI TIDAK LENGKAP",
O57="--3","EVALUASI TIDAK LENGKAP",
O57="-11","EVALUASI TIDAK LENGKAP",
O57="-12","EVALUASI TIDAK LENGKAP",
O57="-13","EVALUASI TIDAK LENGKAP",
O57="-21","EVALUASI TIDAK LENGKAP",
O57="-22","EVALUASI TIDAK LENGKAP",
O57="-23","EVALUASI TIDAK LENGKAP",
O57="1--","EVALUASI TIDAK LENGKAP",
O57="2--","EVALUASI TIDAK LENGKAP",
O57="3--","EVALUASI TIDAK LENGKAP",
O57="11-","EVALUASI TIDAK LENGKAP",
O57="12-","EVALUASI TIDAK LENGKAP",
O57="21-","EVALUASI TIDAK LENGKAP",
O57="22-","EVALUASI TIDAK LENGKAP",
O57="-1-","EVALUASI TIDAK LENGKAP",
O57="-2-","EVALUASI TIDAK LENGKAP",
O57="---","BELUM DIISI",
O57="100","EVALUASI TIDAK LENGKAP",
O57="110","EVALUASI TIDAK LENGKAP",
O57="101","EVALUASI TIDAK LENGKAP",
O57="102","EVALUASI TIDAK LENGKAP",
O57="103","EVALUASI TIDAK LENGKAP",
O57="120","EVALUASI TIDAK LENGKAP",
O57="200","EVALUASI TIDAK LENGKAP",
O57="210","EVALUASI TIDAK LENGKAP",
O57="220","EVALUASI TIDAK LENGKAP",
O57="201","EVALUASI TIDAK LENGKAP",
O57="202","EVALUASI TIDAK LENGKAP",
O57="203","EVALUASI TIDAK LENGKAP",
O57="300","EVALUASI TIDAK LENGKAP",
O57="310","EVALUASI TIDAK LENGKAP",
O57="320","EVALUASI TIDAK LENGKAP",
O57="301","EVALUASI TIDAK LENGKAP",
O57="302","EVALUASI TIDAK LENGKAP",
O57="303","EVALUASI TIDAK LENGKAP",
O57="011","EVALUASI TIDAK LENGKAP",
O57="012","EVALUASI TIDAK LENGKAP",
O57="013","EVALUASI TIDAK LENGKAP",
O57="021","EVALUASI TIDAK LENGKAP",
O57="022","EVALUASI TIDAK LENGKAP",
O57="023","EVALUASI TIDAK LENGKAP",
O57="001","EVALUASI TIDAK LENGKAP",
O57="002","EVALUASI TIDAK LENGKAP",
O57="003","EVALUASI TIDAK LENGKAP",
O57="010","EVALUASI TIDAK LENGKAP",
O57="020","EVALUASI TIDAK LENGKAP",
O57="001","EVALUASI TIDAK LENGKAP",
O57="002","EVALUASI TIDAK LENGKAP",
O57="003","EVALUASI TIDAK LENGKAP",
O57="000","TIDAK DILAKUKAN EVALUASI",
O57="0--","EVALUASI TIDAK LENGKAP",
O57="00-","EVALUASI TIDAK LENGKAP",
O57="-0-","EVALUASI TIDAK LENGKAP",
O57="--0","EVALUASI TIDAK LENGKAP"),"EVALUASI BELUM DIISI")</f>
        <v>BELUM DIISI</v>
      </c>
      <c r="Q57" s="185"/>
      <c r="R57" s="185"/>
    </row>
    <row r="58" spans="2:18" ht="85" x14ac:dyDescent="0.2">
      <c r="B58" s="98">
        <v>47</v>
      </c>
      <c r="C58" s="99" t="s">
        <v>749</v>
      </c>
      <c r="D58" s="238"/>
      <c r="E58" s="182" t="str">
        <f>'ACUAN-PENJELASAN KONTROL'!D93</f>
        <v>Menerapkan algoritma kriptografi yang kuat untuk mengamankan komunikasi jaringan dan menguji penerapan algoritma kriptografi tersebut untuk mendeteksi celah keamanan yang mungkin masih ada pada sistem/aplikasi</v>
      </c>
      <c r="F58" s="181"/>
      <c r="G58" s="181"/>
      <c r="H58" s="181" t="s">
        <v>563</v>
      </c>
      <c r="I58" s="181" t="s">
        <v>563</v>
      </c>
      <c r="J58" s="181"/>
      <c r="K58" s="181" t="s">
        <v>563</v>
      </c>
      <c r="L58" s="98" t="str" cm="1">
        <f t="array" ref="L58">_xlfn.IFS(H58="memadai",1,H58="perlu peningkatan",2,H58="tidak memadai",3,H58="N/A",0,H58="-","-")</f>
        <v>-</v>
      </c>
      <c r="M58" s="98" t="str" cm="1">
        <f t="array" ref="M58">_xlfn.IFS(I58="sesuai dengan desain kontrol",1,I58="tidak sesuai dengan desain kontrol",2,I58="N/A",0,I58="-","-")</f>
        <v>-</v>
      </c>
      <c r="N58" s="98" t="str" cm="1">
        <f t="array" ref="N58">_xlfn.IFS(K58="efektif",1,K58="perlu peningkatan",2,K58="tidak efektif",3,K58="N/A",0,K58="-","-")</f>
        <v>-</v>
      </c>
      <c r="O58" s="98" t="str">
        <f t="shared" si="15"/>
        <v>---</v>
      </c>
      <c r="P58" s="201" t="str" cm="1">
        <f t="array" ref="P58">_xlfn.IFNA(_xlfn.IFS(
O58="111","MEMADAI",
O58="112","MEMADAI",
O58="113","PERLU PENINGKATAN",
O58="121","PERLU PENINGKATAN",
O58="122","TIDAK MEMADAI",
O58="123","TIDAK MEMADAI",
O58="1-1","TIDAK MEMADAI",
O58="1-2","TIDAK MEMADAI",
O58="1-3","TIDAK MEMADAI",
O58="211","MEMADAI",
O58="212","PERLU PENINGKATAN",
O58="213","TIDAK MEMADAI",
O58="221","TIDAK MEMADAI",
O58="222","TIDAK MEMADAI",
O58="223","TIDAK MEMADAI",
O58="2-1","TIDAK MEMADAI",
O58="2-2","TIDAK MEMADAI",
O58="2-3","TIDAK MEMADAI",
O58="311","TIDAK MEMADAI",
O58="312","TIDAK MEMADAI",
O58="313","TIDAK MEMADAI",
O58="321","TIDAK MEMADAI",
O58="322","TIDAK MEMADAI",
O58="323","TIDAK MEMADAI",
O58="3-1","TIDAK MEMADAI",
O58="3-2","TIDAK MEMADAI",
O58="3-3","TIDAK MEMADAI",
O58="--1","EVALUASI TIDAK LENGKAP",
O58="--2","EVALUASI TIDAK LENGKAP",
O58="--3","EVALUASI TIDAK LENGKAP",
O58="-11","EVALUASI TIDAK LENGKAP",
O58="-12","EVALUASI TIDAK LENGKAP",
O58="-13","EVALUASI TIDAK LENGKAP",
O58="-21","EVALUASI TIDAK LENGKAP",
O58="-22","EVALUASI TIDAK LENGKAP",
O58="-23","EVALUASI TIDAK LENGKAP",
O58="1--","EVALUASI TIDAK LENGKAP",
O58="2--","EVALUASI TIDAK LENGKAP",
O58="3--","EVALUASI TIDAK LENGKAP",
O58="11-","EVALUASI TIDAK LENGKAP",
O58="12-","EVALUASI TIDAK LENGKAP",
O58="21-","EVALUASI TIDAK LENGKAP",
O58="22-","EVALUASI TIDAK LENGKAP",
O58="-1-","EVALUASI TIDAK LENGKAP",
O58="-2-","EVALUASI TIDAK LENGKAP",
O58="---","BELUM DIISI",
O58="100","EVALUASI TIDAK LENGKAP",
O58="110","EVALUASI TIDAK LENGKAP",
O58="101","EVALUASI TIDAK LENGKAP",
O58="102","EVALUASI TIDAK LENGKAP",
O58="103","EVALUASI TIDAK LENGKAP",
O58="120","EVALUASI TIDAK LENGKAP",
O58="200","EVALUASI TIDAK LENGKAP",
O58="210","EVALUASI TIDAK LENGKAP",
O58="220","EVALUASI TIDAK LENGKAP",
O58="201","EVALUASI TIDAK LENGKAP",
O58="202","EVALUASI TIDAK LENGKAP",
O58="203","EVALUASI TIDAK LENGKAP",
O58="300","EVALUASI TIDAK LENGKAP",
O58="310","EVALUASI TIDAK LENGKAP",
O58="320","EVALUASI TIDAK LENGKAP",
O58="301","EVALUASI TIDAK LENGKAP",
O58="302","EVALUASI TIDAK LENGKAP",
O58="303","EVALUASI TIDAK LENGKAP",
O58="011","EVALUASI TIDAK LENGKAP",
O58="012","EVALUASI TIDAK LENGKAP",
O58="013","EVALUASI TIDAK LENGKAP",
O58="021","EVALUASI TIDAK LENGKAP",
O58="022","EVALUASI TIDAK LENGKAP",
O58="023","EVALUASI TIDAK LENGKAP",
O58="001","EVALUASI TIDAK LENGKAP",
O58="002","EVALUASI TIDAK LENGKAP",
O58="003","EVALUASI TIDAK LENGKAP",
O58="010","EVALUASI TIDAK LENGKAP",
O58="020","EVALUASI TIDAK LENGKAP",
O58="001","EVALUASI TIDAK LENGKAP",
O58="002","EVALUASI TIDAK LENGKAP",
O58="003","EVALUASI TIDAK LENGKAP",
O58="000","TIDAK DILAKUKAN EVALUASI",
O58="0--","EVALUASI TIDAK LENGKAP",
O58="00-","EVALUASI TIDAK LENGKAP",
O58="-0-","EVALUASI TIDAK LENGKAP",
O58="--0","EVALUASI TIDAK LENGKAP"),"EVALUASI BELUM DIISI")</f>
        <v>BELUM DIISI</v>
      </c>
      <c r="Q58" s="186"/>
      <c r="R58" s="186"/>
    </row>
    <row r="59" spans="2:18" ht="68" x14ac:dyDescent="0.2">
      <c r="B59" s="100">
        <v>48</v>
      </c>
      <c r="C59" s="101" t="s">
        <v>750</v>
      </c>
      <c r="D59" s="239"/>
      <c r="E59" s="181" t="str">
        <f>'ACUAN-PENJELASAN KONTROL'!D94</f>
        <v>Menerapkan prosedur aktivasi dan konfigurasi sertifikat elektronik yang aman</v>
      </c>
      <c r="F59" s="182"/>
      <c r="G59" s="182"/>
      <c r="H59" s="182" t="s">
        <v>563</v>
      </c>
      <c r="I59" s="182" t="s">
        <v>563</v>
      </c>
      <c r="J59" s="182" t="s">
        <v>190</v>
      </c>
      <c r="K59" s="182" t="s">
        <v>563</v>
      </c>
      <c r="L59" s="100" t="str" cm="1">
        <f t="array" ref="L59">_xlfn.IFS(H59="memadai",1,H59="perlu peningkatan",2,H59="tidak memadai",3,H59="N/A",0,H59="-","-")</f>
        <v>-</v>
      </c>
      <c r="M59" s="100" t="str" cm="1">
        <f t="array" ref="M59">_xlfn.IFS(I59="sesuai dengan desain kontrol",1,I59="tidak sesuai dengan desain kontrol",2,I59="N/A",0,I59="-","-")</f>
        <v>-</v>
      </c>
      <c r="N59" s="100" t="str" cm="1">
        <f t="array" ref="N59">_xlfn.IFS(K59="efektif",1,K59="perlu peningkatan",2,K59="tidak efektif",3,K59="N/A",0,K59="-","-")</f>
        <v>-</v>
      </c>
      <c r="O59" s="100" t="str">
        <f t="shared" si="15"/>
        <v>---</v>
      </c>
      <c r="P59" s="203" t="str" cm="1">
        <f t="array" ref="P59">_xlfn.IFNA(_xlfn.IFS(
O59="111","MEMADAI",
O59="112","MEMADAI",
O59="113","PERLU PENINGKATAN",
O59="121","PERLU PENINGKATAN",
O59="122","TIDAK MEMADAI",
O59="123","TIDAK MEMADAI",
O59="1-1","TIDAK MEMADAI",
O59="1-2","TIDAK MEMADAI",
O59="1-3","TIDAK MEMADAI",
O59="211","MEMADAI",
O59="212","PERLU PENINGKATAN",
O59="213","TIDAK MEMADAI",
O59="221","TIDAK MEMADAI",
O59="222","TIDAK MEMADAI",
O59="223","TIDAK MEMADAI",
O59="2-1","TIDAK MEMADAI",
O59="2-2","TIDAK MEMADAI",
O59="2-3","TIDAK MEMADAI",
O59="311","TIDAK MEMADAI",
O59="312","TIDAK MEMADAI",
O59="313","TIDAK MEMADAI",
O59="321","TIDAK MEMADAI",
O59="322","TIDAK MEMADAI",
O59="323","TIDAK MEMADAI",
O59="3-1","TIDAK MEMADAI",
O59="3-2","TIDAK MEMADAI",
O59="3-3","TIDAK MEMADAI",
O59="--1","EVALUASI TIDAK LENGKAP",
O59="--2","EVALUASI TIDAK LENGKAP",
O59="--3","EVALUASI TIDAK LENGKAP",
O59="-11","EVALUASI TIDAK LENGKAP",
O59="-12","EVALUASI TIDAK LENGKAP",
O59="-13","EVALUASI TIDAK LENGKAP",
O59="-21","EVALUASI TIDAK LENGKAP",
O59="-22","EVALUASI TIDAK LENGKAP",
O59="-23","EVALUASI TIDAK LENGKAP",
O59="1--","EVALUASI TIDAK LENGKAP",
O59="2--","EVALUASI TIDAK LENGKAP",
O59="3--","EVALUASI TIDAK LENGKAP",
O59="11-","EVALUASI TIDAK LENGKAP",
O59="12-","EVALUASI TIDAK LENGKAP",
O59="21-","EVALUASI TIDAK LENGKAP",
O59="22-","EVALUASI TIDAK LENGKAP",
O59="-1-","EVALUASI TIDAK LENGKAP",
O59="-2-","EVALUASI TIDAK LENGKAP",
O59="---","BELUM DIISI",
O59="100","EVALUASI TIDAK LENGKAP",
O59="110","EVALUASI TIDAK LENGKAP",
O59="101","EVALUASI TIDAK LENGKAP",
O59="102","EVALUASI TIDAK LENGKAP",
O59="103","EVALUASI TIDAK LENGKAP",
O59="120","EVALUASI TIDAK LENGKAP",
O59="200","EVALUASI TIDAK LENGKAP",
O59="210","EVALUASI TIDAK LENGKAP",
O59="220","EVALUASI TIDAK LENGKAP",
O59="201","EVALUASI TIDAK LENGKAP",
O59="202","EVALUASI TIDAK LENGKAP",
O59="203","EVALUASI TIDAK LENGKAP",
O59="300","EVALUASI TIDAK LENGKAP",
O59="310","EVALUASI TIDAK LENGKAP",
O59="320","EVALUASI TIDAK LENGKAP",
O59="301","EVALUASI TIDAK LENGKAP",
O59="302","EVALUASI TIDAK LENGKAP",
O59="303","EVALUASI TIDAK LENGKAP",
O59="011","EVALUASI TIDAK LENGKAP",
O59="012","EVALUASI TIDAK LENGKAP",
O59="013","EVALUASI TIDAK LENGKAP",
O59="021","EVALUASI TIDAK LENGKAP",
O59="022","EVALUASI TIDAK LENGKAP",
O59="023","EVALUASI TIDAK LENGKAP",
O59="001","EVALUASI TIDAK LENGKAP",
O59="002","EVALUASI TIDAK LENGKAP",
O59="003","EVALUASI TIDAK LENGKAP",
O59="010","EVALUASI TIDAK LENGKAP",
O59="020","EVALUASI TIDAK LENGKAP",
O59="001","EVALUASI TIDAK LENGKAP",
O59="002","EVALUASI TIDAK LENGKAP",
O59="003","EVALUASI TIDAK LENGKAP",
O59="000","TIDAK DILAKUKAN EVALUASI",
O59="0--","EVALUASI TIDAK LENGKAP",
O59="00-","EVALUASI TIDAK LENGKAP",
O59="-0-","EVALUASI TIDAK LENGKAP",
O59="--0","EVALUASI TIDAK LENGKAP"),"EVALUASI BELUM DIISI")</f>
        <v>BELUM DIISI</v>
      </c>
      <c r="Q59" s="185"/>
      <c r="R59" s="185"/>
    </row>
    <row r="60" spans="2:18" ht="40" x14ac:dyDescent="0.2">
      <c r="B60" s="104" t="s">
        <v>211</v>
      </c>
      <c r="C60" s="206"/>
      <c r="D60" s="237" t="s">
        <v>212</v>
      </c>
      <c r="E60" s="183"/>
      <c r="F60" s="183"/>
      <c r="G60" s="183"/>
      <c r="H60" s="183"/>
      <c r="I60" s="183"/>
      <c r="J60" s="183"/>
      <c r="K60" s="183"/>
      <c r="L60" s="183"/>
      <c r="M60" s="183"/>
      <c r="N60" s="183"/>
      <c r="O60" s="183"/>
      <c r="P60" s="183"/>
      <c r="Q60" s="183"/>
      <c r="R60" s="183"/>
    </row>
    <row r="61" spans="2:18" ht="51" x14ac:dyDescent="0.2">
      <c r="B61" s="98">
        <v>49</v>
      </c>
      <c r="C61" s="99" t="s">
        <v>751</v>
      </c>
      <c r="D61" s="238"/>
      <c r="E61" s="181" t="str">
        <f>'ACUAN-PENJELASAN KONTROL'!D96</f>
        <v>Proses yang bertujuan untuk mendeteksi, mengidentifikasi, dan mengeliminasi potensi ancaman yang tersembunyi dalam kode program</v>
      </c>
      <c r="F61" s="181"/>
      <c r="G61" s="181"/>
      <c r="H61" s="181" t="s">
        <v>563</v>
      </c>
      <c r="I61" s="181" t="s">
        <v>563</v>
      </c>
      <c r="J61" s="181" t="s">
        <v>190</v>
      </c>
      <c r="K61" s="181" t="s">
        <v>563</v>
      </c>
      <c r="L61" s="98" t="str" cm="1">
        <f t="array" ref="L61">_xlfn.IFS(H61="memadai",1,H61="perlu peningkatan",2,H61="tidak memadai",3,H61="N/A",0,H61="-","-")</f>
        <v>-</v>
      </c>
      <c r="M61" s="98" t="str" cm="1">
        <f t="array" ref="M61">_xlfn.IFS(I61="sesuai dengan desain kontrol",1,I61="tidak sesuai dengan desain kontrol",2,I61="N/A",0,I61="-","-")</f>
        <v>-</v>
      </c>
      <c r="N61" s="98" t="str" cm="1">
        <f t="array" ref="N61">_xlfn.IFS(K61="efektif",1,K61="perlu peningkatan",2,K61="tidak efektif",3,K61="N/A",0,K61="-","-")</f>
        <v>-</v>
      </c>
      <c r="O61" s="98" t="str">
        <f t="shared" ref="O61:O91" si="16">_xlfn.CONCAT(L61,M61,N61)</f>
        <v>---</v>
      </c>
      <c r="P61" s="201" t="str" cm="1">
        <f t="array" ref="P61">_xlfn.IFNA(_xlfn.IFS(
O61="111","MEMADAI",
O61="112","MEMADAI",
O61="113","PERLU PENINGKATAN",
O61="121","PERLU PENINGKATAN",
O61="122","TIDAK MEMADAI",
O61="123","TIDAK MEMADAI",
O61="1-1","TIDAK MEMADAI",
O61="1-2","TIDAK MEMADAI",
O61="1-3","TIDAK MEMADAI",
O61="211","MEMADAI",
O61="212","PERLU PENINGKATAN",
O61="213","TIDAK MEMADAI",
O61="221","TIDAK MEMADAI",
O61="222","TIDAK MEMADAI",
O61="223","TIDAK MEMADAI",
O61="2-1","TIDAK MEMADAI",
O61="2-2","TIDAK MEMADAI",
O61="2-3","TIDAK MEMADAI",
O61="311","TIDAK MEMADAI",
O61="312","TIDAK MEMADAI",
O61="313","TIDAK MEMADAI",
O61="321","TIDAK MEMADAI",
O61="322","TIDAK MEMADAI",
O61="323","TIDAK MEMADAI",
O61="3-1","TIDAK MEMADAI",
O61="3-2","TIDAK MEMADAI",
O61="3-3","TIDAK MEMADAI",
O61="--1","EVALUASI TIDAK LENGKAP",
O61="--2","EVALUASI TIDAK LENGKAP",
O61="--3","EVALUASI TIDAK LENGKAP",
O61="-11","EVALUASI TIDAK LENGKAP",
O61="-12","EVALUASI TIDAK LENGKAP",
O61="-13","EVALUASI TIDAK LENGKAP",
O61="-21","EVALUASI TIDAK LENGKAP",
O61="-22","EVALUASI TIDAK LENGKAP",
O61="-23","EVALUASI TIDAK LENGKAP",
O61="1--","EVALUASI TIDAK LENGKAP",
O61="2--","EVALUASI TIDAK LENGKAP",
O61="3--","EVALUASI TIDAK LENGKAP",
O61="11-","EVALUASI TIDAK LENGKAP",
O61="12-","EVALUASI TIDAK LENGKAP",
O61="21-","EVALUASI TIDAK LENGKAP",
O61="22-","EVALUASI TIDAK LENGKAP",
O61="-1-","EVALUASI TIDAK LENGKAP",
O61="-2-","EVALUASI TIDAK LENGKAP",
O61="---","BELUM DIISI",
O61="100","EVALUASI TIDAK LENGKAP",
O61="110","EVALUASI TIDAK LENGKAP",
O61="101","EVALUASI TIDAK LENGKAP",
O61="102","EVALUASI TIDAK LENGKAP",
O61="103","EVALUASI TIDAK LENGKAP",
O61="120","EVALUASI TIDAK LENGKAP",
O61="200","EVALUASI TIDAK LENGKAP",
O61="210","EVALUASI TIDAK LENGKAP",
O61="220","EVALUASI TIDAK LENGKAP",
O61="201","EVALUASI TIDAK LENGKAP",
O61="202","EVALUASI TIDAK LENGKAP",
O61="203","EVALUASI TIDAK LENGKAP",
O61="300","EVALUASI TIDAK LENGKAP",
O61="310","EVALUASI TIDAK LENGKAP",
O61="320","EVALUASI TIDAK LENGKAP",
O61="301","EVALUASI TIDAK LENGKAP",
O61="302","EVALUASI TIDAK LENGKAP",
O61="303","EVALUASI TIDAK LENGKAP",
O61="011","EVALUASI TIDAK LENGKAP",
O61="012","EVALUASI TIDAK LENGKAP",
O61="013","EVALUASI TIDAK LENGKAP",
O61="021","EVALUASI TIDAK LENGKAP",
O61="022","EVALUASI TIDAK LENGKAP",
O61="023","EVALUASI TIDAK LENGKAP",
O61="001","EVALUASI TIDAK LENGKAP",
O61="002","EVALUASI TIDAK LENGKAP",
O61="003","EVALUASI TIDAK LENGKAP",
O61="010","EVALUASI TIDAK LENGKAP",
O61="020","EVALUASI TIDAK LENGKAP",
O61="001","EVALUASI TIDAK LENGKAP",
O61="002","EVALUASI TIDAK LENGKAP",
O61="003","EVALUASI TIDAK LENGKAP",
O61="000","TIDAK DILAKUKAN EVALUASI",
O61="0--","EVALUASI TIDAK LENGKAP",
O61="00-","EVALUASI TIDAK LENGKAP",
O61="-0-","EVALUASI TIDAK LENGKAP",
O61="--0","EVALUASI TIDAK LENGKAP"),"EVALUASI BELUM DIISI")</f>
        <v>BELUM DIISI</v>
      </c>
      <c r="Q61" s="186"/>
      <c r="R61" s="186"/>
    </row>
    <row r="62" spans="2:18" ht="85" x14ac:dyDescent="0.2">
      <c r="B62" s="100">
        <v>50</v>
      </c>
      <c r="C62" s="101" t="s">
        <v>752</v>
      </c>
      <c r="D62" s="239"/>
      <c r="E62" s="182" t="str">
        <f>'ACUAN-PENJELASAN KONTROL'!D97</f>
        <v>Organisasi/pengembang dapat secara efektif memastikan bahwa kode sumber dan pustaka yang digunakan dalam aplikasi mereka aman dan bebas dari kode berbahaya serta fungsionalitas yang tidak diinginkan.</v>
      </c>
      <c r="F62" s="182"/>
      <c r="G62" s="182"/>
      <c r="H62" s="182" t="s">
        <v>563</v>
      </c>
      <c r="I62" s="182" t="s">
        <v>563</v>
      </c>
      <c r="J62" s="182"/>
      <c r="K62" s="182" t="s">
        <v>563</v>
      </c>
      <c r="L62" s="100" t="str" cm="1">
        <f t="array" ref="L62">_xlfn.IFS(H62="memadai",1,H62="perlu peningkatan",2,H62="tidak memadai",3,H62="N/A",0,H62="-","-")</f>
        <v>-</v>
      </c>
      <c r="M62" s="100" t="str" cm="1">
        <f t="array" ref="M62">_xlfn.IFS(I62="sesuai dengan desain kontrol",1,I62="tidak sesuai dengan desain kontrol",2,I62="N/A",0,I62="-","-")</f>
        <v>-</v>
      </c>
      <c r="N62" s="100" t="str" cm="1">
        <f t="array" ref="N62">_xlfn.IFS(K62="efektif",1,K62="perlu peningkatan",2,K62="tidak efektif",3,K62="N/A",0,K62="-","-")</f>
        <v>-</v>
      </c>
      <c r="O62" s="100" t="str">
        <f t="shared" si="16"/>
        <v>---</v>
      </c>
      <c r="P62" s="203" t="str" cm="1">
        <f t="array" ref="P62">_xlfn.IFNA(_xlfn.IFS(
O62="111","MEMADAI",
O62="112","MEMADAI",
O62="113","PERLU PENINGKATAN",
O62="121","PERLU PENINGKATAN",
O62="122","TIDAK MEMADAI",
O62="123","TIDAK MEMADAI",
O62="1-1","TIDAK MEMADAI",
O62="1-2","TIDAK MEMADAI",
O62="1-3","TIDAK MEMADAI",
O62="211","MEMADAI",
O62="212","PERLU PENINGKATAN",
O62="213","TIDAK MEMADAI",
O62="221","TIDAK MEMADAI",
O62="222","TIDAK MEMADAI",
O62="223","TIDAK MEMADAI",
O62="2-1","TIDAK MEMADAI",
O62="2-2","TIDAK MEMADAI",
O62="2-3","TIDAK MEMADAI",
O62="311","TIDAK MEMADAI",
O62="312","TIDAK MEMADAI",
O62="313","TIDAK MEMADAI",
O62="321","TIDAK MEMADAI",
O62="322","TIDAK MEMADAI",
O62="323","TIDAK MEMADAI",
O62="3-1","TIDAK MEMADAI",
O62="3-2","TIDAK MEMADAI",
O62="3-3","TIDAK MEMADAI",
O62="--1","EVALUASI TIDAK LENGKAP",
O62="--2","EVALUASI TIDAK LENGKAP",
O62="--3","EVALUASI TIDAK LENGKAP",
O62="-11","EVALUASI TIDAK LENGKAP",
O62="-12","EVALUASI TIDAK LENGKAP",
O62="-13","EVALUASI TIDAK LENGKAP",
O62="-21","EVALUASI TIDAK LENGKAP",
O62="-22","EVALUASI TIDAK LENGKAP",
O62="-23","EVALUASI TIDAK LENGKAP",
O62="1--","EVALUASI TIDAK LENGKAP",
O62="2--","EVALUASI TIDAK LENGKAP",
O62="3--","EVALUASI TIDAK LENGKAP",
O62="11-","EVALUASI TIDAK LENGKAP",
O62="12-","EVALUASI TIDAK LENGKAP",
O62="21-","EVALUASI TIDAK LENGKAP",
O62="22-","EVALUASI TIDAK LENGKAP",
O62="-1-","EVALUASI TIDAK LENGKAP",
O62="-2-","EVALUASI TIDAK LENGKAP",
O62="---","BELUM DIISI",
O62="100","EVALUASI TIDAK LENGKAP",
O62="110","EVALUASI TIDAK LENGKAP",
O62="101","EVALUASI TIDAK LENGKAP",
O62="102","EVALUASI TIDAK LENGKAP",
O62="103","EVALUASI TIDAK LENGKAP",
O62="120","EVALUASI TIDAK LENGKAP",
O62="200","EVALUASI TIDAK LENGKAP",
O62="210","EVALUASI TIDAK LENGKAP",
O62="220","EVALUASI TIDAK LENGKAP",
O62="201","EVALUASI TIDAK LENGKAP",
O62="202","EVALUASI TIDAK LENGKAP",
O62="203","EVALUASI TIDAK LENGKAP",
O62="300","EVALUASI TIDAK LENGKAP",
O62="310","EVALUASI TIDAK LENGKAP",
O62="320","EVALUASI TIDAK LENGKAP",
O62="301","EVALUASI TIDAK LENGKAP",
O62="302","EVALUASI TIDAK LENGKAP",
O62="303","EVALUASI TIDAK LENGKAP",
O62="011","EVALUASI TIDAK LENGKAP",
O62="012","EVALUASI TIDAK LENGKAP",
O62="013","EVALUASI TIDAK LENGKAP",
O62="021","EVALUASI TIDAK LENGKAP",
O62="022","EVALUASI TIDAK LENGKAP",
O62="023","EVALUASI TIDAK LENGKAP",
O62="001","EVALUASI TIDAK LENGKAP",
O62="002","EVALUASI TIDAK LENGKAP",
O62="003","EVALUASI TIDAK LENGKAP",
O62="010","EVALUASI TIDAK LENGKAP",
O62="020","EVALUASI TIDAK LENGKAP",
O62="001","EVALUASI TIDAK LENGKAP",
O62="002","EVALUASI TIDAK LENGKAP",
O62="003","EVALUASI TIDAK LENGKAP",
O62="000","TIDAK DILAKUKAN EVALUASI",
O62="0--","EVALUASI TIDAK LENGKAP",
O62="00-","EVALUASI TIDAK LENGKAP",
O62="-0-","EVALUASI TIDAK LENGKAP",
O62="--0","EVALUASI TIDAK LENGKAP"),"EVALUASI BELUM DIISI")</f>
        <v>BELUM DIISI</v>
      </c>
      <c r="Q62" s="185"/>
      <c r="R62" s="185"/>
    </row>
    <row r="63" spans="2:18" ht="34" x14ac:dyDescent="0.2">
      <c r="B63" s="98">
        <v>51</v>
      </c>
      <c r="C63" s="99" t="s">
        <v>753</v>
      </c>
      <c r="D63" s="238"/>
      <c r="E63" s="181" t="str">
        <f>'ACUAN-PENJELASAN KONTROL'!D98</f>
        <v>Mengatur izin yang tepat untuk fitur atau sensor yang terkait dengan privasi pengguna</v>
      </c>
      <c r="F63" s="181"/>
      <c r="G63" s="181"/>
      <c r="H63" s="181" t="s">
        <v>563</v>
      </c>
      <c r="I63" s="181" t="s">
        <v>563</v>
      </c>
      <c r="J63" s="181" t="s">
        <v>190</v>
      </c>
      <c r="K63" s="181" t="s">
        <v>563</v>
      </c>
      <c r="L63" s="98" t="str" cm="1">
        <f t="array" ref="L63">_xlfn.IFS(H63="memadai",1,H63="perlu peningkatan",2,H63="tidak memadai",3,H63="N/A",0,H63="-","-")</f>
        <v>-</v>
      </c>
      <c r="M63" s="98" t="str" cm="1">
        <f t="array" ref="M63">_xlfn.IFS(I63="sesuai dengan desain kontrol",1,I63="tidak sesuai dengan desain kontrol",2,I63="N/A",0,I63="-","-")</f>
        <v>-</v>
      </c>
      <c r="N63" s="98" t="str" cm="1">
        <f t="array" ref="N63">_xlfn.IFS(K63="efektif",1,K63="perlu peningkatan",2,K63="tidak efektif",3,K63="N/A",0,K63="-","-")</f>
        <v>-</v>
      </c>
      <c r="O63" s="98" t="str">
        <f t="shared" si="16"/>
        <v>---</v>
      </c>
      <c r="P63" s="201" t="str" cm="1">
        <f t="array" ref="P63">_xlfn.IFNA(_xlfn.IFS(
O63="111","MEMADAI",
O63="112","MEMADAI",
O63="113","PERLU PENINGKATAN",
O63="121","PERLU PENINGKATAN",
O63="122","TIDAK MEMADAI",
O63="123","TIDAK MEMADAI",
O63="1-1","TIDAK MEMADAI",
O63="1-2","TIDAK MEMADAI",
O63="1-3","TIDAK MEMADAI",
O63="211","MEMADAI",
O63="212","PERLU PENINGKATAN",
O63="213","TIDAK MEMADAI",
O63="221","TIDAK MEMADAI",
O63="222","TIDAK MEMADAI",
O63="223","TIDAK MEMADAI",
O63="2-1","TIDAK MEMADAI",
O63="2-2","TIDAK MEMADAI",
O63="2-3","TIDAK MEMADAI",
O63="311","TIDAK MEMADAI",
O63="312","TIDAK MEMADAI",
O63="313","TIDAK MEMADAI",
O63="321","TIDAK MEMADAI",
O63="322","TIDAK MEMADAI",
O63="323","TIDAK MEMADAI",
O63="3-1","TIDAK MEMADAI",
O63="3-2","TIDAK MEMADAI",
O63="3-3","TIDAK MEMADAI",
O63="--1","EVALUASI TIDAK LENGKAP",
O63="--2","EVALUASI TIDAK LENGKAP",
O63="--3","EVALUASI TIDAK LENGKAP",
O63="-11","EVALUASI TIDAK LENGKAP",
O63="-12","EVALUASI TIDAK LENGKAP",
O63="-13","EVALUASI TIDAK LENGKAP",
O63="-21","EVALUASI TIDAK LENGKAP",
O63="-22","EVALUASI TIDAK LENGKAP",
O63="-23","EVALUASI TIDAK LENGKAP",
O63="1--","EVALUASI TIDAK LENGKAP",
O63="2--","EVALUASI TIDAK LENGKAP",
O63="3--","EVALUASI TIDAK LENGKAP",
O63="11-","EVALUASI TIDAK LENGKAP",
O63="12-","EVALUASI TIDAK LENGKAP",
O63="21-","EVALUASI TIDAK LENGKAP",
O63="22-","EVALUASI TIDAK LENGKAP",
O63="-1-","EVALUASI TIDAK LENGKAP",
O63="-2-","EVALUASI TIDAK LENGKAP",
O63="---","BELUM DIISI",
O63="100","EVALUASI TIDAK LENGKAP",
O63="110","EVALUASI TIDAK LENGKAP",
O63="101","EVALUASI TIDAK LENGKAP",
O63="102","EVALUASI TIDAK LENGKAP",
O63="103","EVALUASI TIDAK LENGKAP",
O63="120","EVALUASI TIDAK LENGKAP",
O63="200","EVALUASI TIDAK LENGKAP",
O63="210","EVALUASI TIDAK LENGKAP",
O63="220","EVALUASI TIDAK LENGKAP",
O63="201","EVALUASI TIDAK LENGKAP",
O63="202","EVALUASI TIDAK LENGKAP",
O63="203","EVALUASI TIDAK LENGKAP",
O63="300","EVALUASI TIDAK LENGKAP",
O63="310","EVALUASI TIDAK LENGKAP",
O63="320","EVALUASI TIDAK LENGKAP",
O63="301","EVALUASI TIDAK LENGKAP",
O63="302","EVALUASI TIDAK LENGKAP",
O63="303","EVALUASI TIDAK LENGKAP",
O63="011","EVALUASI TIDAK LENGKAP",
O63="012","EVALUASI TIDAK LENGKAP",
O63="013","EVALUASI TIDAK LENGKAP",
O63="021","EVALUASI TIDAK LENGKAP",
O63="022","EVALUASI TIDAK LENGKAP",
O63="023","EVALUASI TIDAK LENGKAP",
O63="001","EVALUASI TIDAK LENGKAP",
O63="002","EVALUASI TIDAK LENGKAP",
O63="003","EVALUASI TIDAK LENGKAP",
O63="010","EVALUASI TIDAK LENGKAP",
O63="020","EVALUASI TIDAK LENGKAP",
O63="001","EVALUASI TIDAK LENGKAP",
O63="002","EVALUASI TIDAK LENGKAP",
O63="003","EVALUASI TIDAK LENGKAP",
O63="000","TIDAK DILAKUKAN EVALUASI",
O63="0--","EVALUASI TIDAK LENGKAP",
O63="00-","EVALUASI TIDAK LENGKAP",
O63="-0-","EVALUASI TIDAK LENGKAP",
O63="--0","EVALUASI TIDAK LENGKAP"),"EVALUASI BELUM DIISI")</f>
        <v>BELUM DIISI</v>
      </c>
      <c r="Q63" s="186"/>
      <c r="R63" s="186"/>
    </row>
    <row r="64" spans="2:18" ht="51" x14ac:dyDescent="0.2">
      <c r="B64" s="100">
        <v>52</v>
      </c>
      <c r="C64" s="101" t="s">
        <v>754</v>
      </c>
      <c r="D64" s="239"/>
      <c r="E64" s="182" t="str">
        <f>'ACUAN-PENJELASAN KONTROL'!D99</f>
        <v>Melindungii integritas aplikasi dengan memastikan bahwa file aplikasi tidak dimodifikasi tanpa izin.</v>
      </c>
      <c r="F64" s="182"/>
      <c r="G64" s="182"/>
      <c r="H64" s="182" t="s">
        <v>563</v>
      </c>
      <c r="I64" s="182" t="s">
        <v>563</v>
      </c>
      <c r="J64" s="182"/>
      <c r="K64" s="182" t="s">
        <v>563</v>
      </c>
      <c r="L64" s="100" t="str" cm="1">
        <f t="array" ref="L64">_xlfn.IFS(H64="memadai",1,H64="perlu peningkatan",2,H64="tidak memadai",3,H64="N/A",0,H64="-","-")</f>
        <v>-</v>
      </c>
      <c r="M64" s="100" t="str" cm="1">
        <f t="array" ref="M64">_xlfn.IFS(I64="sesuai dengan desain kontrol",1,I64="tidak sesuai dengan desain kontrol",2,I64="N/A",0,I64="-","-")</f>
        <v>-</v>
      </c>
      <c r="N64" s="100" t="str" cm="1">
        <f t="array" ref="N64">_xlfn.IFS(K64="efektif",1,K64="perlu peningkatan",2,K64="tidak efektif",3,K64="N/A",0,K64="-","-")</f>
        <v>-</v>
      </c>
      <c r="O64" s="100" t="str">
        <f t="shared" si="16"/>
        <v>---</v>
      </c>
      <c r="P64" s="203" t="str" cm="1">
        <f t="array" ref="P64">_xlfn.IFNA(_xlfn.IFS(
O64="111","MEMADAI",
O64="112","MEMADAI",
O64="113","PERLU PENINGKATAN",
O64="121","PERLU PENINGKATAN",
O64="122","TIDAK MEMADAI",
O64="123","TIDAK MEMADAI",
O64="1-1","TIDAK MEMADAI",
O64="1-2","TIDAK MEMADAI",
O64="1-3","TIDAK MEMADAI",
O64="211","MEMADAI",
O64="212","PERLU PENINGKATAN",
O64="213","TIDAK MEMADAI",
O64="221","TIDAK MEMADAI",
O64="222","TIDAK MEMADAI",
O64="223","TIDAK MEMADAI",
O64="2-1","TIDAK MEMADAI",
O64="2-2","TIDAK MEMADAI",
O64="2-3","TIDAK MEMADAI",
O64="311","TIDAK MEMADAI",
O64="312","TIDAK MEMADAI",
O64="313","TIDAK MEMADAI",
O64="321","TIDAK MEMADAI",
O64="322","TIDAK MEMADAI",
O64="323","TIDAK MEMADAI",
O64="3-1","TIDAK MEMADAI",
O64="3-2","TIDAK MEMADAI",
O64="3-3","TIDAK MEMADAI",
O64="--1","EVALUASI TIDAK LENGKAP",
O64="--2","EVALUASI TIDAK LENGKAP",
O64="--3","EVALUASI TIDAK LENGKAP",
O64="-11","EVALUASI TIDAK LENGKAP",
O64="-12","EVALUASI TIDAK LENGKAP",
O64="-13","EVALUASI TIDAK LENGKAP",
O64="-21","EVALUASI TIDAK LENGKAP",
O64="-22","EVALUASI TIDAK LENGKAP",
O64="-23","EVALUASI TIDAK LENGKAP",
O64="1--","EVALUASI TIDAK LENGKAP",
O64="2--","EVALUASI TIDAK LENGKAP",
O64="3--","EVALUASI TIDAK LENGKAP",
O64="11-","EVALUASI TIDAK LENGKAP",
O64="12-","EVALUASI TIDAK LENGKAP",
O64="21-","EVALUASI TIDAK LENGKAP",
O64="22-","EVALUASI TIDAK LENGKAP",
O64="-1-","EVALUASI TIDAK LENGKAP",
O64="-2-","EVALUASI TIDAK LENGKAP",
O64="---","BELUM DIISI",
O64="100","EVALUASI TIDAK LENGKAP",
O64="110","EVALUASI TIDAK LENGKAP",
O64="101","EVALUASI TIDAK LENGKAP",
O64="102","EVALUASI TIDAK LENGKAP",
O64="103","EVALUASI TIDAK LENGKAP",
O64="120","EVALUASI TIDAK LENGKAP",
O64="200","EVALUASI TIDAK LENGKAP",
O64="210","EVALUASI TIDAK LENGKAP",
O64="220","EVALUASI TIDAK LENGKAP",
O64="201","EVALUASI TIDAK LENGKAP",
O64="202","EVALUASI TIDAK LENGKAP",
O64="203","EVALUASI TIDAK LENGKAP",
O64="300","EVALUASI TIDAK LENGKAP",
O64="310","EVALUASI TIDAK LENGKAP",
O64="320","EVALUASI TIDAK LENGKAP",
O64="301","EVALUASI TIDAK LENGKAP",
O64="302","EVALUASI TIDAK LENGKAP",
O64="303","EVALUASI TIDAK LENGKAP",
O64="011","EVALUASI TIDAK LENGKAP",
O64="012","EVALUASI TIDAK LENGKAP",
O64="013","EVALUASI TIDAK LENGKAP",
O64="021","EVALUASI TIDAK LENGKAP",
O64="022","EVALUASI TIDAK LENGKAP",
O64="023","EVALUASI TIDAK LENGKAP",
O64="001","EVALUASI TIDAK LENGKAP",
O64="002","EVALUASI TIDAK LENGKAP",
O64="003","EVALUASI TIDAK LENGKAP",
O64="010","EVALUASI TIDAK LENGKAP",
O64="020","EVALUASI TIDAK LENGKAP",
O64="001","EVALUASI TIDAK LENGKAP",
O64="002","EVALUASI TIDAK LENGKAP",
O64="003","EVALUASI TIDAK LENGKAP",
O64="000","TIDAK DILAKUKAN EVALUASI",
O64="0--","EVALUASI TIDAK LENGKAP",
O64="00-","EVALUASI TIDAK LENGKAP",
O64="-0-","EVALUASI TIDAK LENGKAP",
O64="--0","EVALUASI TIDAK LENGKAP"),"EVALUASI BELUM DIISI")</f>
        <v>BELUM DIISI</v>
      </c>
      <c r="Q64" s="185"/>
      <c r="R64" s="185"/>
    </row>
    <row r="65" spans="2:18" ht="51" x14ac:dyDescent="0.2">
      <c r="B65" s="98">
        <v>53</v>
      </c>
      <c r="C65" s="99" t="s">
        <v>755</v>
      </c>
      <c r="D65" s="238"/>
      <c r="E65" s="181" t="str">
        <f>'ACUAN-PENJELASAN KONTROL'!D100</f>
        <v>Menyediakan mekanisme untuk memperbarui aplikasi Anda dengan aman dan memastikan pengguna selalu memiliki versi terbaru.</v>
      </c>
      <c r="F65" s="181"/>
      <c r="G65" s="181"/>
      <c r="H65" s="181" t="s">
        <v>563</v>
      </c>
      <c r="I65" s="181" t="s">
        <v>563</v>
      </c>
      <c r="J65" s="181" t="s">
        <v>190</v>
      </c>
      <c r="K65" s="181" t="s">
        <v>563</v>
      </c>
      <c r="L65" s="98" t="str" cm="1">
        <f t="array" ref="L65">_xlfn.IFS(H65="memadai",1,H65="perlu peningkatan",2,H65="tidak memadai",3,H65="N/A",0,H65="-","-")</f>
        <v>-</v>
      </c>
      <c r="M65" s="98" t="str" cm="1">
        <f t="array" ref="M65">_xlfn.IFS(I65="sesuai dengan desain kontrol",1,I65="tidak sesuai dengan desain kontrol",2,I65="N/A",0,I65="-","-")</f>
        <v>-</v>
      </c>
      <c r="N65" s="98" t="str" cm="1">
        <f t="array" ref="N65">_xlfn.IFS(K65="efektif",1,K65="perlu peningkatan",2,K65="tidak efektif",3,K65="N/A",0,K65="-","-")</f>
        <v>-</v>
      </c>
      <c r="O65" s="98" t="str">
        <f t="shared" si="16"/>
        <v>---</v>
      </c>
      <c r="P65" s="201" t="str" cm="1">
        <f t="array" ref="P65">_xlfn.IFNA(_xlfn.IFS(
O65="111","MEMADAI",
O65="112","MEMADAI",
O65="113","PERLU PENINGKATAN",
O65="121","PERLU PENINGKATAN",
O65="122","TIDAK MEMADAI",
O65="123","TIDAK MEMADAI",
O65="1-1","TIDAK MEMADAI",
O65="1-2","TIDAK MEMADAI",
O65="1-3","TIDAK MEMADAI",
O65="211","MEMADAI",
O65="212","PERLU PENINGKATAN",
O65="213","TIDAK MEMADAI",
O65="221","TIDAK MEMADAI",
O65="222","TIDAK MEMADAI",
O65="223","TIDAK MEMADAI",
O65="2-1","TIDAK MEMADAI",
O65="2-2","TIDAK MEMADAI",
O65="2-3","TIDAK MEMADAI",
O65="311","TIDAK MEMADAI",
O65="312","TIDAK MEMADAI",
O65="313","TIDAK MEMADAI",
O65="321","TIDAK MEMADAI",
O65="322","TIDAK MEMADAI",
O65="323","TIDAK MEMADAI",
O65="3-1","TIDAK MEMADAI",
O65="3-2","TIDAK MEMADAI",
O65="3-3","TIDAK MEMADAI",
O65="--1","EVALUASI TIDAK LENGKAP",
O65="--2","EVALUASI TIDAK LENGKAP",
O65="--3","EVALUASI TIDAK LENGKAP",
O65="-11","EVALUASI TIDAK LENGKAP",
O65="-12","EVALUASI TIDAK LENGKAP",
O65="-13","EVALUASI TIDAK LENGKAP",
O65="-21","EVALUASI TIDAK LENGKAP",
O65="-22","EVALUASI TIDAK LENGKAP",
O65="-23","EVALUASI TIDAK LENGKAP",
O65="1--","EVALUASI TIDAK LENGKAP",
O65="2--","EVALUASI TIDAK LENGKAP",
O65="3--","EVALUASI TIDAK LENGKAP",
O65="11-","EVALUASI TIDAK LENGKAP",
O65="12-","EVALUASI TIDAK LENGKAP",
O65="21-","EVALUASI TIDAK LENGKAP",
O65="22-","EVALUASI TIDAK LENGKAP",
O65="-1-","EVALUASI TIDAK LENGKAP",
O65="-2-","EVALUASI TIDAK LENGKAP",
O65="---","BELUM DIISI",
O65="100","EVALUASI TIDAK LENGKAP",
O65="110","EVALUASI TIDAK LENGKAP",
O65="101","EVALUASI TIDAK LENGKAP",
O65="102","EVALUASI TIDAK LENGKAP",
O65="103","EVALUASI TIDAK LENGKAP",
O65="120","EVALUASI TIDAK LENGKAP",
O65="200","EVALUASI TIDAK LENGKAP",
O65="210","EVALUASI TIDAK LENGKAP",
O65="220","EVALUASI TIDAK LENGKAP",
O65="201","EVALUASI TIDAK LENGKAP",
O65="202","EVALUASI TIDAK LENGKAP",
O65="203","EVALUASI TIDAK LENGKAP",
O65="300","EVALUASI TIDAK LENGKAP",
O65="310","EVALUASI TIDAK LENGKAP",
O65="320","EVALUASI TIDAK LENGKAP",
O65="301","EVALUASI TIDAK LENGKAP",
O65="302","EVALUASI TIDAK LENGKAP",
O65="303","EVALUASI TIDAK LENGKAP",
O65="011","EVALUASI TIDAK LENGKAP",
O65="012","EVALUASI TIDAK LENGKAP",
O65="013","EVALUASI TIDAK LENGKAP",
O65="021","EVALUASI TIDAK LENGKAP",
O65="022","EVALUASI TIDAK LENGKAP",
O65="023","EVALUASI TIDAK LENGKAP",
O65="001","EVALUASI TIDAK LENGKAP",
O65="002","EVALUASI TIDAK LENGKAP",
O65="003","EVALUASI TIDAK LENGKAP",
O65="010","EVALUASI TIDAK LENGKAP",
O65="020","EVALUASI TIDAK LENGKAP",
O65="001","EVALUASI TIDAK LENGKAP",
O65="002","EVALUASI TIDAK LENGKAP",
O65="003","EVALUASI TIDAK LENGKAP",
O65="000","TIDAK DILAKUKAN EVALUASI",
O65="0--","EVALUASI TIDAK LENGKAP",
O65="00-","EVALUASI TIDAK LENGKAP",
O65="-0-","EVALUASI TIDAK LENGKAP",
O65="--0","EVALUASI TIDAK LENGKAP"),"EVALUASI BELUM DIISI")</f>
        <v>BELUM DIISI</v>
      </c>
      <c r="Q65" s="186"/>
      <c r="R65" s="186"/>
    </row>
    <row r="66" spans="2:18" ht="40" x14ac:dyDescent="0.2">
      <c r="B66" s="104" t="s">
        <v>213</v>
      </c>
      <c r="C66" s="206"/>
      <c r="D66" s="237" t="s">
        <v>214</v>
      </c>
      <c r="E66" s="183"/>
      <c r="F66" s="183"/>
      <c r="G66" s="183"/>
      <c r="H66" s="183"/>
      <c r="I66" s="183"/>
      <c r="J66" s="183"/>
      <c r="K66" s="183"/>
      <c r="L66" s="206"/>
      <c r="M66" s="206"/>
      <c r="N66" s="206"/>
      <c r="O66" s="206"/>
      <c r="P66" s="206"/>
      <c r="Q66" s="183"/>
      <c r="R66" s="183"/>
    </row>
    <row r="67" spans="2:18" ht="51" x14ac:dyDescent="0.2">
      <c r="B67" s="98">
        <v>54</v>
      </c>
      <c r="C67" s="99" t="s">
        <v>756</v>
      </c>
      <c r="D67" s="238"/>
      <c r="E67" s="181" t="str">
        <f>'ACUAN-PENJELASAN KONTROL'!D102</f>
        <v>Alur logika bisnis secara umum dapat dilihat pada dokumen perencanaan aplikasi yang membuat bisnis proses aplikasi tersebut.</v>
      </c>
      <c r="F67" s="181"/>
      <c r="G67" s="181"/>
      <c r="H67" s="213" t="s">
        <v>563</v>
      </c>
      <c r="I67" s="213" t="s">
        <v>563</v>
      </c>
      <c r="J67" s="181" t="s">
        <v>190</v>
      </c>
      <c r="K67" s="213" t="s">
        <v>563</v>
      </c>
      <c r="L67" s="98" t="str" cm="1">
        <f t="array" ref="L67">_xlfn.IFS(H67="memadai",1,H67="perlu peningkatan",2,H67="tidak memadai",3,H67="N/A",0,H67="-","-")</f>
        <v>-</v>
      </c>
      <c r="M67" s="98" t="str" cm="1">
        <f t="array" ref="M67">_xlfn.IFS(I67="sesuai dengan desain kontrol",1,I67="tidak sesuai dengan desain kontrol",2,I67="N/A",0,I67="-","-")</f>
        <v>-</v>
      </c>
      <c r="N67" s="98" t="str" cm="1">
        <f t="array" ref="N67">_xlfn.IFS(K67="efektif",1,K67="perlu peningkatan",2,K67="tidak efektif",3,K67="N/A",0,K67="-","-")</f>
        <v>-</v>
      </c>
      <c r="O67" s="98" t="str">
        <f t="shared" si="16"/>
        <v>---</v>
      </c>
      <c r="P67" s="201" t="str" cm="1">
        <f t="array" ref="P67">_xlfn.IFNA(_xlfn.IFS(
O67="111","MEMADAI",
O67="112","MEMADAI",
O67="113","PERLU PENINGKATAN",
O67="121","PERLU PENINGKATAN",
O67="122","TIDAK MEMADAI",
O67="123","TIDAK MEMADAI",
O67="1-1","TIDAK MEMADAI",
O67="1-2","TIDAK MEMADAI",
O67="1-3","TIDAK MEMADAI",
O67="211","MEMADAI",
O67="212","PERLU PENINGKATAN",
O67="213","TIDAK MEMADAI",
O67="221","TIDAK MEMADAI",
O67="222","TIDAK MEMADAI",
O67="223","TIDAK MEMADAI",
O67="2-1","TIDAK MEMADAI",
O67="2-2","TIDAK MEMADAI",
O67="2-3","TIDAK MEMADAI",
O67="311","TIDAK MEMADAI",
O67="312","TIDAK MEMADAI",
O67="313","TIDAK MEMADAI",
O67="321","TIDAK MEMADAI",
O67="322","TIDAK MEMADAI",
O67="323","TIDAK MEMADAI",
O67="3-1","TIDAK MEMADAI",
O67="3-2","TIDAK MEMADAI",
O67="3-3","TIDAK MEMADAI",
O67="--1","EVALUASI TIDAK LENGKAP",
O67="--2","EVALUASI TIDAK LENGKAP",
O67="--3","EVALUASI TIDAK LENGKAP",
O67="-11","EVALUASI TIDAK LENGKAP",
O67="-12","EVALUASI TIDAK LENGKAP",
O67="-13","EVALUASI TIDAK LENGKAP",
O67="-21","EVALUASI TIDAK LENGKAP",
O67="-22","EVALUASI TIDAK LENGKAP",
O67="-23","EVALUASI TIDAK LENGKAP",
O67="1--","EVALUASI TIDAK LENGKAP",
O67="2--","EVALUASI TIDAK LENGKAP",
O67="3--","EVALUASI TIDAK LENGKAP",
O67="11-","EVALUASI TIDAK LENGKAP",
O67="12-","EVALUASI TIDAK LENGKAP",
O67="21-","EVALUASI TIDAK LENGKAP",
O67="22-","EVALUASI TIDAK LENGKAP",
O67="-1-","EVALUASI TIDAK LENGKAP",
O67="-2-","EVALUASI TIDAK LENGKAP",
O67="---","BELUM DIISI",
O67="100","EVALUASI TIDAK LENGKAP",
O67="110","EVALUASI TIDAK LENGKAP",
O67="101","EVALUASI TIDAK LENGKAP",
O67="102","EVALUASI TIDAK LENGKAP",
O67="103","EVALUASI TIDAK LENGKAP",
O67="120","EVALUASI TIDAK LENGKAP",
O67="200","EVALUASI TIDAK LENGKAP",
O67="210","EVALUASI TIDAK LENGKAP",
O67="220","EVALUASI TIDAK LENGKAP",
O67="201","EVALUASI TIDAK LENGKAP",
O67="202","EVALUASI TIDAK LENGKAP",
O67="203","EVALUASI TIDAK LENGKAP",
O67="300","EVALUASI TIDAK LENGKAP",
O67="310","EVALUASI TIDAK LENGKAP",
O67="320","EVALUASI TIDAK LENGKAP",
O67="301","EVALUASI TIDAK LENGKAP",
O67="302","EVALUASI TIDAK LENGKAP",
O67="303","EVALUASI TIDAK LENGKAP",
O67="011","EVALUASI TIDAK LENGKAP",
O67="012","EVALUASI TIDAK LENGKAP",
O67="013","EVALUASI TIDAK LENGKAP",
O67="021","EVALUASI TIDAK LENGKAP",
O67="022","EVALUASI TIDAK LENGKAP",
O67="023","EVALUASI TIDAK LENGKAP",
O67="001","EVALUASI TIDAK LENGKAP",
O67="002","EVALUASI TIDAK LENGKAP",
O67="003","EVALUASI TIDAK LENGKAP",
O67="010","EVALUASI TIDAK LENGKAP",
O67="020","EVALUASI TIDAK LENGKAP",
O67="001","EVALUASI TIDAK LENGKAP",
O67="002","EVALUASI TIDAK LENGKAP",
O67="003","EVALUASI TIDAK LENGKAP",
O67="000","TIDAK DILAKUKAN EVALUASI",
O67="0--","EVALUASI TIDAK LENGKAP",
O67="00-","EVALUASI TIDAK LENGKAP",
O67="-0-","EVALUASI TIDAK LENGKAP",
O67="--0","EVALUASI TIDAK LENGKAP"),"EVALUASI BELUM DIISI")</f>
        <v>BELUM DIISI</v>
      </c>
      <c r="Q67" s="186"/>
      <c r="R67" s="186"/>
    </row>
    <row r="68" spans="2:18" ht="119" x14ac:dyDescent="0.2">
      <c r="B68" s="100">
        <v>55</v>
      </c>
      <c r="C68" s="101" t="s">
        <v>757</v>
      </c>
      <c r="D68" s="239"/>
      <c r="E68" s="182" t="str">
        <f>'ACUAN-PENJELASAN KONTROL'!D103</f>
        <v>Pembatasan logika bisnis dan validasi dapat dicek pada flowchart atau sejenisnya pada setiap modul maupun gambaran umum aplikasi, misalkan pada modul izin cuti, maka dipastikan logika bisnis berjalan sesuai bisnis proses yang disusun, misalnya hanya user yang memiliki sisa cuti saja yang dapat mengajukan cuti.</v>
      </c>
      <c r="F68" s="182"/>
      <c r="G68" s="182"/>
      <c r="H68" s="193" t="s">
        <v>563</v>
      </c>
      <c r="I68" s="193" t="s">
        <v>563</v>
      </c>
      <c r="J68" s="185"/>
      <c r="K68" s="193" t="s">
        <v>563</v>
      </c>
      <c r="L68" s="100" t="str" cm="1">
        <f t="array" ref="L68">_xlfn.IFS(H68="memadai",1,H68="perlu peningkatan",2,H68="tidak memadai",3,H68="N/A",0,H68="-","-")</f>
        <v>-</v>
      </c>
      <c r="M68" s="100" t="str" cm="1">
        <f t="array" ref="M68">_xlfn.IFS(I68="sesuai dengan desain kontrol",1,I68="tidak sesuai dengan desain kontrol",2,I68="N/A",0,I68="-","-")</f>
        <v>-</v>
      </c>
      <c r="N68" s="100" t="str" cm="1">
        <f t="array" ref="N68">_xlfn.IFS(K68="efektif",1,K68="perlu peningkatan",2,K68="tidak efektif",3,K68="N/A",0,K68="-","-")</f>
        <v>-</v>
      </c>
      <c r="O68" s="100" t="str">
        <f t="shared" si="16"/>
        <v>---</v>
      </c>
      <c r="P68" s="203" t="str" cm="1">
        <f t="array" ref="P68">_xlfn.IFNA(_xlfn.IFS(
O68="111","MEMADAI",
O68="112","MEMADAI",
O68="113","PERLU PENINGKATAN",
O68="121","PERLU PENINGKATAN",
O68="122","TIDAK MEMADAI",
O68="123","TIDAK MEMADAI",
O68="1-1","TIDAK MEMADAI",
O68="1-2","TIDAK MEMADAI",
O68="1-3","TIDAK MEMADAI",
O68="211","MEMADAI",
O68="212","PERLU PENINGKATAN",
O68="213","TIDAK MEMADAI",
O68="221","TIDAK MEMADAI",
O68="222","TIDAK MEMADAI",
O68="223","TIDAK MEMADAI",
O68="2-1","TIDAK MEMADAI",
O68="2-2","TIDAK MEMADAI",
O68="2-3","TIDAK MEMADAI",
O68="311","TIDAK MEMADAI",
O68="312","TIDAK MEMADAI",
O68="313","TIDAK MEMADAI",
O68="321","TIDAK MEMADAI",
O68="322","TIDAK MEMADAI",
O68="323","TIDAK MEMADAI",
O68="3-1","TIDAK MEMADAI",
O68="3-2","TIDAK MEMADAI",
O68="3-3","TIDAK MEMADAI",
O68="--1","EVALUASI TIDAK LENGKAP",
O68="--2","EVALUASI TIDAK LENGKAP",
O68="--3","EVALUASI TIDAK LENGKAP",
O68="-11","EVALUASI TIDAK LENGKAP",
O68="-12","EVALUASI TIDAK LENGKAP",
O68="-13","EVALUASI TIDAK LENGKAP",
O68="-21","EVALUASI TIDAK LENGKAP",
O68="-22","EVALUASI TIDAK LENGKAP",
O68="-23","EVALUASI TIDAK LENGKAP",
O68="1--","EVALUASI TIDAK LENGKAP",
O68="2--","EVALUASI TIDAK LENGKAP",
O68="3--","EVALUASI TIDAK LENGKAP",
O68="11-","EVALUASI TIDAK LENGKAP",
O68="12-","EVALUASI TIDAK LENGKAP",
O68="21-","EVALUASI TIDAK LENGKAP",
O68="22-","EVALUASI TIDAK LENGKAP",
O68="-1-","EVALUASI TIDAK LENGKAP",
O68="-2-","EVALUASI TIDAK LENGKAP",
O68="---","BELUM DIISI",
O68="100","EVALUASI TIDAK LENGKAP",
O68="110","EVALUASI TIDAK LENGKAP",
O68="101","EVALUASI TIDAK LENGKAP",
O68="102","EVALUASI TIDAK LENGKAP",
O68="103","EVALUASI TIDAK LENGKAP",
O68="120","EVALUASI TIDAK LENGKAP",
O68="200","EVALUASI TIDAK LENGKAP",
O68="210","EVALUASI TIDAK LENGKAP",
O68="220","EVALUASI TIDAK LENGKAP",
O68="201","EVALUASI TIDAK LENGKAP",
O68="202","EVALUASI TIDAK LENGKAP",
O68="203","EVALUASI TIDAK LENGKAP",
O68="300","EVALUASI TIDAK LENGKAP",
O68="310","EVALUASI TIDAK LENGKAP",
O68="320","EVALUASI TIDAK LENGKAP",
O68="301","EVALUASI TIDAK LENGKAP",
O68="302","EVALUASI TIDAK LENGKAP",
O68="303","EVALUASI TIDAK LENGKAP",
O68="011","EVALUASI TIDAK LENGKAP",
O68="012","EVALUASI TIDAK LENGKAP",
O68="013","EVALUASI TIDAK LENGKAP",
O68="021","EVALUASI TIDAK LENGKAP",
O68="022","EVALUASI TIDAK LENGKAP",
O68="023","EVALUASI TIDAK LENGKAP",
O68="001","EVALUASI TIDAK LENGKAP",
O68="002","EVALUASI TIDAK LENGKAP",
O68="003","EVALUASI TIDAK LENGKAP",
O68="010","EVALUASI TIDAK LENGKAP",
O68="020","EVALUASI TIDAK LENGKAP",
O68="001","EVALUASI TIDAK LENGKAP",
O68="002","EVALUASI TIDAK LENGKAP",
O68="003","EVALUASI TIDAK LENGKAP",
O68="000","TIDAK DILAKUKAN EVALUASI",
O68="0--","EVALUASI TIDAK LENGKAP",
O68="00-","EVALUASI TIDAK LENGKAP",
O68="-0-","EVALUASI TIDAK LENGKAP",
O68="--0","EVALUASI TIDAK LENGKAP"),"EVALUASI BELUM DIISI")</f>
        <v>BELUM DIISI</v>
      </c>
      <c r="Q68" s="185"/>
      <c r="R68" s="185"/>
    </row>
    <row r="69" spans="2:18" ht="85" x14ac:dyDescent="0.2">
      <c r="B69" s="98">
        <v>56</v>
      </c>
      <c r="C69" s="99" t="s">
        <v>758</v>
      </c>
      <c r="D69" s="238"/>
      <c r="E69" s="181" t="str">
        <f>'ACUAN-PENJELASAN KONTROL'!D104</f>
        <v>Monitoring aktivitas yang tidak biasa dapat menggunakan alat bantu pencatatan (log), misalkan terdapat catatan aktivitas user melakukan ekskalasi menjadi administrator (tindakan tidak sah).</v>
      </c>
      <c r="F69" s="181"/>
      <c r="G69" s="181"/>
      <c r="H69" s="213" t="s">
        <v>563</v>
      </c>
      <c r="I69" s="213" t="s">
        <v>563</v>
      </c>
      <c r="J69" s="181" t="s">
        <v>190</v>
      </c>
      <c r="K69" s="213" t="s">
        <v>563</v>
      </c>
      <c r="L69" s="98" t="str" cm="1">
        <f t="array" ref="L69">_xlfn.IFS(H69="memadai",1,H69="perlu peningkatan",2,H69="tidak memadai",3,H69="N/A",0,H69="-","-")</f>
        <v>-</v>
      </c>
      <c r="M69" s="98" t="str" cm="1">
        <f t="array" ref="M69">_xlfn.IFS(I69="sesuai dengan desain kontrol",1,I69="tidak sesuai dengan desain kontrol",2,I69="N/A",0,I69="-","-")</f>
        <v>-</v>
      </c>
      <c r="N69" s="98" t="str" cm="1">
        <f t="array" ref="N69">_xlfn.IFS(K69="efektif",1,K69="perlu peningkatan",2,K69="tidak efektif",3,K69="N/A",0,K69="-","-")</f>
        <v>-</v>
      </c>
      <c r="O69" s="98" t="str">
        <f t="shared" si="16"/>
        <v>---</v>
      </c>
      <c r="P69" s="201" t="str" cm="1">
        <f t="array" ref="P69">_xlfn.IFNA(_xlfn.IFS(
O69="111","MEMADAI",
O69="112","MEMADAI",
O69="113","PERLU PENINGKATAN",
O69="121","PERLU PENINGKATAN",
O69="122","TIDAK MEMADAI",
O69="123","TIDAK MEMADAI",
O69="1-1","TIDAK MEMADAI",
O69="1-2","TIDAK MEMADAI",
O69="1-3","TIDAK MEMADAI",
O69="211","MEMADAI",
O69="212","PERLU PENINGKATAN",
O69="213","TIDAK MEMADAI",
O69="221","TIDAK MEMADAI",
O69="222","TIDAK MEMADAI",
O69="223","TIDAK MEMADAI",
O69="2-1","TIDAK MEMADAI",
O69="2-2","TIDAK MEMADAI",
O69="2-3","TIDAK MEMADAI",
O69="311","TIDAK MEMADAI",
O69="312","TIDAK MEMADAI",
O69="313","TIDAK MEMADAI",
O69="321","TIDAK MEMADAI",
O69="322","TIDAK MEMADAI",
O69="323","TIDAK MEMADAI",
O69="3-1","TIDAK MEMADAI",
O69="3-2","TIDAK MEMADAI",
O69="3-3","TIDAK MEMADAI",
O69="--1","EVALUASI TIDAK LENGKAP",
O69="--2","EVALUASI TIDAK LENGKAP",
O69="--3","EVALUASI TIDAK LENGKAP",
O69="-11","EVALUASI TIDAK LENGKAP",
O69="-12","EVALUASI TIDAK LENGKAP",
O69="-13","EVALUASI TIDAK LENGKAP",
O69="-21","EVALUASI TIDAK LENGKAP",
O69="-22","EVALUASI TIDAK LENGKAP",
O69="-23","EVALUASI TIDAK LENGKAP",
O69="1--","EVALUASI TIDAK LENGKAP",
O69="2--","EVALUASI TIDAK LENGKAP",
O69="3--","EVALUASI TIDAK LENGKAP",
O69="11-","EVALUASI TIDAK LENGKAP",
O69="12-","EVALUASI TIDAK LENGKAP",
O69="21-","EVALUASI TIDAK LENGKAP",
O69="22-","EVALUASI TIDAK LENGKAP",
O69="-1-","EVALUASI TIDAK LENGKAP",
O69="-2-","EVALUASI TIDAK LENGKAP",
O69="---","BELUM DIISI",
O69="100","EVALUASI TIDAK LENGKAP",
O69="110","EVALUASI TIDAK LENGKAP",
O69="101","EVALUASI TIDAK LENGKAP",
O69="102","EVALUASI TIDAK LENGKAP",
O69="103","EVALUASI TIDAK LENGKAP",
O69="120","EVALUASI TIDAK LENGKAP",
O69="200","EVALUASI TIDAK LENGKAP",
O69="210","EVALUASI TIDAK LENGKAP",
O69="220","EVALUASI TIDAK LENGKAP",
O69="201","EVALUASI TIDAK LENGKAP",
O69="202","EVALUASI TIDAK LENGKAP",
O69="203","EVALUASI TIDAK LENGKAP",
O69="300","EVALUASI TIDAK LENGKAP",
O69="310","EVALUASI TIDAK LENGKAP",
O69="320","EVALUASI TIDAK LENGKAP",
O69="301","EVALUASI TIDAK LENGKAP",
O69="302","EVALUASI TIDAK LENGKAP",
O69="303","EVALUASI TIDAK LENGKAP",
O69="011","EVALUASI TIDAK LENGKAP",
O69="012","EVALUASI TIDAK LENGKAP",
O69="013","EVALUASI TIDAK LENGKAP",
O69="021","EVALUASI TIDAK LENGKAP",
O69="022","EVALUASI TIDAK LENGKAP",
O69="023","EVALUASI TIDAK LENGKAP",
O69="001","EVALUASI TIDAK LENGKAP",
O69="002","EVALUASI TIDAK LENGKAP",
O69="003","EVALUASI TIDAK LENGKAP",
O69="010","EVALUASI TIDAK LENGKAP",
O69="020","EVALUASI TIDAK LENGKAP",
O69="001","EVALUASI TIDAK LENGKAP",
O69="002","EVALUASI TIDAK LENGKAP",
O69="003","EVALUASI TIDAK LENGKAP",
O69="000","TIDAK DILAKUKAN EVALUASI",
O69="0--","EVALUASI TIDAK LENGKAP",
O69="00-","EVALUASI TIDAK LENGKAP",
O69="-0-","EVALUASI TIDAK LENGKAP",
O69="--0","EVALUASI TIDAK LENGKAP"),"EVALUASI BELUM DIISI")</f>
        <v>BELUM DIISI</v>
      </c>
      <c r="Q69" s="186"/>
      <c r="R69" s="186"/>
    </row>
    <row r="70" spans="2:18" ht="68" x14ac:dyDescent="0.2">
      <c r="B70" s="100">
        <v>57</v>
      </c>
      <c r="C70" s="101" t="s">
        <v>759</v>
      </c>
      <c r="D70" s="239"/>
      <c r="E70" s="182" t="str">
        <f>'ACUAN-PENJELASAN KONTROL'!D105</f>
        <v>Kontrol antiotomatisasi ini untuk mencegah beberapa serangan pada aplikasi yang menggunakan alat bantu otomatis, seperti serangan brute force attack pada satu halaman login.</v>
      </c>
      <c r="F70" s="182"/>
      <c r="G70" s="182"/>
      <c r="H70" s="193" t="s">
        <v>563</v>
      </c>
      <c r="I70" s="193" t="s">
        <v>563</v>
      </c>
      <c r="J70" s="185"/>
      <c r="K70" s="193" t="s">
        <v>563</v>
      </c>
      <c r="L70" s="100" t="str" cm="1">
        <f t="array" ref="L70">_xlfn.IFS(H70="memadai",1,H70="perlu peningkatan",2,H70="tidak memadai",3,H70="N/A",0,H70="-","-")</f>
        <v>-</v>
      </c>
      <c r="M70" s="100" t="str" cm="1">
        <f t="array" ref="M70">_xlfn.IFS(I70="sesuai dengan desain kontrol",1,I70="tidak sesuai dengan desain kontrol",2,I70="N/A",0,I70="-","-")</f>
        <v>-</v>
      </c>
      <c r="N70" s="100" t="str" cm="1">
        <f t="array" ref="N70">_xlfn.IFS(K70="efektif",1,K70="perlu peningkatan",2,K70="tidak efektif",3,K70="N/A",0,K70="-","-")</f>
        <v>-</v>
      </c>
      <c r="O70" s="100" t="str">
        <f t="shared" si="16"/>
        <v>---</v>
      </c>
      <c r="P70" s="203" t="str" cm="1">
        <f t="array" ref="P70">_xlfn.IFNA(_xlfn.IFS(
O70="111","MEMADAI",
O70="112","MEMADAI",
O70="113","PERLU PENINGKATAN",
O70="121","PERLU PENINGKATAN",
O70="122","TIDAK MEMADAI",
O70="123","TIDAK MEMADAI",
O70="1-1","TIDAK MEMADAI",
O70="1-2","TIDAK MEMADAI",
O70="1-3","TIDAK MEMADAI",
O70="211","MEMADAI",
O70="212","PERLU PENINGKATAN",
O70="213","TIDAK MEMADAI",
O70="221","TIDAK MEMADAI",
O70="222","TIDAK MEMADAI",
O70="223","TIDAK MEMADAI",
O70="2-1","TIDAK MEMADAI",
O70="2-2","TIDAK MEMADAI",
O70="2-3","TIDAK MEMADAI",
O70="311","TIDAK MEMADAI",
O70="312","TIDAK MEMADAI",
O70="313","TIDAK MEMADAI",
O70="321","TIDAK MEMADAI",
O70="322","TIDAK MEMADAI",
O70="323","TIDAK MEMADAI",
O70="3-1","TIDAK MEMADAI",
O70="3-2","TIDAK MEMADAI",
O70="3-3","TIDAK MEMADAI",
O70="--1","EVALUASI TIDAK LENGKAP",
O70="--2","EVALUASI TIDAK LENGKAP",
O70="--3","EVALUASI TIDAK LENGKAP",
O70="-11","EVALUASI TIDAK LENGKAP",
O70="-12","EVALUASI TIDAK LENGKAP",
O70="-13","EVALUASI TIDAK LENGKAP",
O70="-21","EVALUASI TIDAK LENGKAP",
O70="-22","EVALUASI TIDAK LENGKAP",
O70="-23","EVALUASI TIDAK LENGKAP",
O70="1--","EVALUASI TIDAK LENGKAP",
O70="2--","EVALUASI TIDAK LENGKAP",
O70="3--","EVALUASI TIDAK LENGKAP",
O70="11-","EVALUASI TIDAK LENGKAP",
O70="12-","EVALUASI TIDAK LENGKAP",
O70="21-","EVALUASI TIDAK LENGKAP",
O70="22-","EVALUASI TIDAK LENGKAP",
O70="-1-","EVALUASI TIDAK LENGKAP",
O70="-2-","EVALUASI TIDAK LENGKAP",
O70="---","BELUM DIISI",
O70="100","EVALUASI TIDAK LENGKAP",
O70="110","EVALUASI TIDAK LENGKAP",
O70="101","EVALUASI TIDAK LENGKAP",
O70="102","EVALUASI TIDAK LENGKAP",
O70="103","EVALUASI TIDAK LENGKAP",
O70="120","EVALUASI TIDAK LENGKAP",
O70="200","EVALUASI TIDAK LENGKAP",
O70="210","EVALUASI TIDAK LENGKAP",
O70="220","EVALUASI TIDAK LENGKAP",
O70="201","EVALUASI TIDAK LENGKAP",
O70="202","EVALUASI TIDAK LENGKAP",
O70="203","EVALUASI TIDAK LENGKAP",
O70="300","EVALUASI TIDAK LENGKAP",
O70="310","EVALUASI TIDAK LENGKAP",
O70="320","EVALUASI TIDAK LENGKAP",
O70="301","EVALUASI TIDAK LENGKAP",
O70="302","EVALUASI TIDAK LENGKAP",
O70="303","EVALUASI TIDAK LENGKAP",
O70="011","EVALUASI TIDAK LENGKAP",
O70="012","EVALUASI TIDAK LENGKAP",
O70="013","EVALUASI TIDAK LENGKAP",
O70="021","EVALUASI TIDAK LENGKAP",
O70="022","EVALUASI TIDAK LENGKAP",
O70="023","EVALUASI TIDAK LENGKAP",
O70="001","EVALUASI TIDAK LENGKAP",
O70="002","EVALUASI TIDAK LENGKAP",
O70="003","EVALUASI TIDAK LENGKAP",
O70="010","EVALUASI TIDAK LENGKAP",
O70="020","EVALUASI TIDAK LENGKAP",
O70="001","EVALUASI TIDAK LENGKAP",
O70="002","EVALUASI TIDAK LENGKAP",
O70="003","EVALUASI TIDAK LENGKAP",
O70="000","TIDAK DILAKUKAN EVALUASI",
O70="0--","EVALUASI TIDAK LENGKAP",
O70="00-","EVALUASI TIDAK LENGKAP",
O70="-0-","EVALUASI TIDAK LENGKAP",
O70="--0","EVALUASI TIDAK LENGKAP"),"EVALUASI BELUM DIISI")</f>
        <v>BELUM DIISI</v>
      </c>
      <c r="Q70" s="185"/>
      <c r="R70" s="185"/>
    </row>
    <row r="71" spans="2:18" ht="68" x14ac:dyDescent="0.2">
      <c r="B71" s="98">
        <v>58</v>
      </c>
      <c r="C71" s="99" t="s">
        <v>760</v>
      </c>
      <c r="D71" s="238"/>
      <c r="E71" s="181" t="str">
        <f>'ACUAN-PENJELASAN KONTROL'!D106</f>
        <v>Peringatan adanya serangan otomatis atau aktivitas yang tidak biasa dapat menggunakan alat bantu seperti SIEM dan memastikan bahwa pencatatan log aktif pada web server.</v>
      </c>
      <c r="F71" s="181"/>
      <c r="G71" s="181"/>
      <c r="H71" s="213" t="s">
        <v>563</v>
      </c>
      <c r="I71" s="213" t="s">
        <v>563</v>
      </c>
      <c r="J71" s="181" t="s">
        <v>190</v>
      </c>
      <c r="K71" s="213" t="s">
        <v>563</v>
      </c>
      <c r="L71" s="98" t="str" cm="1">
        <f t="array" ref="L71">_xlfn.IFS(H71="memadai",1,H71="perlu peningkatan",2,H71="tidak memadai",3,H71="N/A",0,H71="-","-")</f>
        <v>-</v>
      </c>
      <c r="M71" s="98" t="str" cm="1">
        <f t="array" ref="M71">_xlfn.IFS(I71="sesuai dengan desain kontrol",1,I71="tidak sesuai dengan desain kontrol",2,I71="N/A",0,I71="-","-")</f>
        <v>-</v>
      </c>
      <c r="N71" s="98" t="str" cm="1">
        <f t="array" ref="N71">_xlfn.IFS(K71="efektif",1,K71="perlu peningkatan",2,K71="tidak efektif",3,K71="N/A",0,K71="-","-")</f>
        <v>-</v>
      </c>
      <c r="O71" s="98" t="str">
        <f t="shared" si="16"/>
        <v>---</v>
      </c>
      <c r="P71" s="201" t="str" cm="1">
        <f t="array" ref="P71">_xlfn.IFNA(_xlfn.IFS(
O71="111","MEMADAI",
O71="112","MEMADAI",
O71="113","PERLU PENINGKATAN",
O71="121","PERLU PENINGKATAN",
O71="122","TIDAK MEMADAI",
O71="123","TIDAK MEMADAI",
O71="1-1","TIDAK MEMADAI",
O71="1-2","TIDAK MEMADAI",
O71="1-3","TIDAK MEMADAI",
O71="211","MEMADAI",
O71="212","PERLU PENINGKATAN",
O71="213","TIDAK MEMADAI",
O71="221","TIDAK MEMADAI",
O71="222","TIDAK MEMADAI",
O71="223","TIDAK MEMADAI",
O71="2-1","TIDAK MEMADAI",
O71="2-2","TIDAK MEMADAI",
O71="2-3","TIDAK MEMADAI",
O71="311","TIDAK MEMADAI",
O71="312","TIDAK MEMADAI",
O71="313","TIDAK MEMADAI",
O71="321","TIDAK MEMADAI",
O71="322","TIDAK MEMADAI",
O71="323","TIDAK MEMADAI",
O71="3-1","TIDAK MEMADAI",
O71="3-2","TIDAK MEMADAI",
O71="3-3","TIDAK MEMADAI",
O71="--1","EVALUASI TIDAK LENGKAP",
O71="--2","EVALUASI TIDAK LENGKAP",
O71="--3","EVALUASI TIDAK LENGKAP",
O71="-11","EVALUASI TIDAK LENGKAP",
O71="-12","EVALUASI TIDAK LENGKAP",
O71="-13","EVALUASI TIDAK LENGKAP",
O71="-21","EVALUASI TIDAK LENGKAP",
O71="-22","EVALUASI TIDAK LENGKAP",
O71="-23","EVALUASI TIDAK LENGKAP",
O71="1--","EVALUASI TIDAK LENGKAP",
O71="2--","EVALUASI TIDAK LENGKAP",
O71="3--","EVALUASI TIDAK LENGKAP",
O71="11-","EVALUASI TIDAK LENGKAP",
O71="12-","EVALUASI TIDAK LENGKAP",
O71="21-","EVALUASI TIDAK LENGKAP",
O71="22-","EVALUASI TIDAK LENGKAP",
O71="-1-","EVALUASI TIDAK LENGKAP",
O71="-2-","EVALUASI TIDAK LENGKAP",
O71="---","BELUM DIISI",
O71="100","EVALUASI TIDAK LENGKAP",
O71="110","EVALUASI TIDAK LENGKAP",
O71="101","EVALUASI TIDAK LENGKAP",
O71="102","EVALUASI TIDAK LENGKAP",
O71="103","EVALUASI TIDAK LENGKAP",
O71="120","EVALUASI TIDAK LENGKAP",
O71="200","EVALUASI TIDAK LENGKAP",
O71="210","EVALUASI TIDAK LENGKAP",
O71="220","EVALUASI TIDAK LENGKAP",
O71="201","EVALUASI TIDAK LENGKAP",
O71="202","EVALUASI TIDAK LENGKAP",
O71="203","EVALUASI TIDAK LENGKAP",
O71="300","EVALUASI TIDAK LENGKAP",
O71="310","EVALUASI TIDAK LENGKAP",
O71="320","EVALUASI TIDAK LENGKAP",
O71="301","EVALUASI TIDAK LENGKAP",
O71="302","EVALUASI TIDAK LENGKAP",
O71="303","EVALUASI TIDAK LENGKAP",
O71="011","EVALUASI TIDAK LENGKAP",
O71="012","EVALUASI TIDAK LENGKAP",
O71="013","EVALUASI TIDAK LENGKAP",
O71="021","EVALUASI TIDAK LENGKAP",
O71="022","EVALUASI TIDAK LENGKAP",
O71="023","EVALUASI TIDAK LENGKAP",
O71="001","EVALUASI TIDAK LENGKAP",
O71="002","EVALUASI TIDAK LENGKAP",
O71="003","EVALUASI TIDAK LENGKAP",
O71="010","EVALUASI TIDAK LENGKAP",
O71="020","EVALUASI TIDAK LENGKAP",
O71="001","EVALUASI TIDAK LENGKAP",
O71="002","EVALUASI TIDAK LENGKAP",
O71="003","EVALUASI TIDAK LENGKAP",
O71="000","TIDAK DILAKUKAN EVALUASI",
O71="0--","EVALUASI TIDAK LENGKAP",
O71="00-","EVALUASI TIDAK LENGKAP",
O71="-0-","EVALUASI TIDAK LENGKAP",
O71="--0","EVALUASI TIDAK LENGKAP"),"EVALUASI BELUM DIISI")</f>
        <v>BELUM DIISI</v>
      </c>
      <c r="Q71" s="186"/>
      <c r="R71" s="186"/>
    </row>
    <row r="72" spans="2:18" ht="40" x14ac:dyDescent="0.2">
      <c r="B72" s="104" t="s">
        <v>215</v>
      </c>
      <c r="C72" s="206"/>
      <c r="D72" s="237" t="s">
        <v>216</v>
      </c>
      <c r="E72" s="183"/>
      <c r="F72" s="183"/>
      <c r="G72" s="183"/>
      <c r="H72" s="183"/>
      <c r="I72" s="183"/>
      <c r="J72" s="183"/>
      <c r="K72" s="183"/>
      <c r="L72" s="183"/>
      <c r="M72" s="183"/>
      <c r="N72" s="183"/>
      <c r="O72" s="183"/>
      <c r="P72" s="183"/>
      <c r="Q72" s="183"/>
      <c r="R72" s="183"/>
    </row>
    <row r="73" spans="2:18" s="288" customFormat="1" ht="51" x14ac:dyDescent="0.2">
      <c r="B73" s="295">
        <v>59</v>
      </c>
      <c r="C73" s="290" t="s">
        <v>761</v>
      </c>
      <c r="D73" s="291"/>
      <c r="E73" s="292" t="str">
        <f>'ACUAN-PENJELASAN KONTROL'!D108</f>
        <v xml:space="preserve">Aplikasi menetapkan batas jumlah file dan ukuran file yang dapat diupload oleh pengguna aplikasi. </v>
      </c>
      <c r="F73" s="292" t="s">
        <v>830</v>
      </c>
      <c r="G73" s="292" t="s">
        <v>831</v>
      </c>
      <c r="H73" s="293" t="s">
        <v>114</v>
      </c>
      <c r="I73" s="293" t="s">
        <v>563</v>
      </c>
      <c r="J73" s="292" t="s">
        <v>190</v>
      </c>
      <c r="K73" s="293" t="s">
        <v>110</v>
      </c>
      <c r="L73" s="295" cm="1">
        <f t="array" ref="L73">_xlfn.IFS(H73="memadai",1,H73="perlu peningkatan",2,H73="tidak memadai",3,H73="N/A",0,H73="-","-")</f>
        <v>3</v>
      </c>
      <c r="M73" s="295" t="str" cm="1">
        <f t="array" ref="M73">_xlfn.IFS(I73="sesuai dengan desain kontrol",1,I73="tidak sesuai dengan desain kontrol",2,I73="N/A",0,I73="-","-")</f>
        <v>-</v>
      </c>
      <c r="N73" s="295" cm="1">
        <f t="array" ref="N73">_xlfn.IFS(K73="efektif",1,K73="perlu peningkatan",2,K73="tidak efektif",3,K73="N/A",0,K73="-","-")</f>
        <v>1</v>
      </c>
      <c r="O73" s="295" t="str">
        <f t="shared" si="16"/>
        <v>3-1</v>
      </c>
      <c r="P73" s="296" t="str" cm="1">
        <f t="array" ref="P73">_xlfn.IFNA(_xlfn.IFS(
O73="111","MEMADAI",
O73="112","MEMADAI",
O73="113","PERLU PENINGKATAN",
O73="121","PERLU PENINGKATAN",
O73="122","TIDAK MEMADAI",
O73="123","TIDAK MEMADAI",
O73="1-1","TIDAK MEMADAI",
O73="1-2","TIDAK MEMADAI",
O73="1-3","TIDAK MEMADAI",
O73="211","MEMADAI",
O73="212","PERLU PENINGKATAN",
O73="213","TIDAK MEMADAI",
O73="221","TIDAK MEMADAI",
O73="222","TIDAK MEMADAI",
O73="223","TIDAK MEMADAI",
O73="2-1","TIDAK MEMADAI",
O73="2-2","TIDAK MEMADAI",
O73="2-3","TIDAK MEMADAI",
O73="311","TIDAK MEMADAI",
O73="312","TIDAK MEMADAI",
O73="313","TIDAK MEMADAI",
O73="321","TIDAK MEMADAI",
O73="322","TIDAK MEMADAI",
O73="323","TIDAK MEMADAI",
O73="3-1","TIDAK MEMADAI",
O73="3-2","TIDAK MEMADAI",
O73="3-3","TIDAK MEMADAI",
O73="--1","EVALUASI TIDAK LENGKAP",
O73="--2","EVALUASI TIDAK LENGKAP",
O73="--3","EVALUASI TIDAK LENGKAP",
O73="-11","EVALUASI TIDAK LENGKAP",
O73="-12","EVALUASI TIDAK LENGKAP",
O73="-13","EVALUASI TIDAK LENGKAP",
O73="-21","EVALUASI TIDAK LENGKAP",
O73="-22","EVALUASI TIDAK LENGKAP",
O73="-23","EVALUASI TIDAK LENGKAP",
O73="1--","EVALUASI TIDAK LENGKAP",
O73="2--","EVALUASI TIDAK LENGKAP",
O73="3--","EVALUASI TIDAK LENGKAP",
O73="11-","EVALUASI TIDAK LENGKAP",
O73="12-","EVALUASI TIDAK LENGKAP",
O73="21-","EVALUASI TIDAK LENGKAP",
O73="22-","EVALUASI TIDAK LENGKAP",
O73="-1-","EVALUASI TIDAK LENGKAP",
O73="-2-","EVALUASI TIDAK LENGKAP",
O73="---","BELUM DIISI",
O73="100","EVALUASI TIDAK LENGKAP",
O73="110","EVALUASI TIDAK LENGKAP",
O73="101","EVALUASI TIDAK LENGKAP",
O73="102","EVALUASI TIDAK LENGKAP",
O73="103","EVALUASI TIDAK LENGKAP",
O73="120","EVALUASI TIDAK LENGKAP",
O73="200","EVALUASI TIDAK LENGKAP",
O73="210","EVALUASI TIDAK LENGKAP",
O73="220","EVALUASI TIDAK LENGKAP",
O73="201","EVALUASI TIDAK LENGKAP",
O73="202","EVALUASI TIDAK LENGKAP",
O73="203","EVALUASI TIDAK LENGKAP",
O73="300","EVALUASI TIDAK LENGKAP",
O73="310","EVALUASI TIDAK LENGKAP",
O73="320","EVALUASI TIDAK LENGKAP",
O73="301","EVALUASI TIDAK LENGKAP",
O73="302","EVALUASI TIDAK LENGKAP",
O73="303","EVALUASI TIDAK LENGKAP",
O73="011","EVALUASI TIDAK LENGKAP",
O73="012","EVALUASI TIDAK LENGKAP",
O73="013","EVALUASI TIDAK LENGKAP",
O73="021","EVALUASI TIDAK LENGKAP",
O73="022","EVALUASI TIDAK LENGKAP",
O73="023","EVALUASI TIDAK LENGKAP",
O73="001","EVALUASI TIDAK LENGKAP",
O73="002","EVALUASI TIDAK LENGKAP",
O73="003","EVALUASI TIDAK LENGKAP",
O73="010","EVALUASI TIDAK LENGKAP",
O73="020","EVALUASI TIDAK LENGKAP",
O73="001","EVALUASI TIDAK LENGKAP",
O73="002","EVALUASI TIDAK LENGKAP",
O73="003","EVALUASI TIDAK LENGKAP",
O73="000","TIDAK DILAKUKAN EVALUASI",
O73="0--","EVALUASI TIDAK LENGKAP",
O73="00-","EVALUASI TIDAK LENGKAP",
O73="-0-","EVALUASI TIDAK LENGKAP",
O73="--0","EVALUASI TIDAK LENGKAP"),"EVALUASI BELUM DIISI")</f>
        <v>TIDAK MEMADAI</v>
      </c>
      <c r="Q73" s="305" t="s">
        <v>832</v>
      </c>
      <c r="R73" s="297"/>
    </row>
    <row r="74" spans="2:18" ht="68" x14ac:dyDescent="0.2">
      <c r="B74" s="100">
        <v>60</v>
      </c>
      <c r="C74" s="101" t="s">
        <v>762</v>
      </c>
      <c r="D74" s="239"/>
      <c r="E74" s="182" t="str">
        <f>'ACUAN-PENJELASAN KONTROL'!D109</f>
        <v xml:space="preserve">Aplikasi menerapkan kontrol jenis file (ekstensi file) yang yang dapat diupload oleh pengguna aplikasi, sesuai dengan kebutuhan data yang diupload </v>
      </c>
      <c r="F74" s="182"/>
      <c r="G74" s="182"/>
      <c r="H74" s="193" t="s">
        <v>563</v>
      </c>
      <c r="I74" s="193" t="s">
        <v>563</v>
      </c>
      <c r="J74" s="185"/>
      <c r="K74" s="193" t="s">
        <v>563</v>
      </c>
      <c r="L74" s="100" t="str" cm="1">
        <f t="array" ref="L74">_xlfn.IFS(H74="memadai",1,H74="perlu peningkatan",2,H74="tidak memadai",3,H74="N/A",0,H74="-","-")</f>
        <v>-</v>
      </c>
      <c r="M74" s="100" t="str" cm="1">
        <f t="array" ref="M74">_xlfn.IFS(I74="sesuai dengan desain kontrol",1,I74="tidak sesuai dengan desain kontrol",2,I74="N/A",0,I74="-","-")</f>
        <v>-</v>
      </c>
      <c r="N74" s="100" t="str" cm="1">
        <f t="array" ref="N74">_xlfn.IFS(K74="efektif",1,K74="perlu peningkatan",2,K74="tidak efektif",3,K74="N/A",0,K74="-","-")</f>
        <v>-</v>
      </c>
      <c r="O74" s="100" t="str">
        <f t="shared" si="16"/>
        <v>---</v>
      </c>
      <c r="P74" s="203" t="str" cm="1">
        <f t="array" ref="P74">_xlfn.IFNA(_xlfn.IFS(
O74="111","MEMADAI",
O74="112","MEMADAI",
O74="113","PERLU PENINGKATAN",
O74="121","PERLU PENINGKATAN",
O74="122","TIDAK MEMADAI",
O74="123","TIDAK MEMADAI",
O74="1-1","TIDAK MEMADAI",
O74="1-2","TIDAK MEMADAI",
O74="1-3","TIDAK MEMADAI",
O74="211","MEMADAI",
O74="212","PERLU PENINGKATAN",
O74="213","TIDAK MEMADAI",
O74="221","TIDAK MEMADAI",
O74="222","TIDAK MEMADAI",
O74="223","TIDAK MEMADAI",
O74="2-1","TIDAK MEMADAI",
O74="2-2","TIDAK MEMADAI",
O74="2-3","TIDAK MEMADAI",
O74="311","TIDAK MEMADAI",
O74="312","TIDAK MEMADAI",
O74="313","TIDAK MEMADAI",
O74="321","TIDAK MEMADAI",
O74="322","TIDAK MEMADAI",
O74="323","TIDAK MEMADAI",
O74="3-1","TIDAK MEMADAI",
O74="3-2","TIDAK MEMADAI",
O74="3-3","TIDAK MEMADAI",
O74="--1","EVALUASI TIDAK LENGKAP",
O74="--2","EVALUASI TIDAK LENGKAP",
O74="--3","EVALUASI TIDAK LENGKAP",
O74="-11","EVALUASI TIDAK LENGKAP",
O74="-12","EVALUASI TIDAK LENGKAP",
O74="-13","EVALUASI TIDAK LENGKAP",
O74="-21","EVALUASI TIDAK LENGKAP",
O74="-22","EVALUASI TIDAK LENGKAP",
O74="-23","EVALUASI TIDAK LENGKAP",
O74="1--","EVALUASI TIDAK LENGKAP",
O74="2--","EVALUASI TIDAK LENGKAP",
O74="3--","EVALUASI TIDAK LENGKAP",
O74="11-","EVALUASI TIDAK LENGKAP",
O74="12-","EVALUASI TIDAK LENGKAP",
O74="21-","EVALUASI TIDAK LENGKAP",
O74="22-","EVALUASI TIDAK LENGKAP",
O74="-1-","EVALUASI TIDAK LENGKAP",
O74="-2-","EVALUASI TIDAK LENGKAP",
O74="---","BELUM DIISI",
O74="100","EVALUASI TIDAK LENGKAP",
O74="110","EVALUASI TIDAK LENGKAP",
O74="101","EVALUASI TIDAK LENGKAP",
O74="102","EVALUASI TIDAK LENGKAP",
O74="103","EVALUASI TIDAK LENGKAP",
O74="120","EVALUASI TIDAK LENGKAP",
O74="200","EVALUASI TIDAK LENGKAP",
O74="210","EVALUASI TIDAK LENGKAP",
O74="220","EVALUASI TIDAK LENGKAP",
O74="201","EVALUASI TIDAK LENGKAP",
O74="202","EVALUASI TIDAK LENGKAP",
O74="203","EVALUASI TIDAK LENGKAP",
O74="300","EVALUASI TIDAK LENGKAP",
O74="310","EVALUASI TIDAK LENGKAP",
O74="320","EVALUASI TIDAK LENGKAP",
O74="301","EVALUASI TIDAK LENGKAP",
O74="302","EVALUASI TIDAK LENGKAP",
O74="303","EVALUASI TIDAK LENGKAP",
O74="011","EVALUASI TIDAK LENGKAP",
O74="012","EVALUASI TIDAK LENGKAP",
O74="013","EVALUASI TIDAK LENGKAP",
O74="021","EVALUASI TIDAK LENGKAP",
O74="022","EVALUASI TIDAK LENGKAP",
O74="023","EVALUASI TIDAK LENGKAP",
O74="001","EVALUASI TIDAK LENGKAP",
O74="002","EVALUASI TIDAK LENGKAP",
O74="003","EVALUASI TIDAK LENGKAP",
O74="010","EVALUASI TIDAK LENGKAP",
O74="020","EVALUASI TIDAK LENGKAP",
O74="001","EVALUASI TIDAK LENGKAP",
O74="002","EVALUASI TIDAK LENGKAP",
O74="003","EVALUASI TIDAK LENGKAP",
O74="000","TIDAK DILAKUKAN EVALUASI",
O74="0--","EVALUASI TIDAK LENGKAP",
O74="00-","EVALUASI TIDAK LENGKAP",
O74="-0-","EVALUASI TIDAK LENGKAP",
O74="--0","EVALUASI TIDAK LENGKAP"),"EVALUASI BELUM DIISI")</f>
        <v>BELUM DIISI</v>
      </c>
      <c r="Q74" s="185"/>
      <c r="R74" s="185"/>
    </row>
    <row r="75" spans="2:18" ht="102" x14ac:dyDescent="0.2">
      <c r="B75" s="98">
        <v>61</v>
      </c>
      <c r="C75" s="99" t="s">
        <v>763</v>
      </c>
      <c r="D75" s="238"/>
      <c r="E75" s="181" t="str">
        <f>'ACUAN-PENJELASAN KONTROL'!D110</f>
        <v xml:space="preserve">Aplikasi mengonfigurasi perlindungan (enkripsi/hashing) metadata input dan file aplikasi. 
metadata: karakteristik data terutama isi, kwalitas, kondisi dan cara perolehannya) </v>
      </c>
      <c r="F75" s="181"/>
      <c r="G75" s="181"/>
      <c r="H75" s="213" t="s">
        <v>563</v>
      </c>
      <c r="I75" s="213" t="s">
        <v>563</v>
      </c>
      <c r="J75" s="181" t="s">
        <v>190</v>
      </c>
      <c r="K75" s="213" t="s">
        <v>563</v>
      </c>
      <c r="L75" s="98" t="str" cm="1">
        <f t="array" ref="L75">_xlfn.IFS(H75="memadai",1,H75="perlu peningkatan",2,H75="tidak memadai",3,H75="N/A",0,H75="-","-")</f>
        <v>-</v>
      </c>
      <c r="M75" s="98" t="str" cm="1">
        <f t="array" ref="M75">_xlfn.IFS(I75="sesuai dengan desain kontrol",1,I75="tidak sesuai dengan desain kontrol",2,I75="N/A",0,I75="-","-")</f>
        <v>-</v>
      </c>
      <c r="N75" s="98" t="str" cm="1">
        <f t="array" ref="N75">_xlfn.IFS(K75="efektif",1,K75="perlu peningkatan",2,K75="tidak efektif",3,K75="N/A",0,K75="-","-")</f>
        <v>-</v>
      </c>
      <c r="O75" s="98" t="str">
        <f t="shared" si="16"/>
        <v>---</v>
      </c>
      <c r="P75" s="201" t="str" cm="1">
        <f t="array" ref="P75">_xlfn.IFNA(_xlfn.IFS(
O75="111","MEMADAI",
O75="112","MEMADAI",
O75="113","PERLU PENINGKATAN",
O75="121","PERLU PENINGKATAN",
O75="122","TIDAK MEMADAI",
O75="123","TIDAK MEMADAI",
O75="1-1","TIDAK MEMADAI",
O75="1-2","TIDAK MEMADAI",
O75="1-3","TIDAK MEMADAI",
O75="211","MEMADAI",
O75="212","PERLU PENINGKATAN",
O75="213","TIDAK MEMADAI",
O75="221","TIDAK MEMADAI",
O75="222","TIDAK MEMADAI",
O75="223","TIDAK MEMADAI",
O75="2-1","TIDAK MEMADAI",
O75="2-2","TIDAK MEMADAI",
O75="2-3","TIDAK MEMADAI",
O75="311","TIDAK MEMADAI",
O75="312","TIDAK MEMADAI",
O75="313","TIDAK MEMADAI",
O75="321","TIDAK MEMADAI",
O75="322","TIDAK MEMADAI",
O75="323","TIDAK MEMADAI",
O75="3-1","TIDAK MEMADAI",
O75="3-2","TIDAK MEMADAI",
O75="3-3","TIDAK MEMADAI",
O75="--1","EVALUASI TIDAK LENGKAP",
O75="--2","EVALUASI TIDAK LENGKAP",
O75="--3","EVALUASI TIDAK LENGKAP",
O75="-11","EVALUASI TIDAK LENGKAP",
O75="-12","EVALUASI TIDAK LENGKAP",
O75="-13","EVALUASI TIDAK LENGKAP",
O75="-21","EVALUASI TIDAK LENGKAP",
O75="-22","EVALUASI TIDAK LENGKAP",
O75="-23","EVALUASI TIDAK LENGKAP",
O75="1--","EVALUASI TIDAK LENGKAP",
O75="2--","EVALUASI TIDAK LENGKAP",
O75="3--","EVALUASI TIDAK LENGKAP",
O75="11-","EVALUASI TIDAK LENGKAP",
O75="12-","EVALUASI TIDAK LENGKAP",
O75="21-","EVALUASI TIDAK LENGKAP",
O75="22-","EVALUASI TIDAK LENGKAP",
O75="-1-","EVALUASI TIDAK LENGKAP",
O75="-2-","EVALUASI TIDAK LENGKAP",
O75="---","BELUM DIISI",
O75="100","EVALUASI TIDAK LENGKAP",
O75="110","EVALUASI TIDAK LENGKAP",
O75="101","EVALUASI TIDAK LENGKAP",
O75="102","EVALUASI TIDAK LENGKAP",
O75="103","EVALUASI TIDAK LENGKAP",
O75="120","EVALUASI TIDAK LENGKAP",
O75="200","EVALUASI TIDAK LENGKAP",
O75="210","EVALUASI TIDAK LENGKAP",
O75="220","EVALUASI TIDAK LENGKAP",
O75="201","EVALUASI TIDAK LENGKAP",
O75="202","EVALUASI TIDAK LENGKAP",
O75="203","EVALUASI TIDAK LENGKAP",
O75="300","EVALUASI TIDAK LENGKAP",
O75="310","EVALUASI TIDAK LENGKAP",
O75="320","EVALUASI TIDAK LENGKAP",
O75="301","EVALUASI TIDAK LENGKAP",
O75="302","EVALUASI TIDAK LENGKAP",
O75="303","EVALUASI TIDAK LENGKAP",
O75="011","EVALUASI TIDAK LENGKAP",
O75="012","EVALUASI TIDAK LENGKAP",
O75="013","EVALUASI TIDAK LENGKAP",
O75="021","EVALUASI TIDAK LENGKAP",
O75="022","EVALUASI TIDAK LENGKAP",
O75="023","EVALUASI TIDAK LENGKAP",
O75="001","EVALUASI TIDAK LENGKAP",
O75="002","EVALUASI TIDAK LENGKAP",
O75="003","EVALUASI TIDAK LENGKAP",
O75="010","EVALUASI TIDAK LENGKAP",
O75="020","EVALUASI TIDAK LENGKAP",
O75="001","EVALUASI TIDAK LENGKAP",
O75="002","EVALUASI TIDAK LENGKAP",
O75="003","EVALUASI TIDAK LENGKAP",
O75="000","TIDAK DILAKUKAN EVALUASI",
O75="0--","EVALUASI TIDAK LENGKAP",
O75="00-","EVALUASI TIDAK LENGKAP",
O75="-0-","EVALUASI TIDAK LENGKAP",
O75="--0","EVALUASI TIDAK LENGKAP"),"EVALUASI BELUM DIISI")</f>
        <v>BELUM DIISI</v>
      </c>
      <c r="Q75" s="186"/>
      <c r="R75" s="186"/>
    </row>
    <row r="76" spans="2:18" ht="153" x14ac:dyDescent="0.2">
      <c r="B76" s="100">
        <v>62</v>
      </c>
      <c r="C76" s="101" t="s">
        <v>764</v>
      </c>
      <c r="D76" s="239"/>
      <c r="E76" s="182" t="str">
        <f>'ACUAN-PENJELASAN KONTROL'!D111</f>
        <v>Aplikasi menerapkan fitur pemindaian pada file yang diupload yang diperoleh dari sumber yang tidak dipercaya. 
Pemindaian dapat dilakukan dengan mengintegrasikan aplikasi ke Firewall/SIEM/IDS/IPS atau aplikasi scanner (malware/virus) opensource seperti virustotal etc.</v>
      </c>
      <c r="F76" s="182"/>
      <c r="G76" s="182"/>
      <c r="H76" s="193" t="s">
        <v>563</v>
      </c>
      <c r="I76" s="193" t="s">
        <v>563</v>
      </c>
      <c r="J76" s="185"/>
      <c r="K76" s="193" t="s">
        <v>563</v>
      </c>
      <c r="L76" s="100" t="str" cm="1">
        <f t="array" ref="L76">_xlfn.IFS(H76="memadai",1,H76="perlu peningkatan",2,H76="tidak memadai",3,H76="N/A",0,H76="-","-")</f>
        <v>-</v>
      </c>
      <c r="M76" s="100" t="str" cm="1">
        <f t="array" ref="M76">_xlfn.IFS(I76="sesuai dengan desain kontrol",1,I76="tidak sesuai dengan desain kontrol",2,I76="N/A",0,I76="-","-")</f>
        <v>-</v>
      </c>
      <c r="N76" s="100" t="str" cm="1">
        <f t="array" ref="N76">_xlfn.IFS(K76="efektif",1,K76="perlu peningkatan",2,K76="tidak efektif",3,K76="N/A",0,K76="-","-")</f>
        <v>-</v>
      </c>
      <c r="O76" s="100" t="str">
        <f t="shared" si="16"/>
        <v>---</v>
      </c>
      <c r="P76" s="203" t="str" cm="1">
        <f t="array" ref="P76">_xlfn.IFNA(_xlfn.IFS(
O76="111","MEMADAI",
O76="112","MEMADAI",
O76="113","PERLU PENINGKATAN",
O76="121","PERLU PENINGKATAN",
O76="122","TIDAK MEMADAI",
O76="123","TIDAK MEMADAI",
O76="1-1","TIDAK MEMADAI",
O76="1-2","TIDAK MEMADAI",
O76="1-3","TIDAK MEMADAI",
O76="211","MEMADAI",
O76="212","PERLU PENINGKATAN",
O76="213","TIDAK MEMADAI",
O76="221","TIDAK MEMADAI",
O76="222","TIDAK MEMADAI",
O76="223","TIDAK MEMADAI",
O76="2-1","TIDAK MEMADAI",
O76="2-2","TIDAK MEMADAI",
O76="2-3","TIDAK MEMADAI",
O76="311","TIDAK MEMADAI",
O76="312","TIDAK MEMADAI",
O76="313","TIDAK MEMADAI",
O76="321","TIDAK MEMADAI",
O76="322","TIDAK MEMADAI",
O76="323","TIDAK MEMADAI",
O76="3-1","TIDAK MEMADAI",
O76="3-2","TIDAK MEMADAI",
O76="3-3","TIDAK MEMADAI",
O76="--1","EVALUASI TIDAK LENGKAP",
O76="--2","EVALUASI TIDAK LENGKAP",
O76="--3","EVALUASI TIDAK LENGKAP",
O76="-11","EVALUASI TIDAK LENGKAP",
O76="-12","EVALUASI TIDAK LENGKAP",
O76="-13","EVALUASI TIDAK LENGKAP",
O76="-21","EVALUASI TIDAK LENGKAP",
O76="-22","EVALUASI TIDAK LENGKAP",
O76="-23","EVALUASI TIDAK LENGKAP",
O76="1--","EVALUASI TIDAK LENGKAP",
O76="2--","EVALUASI TIDAK LENGKAP",
O76="3--","EVALUASI TIDAK LENGKAP",
O76="11-","EVALUASI TIDAK LENGKAP",
O76="12-","EVALUASI TIDAK LENGKAP",
O76="21-","EVALUASI TIDAK LENGKAP",
O76="22-","EVALUASI TIDAK LENGKAP",
O76="-1-","EVALUASI TIDAK LENGKAP",
O76="-2-","EVALUASI TIDAK LENGKAP",
O76="---","BELUM DIISI",
O76="100","EVALUASI TIDAK LENGKAP",
O76="110","EVALUASI TIDAK LENGKAP",
O76="101","EVALUASI TIDAK LENGKAP",
O76="102","EVALUASI TIDAK LENGKAP",
O76="103","EVALUASI TIDAK LENGKAP",
O76="120","EVALUASI TIDAK LENGKAP",
O76="200","EVALUASI TIDAK LENGKAP",
O76="210","EVALUASI TIDAK LENGKAP",
O76="220","EVALUASI TIDAK LENGKAP",
O76="201","EVALUASI TIDAK LENGKAP",
O76="202","EVALUASI TIDAK LENGKAP",
O76="203","EVALUASI TIDAK LENGKAP",
O76="300","EVALUASI TIDAK LENGKAP",
O76="310","EVALUASI TIDAK LENGKAP",
O76="320","EVALUASI TIDAK LENGKAP",
O76="301","EVALUASI TIDAK LENGKAP",
O76="302","EVALUASI TIDAK LENGKAP",
O76="303","EVALUASI TIDAK LENGKAP",
O76="011","EVALUASI TIDAK LENGKAP",
O76="012","EVALUASI TIDAK LENGKAP",
O76="013","EVALUASI TIDAK LENGKAP",
O76="021","EVALUASI TIDAK LENGKAP",
O76="022","EVALUASI TIDAK LENGKAP",
O76="023","EVALUASI TIDAK LENGKAP",
O76="001","EVALUASI TIDAK LENGKAP",
O76="002","EVALUASI TIDAK LENGKAP",
O76="003","EVALUASI TIDAK LENGKAP",
O76="010","EVALUASI TIDAK LENGKAP",
O76="020","EVALUASI TIDAK LENGKAP",
O76="001","EVALUASI TIDAK LENGKAP",
O76="002","EVALUASI TIDAK LENGKAP",
O76="003","EVALUASI TIDAK LENGKAP",
O76="000","TIDAK DILAKUKAN EVALUASI",
O76="0--","EVALUASI TIDAK LENGKAP",
O76="00-","EVALUASI TIDAK LENGKAP",
O76="-0-","EVALUASI TIDAK LENGKAP",
O76="--0","EVALUASI TIDAK LENGKAP"),"EVALUASI BELUM DIISI")</f>
        <v>BELUM DIISI</v>
      </c>
      <c r="Q76" s="185"/>
      <c r="R76" s="185"/>
    </row>
    <row r="77" spans="2:18" ht="68" x14ac:dyDescent="0.2">
      <c r="B77" s="98">
        <v>63</v>
      </c>
      <c r="C77" s="99" t="s">
        <v>765</v>
      </c>
      <c r="D77" s="238"/>
      <c r="E77" s="181" t="str">
        <f>'ACUAN-PENJELASAN KONTROL'!D112</f>
        <v>Aplikasi menerapkan kontrol jenis file (ekstensi file) yang yang dapat diunduh oleh pengguna aplikasi, sesuai dengan kebutuhan data yang diunduh</v>
      </c>
      <c r="F77" s="181"/>
      <c r="G77" s="181"/>
      <c r="H77" s="213" t="s">
        <v>563</v>
      </c>
      <c r="I77" s="213" t="s">
        <v>563</v>
      </c>
      <c r="J77" s="181" t="s">
        <v>190</v>
      </c>
      <c r="K77" s="213" t="s">
        <v>563</v>
      </c>
      <c r="L77" s="98" t="str" cm="1">
        <f t="array" ref="L77">_xlfn.IFS(H77="memadai",1,H77="perlu peningkatan",2,H77="tidak memadai",3,H77="N/A",0,H77="-","-")</f>
        <v>-</v>
      </c>
      <c r="M77" s="98" t="str" cm="1">
        <f t="array" ref="M77">_xlfn.IFS(I77="sesuai dengan desain kontrol",1,I77="tidak sesuai dengan desain kontrol",2,I77="N/A",0,I77="-","-")</f>
        <v>-</v>
      </c>
      <c r="N77" s="98" t="str" cm="1">
        <f t="array" ref="N77">_xlfn.IFS(K77="efektif",1,K77="perlu peningkatan",2,K77="tidak efektif",3,K77="N/A",0,K77="-","-")</f>
        <v>-</v>
      </c>
      <c r="O77" s="98" t="str">
        <f t="shared" si="16"/>
        <v>---</v>
      </c>
      <c r="P77" s="201" t="str" cm="1">
        <f t="array" ref="P77">_xlfn.IFNA(_xlfn.IFS(
O77="111","MEMADAI",
O77="112","MEMADAI",
O77="113","PERLU PENINGKATAN",
O77="121","PERLU PENINGKATAN",
O77="122","TIDAK MEMADAI",
O77="123","TIDAK MEMADAI",
O77="1-1","TIDAK MEMADAI",
O77="1-2","TIDAK MEMADAI",
O77="1-3","TIDAK MEMADAI",
O77="211","MEMADAI",
O77="212","PERLU PENINGKATAN",
O77="213","TIDAK MEMADAI",
O77="221","TIDAK MEMADAI",
O77="222","TIDAK MEMADAI",
O77="223","TIDAK MEMADAI",
O77="2-1","TIDAK MEMADAI",
O77="2-2","TIDAK MEMADAI",
O77="2-3","TIDAK MEMADAI",
O77="311","TIDAK MEMADAI",
O77="312","TIDAK MEMADAI",
O77="313","TIDAK MEMADAI",
O77="321","TIDAK MEMADAI",
O77="322","TIDAK MEMADAI",
O77="323","TIDAK MEMADAI",
O77="3-1","TIDAK MEMADAI",
O77="3-2","TIDAK MEMADAI",
O77="3-3","TIDAK MEMADAI",
O77="--1","EVALUASI TIDAK LENGKAP",
O77="--2","EVALUASI TIDAK LENGKAP",
O77="--3","EVALUASI TIDAK LENGKAP",
O77="-11","EVALUASI TIDAK LENGKAP",
O77="-12","EVALUASI TIDAK LENGKAP",
O77="-13","EVALUASI TIDAK LENGKAP",
O77="-21","EVALUASI TIDAK LENGKAP",
O77="-22","EVALUASI TIDAK LENGKAP",
O77="-23","EVALUASI TIDAK LENGKAP",
O77="1--","EVALUASI TIDAK LENGKAP",
O77="2--","EVALUASI TIDAK LENGKAP",
O77="3--","EVALUASI TIDAK LENGKAP",
O77="11-","EVALUASI TIDAK LENGKAP",
O77="12-","EVALUASI TIDAK LENGKAP",
O77="21-","EVALUASI TIDAK LENGKAP",
O77="22-","EVALUASI TIDAK LENGKAP",
O77="-1-","EVALUASI TIDAK LENGKAP",
O77="-2-","EVALUASI TIDAK LENGKAP",
O77="---","BELUM DIISI",
O77="100","EVALUASI TIDAK LENGKAP",
O77="110","EVALUASI TIDAK LENGKAP",
O77="101","EVALUASI TIDAK LENGKAP",
O77="102","EVALUASI TIDAK LENGKAP",
O77="103","EVALUASI TIDAK LENGKAP",
O77="120","EVALUASI TIDAK LENGKAP",
O77="200","EVALUASI TIDAK LENGKAP",
O77="210","EVALUASI TIDAK LENGKAP",
O77="220","EVALUASI TIDAK LENGKAP",
O77="201","EVALUASI TIDAK LENGKAP",
O77="202","EVALUASI TIDAK LENGKAP",
O77="203","EVALUASI TIDAK LENGKAP",
O77="300","EVALUASI TIDAK LENGKAP",
O77="310","EVALUASI TIDAK LENGKAP",
O77="320","EVALUASI TIDAK LENGKAP",
O77="301","EVALUASI TIDAK LENGKAP",
O77="302","EVALUASI TIDAK LENGKAP",
O77="303","EVALUASI TIDAK LENGKAP",
O77="011","EVALUASI TIDAK LENGKAP",
O77="012","EVALUASI TIDAK LENGKAP",
O77="013","EVALUASI TIDAK LENGKAP",
O77="021","EVALUASI TIDAK LENGKAP",
O77="022","EVALUASI TIDAK LENGKAP",
O77="023","EVALUASI TIDAK LENGKAP",
O77="001","EVALUASI TIDAK LENGKAP",
O77="002","EVALUASI TIDAK LENGKAP",
O77="003","EVALUASI TIDAK LENGKAP",
O77="010","EVALUASI TIDAK LENGKAP",
O77="020","EVALUASI TIDAK LENGKAP",
O77="001","EVALUASI TIDAK LENGKAP",
O77="002","EVALUASI TIDAK LENGKAP",
O77="003","EVALUASI TIDAK LENGKAP",
O77="000","TIDAK DILAKUKAN EVALUASI",
O77="0--","EVALUASI TIDAK LENGKAP",
O77="00-","EVALUASI TIDAK LENGKAP",
O77="-0-","EVALUASI TIDAK LENGKAP",
O77="--0","EVALUASI TIDAK LENGKAP"),"EVALUASI BELUM DIISI")</f>
        <v>BELUM DIISI</v>
      </c>
      <c r="Q77" s="186"/>
      <c r="R77" s="186"/>
    </row>
    <row r="78" spans="2:18" ht="40" x14ac:dyDescent="0.2">
      <c r="B78" s="208" t="s">
        <v>217</v>
      </c>
      <c r="C78" s="206"/>
      <c r="D78" s="237" t="s">
        <v>218</v>
      </c>
      <c r="E78" s="183"/>
      <c r="F78" s="183"/>
      <c r="G78" s="183"/>
      <c r="H78" s="183"/>
      <c r="I78" s="183"/>
      <c r="J78" s="183"/>
      <c r="K78" s="183"/>
      <c r="L78" s="183"/>
      <c r="M78" s="183"/>
      <c r="N78" s="183"/>
      <c r="O78" s="183"/>
      <c r="P78" s="206"/>
      <c r="Q78" s="183"/>
      <c r="R78" s="183"/>
    </row>
    <row r="79" spans="2:18" ht="34" x14ac:dyDescent="0.2">
      <c r="B79" s="98">
        <v>64</v>
      </c>
      <c r="C79" s="99" t="s">
        <v>766</v>
      </c>
      <c r="D79" s="238"/>
      <c r="E79" s="181" t="str">
        <f>'ACUAN-PENJELASAN KONTROL'!D114</f>
        <v>Konfigurasi layanan web untuk memastikan keamanan dan efisiensi dalam pengelolaan API.</v>
      </c>
      <c r="F79" s="181"/>
      <c r="G79" s="181"/>
      <c r="H79" s="213" t="s">
        <v>813</v>
      </c>
      <c r="I79" s="213" t="s">
        <v>813</v>
      </c>
      <c r="J79" s="181"/>
      <c r="K79" s="213" t="s">
        <v>813</v>
      </c>
      <c r="L79" s="98" cm="1">
        <f t="array" ref="L79">_xlfn.IFS(H79="memadai",1,H79="perlu peningkatan",2,H79="tidak memadai",3,H79="N/A",0,H79="-","-")</f>
        <v>0</v>
      </c>
      <c r="M79" s="98" cm="1">
        <f t="array" ref="M79">_xlfn.IFS(I79="sesuai dengan desain kontrol",1,I79="tidak sesuai dengan desain kontrol",2,I79="N/A",0,I79="-","-")</f>
        <v>0</v>
      </c>
      <c r="N79" s="98" cm="1">
        <f t="array" ref="N79">_xlfn.IFS(K79="efektif",1,K79="perlu peningkatan",2,K79="tidak efektif",3,K79="N/A",0,K79="-","-")</f>
        <v>0</v>
      </c>
      <c r="O79" s="98" t="str">
        <f t="shared" si="16"/>
        <v>000</v>
      </c>
      <c r="P79" s="201" t="str" cm="1">
        <f t="array" ref="P79">_xlfn.IFNA(_xlfn.IFS(
O79="111","MEMADAI",
O79="112","MEMADAI",
O79="113","PERLU PENINGKATAN",
O79="121","PERLU PENINGKATAN",
O79="122","TIDAK MEMADAI",
O79="123","TIDAK MEMADAI",
O79="1-1","TIDAK MEMADAI",
O79="1-2","TIDAK MEMADAI",
O79="1-3","TIDAK MEMADAI",
O79="211","MEMADAI",
O79="212","PERLU PENINGKATAN",
O79="213","TIDAK MEMADAI",
O79="221","TIDAK MEMADAI",
O79="222","TIDAK MEMADAI",
O79="223","TIDAK MEMADAI",
O79="2-1","TIDAK MEMADAI",
O79="2-2","TIDAK MEMADAI",
O79="2-3","TIDAK MEMADAI",
O79="311","TIDAK MEMADAI",
O79="312","TIDAK MEMADAI",
O79="313","TIDAK MEMADAI",
O79="321","TIDAK MEMADAI",
O79="322","TIDAK MEMADAI",
O79="323","TIDAK MEMADAI",
O79="3-1","TIDAK MEMADAI",
O79="3-2","TIDAK MEMADAI",
O79="3-3","TIDAK MEMADAI",
O79="--1","EVALUASI TIDAK LENGKAP",
O79="--2","EVALUASI TIDAK LENGKAP",
O79="--3","EVALUASI TIDAK LENGKAP",
O79="-11","EVALUASI TIDAK LENGKAP",
O79="-12","EVALUASI TIDAK LENGKAP",
O79="-13","EVALUASI TIDAK LENGKAP",
O79="-21","EVALUASI TIDAK LENGKAP",
O79="-22","EVALUASI TIDAK LENGKAP",
O79="-23","EVALUASI TIDAK LENGKAP",
O79="1--","EVALUASI TIDAK LENGKAP",
O79="2--","EVALUASI TIDAK LENGKAP",
O79="3--","EVALUASI TIDAK LENGKAP",
O79="11-","EVALUASI TIDAK LENGKAP",
O79="12-","EVALUASI TIDAK LENGKAP",
O79="21-","EVALUASI TIDAK LENGKAP",
O79="22-","EVALUASI TIDAK LENGKAP",
O79="-1-","EVALUASI TIDAK LENGKAP",
O79="-2-","EVALUASI TIDAK LENGKAP",
O79="---","BELUM DIISI",
O79="100","EVALUASI TIDAK LENGKAP",
O79="110","EVALUASI TIDAK LENGKAP",
O79="101","EVALUASI TIDAK LENGKAP",
O79="102","EVALUASI TIDAK LENGKAP",
O79="103","EVALUASI TIDAK LENGKAP",
O79="120","EVALUASI TIDAK LENGKAP",
O79="200","EVALUASI TIDAK LENGKAP",
O79="210","EVALUASI TIDAK LENGKAP",
O79="220","EVALUASI TIDAK LENGKAP",
O79="201","EVALUASI TIDAK LENGKAP",
O79="202","EVALUASI TIDAK LENGKAP",
O79="203","EVALUASI TIDAK LENGKAP",
O79="300","EVALUASI TIDAK LENGKAP",
O79="310","EVALUASI TIDAK LENGKAP",
O79="320","EVALUASI TIDAK LENGKAP",
O79="301","EVALUASI TIDAK LENGKAP",
O79="302","EVALUASI TIDAK LENGKAP",
O79="303","EVALUASI TIDAK LENGKAP",
O79="011","EVALUASI TIDAK LENGKAP",
O79="012","EVALUASI TIDAK LENGKAP",
O79="013","EVALUASI TIDAK LENGKAP",
O79="021","EVALUASI TIDAK LENGKAP",
O79="022","EVALUASI TIDAK LENGKAP",
O79="023","EVALUASI TIDAK LENGKAP",
O79="001","EVALUASI TIDAK LENGKAP",
O79="002","EVALUASI TIDAK LENGKAP",
O79="003","EVALUASI TIDAK LENGKAP",
O79="010","EVALUASI TIDAK LENGKAP",
O79="020","EVALUASI TIDAK LENGKAP",
O79="001","EVALUASI TIDAK LENGKAP",
O79="002","EVALUASI TIDAK LENGKAP",
O79="003","EVALUASI TIDAK LENGKAP",
O79="000","TIDAK DILAKUKAN EVALUASI",
O79="0--","EVALUASI TIDAK LENGKAP",
O79="00-","EVALUASI TIDAK LENGKAP",
O79="-0-","EVALUASI TIDAK LENGKAP",
O79="--0","EVALUASI TIDAK LENGKAP"),"EVALUASI BELUM DIISI")</f>
        <v>TIDAK DILAKUKAN EVALUASI</v>
      </c>
      <c r="Q79" s="186"/>
      <c r="R79" s="186"/>
    </row>
    <row r="80" spans="2:18" ht="85" x14ac:dyDescent="0.2">
      <c r="B80" s="100">
        <v>65</v>
      </c>
      <c r="C80" s="101" t="s">
        <v>767</v>
      </c>
      <c r="D80" s="239"/>
      <c r="E80" s="182" t="str">
        <f>'ACUAN-PENJELASAN KONTROL'!D115</f>
        <v>Memastikan URL API tidak mengekspos informasi  Informasi sensitif seperti struktur direktori, nama file, parameter yang tidak tervalidasi, kunci API, token sesi. atau detail implementasi sebaiknya tidak terlihat dalam URI.</v>
      </c>
      <c r="F80" s="182"/>
      <c r="G80" s="182"/>
      <c r="H80" s="193" t="s">
        <v>563</v>
      </c>
      <c r="I80" s="193" t="s">
        <v>563</v>
      </c>
      <c r="J80" s="185"/>
      <c r="K80" s="193" t="s">
        <v>563</v>
      </c>
      <c r="L80" s="100" t="str" cm="1">
        <f t="array" ref="L80">_xlfn.IFS(H80="memadai",1,H80="perlu peningkatan",2,H80="tidak memadai",3,H80="N/A",0,H80="-","-")</f>
        <v>-</v>
      </c>
      <c r="M80" s="100" t="str" cm="1">
        <f t="array" ref="M80">_xlfn.IFS(I80="sesuai dengan desain kontrol",1,I80="tidak sesuai dengan desain kontrol",2,I80="N/A",0,I80="-","-")</f>
        <v>-</v>
      </c>
      <c r="N80" s="100" t="str" cm="1">
        <f t="array" ref="N80">_xlfn.IFS(K80="efektif",1,K80="perlu peningkatan",2,K80="tidak efektif",3,K80="N/A",0,K80="-","-")</f>
        <v>-</v>
      </c>
      <c r="O80" s="100" t="str">
        <f t="shared" si="16"/>
        <v>---</v>
      </c>
      <c r="P80" s="203" t="str" cm="1">
        <f t="array" ref="P80">_xlfn.IFNA(_xlfn.IFS(
O80="111","MEMADAI",
O80="112","MEMADAI",
O80="113","PERLU PENINGKATAN",
O80="121","PERLU PENINGKATAN",
O80="122","TIDAK MEMADAI",
O80="123","TIDAK MEMADAI",
O80="1-1","TIDAK MEMADAI",
O80="1-2","TIDAK MEMADAI",
O80="1-3","TIDAK MEMADAI",
O80="211","MEMADAI",
O80="212","PERLU PENINGKATAN",
O80="213","TIDAK MEMADAI",
O80="221","TIDAK MEMADAI",
O80="222","TIDAK MEMADAI",
O80="223","TIDAK MEMADAI",
O80="2-1","TIDAK MEMADAI",
O80="2-2","TIDAK MEMADAI",
O80="2-3","TIDAK MEMADAI",
O80="311","TIDAK MEMADAI",
O80="312","TIDAK MEMADAI",
O80="313","TIDAK MEMADAI",
O80="321","TIDAK MEMADAI",
O80="322","TIDAK MEMADAI",
O80="323","TIDAK MEMADAI",
O80="3-1","TIDAK MEMADAI",
O80="3-2","TIDAK MEMADAI",
O80="3-3","TIDAK MEMADAI",
O80="--1","EVALUASI TIDAK LENGKAP",
O80="--2","EVALUASI TIDAK LENGKAP",
O80="--3","EVALUASI TIDAK LENGKAP",
O80="-11","EVALUASI TIDAK LENGKAP",
O80="-12","EVALUASI TIDAK LENGKAP",
O80="-13","EVALUASI TIDAK LENGKAP",
O80="-21","EVALUASI TIDAK LENGKAP",
O80="-22","EVALUASI TIDAK LENGKAP",
O80="-23","EVALUASI TIDAK LENGKAP",
O80="1--","EVALUASI TIDAK LENGKAP",
O80="2--","EVALUASI TIDAK LENGKAP",
O80="3--","EVALUASI TIDAK LENGKAP",
O80="11-","EVALUASI TIDAK LENGKAP",
O80="12-","EVALUASI TIDAK LENGKAP",
O80="21-","EVALUASI TIDAK LENGKAP",
O80="22-","EVALUASI TIDAK LENGKAP",
O80="-1-","EVALUASI TIDAK LENGKAP",
O80="-2-","EVALUASI TIDAK LENGKAP",
O80="---","BELUM DIISI",
O80="100","EVALUASI TIDAK LENGKAP",
O80="110","EVALUASI TIDAK LENGKAP",
O80="101","EVALUASI TIDAK LENGKAP",
O80="102","EVALUASI TIDAK LENGKAP",
O80="103","EVALUASI TIDAK LENGKAP",
O80="120","EVALUASI TIDAK LENGKAP",
O80="200","EVALUASI TIDAK LENGKAP",
O80="210","EVALUASI TIDAK LENGKAP",
O80="220","EVALUASI TIDAK LENGKAP",
O80="201","EVALUASI TIDAK LENGKAP",
O80="202","EVALUASI TIDAK LENGKAP",
O80="203","EVALUASI TIDAK LENGKAP",
O80="300","EVALUASI TIDAK LENGKAP",
O80="310","EVALUASI TIDAK LENGKAP",
O80="320","EVALUASI TIDAK LENGKAP",
O80="301","EVALUASI TIDAK LENGKAP",
O80="302","EVALUASI TIDAK LENGKAP",
O80="303","EVALUASI TIDAK LENGKAP",
O80="011","EVALUASI TIDAK LENGKAP",
O80="012","EVALUASI TIDAK LENGKAP",
O80="013","EVALUASI TIDAK LENGKAP",
O80="021","EVALUASI TIDAK LENGKAP",
O80="022","EVALUASI TIDAK LENGKAP",
O80="023","EVALUASI TIDAK LENGKAP",
O80="001","EVALUASI TIDAK LENGKAP",
O80="002","EVALUASI TIDAK LENGKAP",
O80="003","EVALUASI TIDAK LENGKAP",
O80="010","EVALUASI TIDAK LENGKAP",
O80="020","EVALUASI TIDAK LENGKAP",
O80="001","EVALUASI TIDAK LENGKAP",
O80="002","EVALUASI TIDAK LENGKAP",
O80="003","EVALUASI TIDAK LENGKAP",
O80="000","TIDAK DILAKUKAN EVALUASI",
O80="0--","EVALUASI TIDAK LENGKAP",
O80="00-","EVALUASI TIDAK LENGKAP",
O80="-0-","EVALUASI TIDAK LENGKAP",
O80="--0","EVALUASI TIDAK LENGKAP"),"EVALUASI BELUM DIISI")</f>
        <v>BELUM DIISI</v>
      </c>
      <c r="Q80" s="185"/>
      <c r="R80" s="185"/>
    </row>
    <row r="81" spans="2:18" ht="85" x14ac:dyDescent="0.2">
      <c r="B81" s="98">
        <v>66</v>
      </c>
      <c r="C81" s="99" t="s">
        <v>768</v>
      </c>
      <c r="D81" s="238"/>
      <c r="E81" s="181" t="str">
        <f>'ACUAN-PENJELASAN KONTROL'!D116</f>
        <v>Mempertimbangkan akses pengguna berdasarkan identitas, peran, dan izin yang diberikan, serta memverifikasi setiap permintaan dengan token atau kredensial yang valid sebelum memberikan akses ke sumber daya yang diminta.</v>
      </c>
      <c r="F81" s="181"/>
      <c r="G81" s="181"/>
      <c r="H81" s="213" t="s">
        <v>563</v>
      </c>
      <c r="I81" s="213" t="s">
        <v>563</v>
      </c>
      <c r="J81" s="181" t="s">
        <v>190</v>
      </c>
      <c r="K81" s="213" t="s">
        <v>563</v>
      </c>
      <c r="L81" s="98" t="str" cm="1">
        <f t="array" ref="L81">_xlfn.IFS(H81="memadai",1,H81="perlu peningkatan",2,H81="tidak memadai",3,H81="N/A",0,H81="-","-")</f>
        <v>-</v>
      </c>
      <c r="M81" s="98" t="str" cm="1">
        <f t="array" ref="M81">_xlfn.IFS(I81="sesuai dengan desain kontrol",1,I81="tidak sesuai dengan desain kontrol",2,I81="N/A",0,I81="-","-")</f>
        <v>-</v>
      </c>
      <c r="N81" s="98" t="str" cm="1">
        <f t="array" ref="N81">_xlfn.IFS(K81="efektif",1,K81="perlu peningkatan",2,K81="tidak efektif",3,K81="N/A",0,K81="-","-")</f>
        <v>-</v>
      </c>
      <c r="O81" s="98" t="str">
        <f t="shared" si="16"/>
        <v>---</v>
      </c>
      <c r="P81" s="201" t="str" cm="1">
        <f t="array" ref="P81">_xlfn.IFNA(_xlfn.IFS(
O81="111","MEMADAI",
O81="112","MEMADAI",
O81="113","PERLU PENINGKATAN",
O81="121","PERLU PENINGKATAN",
O81="122","TIDAK MEMADAI",
O81="123","TIDAK MEMADAI",
O81="1-1","TIDAK MEMADAI",
O81="1-2","TIDAK MEMADAI",
O81="1-3","TIDAK MEMADAI",
O81="211","MEMADAI",
O81="212","PERLU PENINGKATAN",
O81="213","TIDAK MEMADAI",
O81="221","TIDAK MEMADAI",
O81="222","TIDAK MEMADAI",
O81="223","TIDAK MEMADAI",
O81="2-1","TIDAK MEMADAI",
O81="2-2","TIDAK MEMADAI",
O81="2-3","TIDAK MEMADAI",
O81="311","TIDAK MEMADAI",
O81="312","TIDAK MEMADAI",
O81="313","TIDAK MEMADAI",
O81="321","TIDAK MEMADAI",
O81="322","TIDAK MEMADAI",
O81="323","TIDAK MEMADAI",
O81="3-1","TIDAK MEMADAI",
O81="3-2","TIDAK MEMADAI",
O81="3-3","TIDAK MEMADAI",
O81="--1","EVALUASI TIDAK LENGKAP",
O81="--2","EVALUASI TIDAK LENGKAP",
O81="--3","EVALUASI TIDAK LENGKAP",
O81="-11","EVALUASI TIDAK LENGKAP",
O81="-12","EVALUASI TIDAK LENGKAP",
O81="-13","EVALUASI TIDAK LENGKAP",
O81="-21","EVALUASI TIDAK LENGKAP",
O81="-22","EVALUASI TIDAK LENGKAP",
O81="-23","EVALUASI TIDAK LENGKAP",
O81="1--","EVALUASI TIDAK LENGKAP",
O81="2--","EVALUASI TIDAK LENGKAP",
O81="3--","EVALUASI TIDAK LENGKAP",
O81="11-","EVALUASI TIDAK LENGKAP",
O81="12-","EVALUASI TIDAK LENGKAP",
O81="21-","EVALUASI TIDAK LENGKAP",
O81="22-","EVALUASI TIDAK LENGKAP",
O81="-1-","EVALUASI TIDAK LENGKAP",
O81="-2-","EVALUASI TIDAK LENGKAP",
O81="---","BELUM DIISI",
O81="100","EVALUASI TIDAK LENGKAP",
O81="110","EVALUASI TIDAK LENGKAP",
O81="101","EVALUASI TIDAK LENGKAP",
O81="102","EVALUASI TIDAK LENGKAP",
O81="103","EVALUASI TIDAK LENGKAP",
O81="120","EVALUASI TIDAK LENGKAP",
O81="200","EVALUASI TIDAK LENGKAP",
O81="210","EVALUASI TIDAK LENGKAP",
O81="220","EVALUASI TIDAK LENGKAP",
O81="201","EVALUASI TIDAK LENGKAP",
O81="202","EVALUASI TIDAK LENGKAP",
O81="203","EVALUASI TIDAK LENGKAP",
O81="300","EVALUASI TIDAK LENGKAP",
O81="310","EVALUASI TIDAK LENGKAP",
O81="320","EVALUASI TIDAK LENGKAP",
O81="301","EVALUASI TIDAK LENGKAP",
O81="302","EVALUASI TIDAK LENGKAP",
O81="303","EVALUASI TIDAK LENGKAP",
O81="011","EVALUASI TIDAK LENGKAP",
O81="012","EVALUASI TIDAK LENGKAP",
O81="013","EVALUASI TIDAK LENGKAP",
O81="021","EVALUASI TIDAK LENGKAP",
O81="022","EVALUASI TIDAK LENGKAP",
O81="023","EVALUASI TIDAK LENGKAP",
O81="001","EVALUASI TIDAK LENGKAP",
O81="002","EVALUASI TIDAK LENGKAP",
O81="003","EVALUASI TIDAK LENGKAP",
O81="010","EVALUASI TIDAK LENGKAP",
O81="020","EVALUASI TIDAK LENGKAP",
O81="001","EVALUASI TIDAK LENGKAP",
O81="002","EVALUASI TIDAK LENGKAP",
O81="003","EVALUASI TIDAK LENGKAP",
O81="000","TIDAK DILAKUKAN EVALUASI",
O81="0--","EVALUASI TIDAK LENGKAP",
O81="00-","EVALUASI TIDAK LENGKAP",
O81="-0-","EVALUASI TIDAK LENGKAP",
O81="--0","EVALUASI TIDAK LENGKAP"),"EVALUASI BELUM DIISI")</f>
        <v>BELUM DIISI</v>
      </c>
      <c r="Q81" s="186"/>
      <c r="R81" s="186"/>
    </row>
    <row r="82" spans="2:18" ht="51" x14ac:dyDescent="0.2">
      <c r="B82" s="100">
        <v>67</v>
      </c>
      <c r="C82" s="101" t="s">
        <v>769</v>
      </c>
      <c r="D82" s="239"/>
      <c r="E82" s="182" t="str">
        <f>'ACUAN-PENJELASAN KONTROL'!D117</f>
        <v>Memastikan bahwa hanya pengguna dengan izin yang sesuai yang dapat melakukan operasi tertentu.</v>
      </c>
      <c r="F82" s="182"/>
      <c r="G82" s="182"/>
      <c r="H82" s="193" t="s">
        <v>563</v>
      </c>
      <c r="I82" s="193" t="s">
        <v>563</v>
      </c>
      <c r="J82" s="185"/>
      <c r="K82" s="193" t="s">
        <v>563</v>
      </c>
      <c r="L82" s="100" t="str" cm="1">
        <f t="array" ref="L82">_xlfn.IFS(H82="memadai",1,H82="perlu peningkatan",2,H82="tidak memadai",3,H82="N/A",0,H82="-","-")</f>
        <v>-</v>
      </c>
      <c r="M82" s="100" t="str" cm="1">
        <f t="array" ref="M82">_xlfn.IFS(I82="sesuai dengan desain kontrol",1,I82="tidak sesuai dengan desain kontrol",2,I82="N/A",0,I82="-","-")</f>
        <v>-</v>
      </c>
      <c r="N82" s="100" t="str" cm="1">
        <f t="array" ref="N82">_xlfn.IFS(K82="efektif",1,K82="perlu peningkatan",2,K82="tidak efektif",3,K82="N/A",0,K82="-","-")</f>
        <v>-</v>
      </c>
      <c r="O82" s="100" t="str">
        <f t="shared" si="16"/>
        <v>---</v>
      </c>
      <c r="P82" s="203" t="str" cm="1">
        <f t="array" ref="P82">_xlfn.IFNA(_xlfn.IFS(
O82="111","MEMADAI",
O82="112","MEMADAI",
O82="113","PERLU PENINGKATAN",
O82="121","PERLU PENINGKATAN",
O82="122","TIDAK MEMADAI",
O82="123","TIDAK MEMADAI",
O82="1-1","TIDAK MEMADAI",
O82="1-2","TIDAK MEMADAI",
O82="1-3","TIDAK MEMADAI",
O82="211","MEMADAI",
O82="212","PERLU PENINGKATAN",
O82="213","TIDAK MEMADAI",
O82="221","TIDAK MEMADAI",
O82="222","TIDAK MEMADAI",
O82="223","TIDAK MEMADAI",
O82="2-1","TIDAK MEMADAI",
O82="2-2","TIDAK MEMADAI",
O82="2-3","TIDAK MEMADAI",
O82="311","TIDAK MEMADAI",
O82="312","TIDAK MEMADAI",
O82="313","TIDAK MEMADAI",
O82="321","TIDAK MEMADAI",
O82="322","TIDAK MEMADAI",
O82="323","TIDAK MEMADAI",
O82="3-1","TIDAK MEMADAI",
O82="3-2","TIDAK MEMADAI",
O82="3-3","TIDAK MEMADAI",
O82="--1","EVALUASI TIDAK LENGKAP",
O82="--2","EVALUASI TIDAK LENGKAP",
O82="--3","EVALUASI TIDAK LENGKAP",
O82="-11","EVALUASI TIDAK LENGKAP",
O82="-12","EVALUASI TIDAK LENGKAP",
O82="-13","EVALUASI TIDAK LENGKAP",
O82="-21","EVALUASI TIDAK LENGKAP",
O82="-22","EVALUASI TIDAK LENGKAP",
O82="-23","EVALUASI TIDAK LENGKAP",
O82="1--","EVALUASI TIDAK LENGKAP",
O82="2--","EVALUASI TIDAK LENGKAP",
O82="3--","EVALUASI TIDAK LENGKAP",
O82="11-","EVALUASI TIDAK LENGKAP",
O82="12-","EVALUASI TIDAK LENGKAP",
O82="21-","EVALUASI TIDAK LENGKAP",
O82="22-","EVALUASI TIDAK LENGKAP",
O82="-1-","EVALUASI TIDAK LENGKAP",
O82="-2-","EVALUASI TIDAK LENGKAP",
O82="---","BELUM DIISI",
O82="100","EVALUASI TIDAK LENGKAP",
O82="110","EVALUASI TIDAK LENGKAP",
O82="101","EVALUASI TIDAK LENGKAP",
O82="102","EVALUASI TIDAK LENGKAP",
O82="103","EVALUASI TIDAK LENGKAP",
O82="120","EVALUASI TIDAK LENGKAP",
O82="200","EVALUASI TIDAK LENGKAP",
O82="210","EVALUASI TIDAK LENGKAP",
O82="220","EVALUASI TIDAK LENGKAP",
O82="201","EVALUASI TIDAK LENGKAP",
O82="202","EVALUASI TIDAK LENGKAP",
O82="203","EVALUASI TIDAK LENGKAP",
O82="300","EVALUASI TIDAK LENGKAP",
O82="310","EVALUASI TIDAK LENGKAP",
O82="320","EVALUASI TIDAK LENGKAP",
O82="301","EVALUASI TIDAK LENGKAP",
O82="302","EVALUASI TIDAK LENGKAP",
O82="303","EVALUASI TIDAK LENGKAP",
O82="011","EVALUASI TIDAK LENGKAP",
O82="012","EVALUASI TIDAK LENGKAP",
O82="013","EVALUASI TIDAK LENGKAP",
O82="021","EVALUASI TIDAK LENGKAP",
O82="022","EVALUASI TIDAK LENGKAP",
O82="023","EVALUASI TIDAK LENGKAP",
O82="001","EVALUASI TIDAK LENGKAP",
O82="002","EVALUASI TIDAK LENGKAP",
O82="003","EVALUASI TIDAK LENGKAP",
O82="010","EVALUASI TIDAK LENGKAP",
O82="020","EVALUASI TIDAK LENGKAP",
O82="001","EVALUASI TIDAK LENGKAP",
O82="002","EVALUASI TIDAK LENGKAP",
O82="003","EVALUASI TIDAK LENGKAP",
O82="000","TIDAK DILAKUKAN EVALUASI",
O82="0--","EVALUASI TIDAK LENGKAP",
O82="00-","EVALUASI TIDAK LENGKAP",
O82="-0-","EVALUASI TIDAK LENGKAP",
O82="--0","EVALUASI TIDAK LENGKAP"),"EVALUASI BELUM DIISI")</f>
        <v>BELUM DIISI</v>
      </c>
      <c r="Q82" s="185"/>
      <c r="R82" s="185"/>
    </row>
    <row r="83" spans="2:18" ht="51" x14ac:dyDescent="0.2">
      <c r="B83" s="98">
        <v>68</v>
      </c>
      <c r="C83" s="99" t="s">
        <v>770</v>
      </c>
      <c r="D83" s="238"/>
      <c r="E83" s="181" t="str">
        <f>'ACUAN-PENJELASAN KONTROL'!D118</f>
        <v>Memastikan bahwa validasi skema telah diterapkan dan diverifikasi sebelum menerima input dari pengguna.</v>
      </c>
      <c r="F83" s="181"/>
      <c r="G83" s="181"/>
      <c r="H83" s="213" t="s">
        <v>563</v>
      </c>
      <c r="I83" s="213" t="s">
        <v>563</v>
      </c>
      <c r="J83" s="181" t="s">
        <v>190</v>
      </c>
      <c r="K83" s="213" t="s">
        <v>563</v>
      </c>
      <c r="L83" s="98" t="str" cm="1">
        <f t="array" ref="L83">_xlfn.IFS(H83="memadai",1,H83="perlu peningkatan",2,H83="tidak memadai",3,H83="N/A",0,H83="-","-")</f>
        <v>-</v>
      </c>
      <c r="M83" s="98" t="str" cm="1">
        <f t="array" ref="M83">_xlfn.IFS(I83="sesuai dengan desain kontrol",1,I83="tidak sesuai dengan desain kontrol",2,I83="N/A",0,I83="-","-")</f>
        <v>-</v>
      </c>
      <c r="N83" s="98" t="str" cm="1">
        <f t="array" ref="N83">_xlfn.IFS(K83="efektif",1,K83="perlu peningkatan",2,K83="tidak efektif",3,K83="N/A",0,K83="-","-")</f>
        <v>-</v>
      </c>
      <c r="O83" s="98" t="str">
        <f t="shared" si="16"/>
        <v>---</v>
      </c>
      <c r="P83" s="201" t="str" cm="1">
        <f t="array" ref="P83">_xlfn.IFNA(_xlfn.IFS(
O83="111","MEMADAI",
O83="112","MEMADAI",
O83="113","PERLU PENINGKATAN",
O83="121","PERLU PENINGKATAN",
O83="122","TIDAK MEMADAI",
O83="123","TIDAK MEMADAI",
O83="1-1","TIDAK MEMADAI",
O83="1-2","TIDAK MEMADAI",
O83="1-3","TIDAK MEMADAI",
O83="211","MEMADAI",
O83="212","PERLU PENINGKATAN",
O83="213","TIDAK MEMADAI",
O83="221","TIDAK MEMADAI",
O83="222","TIDAK MEMADAI",
O83="223","TIDAK MEMADAI",
O83="2-1","TIDAK MEMADAI",
O83="2-2","TIDAK MEMADAI",
O83="2-3","TIDAK MEMADAI",
O83="311","TIDAK MEMADAI",
O83="312","TIDAK MEMADAI",
O83="313","TIDAK MEMADAI",
O83="321","TIDAK MEMADAI",
O83="322","TIDAK MEMADAI",
O83="323","TIDAK MEMADAI",
O83="3-1","TIDAK MEMADAI",
O83="3-2","TIDAK MEMADAI",
O83="3-3","TIDAK MEMADAI",
O83="--1","EVALUASI TIDAK LENGKAP",
O83="--2","EVALUASI TIDAK LENGKAP",
O83="--3","EVALUASI TIDAK LENGKAP",
O83="-11","EVALUASI TIDAK LENGKAP",
O83="-12","EVALUASI TIDAK LENGKAP",
O83="-13","EVALUASI TIDAK LENGKAP",
O83="-21","EVALUASI TIDAK LENGKAP",
O83="-22","EVALUASI TIDAK LENGKAP",
O83="-23","EVALUASI TIDAK LENGKAP",
O83="1--","EVALUASI TIDAK LENGKAP",
O83="2--","EVALUASI TIDAK LENGKAP",
O83="3--","EVALUASI TIDAK LENGKAP",
O83="11-","EVALUASI TIDAK LENGKAP",
O83="12-","EVALUASI TIDAK LENGKAP",
O83="21-","EVALUASI TIDAK LENGKAP",
O83="22-","EVALUASI TIDAK LENGKAP",
O83="-1-","EVALUASI TIDAK LENGKAP",
O83="-2-","EVALUASI TIDAK LENGKAP",
O83="---","BELUM DIISI",
O83="100","EVALUASI TIDAK LENGKAP",
O83="110","EVALUASI TIDAK LENGKAP",
O83="101","EVALUASI TIDAK LENGKAP",
O83="102","EVALUASI TIDAK LENGKAP",
O83="103","EVALUASI TIDAK LENGKAP",
O83="120","EVALUASI TIDAK LENGKAP",
O83="200","EVALUASI TIDAK LENGKAP",
O83="210","EVALUASI TIDAK LENGKAP",
O83="220","EVALUASI TIDAK LENGKAP",
O83="201","EVALUASI TIDAK LENGKAP",
O83="202","EVALUASI TIDAK LENGKAP",
O83="203","EVALUASI TIDAK LENGKAP",
O83="300","EVALUASI TIDAK LENGKAP",
O83="310","EVALUASI TIDAK LENGKAP",
O83="320","EVALUASI TIDAK LENGKAP",
O83="301","EVALUASI TIDAK LENGKAP",
O83="302","EVALUASI TIDAK LENGKAP",
O83="303","EVALUASI TIDAK LENGKAP",
O83="011","EVALUASI TIDAK LENGKAP",
O83="012","EVALUASI TIDAK LENGKAP",
O83="013","EVALUASI TIDAK LENGKAP",
O83="021","EVALUASI TIDAK LENGKAP",
O83="022","EVALUASI TIDAK LENGKAP",
O83="023","EVALUASI TIDAK LENGKAP",
O83="001","EVALUASI TIDAK LENGKAP",
O83="002","EVALUASI TIDAK LENGKAP",
O83="003","EVALUASI TIDAK LENGKAP",
O83="010","EVALUASI TIDAK LENGKAP",
O83="020","EVALUASI TIDAK LENGKAP",
O83="001","EVALUASI TIDAK LENGKAP",
O83="002","EVALUASI TIDAK LENGKAP",
O83="003","EVALUASI TIDAK LENGKAP",
O83="000","TIDAK DILAKUKAN EVALUASI",
O83="0--","EVALUASI TIDAK LENGKAP",
O83="00-","EVALUASI TIDAK LENGKAP",
O83="-0-","EVALUASI TIDAK LENGKAP",
O83="--0","EVALUASI TIDAK LENGKAP"),"EVALUASI BELUM DIISI")</f>
        <v>BELUM DIISI</v>
      </c>
      <c r="Q83" s="186"/>
      <c r="R83" s="186"/>
    </row>
    <row r="84" spans="2:18" ht="68" x14ac:dyDescent="0.2">
      <c r="B84" s="100">
        <v>69</v>
      </c>
      <c r="C84" s="101" t="s">
        <v>771</v>
      </c>
      <c r="D84" s="239"/>
      <c r="E84" s="182" t="str">
        <f>'ACUAN-PENJELASAN KONTROL'!D119</f>
        <v>Pelindungan layanan berbasis web (web services security) melibatkan berbagai teknik dan metode untuk melindungi layanan web dari ancaman dan serangan</v>
      </c>
      <c r="F84" s="182"/>
      <c r="G84" s="182"/>
      <c r="H84" s="193" t="s">
        <v>563</v>
      </c>
      <c r="I84" s="193" t="s">
        <v>563</v>
      </c>
      <c r="J84" s="185"/>
      <c r="K84" s="193" t="s">
        <v>563</v>
      </c>
      <c r="L84" s="98" t="str" cm="1">
        <f t="array" ref="L84">_xlfn.IFS(H84="memadai",1,H84="perlu peningkatan",2,H84="tidak memadai",3,H84="N/A",0,H84="-","-")</f>
        <v>-</v>
      </c>
      <c r="M84" s="98" t="str" cm="1">
        <f t="array" ref="M84">_xlfn.IFS(I84="sesuai dengan desain kontrol",1,I84="tidak sesuai dengan desain kontrol",2,I84="N/A",0,I84="-","-")</f>
        <v>-</v>
      </c>
      <c r="N84" s="98" t="str" cm="1">
        <f t="array" ref="N84">_xlfn.IFS(K84="efektif",1,K84="perlu peningkatan",2,K84="tidak efektif",3,K84="N/A",0,K84="-","-")</f>
        <v>-</v>
      </c>
      <c r="O84" s="98" t="str">
        <f t="shared" si="16"/>
        <v>---</v>
      </c>
      <c r="P84" s="201" t="str" cm="1">
        <f t="array" ref="P84">_xlfn.IFNA(_xlfn.IFS(
O84="111","MEMADAI",
O84="112","MEMADAI",
O84="113","PERLU PENINGKATAN",
O84="121","PERLU PENINGKATAN",
O84="122","TIDAK MEMADAI",
O84="123","TIDAK MEMADAI",
O84="1-1","TIDAK MEMADAI",
O84="1-2","TIDAK MEMADAI",
O84="1-3","TIDAK MEMADAI",
O84="211","MEMADAI",
O84="212","PERLU PENINGKATAN",
O84="213","TIDAK MEMADAI",
O84="221","TIDAK MEMADAI",
O84="222","TIDAK MEMADAI",
O84="223","TIDAK MEMADAI",
O84="2-1","TIDAK MEMADAI",
O84="2-2","TIDAK MEMADAI",
O84="2-3","TIDAK MEMADAI",
O84="311","TIDAK MEMADAI",
O84="312","TIDAK MEMADAI",
O84="313","TIDAK MEMADAI",
O84="321","TIDAK MEMADAI",
O84="322","TIDAK MEMADAI",
O84="323","TIDAK MEMADAI",
O84="3-1","TIDAK MEMADAI",
O84="3-2","TIDAK MEMADAI",
O84="3-3","TIDAK MEMADAI",
O84="--1","EVALUASI TIDAK LENGKAP",
O84="--2","EVALUASI TIDAK LENGKAP",
O84="--3","EVALUASI TIDAK LENGKAP",
O84="-11","EVALUASI TIDAK LENGKAP",
O84="-12","EVALUASI TIDAK LENGKAP",
O84="-13","EVALUASI TIDAK LENGKAP",
O84="-21","EVALUASI TIDAK LENGKAP",
O84="-22","EVALUASI TIDAK LENGKAP",
O84="-23","EVALUASI TIDAK LENGKAP",
O84="1--","EVALUASI TIDAK LENGKAP",
O84="2--","EVALUASI TIDAK LENGKAP",
O84="3--","EVALUASI TIDAK LENGKAP",
O84="11-","EVALUASI TIDAK LENGKAP",
O84="12-","EVALUASI TIDAK LENGKAP",
O84="21-","EVALUASI TIDAK LENGKAP",
O84="22-","EVALUASI TIDAK LENGKAP",
O84="-1-","EVALUASI TIDAK LENGKAP",
O84="-2-","EVALUASI TIDAK LENGKAP",
O84="---","BELUM DIISI",
O84="100","EVALUASI TIDAK LENGKAP",
O84="110","EVALUASI TIDAK LENGKAP",
O84="101","EVALUASI TIDAK LENGKAP",
O84="102","EVALUASI TIDAK LENGKAP",
O84="103","EVALUASI TIDAK LENGKAP",
O84="120","EVALUASI TIDAK LENGKAP",
O84="200","EVALUASI TIDAK LENGKAP",
O84="210","EVALUASI TIDAK LENGKAP",
O84="220","EVALUASI TIDAK LENGKAP",
O84="201","EVALUASI TIDAK LENGKAP",
O84="202","EVALUASI TIDAK LENGKAP",
O84="203","EVALUASI TIDAK LENGKAP",
O84="300","EVALUASI TIDAK LENGKAP",
O84="310","EVALUASI TIDAK LENGKAP",
O84="320","EVALUASI TIDAK LENGKAP",
O84="301","EVALUASI TIDAK LENGKAP",
O84="302","EVALUASI TIDAK LENGKAP",
O84="303","EVALUASI TIDAK LENGKAP",
O84="011","EVALUASI TIDAK LENGKAP",
O84="012","EVALUASI TIDAK LENGKAP",
O84="013","EVALUASI TIDAK LENGKAP",
O84="021","EVALUASI TIDAK LENGKAP",
O84="022","EVALUASI TIDAK LENGKAP",
O84="023","EVALUASI TIDAK LENGKAP",
O84="001","EVALUASI TIDAK LENGKAP",
O84="002","EVALUASI TIDAK LENGKAP",
O84="003","EVALUASI TIDAK LENGKAP",
O84="010","EVALUASI TIDAK LENGKAP",
O84="020","EVALUASI TIDAK LENGKAP",
O84="001","EVALUASI TIDAK LENGKAP",
O84="002","EVALUASI TIDAK LENGKAP",
O84="003","EVALUASI TIDAK LENGKAP",
O84="000","TIDAK DILAKUKAN EVALUASI",
O84="0--","EVALUASI TIDAK LENGKAP",
O84="00-","EVALUASI TIDAK LENGKAP",
O84="-0-","EVALUASI TIDAK LENGKAP",
O84="--0","EVALUASI TIDAK LENGKAP"),"EVALUASI BELUM DIISI")</f>
        <v>BELUM DIISI</v>
      </c>
      <c r="Q84" s="186"/>
      <c r="R84" s="186"/>
    </row>
    <row r="85" spans="2:18" ht="34" x14ac:dyDescent="0.2">
      <c r="B85" s="98">
        <v>70</v>
      </c>
      <c r="C85" s="99" t="s">
        <v>772</v>
      </c>
      <c r="D85" s="238"/>
      <c r="E85" s="181" t="str">
        <f>'ACUAN-PENJELASAN KONTROL'!D120</f>
        <v>Memastikan kontrol untuk mencegah serangan otomatis yang dapat merusak sistem</v>
      </c>
      <c r="F85" s="181"/>
      <c r="G85" s="181"/>
      <c r="H85" s="213" t="s">
        <v>563</v>
      </c>
      <c r="I85" s="213" t="s">
        <v>563</v>
      </c>
      <c r="J85" s="181" t="s">
        <v>190</v>
      </c>
      <c r="K85" s="213" t="s">
        <v>563</v>
      </c>
      <c r="L85" s="100" t="str" cm="1">
        <f t="array" ref="L85">_xlfn.IFS(H85="memadai",1,H85="perlu peningkatan",2,H85="tidak memadai",3,H85="N/A",0,H85="-","-")</f>
        <v>-</v>
      </c>
      <c r="M85" s="100" t="str" cm="1">
        <f t="array" ref="M85">_xlfn.IFS(I85="sesuai dengan desain kontrol",1,I85="tidak sesuai dengan desain kontrol",2,I85="N/A",0,I85="-","-")</f>
        <v>-</v>
      </c>
      <c r="N85" s="100" t="str" cm="1">
        <f t="array" ref="N85">_xlfn.IFS(K85="efektif",1,K85="perlu peningkatan",2,K85="tidak efektif",3,K85="N/A",0,K85="-","-")</f>
        <v>-</v>
      </c>
      <c r="O85" s="100" t="str">
        <f t="shared" si="16"/>
        <v>---</v>
      </c>
      <c r="P85" s="203" t="str" cm="1">
        <f t="array" ref="P85">_xlfn.IFNA(_xlfn.IFS(
O85="111","MEMADAI",
O85="112","MEMADAI",
O85="113","PERLU PENINGKATAN",
O85="121","PERLU PENINGKATAN",
O85="122","TIDAK MEMADAI",
O85="123","TIDAK MEMADAI",
O85="1-1","TIDAK MEMADAI",
O85="1-2","TIDAK MEMADAI",
O85="1-3","TIDAK MEMADAI",
O85="211","MEMADAI",
O85="212","PERLU PENINGKATAN",
O85="213","TIDAK MEMADAI",
O85="221","TIDAK MEMADAI",
O85="222","TIDAK MEMADAI",
O85="223","TIDAK MEMADAI",
O85="2-1","TIDAK MEMADAI",
O85="2-2","TIDAK MEMADAI",
O85="2-3","TIDAK MEMADAI",
O85="311","TIDAK MEMADAI",
O85="312","TIDAK MEMADAI",
O85="313","TIDAK MEMADAI",
O85="321","TIDAK MEMADAI",
O85="322","TIDAK MEMADAI",
O85="323","TIDAK MEMADAI",
O85="3-1","TIDAK MEMADAI",
O85="3-2","TIDAK MEMADAI",
O85="3-3","TIDAK MEMADAI",
O85="--1","EVALUASI TIDAK LENGKAP",
O85="--2","EVALUASI TIDAK LENGKAP",
O85="--3","EVALUASI TIDAK LENGKAP",
O85="-11","EVALUASI TIDAK LENGKAP",
O85="-12","EVALUASI TIDAK LENGKAP",
O85="-13","EVALUASI TIDAK LENGKAP",
O85="-21","EVALUASI TIDAK LENGKAP",
O85="-22","EVALUASI TIDAK LENGKAP",
O85="-23","EVALUASI TIDAK LENGKAP",
O85="1--","EVALUASI TIDAK LENGKAP",
O85="2--","EVALUASI TIDAK LENGKAP",
O85="3--","EVALUASI TIDAK LENGKAP",
O85="11-","EVALUASI TIDAK LENGKAP",
O85="12-","EVALUASI TIDAK LENGKAP",
O85="21-","EVALUASI TIDAK LENGKAP",
O85="22-","EVALUASI TIDAK LENGKAP",
O85="-1-","EVALUASI TIDAK LENGKAP",
O85="-2-","EVALUASI TIDAK LENGKAP",
O85="---","BELUM DIISI",
O85="100","EVALUASI TIDAK LENGKAP",
O85="110","EVALUASI TIDAK LENGKAP",
O85="101","EVALUASI TIDAK LENGKAP",
O85="102","EVALUASI TIDAK LENGKAP",
O85="103","EVALUASI TIDAK LENGKAP",
O85="120","EVALUASI TIDAK LENGKAP",
O85="200","EVALUASI TIDAK LENGKAP",
O85="210","EVALUASI TIDAK LENGKAP",
O85="220","EVALUASI TIDAK LENGKAP",
O85="201","EVALUASI TIDAK LENGKAP",
O85="202","EVALUASI TIDAK LENGKAP",
O85="203","EVALUASI TIDAK LENGKAP",
O85="300","EVALUASI TIDAK LENGKAP",
O85="310","EVALUASI TIDAK LENGKAP",
O85="320","EVALUASI TIDAK LENGKAP",
O85="301","EVALUASI TIDAK LENGKAP",
O85="302","EVALUASI TIDAK LENGKAP",
O85="303","EVALUASI TIDAK LENGKAP",
O85="011","EVALUASI TIDAK LENGKAP",
O85="012","EVALUASI TIDAK LENGKAP",
O85="013","EVALUASI TIDAK LENGKAP",
O85="021","EVALUASI TIDAK LENGKAP",
O85="022","EVALUASI TIDAK LENGKAP",
O85="023","EVALUASI TIDAK LENGKAP",
O85="001","EVALUASI TIDAK LENGKAP",
O85="002","EVALUASI TIDAK LENGKAP",
O85="003","EVALUASI TIDAK LENGKAP",
O85="010","EVALUASI TIDAK LENGKAP",
O85="020","EVALUASI TIDAK LENGKAP",
O85="001","EVALUASI TIDAK LENGKAP",
O85="002","EVALUASI TIDAK LENGKAP",
O85="003","EVALUASI TIDAK LENGKAP",
O85="000","TIDAK DILAKUKAN EVALUASI",
O85="0--","EVALUASI TIDAK LENGKAP",
O85="00-","EVALUASI TIDAK LENGKAP",
O85="-0-","EVALUASI TIDAK LENGKAP",
O85="--0","EVALUASI TIDAK LENGKAP"),"EVALUASI BELUM DIISI")</f>
        <v>BELUM DIISI</v>
      </c>
      <c r="Q85" s="185"/>
      <c r="R85" s="185"/>
    </row>
    <row r="86" spans="2:18" ht="40" x14ac:dyDescent="0.2">
      <c r="B86" s="208" t="s">
        <v>220</v>
      </c>
      <c r="C86" s="206"/>
      <c r="D86" s="237" t="s">
        <v>221</v>
      </c>
      <c r="E86" s="183"/>
      <c r="F86" s="183"/>
      <c r="G86" s="183"/>
      <c r="H86" s="183"/>
      <c r="I86" s="183"/>
      <c r="J86" s="183"/>
      <c r="K86" s="183"/>
      <c r="L86" s="183"/>
      <c r="M86" s="183"/>
      <c r="N86" s="183"/>
      <c r="O86" s="183"/>
      <c r="P86" s="206"/>
      <c r="Q86" s="183"/>
      <c r="R86" s="183"/>
    </row>
    <row r="87" spans="2:18" ht="68" x14ac:dyDescent="0.2">
      <c r="B87" s="98">
        <v>71</v>
      </c>
      <c r="C87" s="99" t="s">
        <v>773</v>
      </c>
      <c r="D87" s="238"/>
      <c r="E87" s="181" t="str">
        <f>'ACUAN-PENJELASAN KONTROL'!D122</f>
        <v>Mengoptimalkan konfigurasi server untuk keamanan dan kinerja aplikasi, dengan mengikuti panduan resmi vendor dan praktik terbaik.</v>
      </c>
      <c r="F87" s="181"/>
      <c r="G87" s="181"/>
      <c r="H87" s="213" t="s">
        <v>563</v>
      </c>
      <c r="I87" s="213" t="s">
        <v>563</v>
      </c>
      <c r="J87" s="181" t="s">
        <v>190</v>
      </c>
      <c r="K87" s="213" t="s">
        <v>563</v>
      </c>
      <c r="L87" s="98" t="str" cm="1">
        <f t="array" ref="L87">_xlfn.IFS(H87="memadai",1,H87="perlu peningkatan",2,H87="tidak memadai",3,H87="N/A",0,H87="-","-")</f>
        <v>-</v>
      </c>
      <c r="M87" s="98" t="str" cm="1">
        <f t="array" ref="M87">_xlfn.IFS(I87="sesuai dengan desain kontrol",1,I87="tidak sesuai dengan desain kontrol",2,I87="N/A",0,I87="-","-")</f>
        <v>-</v>
      </c>
      <c r="N87" s="98" t="str" cm="1">
        <f t="array" ref="N87">_xlfn.IFS(K87="efektif",1,K87="perlu peningkatan",2,K87="tidak efektif",3,K87="N/A",0,K87="-","-")</f>
        <v>-</v>
      </c>
      <c r="O87" s="98" t="str">
        <f t="shared" si="16"/>
        <v>---</v>
      </c>
      <c r="P87" s="201" t="str" cm="1">
        <f t="array" ref="P87">_xlfn.IFNA(_xlfn.IFS(
O87="111","MEMADAI",
O87="112","MEMADAI",
O87="113","PERLU PENINGKATAN",
O87="121","PERLU PENINGKATAN",
O87="122","TIDAK MEMADAI",
O87="123","TIDAK MEMADAI",
O87="1-1","TIDAK MEMADAI",
O87="1-2","TIDAK MEMADAI",
O87="1-3","TIDAK MEMADAI",
O87="211","MEMADAI",
O87="212","PERLU PENINGKATAN",
O87="213","TIDAK MEMADAI",
O87="221","TIDAK MEMADAI",
O87="222","TIDAK MEMADAI",
O87="223","TIDAK MEMADAI",
O87="2-1","TIDAK MEMADAI",
O87="2-2","TIDAK MEMADAI",
O87="2-3","TIDAK MEMADAI",
O87="311","TIDAK MEMADAI",
O87="312","TIDAK MEMADAI",
O87="313","TIDAK MEMADAI",
O87="321","TIDAK MEMADAI",
O87="322","TIDAK MEMADAI",
O87="323","TIDAK MEMADAI",
O87="3-1","TIDAK MEMADAI",
O87="3-2","TIDAK MEMADAI",
O87="3-3","TIDAK MEMADAI",
O87="--1","EVALUASI TIDAK LENGKAP",
O87="--2","EVALUASI TIDAK LENGKAP",
O87="--3","EVALUASI TIDAK LENGKAP",
O87="-11","EVALUASI TIDAK LENGKAP",
O87="-12","EVALUASI TIDAK LENGKAP",
O87="-13","EVALUASI TIDAK LENGKAP",
O87="-21","EVALUASI TIDAK LENGKAP",
O87="-22","EVALUASI TIDAK LENGKAP",
O87="-23","EVALUASI TIDAK LENGKAP",
O87="1--","EVALUASI TIDAK LENGKAP",
O87="2--","EVALUASI TIDAK LENGKAP",
O87="3--","EVALUASI TIDAK LENGKAP",
O87="11-","EVALUASI TIDAK LENGKAP",
O87="12-","EVALUASI TIDAK LENGKAP",
O87="21-","EVALUASI TIDAK LENGKAP",
O87="22-","EVALUASI TIDAK LENGKAP",
O87="-1-","EVALUASI TIDAK LENGKAP",
O87="-2-","EVALUASI TIDAK LENGKAP",
O87="---","BELUM DIISI",
O87="100","EVALUASI TIDAK LENGKAP",
O87="110","EVALUASI TIDAK LENGKAP",
O87="101","EVALUASI TIDAK LENGKAP",
O87="102","EVALUASI TIDAK LENGKAP",
O87="103","EVALUASI TIDAK LENGKAP",
O87="120","EVALUASI TIDAK LENGKAP",
O87="200","EVALUASI TIDAK LENGKAP",
O87="210","EVALUASI TIDAK LENGKAP",
O87="220","EVALUASI TIDAK LENGKAP",
O87="201","EVALUASI TIDAK LENGKAP",
O87="202","EVALUASI TIDAK LENGKAP",
O87="203","EVALUASI TIDAK LENGKAP",
O87="300","EVALUASI TIDAK LENGKAP",
O87="310","EVALUASI TIDAK LENGKAP",
O87="320","EVALUASI TIDAK LENGKAP",
O87="301","EVALUASI TIDAK LENGKAP",
O87="302","EVALUASI TIDAK LENGKAP",
O87="303","EVALUASI TIDAK LENGKAP",
O87="011","EVALUASI TIDAK LENGKAP",
O87="012","EVALUASI TIDAK LENGKAP",
O87="013","EVALUASI TIDAK LENGKAP",
O87="021","EVALUASI TIDAK LENGKAP",
O87="022","EVALUASI TIDAK LENGKAP",
O87="023","EVALUASI TIDAK LENGKAP",
O87="001","EVALUASI TIDAK LENGKAP",
O87="002","EVALUASI TIDAK LENGKAP",
O87="003","EVALUASI TIDAK LENGKAP",
O87="010","EVALUASI TIDAK LENGKAP",
O87="020","EVALUASI TIDAK LENGKAP",
O87="001","EVALUASI TIDAK LENGKAP",
O87="002","EVALUASI TIDAK LENGKAP",
O87="003","EVALUASI TIDAK LENGKAP",
O87="000","TIDAK DILAKUKAN EVALUASI",
O87="0--","EVALUASI TIDAK LENGKAP",
O87="00-","EVALUASI TIDAK LENGKAP",
O87="-0-","EVALUASI TIDAK LENGKAP",
O87="--0","EVALUASI TIDAK LENGKAP"),"EVALUASI BELUM DIISI")</f>
        <v>BELUM DIISI</v>
      </c>
      <c r="Q87" s="186"/>
      <c r="R87" s="186"/>
    </row>
    <row r="88" spans="2:18" ht="51" x14ac:dyDescent="0.2">
      <c r="B88" s="100">
        <v>72</v>
      </c>
      <c r="C88" s="101" t="s">
        <v>774</v>
      </c>
      <c r="D88" s="239"/>
      <c r="E88" s="182" t="str">
        <f>'ACUAN-PENJELASAN KONTROL'!D123</f>
        <v>Dokumentasi dan replikasi konfigurasi dan dependensi untuk konsistensi dan manajemen infrastruktur yang efektif.</v>
      </c>
      <c r="F88" s="182"/>
      <c r="G88" s="182"/>
      <c r="H88" s="193" t="s">
        <v>563</v>
      </c>
      <c r="I88" s="193" t="s">
        <v>563</v>
      </c>
      <c r="J88" s="185"/>
      <c r="K88" s="193" t="s">
        <v>563</v>
      </c>
      <c r="L88" s="100" t="str" cm="1">
        <f t="array" ref="L88">_xlfn.IFS(H88="memadai",1,H88="perlu peningkatan",2,H88="tidak memadai",3,H88="N/A",0,H88="-","-")</f>
        <v>-</v>
      </c>
      <c r="M88" s="100" t="str" cm="1">
        <f t="array" ref="M88">_xlfn.IFS(I88="sesuai dengan desain kontrol",1,I88="tidak sesuai dengan desain kontrol",2,I88="N/A",0,I88="-","-")</f>
        <v>-</v>
      </c>
      <c r="N88" s="100" t="str" cm="1">
        <f t="array" ref="N88">_xlfn.IFS(K88="efektif",1,K88="perlu peningkatan",2,K88="tidak efektif",3,K88="N/A",0,K88="-","-")</f>
        <v>-</v>
      </c>
      <c r="O88" s="100" t="str">
        <f t="shared" si="16"/>
        <v>---</v>
      </c>
      <c r="P88" s="203" t="str" cm="1">
        <f t="array" ref="P88">_xlfn.IFNA(_xlfn.IFS(
O88="111","MEMADAI",
O88="112","MEMADAI",
O88="113","PERLU PENINGKATAN",
O88="121","PERLU PENINGKATAN",
O88="122","TIDAK MEMADAI",
O88="123","TIDAK MEMADAI",
O88="1-1","TIDAK MEMADAI",
O88="1-2","TIDAK MEMADAI",
O88="1-3","TIDAK MEMADAI",
O88="211","MEMADAI",
O88="212","PERLU PENINGKATAN",
O88="213","TIDAK MEMADAI",
O88="221","TIDAK MEMADAI",
O88="222","TIDAK MEMADAI",
O88="223","TIDAK MEMADAI",
O88="2-1","TIDAK MEMADAI",
O88="2-2","TIDAK MEMADAI",
O88="2-3","TIDAK MEMADAI",
O88="311","TIDAK MEMADAI",
O88="312","TIDAK MEMADAI",
O88="313","TIDAK MEMADAI",
O88="321","TIDAK MEMADAI",
O88="322","TIDAK MEMADAI",
O88="323","TIDAK MEMADAI",
O88="3-1","TIDAK MEMADAI",
O88="3-2","TIDAK MEMADAI",
O88="3-3","TIDAK MEMADAI",
O88="--1","EVALUASI TIDAK LENGKAP",
O88="--2","EVALUASI TIDAK LENGKAP",
O88="--3","EVALUASI TIDAK LENGKAP",
O88="-11","EVALUASI TIDAK LENGKAP",
O88="-12","EVALUASI TIDAK LENGKAP",
O88="-13","EVALUASI TIDAK LENGKAP",
O88="-21","EVALUASI TIDAK LENGKAP",
O88="-22","EVALUASI TIDAK LENGKAP",
O88="-23","EVALUASI TIDAK LENGKAP",
O88="1--","EVALUASI TIDAK LENGKAP",
O88="2--","EVALUASI TIDAK LENGKAP",
O88="3--","EVALUASI TIDAK LENGKAP",
O88="11-","EVALUASI TIDAK LENGKAP",
O88="12-","EVALUASI TIDAK LENGKAP",
O88="21-","EVALUASI TIDAK LENGKAP",
O88="22-","EVALUASI TIDAK LENGKAP",
O88="-1-","EVALUASI TIDAK LENGKAP",
O88="-2-","EVALUASI TIDAK LENGKAP",
O88="---","BELUM DIISI",
O88="100","EVALUASI TIDAK LENGKAP",
O88="110","EVALUASI TIDAK LENGKAP",
O88="101","EVALUASI TIDAK LENGKAP",
O88="102","EVALUASI TIDAK LENGKAP",
O88="103","EVALUASI TIDAK LENGKAP",
O88="120","EVALUASI TIDAK LENGKAP",
O88="200","EVALUASI TIDAK LENGKAP",
O88="210","EVALUASI TIDAK LENGKAP",
O88="220","EVALUASI TIDAK LENGKAP",
O88="201","EVALUASI TIDAK LENGKAP",
O88="202","EVALUASI TIDAK LENGKAP",
O88="203","EVALUASI TIDAK LENGKAP",
O88="300","EVALUASI TIDAK LENGKAP",
O88="310","EVALUASI TIDAK LENGKAP",
O88="320","EVALUASI TIDAK LENGKAP",
O88="301","EVALUASI TIDAK LENGKAP",
O88="302","EVALUASI TIDAK LENGKAP",
O88="303","EVALUASI TIDAK LENGKAP",
O88="011","EVALUASI TIDAK LENGKAP",
O88="012","EVALUASI TIDAK LENGKAP",
O88="013","EVALUASI TIDAK LENGKAP",
O88="021","EVALUASI TIDAK LENGKAP",
O88="022","EVALUASI TIDAK LENGKAP",
O88="023","EVALUASI TIDAK LENGKAP",
O88="001","EVALUASI TIDAK LENGKAP",
O88="002","EVALUASI TIDAK LENGKAP",
O88="003","EVALUASI TIDAK LENGKAP",
O88="010","EVALUASI TIDAK LENGKAP",
O88="020","EVALUASI TIDAK LENGKAP",
O88="001","EVALUASI TIDAK LENGKAP",
O88="002","EVALUASI TIDAK LENGKAP",
O88="003","EVALUASI TIDAK LENGKAP",
O88="000","TIDAK DILAKUKAN EVALUASI",
O88="0--","EVALUASI TIDAK LENGKAP",
O88="00-","EVALUASI TIDAK LENGKAP",
O88="-0-","EVALUASI TIDAK LENGKAP",
O88="--0","EVALUASI TIDAK LENGKAP"),"EVALUASI BELUM DIISI")</f>
        <v>BELUM DIISI</v>
      </c>
      <c r="Q88" s="185"/>
      <c r="R88" s="185"/>
    </row>
    <row r="89" spans="2:18" ht="51" x14ac:dyDescent="0.2">
      <c r="B89" s="98">
        <v>73</v>
      </c>
      <c r="C89" s="99" t="s">
        <v>775</v>
      </c>
      <c r="D89" s="238"/>
      <c r="E89" s="181" t="str">
        <f>'ACUAN-PENJELASAN KONTROL'!D124</f>
        <v>Mengurangi kompleksitas dan meningkatkan keamanan dengan menghilangkan fitur dan dokumentasi yang tidak relevan</v>
      </c>
      <c r="F89" s="181"/>
      <c r="G89" s="181"/>
      <c r="H89" s="213" t="s">
        <v>563</v>
      </c>
      <c r="I89" s="213" t="s">
        <v>563</v>
      </c>
      <c r="J89" s="181" t="s">
        <v>190</v>
      </c>
      <c r="K89" s="213" t="s">
        <v>563</v>
      </c>
      <c r="L89" s="98" t="str" cm="1">
        <f t="array" ref="L89">_xlfn.IFS(H89="memadai",1,H89="perlu peningkatan",2,H89="tidak memadai",3,H89="N/A",0,H89="-","-")</f>
        <v>-</v>
      </c>
      <c r="M89" s="98" t="str" cm="1">
        <f t="array" ref="M89">_xlfn.IFS(I89="sesuai dengan desain kontrol",1,I89="tidak sesuai dengan desain kontrol",2,I89="N/A",0,I89="-","-")</f>
        <v>-</v>
      </c>
      <c r="N89" s="98" t="str" cm="1">
        <f t="array" ref="N89">_xlfn.IFS(K89="efektif",1,K89="perlu peningkatan",2,K89="tidak efektif",3,K89="N/A",0,K89="-","-")</f>
        <v>-</v>
      </c>
      <c r="O89" s="98" t="str">
        <f t="shared" si="16"/>
        <v>---</v>
      </c>
      <c r="P89" s="201" t="str" cm="1">
        <f t="array" ref="P89">_xlfn.IFNA(_xlfn.IFS(
O89="111","MEMADAI",
O89="112","MEMADAI",
O89="113","PERLU PENINGKATAN",
O89="121","PERLU PENINGKATAN",
O89="122","TIDAK MEMADAI",
O89="123","TIDAK MEMADAI",
O89="1-1","TIDAK MEMADAI",
O89="1-2","TIDAK MEMADAI",
O89="1-3","TIDAK MEMADAI",
O89="211","MEMADAI",
O89="212","PERLU PENINGKATAN",
O89="213","TIDAK MEMADAI",
O89="221","TIDAK MEMADAI",
O89="222","TIDAK MEMADAI",
O89="223","TIDAK MEMADAI",
O89="2-1","TIDAK MEMADAI",
O89="2-2","TIDAK MEMADAI",
O89="2-3","TIDAK MEMADAI",
O89="311","TIDAK MEMADAI",
O89="312","TIDAK MEMADAI",
O89="313","TIDAK MEMADAI",
O89="321","TIDAK MEMADAI",
O89="322","TIDAK MEMADAI",
O89="323","TIDAK MEMADAI",
O89="3-1","TIDAK MEMADAI",
O89="3-2","TIDAK MEMADAI",
O89="3-3","TIDAK MEMADAI",
O89="--1","EVALUASI TIDAK LENGKAP",
O89="--2","EVALUASI TIDAK LENGKAP",
O89="--3","EVALUASI TIDAK LENGKAP",
O89="-11","EVALUASI TIDAK LENGKAP",
O89="-12","EVALUASI TIDAK LENGKAP",
O89="-13","EVALUASI TIDAK LENGKAP",
O89="-21","EVALUASI TIDAK LENGKAP",
O89="-22","EVALUASI TIDAK LENGKAP",
O89="-23","EVALUASI TIDAK LENGKAP",
O89="1--","EVALUASI TIDAK LENGKAP",
O89="2--","EVALUASI TIDAK LENGKAP",
O89="3--","EVALUASI TIDAK LENGKAP",
O89="11-","EVALUASI TIDAK LENGKAP",
O89="12-","EVALUASI TIDAK LENGKAP",
O89="21-","EVALUASI TIDAK LENGKAP",
O89="22-","EVALUASI TIDAK LENGKAP",
O89="-1-","EVALUASI TIDAK LENGKAP",
O89="-2-","EVALUASI TIDAK LENGKAP",
O89="---","BELUM DIISI",
O89="100","EVALUASI TIDAK LENGKAP",
O89="110","EVALUASI TIDAK LENGKAP",
O89="101","EVALUASI TIDAK LENGKAP",
O89="102","EVALUASI TIDAK LENGKAP",
O89="103","EVALUASI TIDAK LENGKAP",
O89="120","EVALUASI TIDAK LENGKAP",
O89="200","EVALUASI TIDAK LENGKAP",
O89="210","EVALUASI TIDAK LENGKAP",
O89="220","EVALUASI TIDAK LENGKAP",
O89="201","EVALUASI TIDAK LENGKAP",
O89="202","EVALUASI TIDAK LENGKAP",
O89="203","EVALUASI TIDAK LENGKAP",
O89="300","EVALUASI TIDAK LENGKAP",
O89="310","EVALUASI TIDAK LENGKAP",
O89="320","EVALUASI TIDAK LENGKAP",
O89="301","EVALUASI TIDAK LENGKAP",
O89="302","EVALUASI TIDAK LENGKAP",
O89="303","EVALUASI TIDAK LENGKAP",
O89="011","EVALUASI TIDAK LENGKAP",
O89="012","EVALUASI TIDAK LENGKAP",
O89="013","EVALUASI TIDAK LENGKAP",
O89="021","EVALUASI TIDAK LENGKAP",
O89="022","EVALUASI TIDAK LENGKAP",
O89="023","EVALUASI TIDAK LENGKAP",
O89="001","EVALUASI TIDAK LENGKAP",
O89="002","EVALUASI TIDAK LENGKAP",
O89="003","EVALUASI TIDAK LENGKAP",
O89="010","EVALUASI TIDAK LENGKAP",
O89="020","EVALUASI TIDAK LENGKAP",
O89="001","EVALUASI TIDAK LENGKAP",
O89="002","EVALUASI TIDAK LENGKAP",
O89="003","EVALUASI TIDAK LENGKAP",
O89="000","TIDAK DILAKUKAN EVALUASI",
O89="0--","EVALUASI TIDAK LENGKAP",
O89="00-","EVALUASI TIDAK LENGKAP",
O89="-0-","EVALUASI TIDAK LENGKAP",
O89="--0","EVALUASI TIDAK LENGKAP"),"EVALUASI BELUM DIISI")</f>
        <v>BELUM DIISI</v>
      </c>
      <c r="Q89" s="186"/>
      <c r="R89" s="186"/>
    </row>
    <row r="90" spans="2:18" ht="51" x14ac:dyDescent="0.2">
      <c r="B90" s="100">
        <v>74</v>
      </c>
      <c r="C90" s="101" t="s">
        <v>776</v>
      </c>
      <c r="D90" s="239"/>
      <c r="E90" s="182" t="str">
        <f>'ACUAN-PENJELASAN KONTROL'!D125</f>
        <v>Memastikan data dan sumber daya aplikasi tetap aman dari manipulasi saat diakses dari luar.</v>
      </c>
      <c r="F90" s="182"/>
      <c r="G90" s="182"/>
      <c r="H90" s="193" t="s">
        <v>563</v>
      </c>
      <c r="I90" s="193" t="s">
        <v>563</v>
      </c>
      <c r="J90" s="185"/>
      <c r="K90" s="193" t="s">
        <v>563</v>
      </c>
      <c r="L90" s="100" t="str" cm="1">
        <f t="array" ref="L90">_xlfn.IFS(H90="memadai",1,H90="perlu peningkatan",2,H90="tidak memadai",3,H90="N/A",0,H90="-","-")</f>
        <v>-</v>
      </c>
      <c r="M90" s="100" t="str" cm="1">
        <f t="array" ref="M90">_xlfn.IFS(I90="sesuai dengan desain kontrol",1,I90="tidak sesuai dengan desain kontrol",2,I90="N/A",0,I90="-","-")</f>
        <v>-</v>
      </c>
      <c r="N90" s="100" t="str" cm="1">
        <f t="array" ref="N90">_xlfn.IFS(K90="efektif",1,K90="perlu peningkatan",2,K90="tidak efektif",3,K90="N/A",0,K90="-","-")</f>
        <v>-</v>
      </c>
      <c r="O90" s="100" t="str">
        <f t="shared" si="16"/>
        <v>---</v>
      </c>
      <c r="P90" s="203" t="str" cm="1">
        <f t="array" ref="P90">_xlfn.IFNA(_xlfn.IFS(
O90="111","MEMADAI",
O90="112","MEMADAI",
O90="113","PERLU PENINGKATAN",
O90="121","PERLU PENINGKATAN",
O90="122","TIDAK MEMADAI",
O90="123","TIDAK MEMADAI",
O90="1-1","TIDAK MEMADAI",
O90="1-2","TIDAK MEMADAI",
O90="1-3","TIDAK MEMADAI",
O90="211","MEMADAI",
O90="212","PERLU PENINGKATAN",
O90="213","TIDAK MEMADAI",
O90="221","TIDAK MEMADAI",
O90="222","TIDAK MEMADAI",
O90="223","TIDAK MEMADAI",
O90="2-1","TIDAK MEMADAI",
O90="2-2","TIDAK MEMADAI",
O90="2-3","TIDAK MEMADAI",
O90="311","TIDAK MEMADAI",
O90="312","TIDAK MEMADAI",
O90="313","TIDAK MEMADAI",
O90="321","TIDAK MEMADAI",
O90="322","TIDAK MEMADAI",
O90="323","TIDAK MEMADAI",
O90="3-1","TIDAK MEMADAI",
O90="3-2","TIDAK MEMADAI",
O90="3-3","TIDAK MEMADAI",
O90="--1","EVALUASI TIDAK LENGKAP",
O90="--2","EVALUASI TIDAK LENGKAP",
O90="--3","EVALUASI TIDAK LENGKAP",
O90="-11","EVALUASI TIDAK LENGKAP",
O90="-12","EVALUASI TIDAK LENGKAP",
O90="-13","EVALUASI TIDAK LENGKAP",
O90="-21","EVALUASI TIDAK LENGKAP",
O90="-22","EVALUASI TIDAK LENGKAP",
O90="-23","EVALUASI TIDAK LENGKAP",
O90="1--","EVALUASI TIDAK LENGKAP",
O90="2--","EVALUASI TIDAK LENGKAP",
O90="3--","EVALUASI TIDAK LENGKAP",
O90="11-","EVALUASI TIDAK LENGKAP",
O90="12-","EVALUASI TIDAK LENGKAP",
O90="21-","EVALUASI TIDAK LENGKAP",
O90="22-","EVALUASI TIDAK LENGKAP",
O90="-1-","EVALUASI TIDAK LENGKAP",
O90="-2-","EVALUASI TIDAK LENGKAP",
O90="---","BELUM DIISI",
O90="100","EVALUASI TIDAK LENGKAP",
O90="110","EVALUASI TIDAK LENGKAP",
O90="101","EVALUASI TIDAK LENGKAP",
O90="102","EVALUASI TIDAK LENGKAP",
O90="103","EVALUASI TIDAK LENGKAP",
O90="120","EVALUASI TIDAK LENGKAP",
O90="200","EVALUASI TIDAK LENGKAP",
O90="210","EVALUASI TIDAK LENGKAP",
O90="220","EVALUASI TIDAK LENGKAP",
O90="201","EVALUASI TIDAK LENGKAP",
O90="202","EVALUASI TIDAK LENGKAP",
O90="203","EVALUASI TIDAK LENGKAP",
O90="300","EVALUASI TIDAK LENGKAP",
O90="310","EVALUASI TIDAK LENGKAP",
O90="320","EVALUASI TIDAK LENGKAP",
O90="301","EVALUASI TIDAK LENGKAP",
O90="302","EVALUASI TIDAK LENGKAP",
O90="303","EVALUASI TIDAK LENGKAP",
O90="011","EVALUASI TIDAK LENGKAP",
O90="012","EVALUASI TIDAK LENGKAP",
O90="013","EVALUASI TIDAK LENGKAP",
O90="021","EVALUASI TIDAK LENGKAP",
O90="022","EVALUASI TIDAK LENGKAP",
O90="023","EVALUASI TIDAK LENGKAP",
O90="001","EVALUASI TIDAK LENGKAP",
O90="002","EVALUASI TIDAK LENGKAP",
O90="003","EVALUASI TIDAK LENGKAP",
O90="010","EVALUASI TIDAK LENGKAP",
O90="020","EVALUASI TIDAK LENGKAP",
O90="001","EVALUASI TIDAK LENGKAP",
O90="002","EVALUASI TIDAK LENGKAP",
O90="003","EVALUASI TIDAK LENGKAP",
O90="000","TIDAK DILAKUKAN EVALUASI",
O90="0--","EVALUASI TIDAK LENGKAP",
O90="00-","EVALUASI TIDAK LENGKAP",
O90="-0-","EVALUASI TIDAK LENGKAP",
O90="--0","EVALUASI TIDAK LENGKAP"),"EVALUASI BELUM DIISI")</f>
        <v>BELUM DIISI</v>
      </c>
      <c r="Q90" s="185"/>
      <c r="R90" s="185"/>
    </row>
    <row r="91" spans="2:18" ht="51" x14ac:dyDescent="0.2">
      <c r="B91" s="98">
        <v>75</v>
      </c>
      <c r="C91" s="99" t="s">
        <v>777</v>
      </c>
      <c r="D91" s="238"/>
      <c r="E91" s="181" t="str">
        <f>'ACUAN-PENJELASAN KONTROL'!D126</f>
        <v>Memastikan respons aplikasi dan konten terlindungi dari ancaman keamanan, serta akurat dan tepat bagi pengguna.</v>
      </c>
      <c r="F91" s="181"/>
      <c r="G91" s="181"/>
      <c r="H91" s="213" t="s">
        <v>563</v>
      </c>
      <c r="I91" s="213" t="s">
        <v>563</v>
      </c>
      <c r="J91" s="181" t="s">
        <v>190</v>
      </c>
      <c r="K91" s="213" t="s">
        <v>563</v>
      </c>
      <c r="L91" s="98" t="str" cm="1">
        <f t="array" ref="L91">_xlfn.IFS(H91="memadai",1,H91="perlu peningkatan",2,H91="tidak memadai",3,H91="N/A",0,H91="-","-")</f>
        <v>-</v>
      </c>
      <c r="M91" s="98" t="str" cm="1">
        <f t="array" ref="M91">_xlfn.IFS(I91="sesuai dengan desain kontrol",1,I91="tidak sesuai dengan desain kontrol",2,I91="N/A",0,I91="-","-")</f>
        <v>-</v>
      </c>
      <c r="N91" s="98" t="str" cm="1">
        <f t="array" ref="N91">_xlfn.IFS(K91="efektif",1,K91="perlu peningkatan",2,K91="tidak efektif",3,K91="N/A",0,K91="-","-")</f>
        <v>-</v>
      </c>
      <c r="O91" s="98" t="str">
        <f t="shared" si="16"/>
        <v>---</v>
      </c>
      <c r="P91" s="201" t="str" cm="1">
        <f t="array" ref="P91">_xlfn.IFNA(_xlfn.IFS(
O91="111","MEMADAI",
O91="112","MEMADAI",
O91="113","PERLU PENINGKATAN",
O91="121","PERLU PENINGKATAN",
O91="122","TIDAK MEMADAI",
O91="123","TIDAK MEMADAI",
O91="1-1","TIDAK MEMADAI",
O91="1-2","TIDAK MEMADAI",
O91="1-3","TIDAK MEMADAI",
O91="211","MEMADAI",
O91="212","PERLU PENINGKATAN",
O91="213","TIDAK MEMADAI",
O91="221","TIDAK MEMADAI",
O91="222","TIDAK MEMADAI",
O91="223","TIDAK MEMADAI",
O91="2-1","TIDAK MEMADAI",
O91="2-2","TIDAK MEMADAI",
O91="2-3","TIDAK MEMADAI",
O91="311","TIDAK MEMADAI",
O91="312","TIDAK MEMADAI",
O91="313","TIDAK MEMADAI",
O91="321","TIDAK MEMADAI",
O91="322","TIDAK MEMADAI",
O91="323","TIDAK MEMADAI",
O91="3-1","TIDAK MEMADAI",
O91="3-2","TIDAK MEMADAI",
O91="3-3","TIDAK MEMADAI",
O91="--1","EVALUASI TIDAK LENGKAP",
O91="--2","EVALUASI TIDAK LENGKAP",
O91="--3","EVALUASI TIDAK LENGKAP",
O91="-11","EVALUASI TIDAK LENGKAP",
O91="-12","EVALUASI TIDAK LENGKAP",
O91="-13","EVALUASI TIDAK LENGKAP",
O91="-21","EVALUASI TIDAK LENGKAP",
O91="-22","EVALUASI TIDAK LENGKAP",
O91="-23","EVALUASI TIDAK LENGKAP",
O91="1--","EVALUASI TIDAK LENGKAP",
O91="2--","EVALUASI TIDAK LENGKAP",
O91="3--","EVALUASI TIDAK LENGKAP",
O91="11-","EVALUASI TIDAK LENGKAP",
O91="12-","EVALUASI TIDAK LENGKAP",
O91="21-","EVALUASI TIDAK LENGKAP",
O91="22-","EVALUASI TIDAK LENGKAP",
O91="-1-","EVALUASI TIDAK LENGKAP",
O91="-2-","EVALUASI TIDAK LENGKAP",
O91="---","BELUM DIISI",
O91="100","EVALUASI TIDAK LENGKAP",
O91="110","EVALUASI TIDAK LENGKAP",
O91="101","EVALUASI TIDAK LENGKAP",
O91="102","EVALUASI TIDAK LENGKAP",
O91="103","EVALUASI TIDAK LENGKAP",
O91="120","EVALUASI TIDAK LENGKAP",
O91="200","EVALUASI TIDAK LENGKAP",
O91="210","EVALUASI TIDAK LENGKAP",
O91="220","EVALUASI TIDAK LENGKAP",
O91="201","EVALUASI TIDAK LENGKAP",
O91="202","EVALUASI TIDAK LENGKAP",
O91="203","EVALUASI TIDAK LENGKAP",
O91="300","EVALUASI TIDAK LENGKAP",
O91="310","EVALUASI TIDAK LENGKAP",
O91="320","EVALUASI TIDAK LENGKAP",
O91="301","EVALUASI TIDAK LENGKAP",
O91="302","EVALUASI TIDAK LENGKAP",
O91="303","EVALUASI TIDAK LENGKAP",
O91="011","EVALUASI TIDAK LENGKAP",
O91="012","EVALUASI TIDAK LENGKAP",
O91="013","EVALUASI TIDAK LENGKAP",
O91="021","EVALUASI TIDAK LENGKAP",
O91="022","EVALUASI TIDAK LENGKAP",
O91="023","EVALUASI TIDAK LENGKAP",
O91="001","EVALUASI TIDAK LENGKAP",
O91="002","EVALUASI TIDAK LENGKAP",
O91="003","EVALUASI TIDAK LENGKAP",
O91="010","EVALUASI TIDAK LENGKAP",
O91="020","EVALUASI TIDAK LENGKAP",
O91="001","EVALUASI TIDAK LENGKAP",
O91="002","EVALUASI TIDAK LENGKAP",
O91="003","EVALUASI TIDAK LENGKAP",
O91="000","TIDAK DILAKUKAN EVALUASI",
O91="0--","EVALUASI TIDAK LENGKAP",
O91="00-","EVALUASI TIDAK LENGKAP",
O91="-0-","EVALUASI TIDAK LENGKAP",
O91="--0","EVALUASI TIDAK LENGKAP"),"EVALUASI BELUM DIISI")</f>
        <v>BELUM DIISI</v>
      </c>
      <c r="Q91" s="186"/>
      <c r="R91" s="186"/>
    </row>
    <row r="92" spans="2:18" x14ac:dyDescent="0.2">
      <c r="E92" s="240"/>
    </row>
  </sheetData>
  <sheetProtection algorithmName="SHA-512" hashValue="LfURkk+GU6zF+GOryF0VBaege9RYPN8wqKXIyM69sniSB7yetcyr3XwX00AD3VUZJTCFfqIDhL9/4cCICK3PkQ==" saltValue="SB1AO/ZWwrXwAVEVTXQaew==" spinCount="100000" sheet="1" formatCells="0" formatColumns="0" formatRows="0" insertColumns="0" insertRows="0" insertHyperlinks="0" deleteColumns="0" deleteRows="0" sort="0" autoFilter="0" pivotTables="0"/>
  <mergeCells count="1">
    <mergeCell ref="A1:B1"/>
  </mergeCells>
  <dataValidations count="3">
    <dataValidation type="list" allowBlank="1" showInputMessage="1" showErrorMessage="1" sqref="K5:K11 K13:K19 K21:K24 K35:K38 K26:K33 K40:K46 K48:K54 K56:K59 K61:K65 K67:K71 K73:K77 K79:K85 K87:K91" xr:uid="{8A993BFA-ADD6-4E83-8B2E-61CCA1A5B967}">
      <formula1>"-,Efektif,Perlu Peningkatan,Tidak Efektif,N/A"</formula1>
    </dataValidation>
    <dataValidation type="list" allowBlank="1" showInputMessage="1" showErrorMessage="1" sqref="H5:H11 H13:H19 H21:H24 H35:H38 H26:H33 H40:H46 H48:H54 H56:H59 H61:H65 H67:H71 H73:H77 H79:H85 H87:H91" xr:uid="{848F25CA-630F-4B1F-89B5-29CA44B1A386}">
      <formula1>" -,Memadai,Perlu Peningkatan,Tidak Memadai,N/A"</formula1>
    </dataValidation>
    <dataValidation type="list" allowBlank="1" showInputMessage="1" showErrorMessage="1" sqref="I5:I11 I13:I19 I21:I24 I35:I38 I26:I33 I40:I46 I48:I54 I56:I59 I61:I65 I67:I71 I73:I77 I79:I85 I87:I91" xr:uid="{84710018-FF5C-4EA9-9037-2759AB02981F}">
      <formula1>"-,Sesuai Dengan Desain Kontrol,Tidak Sesuai Dengan Desain Kontrol,N/A"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Lembar3">
    <tabColor theme="8" tint="0.79998168889431442"/>
  </sheetPr>
  <dimension ref="A1:R126"/>
  <sheetViews>
    <sheetView showGridLines="0" tabSelected="1" zoomScale="75" zoomScaleNormal="100" workbookViewId="0">
      <pane ySplit="2" topLeftCell="A8" activePane="bottomLeft" state="frozen"/>
      <selection pane="bottomLeft" activeCell="F10" sqref="F10"/>
    </sheetView>
  </sheetViews>
  <sheetFormatPr baseColWidth="10" defaultColWidth="11" defaultRowHeight="16" x14ac:dyDescent="0.2"/>
  <cols>
    <col min="1" max="1" width="2.5" style="48" customWidth="1"/>
    <col min="2" max="2" width="9.83203125" style="275" customWidth="1"/>
    <col min="3" max="3" width="62" style="276" customWidth="1"/>
    <col min="4" max="4" width="79" style="277" customWidth="1"/>
    <col min="5" max="5" width="70.1640625" style="276" customWidth="1"/>
    <col min="6" max="7" width="70.1640625" style="48" customWidth="1"/>
    <col min="8" max="16384" width="11" style="48"/>
  </cols>
  <sheetData>
    <row r="1" spans="1:18" customFormat="1" ht="80.25" customHeight="1" x14ac:dyDescent="0.2">
      <c r="A1" s="258" t="e" vm="1">
        <v>#VALUE!</v>
      </c>
      <c r="B1" s="259"/>
      <c r="C1" s="260" t="s">
        <v>222</v>
      </c>
      <c r="D1" s="261"/>
      <c r="E1" s="261"/>
      <c r="F1" s="94"/>
      <c r="G1" s="94"/>
      <c r="H1" s="94"/>
      <c r="I1" s="94"/>
      <c r="J1" s="94"/>
      <c r="K1" s="94"/>
      <c r="L1" s="88"/>
      <c r="M1" s="88"/>
      <c r="N1" s="88"/>
      <c r="O1" s="88"/>
      <c r="P1" s="94"/>
      <c r="Q1" s="94"/>
      <c r="R1" s="94"/>
    </row>
    <row r="2" spans="1:18" ht="22" x14ac:dyDescent="0.2">
      <c r="B2" s="262" t="s">
        <v>146</v>
      </c>
      <c r="C2" s="263" t="s">
        <v>147</v>
      </c>
      <c r="D2" s="263" t="s">
        <v>149</v>
      </c>
      <c r="E2" s="264"/>
      <c r="F2" s="229" t="s">
        <v>223</v>
      </c>
      <c r="G2" s="257"/>
    </row>
    <row r="3" spans="1:18" ht="23" customHeight="1" x14ac:dyDescent="0.2">
      <c r="B3" s="265" t="s">
        <v>224</v>
      </c>
      <c r="C3" s="266"/>
      <c r="D3" s="266"/>
      <c r="E3" s="266"/>
      <c r="F3" s="255"/>
      <c r="G3" s="256"/>
    </row>
    <row r="4" spans="1:18" ht="21" x14ac:dyDescent="0.2">
      <c r="B4" s="267" t="s">
        <v>159</v>
      </c>
      <c r="C4" s="268"/>
      <c r="D4" s="268"/>
      <c r="E4" s="269">
        <v>1</v>
      </c>
      <c r="F4" s="234">
        <v>2</v>
      </c>
      <c r="G4" s="235">
        <v>3</v>
      </c>
    </row>
    <row r="5" spans="1:18" ht="34" x14ac:dyDescent="0.2">
      <c r="B5" s="98">
        <v>1</v>
      </c>
      <c r="C5" s="109" t="str">
        <f ca="1">'TATA KELOLA &amp; MANAJEMEN'!C5</f>
        <v>Apakah instansi anda sudah memiliki pedoman manajemen keamanan informasi?</v>
      </c>
      <c r="D5" s="270" t="s">
        <v>225</v>
      </c>
      <c r="E5" s="270" t="s">
        <v>226</v>
      </c>
      <c r="F5" s="109"/>
      <c r="G5" s="109"/>
    </row>
    <row r="6" spans="1:18" ht="51" x14ac:dyDescent="0.2">
      <c r="B6" s="100">
        <v>2</v>
      </c>
      <c r="C6" s="111" t="str">
        <f ca="1">'TATA KELOLA &amp; MANAJEMEN'!C6</f>
        <v>Apakah pedoman manajemen keamanan informasi sudah dikomunikasikan ke seluruh pegawai instansi?</v>
      </c>
      <c r="D6" s="271" t="s">
        <v>227</v>
      </c>
      <c r="E6" s="271" t="s">
        <v>228</v>
      </c>
      <c r="F6" s="111"/>
      <c r="G6" s="111"/>
    </row>
    <row r="7" spans="1:18" ht="68" x14ac:dyDescent="0.2">
      <c r="B7" s="98">
        <v>3</v>
      </c>
      <c r="C7" s="109" t="str">
        <f ca="1">'TATA KELOLA &amp; MANAJEMEN'!C7</f>
        <v>Apa saja ruang lingkup manajemen keamanan informasi pada pedoman manajemen keamanan informasi?</v>
      </c>
      <c r="D7" s="270" t="s">
        <v>229</v>
      </c>
      <c r="E7" s="270" t="s">
        <v>230</v>
      </c>
      <c r="F7" s="109"/>
      <c r="G7" s="109"/>
    </row>
    <row r="8" spans="1:18" ht="119" x14ac:dyDescent="0.2">
      <c r="B8" s="100">
        <v>4</v>
      </c>
      <c r="C8" s="111" t="str">
        <f ca="1">'TATA KELOLA &amp; MANAJEMEN'!C8</f>
        <v>Apakah pernah dilakukan identifikasi terkait isu internal keamanan informasi di dalam organisasi?</v>
      </c>
      <c r="D8" s="271" t="s">
        <v>231</v>
      </c>
      <c r="E8" s="271" t="s">
        <v>232</v>
      </c>
      <c r="F8" s="111" t="s">
        <v>233</v>
      </c>
      <c r="G8" s="111"/>
    </row>
    <row r="9" spans="1:18" ht="85" x14ac:dyDescent="0.2">
      <c r="B9" s="98">
        <v>5</v>
      </c>
      <c r="C9" s="109" t="str">
        <f ca="1">'TATA KELOLA &amp; MANAJEMEN'!C9</f>
        <v>Apakah pernah dilakukan identifikasi terkait isu eksternal keamanan informasi?</v>
      </c>
      <c r="D9" s="270" t="s">
        <v>234</v>
      </c>
      <c r="E9" s="270" t="s">
        <v>235</v>
      </c>
      <c r="F9" s="109"/>
      <c r="G9" s="109"/>
    </row>
    <row r="10" spans="1:18" ht="204" x14ac:dyDescent="0.2">
      <c r="B10" s="100">
        <v>6</v>
      </c>
      <c r="C10" s="111" t="str">
        <f ca="1">'TATA KELOLA &amp; MANAJEMEN'!C10</f>
        <v>Apakah sudah ada pembentukan tim koordinasi SPBE di instansi anda? Dalam bentuk / instrumen hukum apa penetapan tim koordinasi SPBE di instansi anda?</v>
      </c>
      <c r="D10" s="271" t="s">
        <v>712</v>
      </c>
      <c r="E10" s="271" t="s">
        <v>713</v>
      </c>
      <c r="F10" s="111"/>
      <c r="G10" s="111"/>
    </row>
    <row r="11" spans="1:18" ht="85" x14ac:dyDescent="0.2">
      <c r="B11" s="98">
        <v>7</v>
      </c>
      <c r="C11" s="109" t="str">
        <f ca="1">'TATA KELOLA &amp; MANAJEMEN'!C11</f>
        <v>Bagaimana metode dalam melakukan perencanaan (program kerja, dsb) keamanan SPBE?</v>
      </c>
      <c r="D11" s="270" t="s">
        <v>236</v>
      </c>
      <c r="E11" s="270" t="s">
        <v>237</v>
      </c>
      <c r="F11" s="109" t="s">
        <v>238</v>
      </c>
      <c r="G11" s="109"/>
    </row>
    <row r="12" spans="1:18" ht="51" x14ac:dyDescent="0.2">
      <c r="B12" s="100">
        <v>8</v>
      </c>
      <c r="C12" s="111" t="str">
        <f ca="1">'TATA KELOLA &amp; MANAJEMEN'!C12</f>
        <v>Apakah instansi anda sudah melakukan identifikasi risiko keamanan?</v>
      </c>
      <c r="D12" s="271" t="s">
        <v>239</v>
      </c>
      <c r="E12" s="271" t="s">
        <v>240</v>
      </c>
      <c r="F12" s="111" t="s">
        <v>241</v>
      </c>
      <c r="G12" s="111"/>
    </row>
    <row r="13" spans="1:18" ht="119" x14ac:dyDescent="0.2">
      <c r="B13" s="98">
        <v>9</v>
      </c>
      <c r="C13" s="109" t="str">
        <f ca="1">'TATA KELOLA &amp; MANAJEMEN'!C13</f>
        <v>Apakah instansi anda memiliki program kerja keamanan SPBE dan disusun berdaarka priortas?</v>
      </c>
      <c r="D13" s="270" t="s">
        <v>242</v>
      </c>
      <c r="E13" s="270" t="s">
        <v>243</v>
      </c>
      <c r="F13" s="109"/>
      <c r="G13" s="109"/>
    </row>
    <row r="14" spans="1:18" ht="68" x14ac:dyDescent="0.2">
      <c r="B14" s="100">
        <v>10</v>
      </c>
      <c r="C14" s="111" t="str">
        <f ca="1">'TATA KELOLA &amp; MANAJEMEN'!C14</f>
        <v>Apakah instansi anda sudah melakukan program kerja berupa edukasi keamanan SPBE?</v>
      </c>
      <c r="D14" s="271" t="s">
        <v>244</v>
      </c>
      <c r="E14" s="271" t="s">
        <v>245</v>
      </c>
      <c r="F14" s="111"/>
      <c r="G14" s="111"/>
    </row>
    <row r="15" spans="1:18" ht="51" x14ac:dyDescent="0.2">
      <c r="B15" s="98">
        <v>11</v>
      </c>
      <c r="C15" s="109" t="str">
        <f ca="1">'TATA KELOLA &amp; MANAJEMEN'!C15</f>
        <v>Apakah instansi anda sudah melakukan inventarisasi aset SPBE (data, informasi, aplikasi dan infrastuktur)?</v>
      </c>
      <c r="D15" s="270" t="s">
        <v>246</v>
      </c>
      <c r="E15" s="270" t="s">
        <v>247</v>
      </c>
      <c r="F15" s="109" t="s">
        <v>248</v>
      </c>
      <c r="G15" s="109"/>
    </row>
    <row r="16" spans="1:18" ht="51" x14ac:dyDescent="0.2">
      <c r="B16" s="100">
        <v>12</v>
      </c>
      <c r="C16" s="111" t="str">
        <f ca="1">'TATA KELOLA &amp; MANAJEMEN'!C16</f>
        <v>Apakah instansi anda sudah melakukan identifikasi kerentanan dan ancaman pada aset SPBE?</v>
      </c>
      <c r="D16" s="271" t="s">
        <v>249</v>
      </c>
      <c r="E16" s="271" t="s">
        <v>250</v>
      </c>
      <c r="F16" s="111" t="s">
        <v>248</v>
      </c>
      <c r="G16" s="111"/>
    </row>
    <row r="17" spans="2:7" ht="34" x14ac:dyDescent="0.2">
      <c r="B17" s="98">
        <v>13</v>
      </c>
      <c r="C17" s="109" t="str">
        <f ca="1">'TATA KELOLA &amp; MANAJEMEN'!C17</f>
        <v>Apakah instansi anda sudah melakukan penilaian risiko keamanan SPBE?</v>
      </c>
      <c r="D17" s="270" t="s">
        <v>251</v>
      </c>
      <c r="E17" s="270" t="s">
        <v>252</v>
      </c>
      <c r="F17" s="109" t="s">
        <v>253</v>
      </c>
      <c r="G17" s="109"/>
    </row>
    <row r="18" spans="2:7" ht="119" x14ac:dyDescent="0.2">
      <c r="B18" s="100">
        <v>14</v>
      </c>
      <c r="C18" s="111" t="str">
        <f ca="1">'TATA KELOLA &amp; MANAJEMEN'!C18</f>
        <v>Sebutkan program kerja keamanan SPBE yang terkait dengan peningkatan keamanan SPBE?
Atau sebutkan nomor progam kerja-nya yang merujuk pada jawaban point 9?</v>
      </c>
      <c r="D18" s="271" t="s">
        <v>254</v>
      </c>
      <c r="E18" s="271" t="s">
        <v>255</v>
      </c>
      <c r="F18" s="306" t="s">
        <v>835</v>
      </c>
      <c r="G18" s="111"/>
    </row>
    <row r="19" spans="2:7" ht="153" x14ac:dyDescent="0.2">
      <c r="B19" s="98">
        <v>15</v>
      </c>
      <c r="C19" s="109" t="str">
        <f ca="1">'TATA KELOLA &amp; MANAJEMEN'!C19</f>
        <v>Sebutkan standar teknis dan prosedur keamanan yang dimiliki instansi anda?</v>
      </c>
      <c r="D19" s="270" t="s">
        <v>256</v>
      </c>
      <c r="E19" s="270" t="s">
        <v>257</v>
      </c>
      <c r="F19" s="109"/>
      <c r="G19" s="109"/>
    </row>
    <row r="20" spans="2:7" ht="51" x14ac:dyDescent="0.2">
      <c r="B20" s="100">
        <v>16</v>
      </c>
      <c r="C20" s="111" t="str">
        <f ca="1">'TATA KELOLA &amp; MANAJEMEN'!C20</f>
        <v>Apakah instansi anda sudah pernah melakukan pengujian fungsi keamanan pada aplikasi dan infrastruktur SPBE?</v>
      </c>
      <c r="D20" s="271" t="s">
        <v>258</v>
      </c>
      <c r="E20" s="271" t="s">
        <v>259</v>
      </c>
      <c r="F20" s="111"/>
      <c r="G20" s="111"/>
    </row>
    <row r="21" spans="2:7" ht="170" x14ac:dyDescent="0.2">
      <c r="B21" s="98">
        <v>17</v>
      </c>
      <c r="C21" s="109" t="str">
        <f ca="1">'TATA KELOLA &amp; MANAJEMEN'!C21</f>
        <v>Bagamana instansi anda dalam melakukan penanganan insiden keamanan?</v>
      </c>
      <c r="D21" s="270" t="s">
        <v>260</v>
      </c>
      <c r="E21" s="270" t="s">
        <v>261</v>
      </c>
      <c r="F21" s="109"/>
      <c r="G21" s="109"/>
    </row>
    <row r="22" spans="2:7" ht="51" x14ac:dyDescent="0.2">
      <c r="B22" s="100">
        <v>18</v>
      </c>
      <c r="C22" s="111" t="str">
        <f ca="1">'TATA KELOLA &amp; MANAJEMEN'!C22</f>
        <v>Apakah instansi anda menetapkan dokumen perencanaan beserta jadwal target realisasi program kerja keamanan SPBE pada tahun ini?</v>
      </c>
      <c r="D22" s="271" t="s">
        <v>262</v>
      </c>
      <c r="E22" s="271" t="s">
        <v>263</v>
      </c>
      <c r="F22" s="111"/>
      <c r="G22" s="111"/>
    </row>
    <row r="23" spans="2:7" ht="34" x14ac:dyDescent="0.2">
      <c r="B23" s="98">
        <v>19</v>
      </c>
      <c r="C23" s="109" t="str">
        <f ca="1">'TATA KELOLA &amp; MANAJEMEN'!C23</f>
        <v>Bagaimana mekanisme pemenuhan SDM terkait keamanan SPBE?</v>
      </c>
      <c r="D23" s="270" t="s">
        <v>264</v>
      </c>
      <c r="E23" s="270"/>
      <c r="F23" s="109"/>
      <c r="G23" s="109"/>
    </row>
    <row r="24" spans="2:7" ht="85" x14ac:dyDescent="0.2">
      <c r="B24" s="100">
        <v>20</v>
      </c>
      <c r="C24" s="111" t="str">
        <f ca="1">'TATA KELOLA &amp; MANAJEMEN'!C24</f>
        <v>Apakah sudah dilakukan identifikasi kompetensi SDM terkait keamanan SPBE?</v>
      </c>
      <c r="D24" s="271" t="s">
        <v>265</v>
      </c>
      <c r="E24" s="271" t="s">
        <v>266</v>
      </c>
      <c r="F24" s="111"/>
      <c r="G24" s="111"/>
    </row>
    <row r="25" spans="2:7" ht="51" x14ac:dyDescent="0.2">
      <c r="B25" s="98">
        <v>21</v>
      </c>
      <c r="C25" s="109" t="str">
        <f ca="1">'TATA KELOLA &amp; MANAJEMEN'!C25</f>
        <v>Apakah instnsi anda memiliki dokumen terkait daftar personil keamanan SPBE yang dimiliki saat ini, serta kompetensi masing-masing personil?</v>
      </c>
      <c r="D25" s="270" t="s">
        <v>267</v>
      </c>
      <c r="E25" s="270" t="s">
        <v>268</v>
      </c>
      <c r="F25" s="109"/>
      <c r="G25" s="109"/>
    </row>
    <row r="26" spans="2:7" ht="102" x14ac:dyDescent="0.2">
      <c r="B26" s="100">
        <v>22</v>
      </c>
      <c r="C26" s="111" t="str">
        <f ca="1">'TATA KELOLA &amp; MANAJEMEN'!C26</f>
        <v>Bagaimana mekanisme peningkatan kompetensi SDM terkait keamanan SPBE?</v>
      </c>
      <c r="D26" s="271" t="s">
        <v>269</v>
      </c>
      <c r="E26" s="271" t="s">
        <v>270</v>
      </c>
      <c r="F26" s="111"/>
      <c r="G26" s="111"/>
    </row>
    <row r="27" spans="2:7" ht="34" x14ac:dyDescent="0.2">
      <c r="B27" s="98">
        <v>23</v>
      </c>
      <c r="C27" s="109" t="str">
        <f ca="1">'TATA KELOLA &amp; MANAJEMEN'!C27</f>
        <v>Bagaimana mekanisme penganggaran program kerja terkait keamanan SPBE?</v>
      </c>
      <c r="D27" s="270" t="s">
        <v>271</v>
      </c>
      <c r="E27" s="270" t="s">
        <v>272</v>
      </c>
      <c r="F27" s="109"/>
      <c r="G27" s="109"/>
    </row>
    <row r="28" spans="2:7" ht="68" x14ac:dyDescent="0.2">
      <c r="B28" s="100">
        <v>24</v>
      </c>
      <c r="C28" s="111" t="str">
        <f ca="1">'TATA KELOLA &amp; MANAJEMEN'!C28</f>
        <v>Apakah sudah dilakukan evaluasi kinerja manajemen keamanan SPBE? Jika sudah bagaimana mekanisme evaluasi kinerja yang dilakukaan? Lampirkan laporan kegiatan evaluasi kinerja.</v>
      </c>
      <c r="D28" s="271" t="s">
        <v>273</v>
      </c>
      <c r="E28" s="271" t="s">
        <v>274</v>
      </c>
      <c r="F28" s="111"/>
      <c r="G28" s="111"/>
    </row>
    <row r="29" spans="2:7" ht="68" x14ac:dyDescent="0.2">
      <c r="B29" s="98">
        <v>25</v>
      </c>
      <c r="C29" s="109" t="str">
        <f ca="1">'TATA KELOLA &amp; MANAJEMEN'!C29</f>
        <v>Apakah sudah dilakukan perbaikan pada manajemen keamanan SPBE? Jika sudah bagaimana mekanisme perbaikan yang dilakukan? Lampirkan laporan kegiatan perbaikan.</v>
      </c>
      <c r="D29" s="270" t="s">
        <v>275</v>
      </c>
      <c r="E29" s="270" t="s">
        <v>276</v>
      </c>
      <c r="F29" s="109"/>
      <c r="G29" s="109"/>
    </row>
    <row r="30" spans="2:7" ht="21" x14ac:dyDescent="0.2">
      <c r="B30" s="100">
        <v>26</v>
      </c>
      <c r="C30" s="103"/>
      <c r="D30" s="272"/>
      <c r="E30" s="272"/>
      <c r="F30" s="106"/>
      <c r="G30" s="107"/>
    </row>
    <row r="31" spans="2:7" ht="85" x14ac:dyDescent="0.2">
      <c r="B31" s="104" t="s">
        <v>521</v>
      </c>
      <c r="C31" s="97"/>
      <c r="D31" s="270" t="s">
        <v>277</v>
      </c>
      <c r="E31" s="270" t="s">
        <v>278</v>
      </c>
      <c r="F31" s="109" t="s">
        <v>279</v>
      </c>
      <c r="G31" s="109" t="s">
        <v>280</v>
      </c>
    </row>
    <row r="32" spans="2:7" ht="289" x14ac:dyDescent="0.2">
      <c r="B32" s="98">
        <v>27</v>
      </c>
      <c r="C32" s="102" t="s">
        <v>178</v>
      </c>
      <c r="D32" s="271" t="s">
        <v>281</v>
      </c>
      <c r="E32" s="271" t="s">
        <v>282</v>
      </c>
      <c r="F32" s="111" t="s">
        <v>283</v>
      </c>
      <c r="G32" s="111" t="s">
        <v>284</v>
      </c>
    </row>
    <row r="33" spans="2:7" ht="187" x14ac:dyDescent="0.2">
      <c r="B33" s="100">
        <v>28</v>
      </c>
      <c r="C33" s="103" t="s">
        <v>180</v>
      </c>
      <c r="D33" s="270" t="s">
        <v>285</v>
      </c>
      <c r="E33" s="270" t="s">
        <v>286</v>
      </c>
      <c r="F33" s="109" t="s">
        <v>287</v>
      </c>
      <c r="G33" s="109" t="s">
        <v>288</v>
      </c>
    </row>
    <row r="34" spans="2:7" ht="102" x14ac:dyDescent="0.2">
      <c r="B34" s="98">
        <v>29</v>
      </c>
      <c r="C34" s="102" t="s">
        <v>181</v>
      </c>
      <c r="D34" s="271" t="s">
        <v>289</v>
      </c>
      <c r="E34" s="271" t="s">
        <v>290</v>
      </c>
      <c r="F34" s="111" t="s">
        <v>291</v>
      </c>
      <c r="G34" s="111" t="s">
        <v>292</v>
      </c>
    </row>
    <row r="35" spans="2:7" ht="68" x14ac:dyDescent="0.2">
      <c r="B35" s="100">
        <v>30</v>
      </c>
      <c r="C35" s="103" t="s">
        <v>183</v>
      </c>
      <c r="D35" s="270" t="s">
        <v>293</v>
      </c>
      <c r="E35" s="270" t="s">
        <v>294</v>
      </c>
      <c r="F35" s="109" t="s">
        <v>295</v>
      </c>
      <c r="G35" s="109" t="s">
        <v>296</v>
      </c>
    </row>
    <row r="36" spans="2:7" ht="85" x14ac:dyDescent="0.2">
      <c r="B36" s="98">
        <v>31</v>
      </c>
      <c r="C36" s="102" t="s">
        <v>185</v>
      </c>
      <c r="D36" s="271" t="s">
        <v>297</v>
      </c>
      <c r="E36" s="271" t="s">
        <v>298</v>
      </c>
      <c r="F36" s="111" t="s">
        <v>299</v>
      </c>
      <c r="G36" s="111" t="s">
        <v>300</v>
      </c>
    </row>
    <row r="37" spans="2:7" ht="51" x14ac:dyDescent="0.2">
      <c r="B37" s="100">
        <v>32</v>
      </c>
      <c r="C37" s="103" t="s">
        <v>186</v>
      </c>
      <c r="D37" s="263" t="s">
        <v>149</v>
      </c>
      <c r="E37" s="264"/>
      <c r="F37" s="229" t="s">
        <v>223</v>
      </c>
      <c r="G37" s="257"/>
    </row>
    <row r="38" spans="2:7" ht="23" customHeight="1" x14ac:dyDescent="0.2">
      <c r="B38" s="273" t="s">
        <v>301</v>
      </c>
      <c r="C38" s="274"/>
      <c r="D38" s="274"/>
      <c r="E38" s="274"/>
      <c r="F38" s="230"/>
      <c r="G38" s="231"/>
    </row>
    <row r="39" spans="2:7" ht="21" x14ac:dyDescent="0.2">
      <c r="B39" s="267" t="str">
        <f>'FUNGSIONALITAS KINERJA - WEB'!B4</f>
        <v>Autentikasi</v>
      </c>
      <c r="C39" s="268"/>
      <c r="D39" s="268"/>
      <c r="E39" s="268"/>
      <c r="F39" s="112"/>
      <c r="G39" s="113"/>
    </row>
    <row r="40" spans="2:7" ht="34" x14ac:dyDescent="0.2">
      <c r="B40" s="108">
        <v>1</v>
      </c>
      <c r="C40" s="109" t="s">
        <v>188</v>
      </c>
      <c r="D40" s="270" t="s">
        <v>302</v>
      </c>
      <c r="E40" s="270" t="s">
        <v>303</v>
      </c>
      <c r="F40" s="109"/>
      <c r="G40" s="109"/>
    </row>
    <row r="41" spans="2:7" ht="68" x14ac:dyDescent="0.2">
      <c r="B41" s="100">
        <v>2</v>
      </c>
      <c r="C41" s="101" t="s">
        <v>715</v>
      </c>
      <c r="D41" s="271" t="s">
        <v>304</v>
      </c>
      <c r="E41" s="271" t="s">
        <v>305</v>
      </c>
      <c r="F41" s="111"/>
      <c r="G41" s="111"/>
    </row>
    <row r="42" spans="2:7" ht="51" x14ac:dyDescent="0.2">
      <c r="B42" s="108">
        <v>3</v>
      </c>
      <c r="C42" s="99" t="s">
        <v>716</v>
      </c>
      <c r="D42" s="270" t="s">
        <v>306</v>
      </c>
      <c r="E42" s="270" t="s">
        <v>307</v>
      </c>
      <c r="F42" s="109"/>
      <c r="G42" s="109"/>
    </row>
    <row r="43" spans="2:7" ht="51" x14ac:dyDescent="0.2">
      <c r="B43" s="100">
        <v>4</v>
      </c>
      <c r="C43" s="101" t="s">
        <v>191</v>
      </c>
      <c r="D43" s="271" t="s">
        <v>308</v>
      </c>
      <c r="E43" s="271" t="s">
        <v>309</v>
      </c>
      <c r="F43" s="111"/>
      <c r="G43" s="111"/>
    </row>
    <row r="44" spans="2:7" ht="51" x14ac:dyDescent="0.2">
      <c r="B44" s="108">
        <v>5</v>
      </c>
      <c r="C44" s="99" t="s">
        <v>717</v>
      </c>
      <c r="D44" s="270" t="s">
        <v>310</v>
      </c>
      <c r="E44" s="270" t="s">
        <v>311</v>
      </c>
      <c r="F44" s="109"/>
      <c r="G44" s="109"/>
    </row>
    <row r="45" spans="2:7" ht="51" x14ac:dyDescent="0.2">
      <c r="B45" s="100">
        <v>6</v>
      </c>
      <c r="C45" s="101" t="s">
        <v>718</v>
      </c>
      <c r="D45" s="271" t="s">
        <v>312</v>
      </c>
      <c r="E45" s="271" t="s">
        <v>313</v>
      </c>
      <c r="F45" s="111"/>
      <c r="G45" s="111"/>
    </row>
    <row r="46" spans="2:7" ht="34" x14ac:dyDescent="0.2">
      <c r="B46" s="108">
        <v>7</v>
      </c>
      <c r="C46" s="99" t="s">
        <v>719</v>
      </c>
      <c r="D46" s="270" t="s">
        <v>314</v>
      </c>
      <c r="E46" s="270" t="s">
        <v>315</v>
      </c>
      <c r="F46" s="109"/>
      <c r="G46" s="109"/>
    </row>
    <row r="47" spans="2:7" ht="21" x14ac:dyDescent="0.2">
      <c r="B47" s="104" t="s">
        <v>192</v>
      </c>
      <c r="C47" s="206"/>
      <c r="D47" s="268"/>
      <c r="E47" s="268"/>
      <c r="F47" s="112"/>
      <c r="G47" s="113"/>
    </row>
    <row r="48" spans="2:7" ht="85" x14ac:dyDescent="0.2">
      <c r="B48" s="98">
        <v>8</v>
      </c>
      <c r="C48" s="99" t="s">
        <v>720</v>
      </c>
      <c r="D48" s="270" t="s">
        <v>316</v>
      </c>
      <c r="E48" s="270" t="s">
        <v>779</v>
      </c>
      <c r="F48" s="109"/>
      <c r="G48" s="109"/>
    </row>
    <row r="49" spans="2:7" ht="116.25" customHeight="1" x14ac:dyDescent="0.2">
      <c r="B49" s="100">
        <v>9</v>
      </c>
      <c r="C49" s="101" t="s">
        <v>317</v>
      </c>
      <c r="D49" s="271" t="s">
        <v>318</v>
      </c>
      <c r="E49" s="271" t="s">
        <v>319</v>
      </c>
      <c r="F49" s="111"/>
      <c r="G49" s="111"/>
    </row>
    <row r="50" spans="2:7" ht="68" x14ac:dyDescent="0.2">
      <c r="B50" s="98">
        <v>10</v>
      </c>
      <c r="C50" s="99" t="s">
        <v>721</v>
      </c>
      <c r="D50" s="270" t="s">
        <v>320</v>
      </c>
      <c r="E50" s="270" t="s">
        <v>321</v>
      </c>
      <c r="F50" s="109"/>
      <c r="G50" s="109"/>
    </row>
    <row r="51" spans="2:7" ht="51" x14ac:dyDescent="0.2">
      <c r="B51" s="100">
        <v>11</v>
      </c>
      <c r="C51" s="101" t="s">
        <v>722</v>
      </c>
      <c r="D51" s="271" t="s">
        <v>322</v>
      </c>
      <c r="E51" s="271" t="s">
        <v>323</v>
      </c>
      <c r="F51" s="111"/>
      <c r="G51" s="111"/>
    </row>
    <row r="52" spans="2:7" ht="34" x14ac:dyDescent="0.2">
      <c r="B52" s="98">
        <v>12</v>
      </c>
      <c r="C52" s="99" t="s">
        <v>194</v>
      </c>
      <c r="D52" s="270" t="s">
        <v>780</v>
      </c>
      <c r="E52" s="270" t="s">
        <v>324</v>
      </c>
      <c r="F52" s="109"/>
      <c r="G52" s="109"/>
    </row>
    <row r="53" spans="2:7" ht="34" x14ac:dyDescent="0.2">
      <c r="B53" s="100">
        <v>13</v>
      </c>
      <c r="C53" s="101" t="s">
        <v>195</v>
      </c>
      <c r="D53" s="271" t="s">
        <v>325</v>
      </c>
      <c r="E53" s="271" t="s">
        <v>326</v>
      </c>
      <c r="F53" s="111"/>
      <c r="G53" s="111"/>
    </row>
    <row r="54" spans="2:7" ht="68" x14ac:dyDescent="0.2">
      <c r="B54" s="98">
        <v>14</v>
      </c>
      <c r="C54" s="99" t="s">
        <v>196</v>
      </c>
      <c r="D54" s="270" t="s">
        <v>781</v>
      </c>
      <c r="E54" s="270" t="s">
        <v>327</v>
      </c>
      <c r="F54" s="109" t="s">
        <v>782</v>
      </c>
      <c r="G54" s="109" t="s">
        <v>783</v>
      </c>
    </row>
    <row r="55" spans="2:7" ht="21" x14ac:dyDescent="0.2">
      <c r="B55" s="104" t="s">
        <v>197</v>
      </c>
      <c r="C55" s="206"/>
      <c r="D55" s="268"/>
      <c r="E55" s="268"/>
      <c r="F55" s="112"/>
      <c r="G55" s="113"/>
    </row>
    <row r="56" spans="2:7" ht="85" x14ac:dyDescent="0.2">
      <c r="B56" s="98">
        <v>15</v>
      </c>
      <c r="C56" s="99" t="s">
        <v>723</v>
      </c>
      <c r="D56" s="270" t="s">
        <v>328</v>
      </c>
      <c r="E56" s="270" t="s">
        <v>329</v>
      </c>
      <c r="F56" s="109"/>
      <c r="G56" s="109"/>
    </row>
    <row r="57" spans="2:7" ht="102" x14ac:dyDescent="0.2">
      <c r="B57" s="100">
        <v>16</v>
      </c>
      <c r="C57" s="101" t="s">
        <v>724</v>
      </c>
      <c r="D57" s="271" t="s">
        <v>330</v>
      </c>
      <c r="E57" s="271" t="s">
        <v>331</v>
      </c>
      <c r="F57" s="111"/>
      <c r="G57" s="111"/>
    </row>
    <row r="58" spans="2:7" ht="119" x14ac:dyDescent="0.2">
      <c r="B58" s="98">
        <v>17</v>
      </c>
      <c r="C58" s="99" t="s">
        <v>725</v>
      </c>
      <c r="D58" s="270" t="s">
        <v>332</v>
      </c>
      <c r="E58" s="270" t="s">
        <v>333</v>
      </c>
      <c r="F58" s="109"/>
      <c r="G58" s="109"/>
    </row>
    <row r="59" spans="2:7" ht="119" x14ac:dyDescent="0.2">
      <c r="B59" s="100">
        <v>18</v>
      </c>
      <c r="C59" s="101" t="s">
        <v>726</v>
      </c>
      <c r="D59" s="271" t="s">
        <v>334</v>
      </c>
      <c r="E59" s="271" t="s">
        <v>335</v>
      </c>
      <c r="F59" s="111"/>
      <c r="G59" s="111"/>
    </row>
    <row r="60" spans="2:7" ht="21" x14ac:dyDescent="0.2">
      <c r="B60" s="104" t="s">
        <v>199</v>
      </c>
      <c r="C60" s="206"/>
      <c r="D60" s="268"/>
      <c r="E60" s="268"/>
      <c r="F60" s="112"/>
      <c r="G60" s="113"/>
    </row>
    <row r="61" spans="2:7" ht="136" x14ac:dyDescent="0.2">
      <c r="B61" s="98">
        <v>19</v>
      </c>
      <c r="C61" s="99" t="s">
        <v>727</v>
      </c>
      <c r="D61" s="270" t="s">
        <v>784</v>
      </c>
      <c r="E61" s="270" t="s">
        <v>336</v>
      </c>
      <c r="F61" s="109"/>
      <c r="G61" s="109"/>
    </row>
    <row r="62" spans="2:7" ht="102" x14ac:dyDescent="0.2">
      <c r="B62" s="100">
        <v>20</v>
      </c>
      <c r="C62" s="101" t="s">
        <v>728</v>
      </c>
      <c r="D62" s="271" t="s">
        <v>785</v>
      </c>
      <c r="E62" s="271" t="s">
        <v>337</v>
      </c>
      <c r="F62" s="111"/>
      <c r="G62" s="111"/>
    </row>
    <row r="63" spans="2:7" ht="85" x14ac:dyDescent="0.2">
      <c r="B63" s="98">
        <v>21</v>
      </c>
      <c r="C63" s="99" t="s">
        <v>729</v>
      </c>
      <c r="D63" s="270" t="s">
        <v>786</v>
      </c>
      <c r="E63" s="270" t="s">
        <v>338</v>
      </c>
      <c r="F63" s="109"/>
      <c r="G63" s="109"/>
    </row>
    <row r="64" spans="2:7" ht="68" x14ac:dyDescent="0.2">
      <c r="B64" s="100">
        <v>22</v>
      </c>
      <c r="C64" s="101" t="s">
        <v>730</v>
      </c>
      <c r="D64" s="271" t="s">
        <v>787</v>
      </c>
      <c r="E64" s="271" t="s">
        <v>339</v>
      </c>
      <c r="F64" s="111"/>
      <c r="G64" s="111"/>
    </row>
    <row r="65" spans="2:7" ht="68" x14ac:dyDescent="0.2">
      <c r="B65" s="98">
        <v>23</v>
      </c>
      <c r="C65" s="99" t="s">
        <v>731</v>
      </c>
      <c r="D65" s="270" t="s">
        <v>788</v>
      </c>
      <c r="E65" s="270" t="s">
        <v>340</v>
      </c>
      <c r="F65" s="109"/>
      <c r="G65" s="109"/>
    </row>
    <row r="66" spans="2:7" ht="68" x14ac:dyDescent="0.2">
      <c r="B66" s="100">
        <v>24</v>
      </c>
      <c r="C66" s="101" t="s">
        <v>732</v>
      </c>
      <c r="D66" s="271" t="s">
        <v>789</v>
      </c>
      <c r="E66" s="271" t="s">
        <v>341</v>
      </c>
      <c r="F66" s="111"/>
      <c r="G66" s="111"/>
    </row>
    <row r="67" spans="2:7" ht="68" x14ac:dyDescent="0.2">
      <c r="B67" s="98">
        <v>25</v>
      </c>
      <c r="C67" s="99" t="s">
        <v>733</v>
      </c>
      <c r="D67" s="270" t="s">
        <v>790</v>
      </c>
      <c r="E67" s="270" t="s">
        <v>342</v>
      </c>
      <c r="F67" s="109"/>
      <c r="G67" s="109"/>
    </row>
    <row r="68" spans="2:7" ht="68" x14ac:dyDescent="0.2">
      <c r="B68" s="100">
        <v>26</v>
      </c>
      <c r="C68" s="101" t="s">
        <v>734</v>
      </c>
      <c r="D68" s="271" t="s">
        <v>343</v>
      </c>
      <c r="E68" s="271" t="s">
        <v>344</v>
      </c>
      <c r="F68" s="111"/>
      <c r="G68" s="111"/>
    </row>
    <row r="69" spans="2:7" ht="21" x14ac:dyDescent="0.2">
      <c r="B69" s="104" t="s">
        <v>201</v>
      </c>
      <c r="C69" s="206"/>
      <c r="D69" s="268"/>
      <c r="E69" s="268"/>
      <c r="F69" s="112"/>
      <c r="G69" s="113"/>
    </row>
    <row r="70" spans="2:7" ht="409.6" x14ac:dyDescent="0.2">
      <c r="B70" s="98">
        <v>27</v>
      </c>
      <c r="C70" s="99" t="s">
        <v>735</v>
      </c>
      <c r="D70" s="270" t="s">
        <v>792</v>
      </c>
      <c r="E70" s="270" t="s">
        <v>793</v>
      </c>
      <c r="F70" s="109" t="s">
        <v>794</v>
      </c>
      <c r="G70" s="109" t="s">
        <v>791</v>
      </c>
    </row>
    <row r="71" spans="2:7" ht="170" x14ac:dyDescent="0.2">
      <c r="B71" s="100">
        <v>28</v>
      </c>
      <c r="C71" s="101" t="s">
        <v>736</v>
      </c>
      <c r="D71" s="271" t="s">
        <v>795</v>
      </c>
      <c r="E71" s="271" t="s">
        <v>345</v>
      </c>
      <c r="F71" s="111" t="s">
        <v>346</v>
      </c>
      <c r="G71" s="111"/>
    </row>
    <row r="72" spans="2:7" ht="136" x14ac:dyDescent="0.2">
      <c r="B72" s="98">
        <v>29</v>
      </c>
      <c r="C72" s="99" t="s">
        <v>203</v>
      </c>
      <c r="D72" s="270" t="s">
        <v>796</v>
      </c>
      <c r="E72" s="270" t="s">
        <v>347</v>
      </c>
      <c r="F72" s="109" t="s">
        <v>348</v>
      </c>
      <c r="G72" s="109"/>
    </row>
    <row r="73" spans="2:7" ht="153" x14ac:dyDescent="0.2">
      <c r="B73" s="100">
        <v>30</v>
      </c>
      <c r="C73" s="101" t="s">
        <v>737</v>
      </c>
      <c r="D73" s="271" t="s">
        <v>797</v>
      </c>
      <c r="E73" s="271" t="s">
        <v>349</v>
      </c>
      <c r="F73" s="111" t="s">
        <v>350</v>
      </c>
      <c r="G73" s="111"/>
    </row>
    <row r="74" spans="2:7" ht="21" x14ac:dyDescent="0.2">
      <c r="B74" s="104" t="s">
        <v>204</v>
      </c>
      <c r="C74" s="206"/>
      <c r="D74" s="268"/>
      <c r="E74" s="268"/>
      <c r="F74" s="112"/>
      <c r="G74" s="113"/>
    </row>
    <row r="75" spans="2:7" ht="51" x14ac:dyDescent="0.2">
      <c r="B75" s="98">
        <v>31</v>
      </c>
      <c r="C75" s="99" t="s">
        <v>738</v>
      </c>
      <c r="D75" s="270" t="s">
        <v>351</v>
      </c>
      <c r="E75" s="270" t="s">
        <v>352</v>
      </c>
      <c r="F75" s="108"/>
      <c r="G75" s="109"/>
    </row>
    <row r="76" spans="2:7" ht="255" x14ac:dyDescent="0.2">
      <c r="B76" s="100">
        <v>32</v>
      </c>
      <c r="C76" s="101" t="s">
        <v>739</v>
      </c>
      <c r="D76" s="271" t="s">
        <v>798</v>
      </c>
      <c r="E76" s="271" t="s">
        <v>800</v>
      </c>
      <c r="F76" s="111" t="s">
        <v>799</v>
      </c>
      <c r="G76" s="111"/>
    </row>
    <row r="77" spans="2:7" ht="119" x14ac:dyDescent="0.2">
      <c r="B77" s="98">
        <v>33</v>
      </c>
      <c r="C77" s="99" t="s">
        <v>740</v>
      </c>
      <c r="D77" s="270" t="s">
        <v>802</v>
      </c>
      <c r="E77" s="270" t="s">
        <v>801</v>
      </c>
      <c r="F77" s="109" t="s">
        <v>803</v>
      </c>
      <c r="G77" s="109" t="s">
        <v>804</v>
      </c>
    </row>
    <row r="78" spans="2:7" ht="312.75" customHeight="1" x14ac:dyDescent="0.2">
      <c r="B78" s="100">
        <v>34</v>
      </c>
      <c r="C78" s="101" t="s">
        <v>741</v>
      </c>
      <c r="D78" s="271" t="s">
        <v>353</v>
      </c>
      <c r="E78" s="271" t="s">
        <v>778</v>
      </c>
      <c r="F78" s="110"/>
      <c r="G78" s="111"/>
    </row>
    <row r="79" spans="2:7" ht="51" x14ac:dyDescent="0.2">
      <c r="B79" s="98">
        <v>35</v>
      </c>
      <c r="C79" s="99" t="s">
        <v>742</v>
      </c>
      <c r="D79" s="270" t="s">
        <v>354</v>
      </c>
      <c r="E79" s="270" t="s">
        <v>807</v>
      </c>
      <c r="F79" s="108"/>
      <c r="G79" s="109"/>
    </row>
    <row r="80" spans="2:7" ht="34" x14ac:dyDescent="0.2">
      <c r="B80" s="100">
        <v>36</v>
      </c>
      <c r="C80" s="101" t="s">
        <v>743</v>
      </c>
      <c r="D80" s="271" t="s">
        <v>806</v>
      </c>
      <c r="E80" s="271" t="s">
        <v>808</v>
      </c>
      <c r="F80" s="111" t="s">
        <v>809</v>
      </c>
      <c r="G80" s="111"/>
    </row>
    <row r="81" spans="2:7" ht="51" x14ac:dyDescent="0.2">
      <c r="B81" s="98">
        <v>37</v>
      </c>
      <c r="C81" s="99" t="s">
        <v>744</v>
      </c>
      <c r="D81" s="270" t="s">
        <v>805</v>
      </c>
      <c r="E81" s="270" t="s">
        <v>355</v>
      </c>
      <c r="F81" s="108"/>
      <c r="G81" s="109"/>
    </row>
    <row r="82" spans="2:7" ht="21" x14ac:dyDescent="0.2">
      <c r="B82" s="104" t="s">
        <v>206</v>
      </c>
      <c r="C82" s="206"/>
      <c r="D82" s="268"/>
      <c r="E82" s="268"/>
      <c r="F82" s="112"/>
      <c r="G82" s="113"/>
    </row>
    <row r="83" spans="2:7" ht="51" x14ac:dyDescent="0.2">
      <c r="B83" s="98">
        <v>38</v>
      </c>
      <c r="C83" s="99" t="s">
        <v>207</v>
      </c>
      <c r="D83" s="270" t="s">
        <v>356</v>
      </c>
      <c r="E83" s="270" t="s">
        <v>357</v>
      </c>
      <c r="F83" s="109"/>
      <c r="G83" s="109"/>
    </row>
    <row r="84" spans="2:7" ht="68" x14ac:dyDescent="0.2">
      <c r="B84" s="100">
        <v>39</v>
      </c>
      <c r="C84" s="101" t="s">
        <v>358</v>
      </c>
      <c r="D84" s="271" t="s">
        <v>810</v>
      </c>
      <c r="E84" s="271" t="s">
        <v>359</v>
      </c>
      <c r="F84" s="111"/>
      <c r="G84" s="111"/>
    </row>
    <row r="85" spans="2:7" ht="107.25" customHeight="1" x14ac:dyDescent="0.2">
      <c r="B85" s="98">
        <v>40</v>
      </c>
      <c r="C85" s="99" t="s">
        <v>360</v>
      </c>
      <c r="D85" s="270" t="s">
        <v>811</v>
      </c>
      <c r="E85" s="270" t="s">
        <v>361</v>
      </c>
      <c r="F85" s="109"/>
      <c r="G85" s="109"/>
    </row>
    <row r="86" spans="2:7" ht="125.25" customHeight="1" x14ac:dyDescent="0.2">
      <c r="B86" s="100">
        <v>41</v>
      </c>
      <c r="C86" s="101" t="s">
        <v>745</v>
      </c>
      <c r="D86" s="271" t="s">
        <v>812</v>
      </c>
      <c r="E86" s="271" t="s">
        <v>362</v>
      </c>
      <c r="F86" s="111" t="s">
        <v>363</v>
      </c>
      <c r="G86" s="111"/>
    </row>
    <row r="87" spans="2:7" ht="34" x14ac:dyDescent="0.2">
      <c r="B87" s="98">
        <v>42</v>
      </c>
      <c r="C87" s="99" t="s">
        <v>364</v>
      </c>
      <c r="D87" s="270" t="s">
        <v>365</v>
      </c>
      <c r="E87" s="270" t="s">
        <v>366</v>
      </c>
      <c r="F87" s="109"/>
      <c r="G87" s="109"/>
    </row>
    <row r="88" spans="2:7" ht="68" x14ac:dyDescent="0.2">
      <c r="B88" s="100">
        <v>43</v>
      </c>
      <c r="C88" s="101" t="s">
        <v>367</v>
      </c>
      <c r="D88" s="271" t="s">
        <v>368</v>
      </c>
      <c r="E88" s="271" t="s">
        <v>369</v>
      </c>
      <c r="F88" s="111"/>
      <c r="G88" s="111"/>
    </row>
    <row r="89" spans="2:7" ht="85" x14ac:dyDescent="0.2">
      <c r="B89" s="98">
        <v>44</v>
      </c>
      <c r="C89" s="99" t="s">
        <v>746</v>
      </c>
      <c r="D89" s="270" t="s">
        <v>370</v>
      </c>
      <c r="E89" s="270" t="s">
        <v>371</v>
      </c>
      <c r="F89" s="109"/>
      <c r="G89" s="109"/>
    </row>
    <row r="90" spans="2:7" ht="21" x14ac:dyDescent="0.2">
      <c r="B90" s="104" t="s">
        <v>209</v>
      </c>
      <c r="C90" s="206"/>
      <c r="D90" s="268"/>
      <c r="E90" s="268"/>
      <c r="F90" s="112"/>
      <c r="G90" s="113"/>
    </row>
    <row r="91" spans="2:7" ht="85" x14ac:dyDescent="0.2">
      <c r="B91" s="98">
        <v>45</v>
      </c>
      <c r="C91" s="99" t="s">
        <v>747</v>
      </c>
      <c r="D91" s="270" t="s">
        <v>372</v>
      </c>
      <c r="E91" s="270" t="s">
        <v>373</v>
      </c>
      <c r="F91" s="109"/>
      <c r="G91" s="109"/>
    </row>
    <row r="92" spans="2:7" ht="51" x14ac:dyDescent="0.2">
      <c r="B92" s="100">
        <v>46</v>
      </c>
      <c r="C92" s="101" t="s">
        <v>748</v>
      </c>
      <c r="D92" s="271" t="s">
        <v>374</v>
      </c>
      <c r="E92" s="271" t="s">
        <v>375</v>
      </c>
      <c r="F92" s="111"/>
      <c r="G92" s="111"/>
    </row>
    <row r="93" spans="2:7" ht="102" x14ac:dyDescent="0.2">
      <c r="B93" s="98">
        <v>47</v>
      </c>
      <c r="C93" s="99" t="s">
        <v>749</v>
      </c>
      <c r="D93" s="270" t="s">
        <v>376</v>
      </c>
      <c r="E93" s="270" t="s">
        <v>377</v>
      </c>
      <c r="F93" s="109"/>
      <c r="G93" s="109"/>
    </row>
    <row r="94" spans="2:7" ht="85" x14ac:dyDescent="0.2">
      <c r="B94" s="100">
        <v>48</v>
      </c>
      <c r="C94" s="101" t="s">
        <v>750</v>
      </c>
      <c r="D94" s="271" t="s">
        <v>378</v>
      </c>
      <c r="E94" s="271" t="s">
        <v>379</v>
      </c>
      <c r="F94" s="111"/>
      <c r="G94" s="111"/>
    </row>
    <row r="95" spans="2:7" ht="21" x14ac:dyDescent="0.2">
      <c r="B95" s="104" t="s">
        <v>211</v>
      </c>
      <c r="C95" s="206"/>
      <c r="D95" s="268"/>
      <c r="E95" s="268"/>
      <c r="F95" s="112"/>
      <c r="G95" s="113"/>
    </row>
    <row r="96" spans="2:7" ht="68" x14ac:dyDescent="0.2">
      <c r="B96" s="98">
        <v>49</v>
      </c>
      <c r="C96" s="99" t="s">
        <v>751</v>
      </c>
      <c r="D96" s="270" t="s">
        <v>380</v>
      </c>
      <c r="E96" s="270" t="s">
        <v>381</v>
      </c>
      <c r="F96" s="109"/>
      <c r="G96" s="109"/>
    </row>
    <row r="97" spans="2:7" ht="68" x14ac:dyDescent="0.2">
      <c r="B97" s="100">
        <v>50</v>
      </c>
      <c r="C97" s="101" t="s">
        <v>752</v>
      </c>
      <c r="D97" s="271" t="s">
        <v>382</v>
      </c>
      <c r="E97" s="271" t="s">
        <v>383</v>
      </c>
      <c r="F97" s="111"/>
      <c r="G97" s="111"/>
    </row>
    <row r="98" spans="2:7" ht="51" x14ac:dyDescent="0.2">
      <c r="B98" s="98">
        <v>51</v>
      </c>
      <c r="C98" s="99" t="s">
        <v>753</v>
      </c>
      <c r="D98" s="270" t="s">
        <v>384</v>
      </c>
      <c r="E98" s="270" t="s">
        <v>385</v>
      </c>
      <c r="F98" s="109"/>
      <c r="G98" s="109"/>
    </row>
    <row r="99" spans="2:7" ht="34" x14ac:dyDescent="0.2">
      <c r="B99" s="100">
        <v>52</v>
      </c>
      <c r="C99" s="101" t="s">
        <v>754</v>
      </c>
      <c r="D99" s="271" t="s">
        <v>386</v>
      </c>
      <c r="E99" s="271" t="s">
        <v>387</v>
      </c>
      <c r="F99" s="111"/>
      <c r="G99" s="111"/>
    </row>
    <row r="100" spans="2:7" ht="34" x14ac:dyDescent="0.2">
      <c r="B100" s="98">
        <v>53</v>
      </c>
      <c r="C100" s="99" t="s">
        <v>755</v>
      </c>
      <c r="D100" s="270" t="s">
        <v>388</v>
      </c>
      <c r="E100" s="270" t="s">
        <v>389</v>
      </c>
      <c r="F100" s="109"/>
      <c r="G100" s="109"/>
    </row>
    <row r="101" spans="2:7" ht="21" x14ac:dyDescent="0.2">
      <c r="B101" s="104" t="s">
        <v>213</v>
      </c>
      <c r="C101" s="206"/>
      <c r="D101" s="268"/>
      <c r="E101" s="268"/>
      <c r="F101" s="112"/>
      <c r="G101" s="113"/>
    </row>
    <row r="102" spans="2:7" ht="51" x14ac:dyDescent="0.2">
      <c r="B102" s="98">
        <v>54</v>
      </c>
      <c r="C102" s="99" t="s">
        <v>756</v>
      </c>
      <c r="D102" s="270" t="s">
        <v>390</v>
      </c>
      <c r="E102" s="270" t="s">
        <v>391</v>
      </c>
      <c r="F102" s="109"/>
      <c r="G102" s="109"/>
    </row>
    <row r="103" spans="2:7" ht="102" x14ac:dyDescent="0.2">
      <c r="B103" s="100">
        <v>55</v>
      </c>
      <c r="C103" s="101" t="s">
        <v>757</v>
      </c>
      <c r="D103" s="271" t="s">
        <v>392</v>
      </c>
      <c r="E103" s="271" t="s">
        <v>391</v>
      </c>
      <c r="F103" s="111"/>
      <c r="G103" s="111"/>
    </row>
    <row r="104" spans="2:7" ht="68" x14ac:dyDescent="0.2">
      <c r="B104" s="98">
        <v>56</v>
      </c>
      <c r="C104" s="99" t="s">
        <v>758</v>
      </c>
      <c r="D104" s="270" t="s">
        <v>393</v>
      </c>
      <c r="E104" s="270" t="s">
        <v>394</v>
      </c>
      <c r="F104" s="109"/>
      <c r="G104" s="109"/>
    </row>
    <row r="105" spans="2:7" ht="68" x14ac:dyDescent="0.2">
      <c r="B105" s="100">
        <v>57</v>
      </c>
      <c r="C105" s="101" t="s">
        <v>759</v>
      </c>
      <c r="D105" s="271" t="s">
        <v>395</v>
      </c>
      <c r="E105" s="271" t="s">
        <v>396</v>
      </c>
      <c r="F105" s="111"/>
      <c r="G105" s="111"/>
    </row>
    <row r="106" spans="2:7" ht="85" x14ac:dyDescent="0.2">
      <c r="B106" s="98">
        <v>58</v>
      </c>
      <c r="C106" s="99" t="s">
        <v>760</v>
      </c>
      <c r="D106" s="270" t="s">
        <v>397</v>
      </c>
      <c r="E106" s="270" t="s">
        <v>398</v>
      </c>
      <c r="F106" s="109"/>
      <c r="G106" s="109"/>
    </row>
    <row r="107" spans="2:7" ht="21" x14ac:dyDescent="0.2">
      <c r="B107" s="104" t="s">
        <v>215</v>
      </c>
      <c r="C107" s="206"/>
      <c r="D107" s="268"/>
      <c r="E107" s="268"/>
      <c r="F107" s="112"/>
      <c r="G107" s="113"/>
    </row>
    <row r="108" spans="2:7" ht="85" x14ac:dyDescent="0.2">
      <c r="B108" s="98">
        <v>59</v>
      </c>
      <c r="C108" s="99" t="s">
        <v>761</v>
      </c>
      <c r="D108" s="270" t="s">
        <v>399</v>
      </c>
      <c r="E108" s="270" t="s">
        <v>400</v>
      </c>
      <c r="F108" s="109"/>
      <c r="G108" s="109"/>
    </row>
    <row r="109" spans="2:7" ht="102" x14ac:dyDescent="0.2">
      <c r="B109" s="100">
        <v>60</v>
      </c>
      <c r="C109" s="101" t="s">
        <v>762</v>
      </c>
      <c r="D109" s="271" t="s">
        <v>401</v>
      </c>
      <c r="E109" s="271" t="s">
        <v>402</v>
      </c>
      <c r="F109" s="111"/>
      <c r="G109" s="111"/>
    </row>
    <row r="110" spans="2:7" ht="85" x14ac:dyDescent="0.2">
      <c r="B110" s="98">
        <v>61</v>
      </c>
      <c r="C110" s="99" t="s">
        <v>763</v>
      </c>
      <c r="D110" s="270" t="s">
        <v>403</v>
      </c>
      <c r="E110" s="270" t="s">
        <v>404</v>
      </c>
      <c r="F110" s="109"/>
      <c r="G110" s="109"/>
    </row>
    <row r="111" spans="2:7" ht="102" x14ac:dyDescent="0.2">
      <c r="B111" s="100">
        <v>62</v>
      </c>
      <c r="C111" s="101" t="s">
        <v>764</v>
      </c>
      <c r="D111" s="271" t="s">
        <v>405</v>
      </c>
      <c r="E111" s="271" t="s">
        <v>406</v>
      </c>
      <c r="F111" s="111"/>
      <c r="G111" s="111"/>
    </row>
    <row r="112" spans="2:7" ht="85" x14ac:dyDescent="0.2">
      <c r="B112" s="98">
        <v>63</v>
      </c>
      <c r="C112" s="99" t="s">
        <v>765</v>
      </c>
      <c r="D112" s="270" t="s">
        <v>407</v>
      </c>
      <c r="E112" s="270" t="s">
        <v>408</v>
      </c>
      <c r="F112" s="109"/>
      <c r="G112" s="109"/>
    </row>
    <row r="113" spans="2:7" ht="21" x14ac:dyDescent="0.2">
      <c r="B113" s="208" t="s">
        <v>217</v>
      </c>
      <c r="C113" s="206"/>
      <c r="D113" s="268"/>
      <c r="E113" s="268"/>
      <c r="F113" s="112"/>
      <c r="G113" s="113"/>
    </row>
    <row r="114" spans="2:7" ht="51" x14ac:dyDescent="0.2">
      <c r="B114" s="98">
        <v>64</v>
      </c>
      <c r="C114" s="99" t="s">
        <v>766</v>
      </c>
      <c r="D114" s="270" t="s">
        <v>409</v>
      </c>
      <c r="E114" s="270" t="s">
        <v>410</v>
      </c>
      <c r="F114" s="109"/>
      <c r="G114" s="109"/>
    </row>
    <row r="115" spans="2:7" ht="68" x14ac:dyDescent="0.2">
      <c r="B115" s="100">
        <v>65</v>
      </c>
      <c r="C115" s="101" t="s">
        <v>767</v>
      </c>
      <c r="D115" s="271" t="s">
        <v>411</v>
      </c>
      <c r="E115" s="271" t="s">
        <v>412</v>
      </c>
      <c r="F115" s="111"/>
      <c r="G115" s="111"/>
    </row>
    <row r="116" spans="2:7" ht="68" x14ac:dyDescent="0.2">
      <c r="B116" s="98">
        <v>66</v>
      </c>
      <c r="C116" s="99" t="s">
        <v>768</v>
      </c>
      <c r="D116" s="270" t="s">
        <v>413</v>
      </c>
      <c r="E116" s="270" t="s">
        <v>414</v>
      </c>
      <c r="F116" s="109"/>
      <c r="G116" s="109"/>
    </row>
    <row r="117" spans="2:7" ht="68" x14ac:dyDescent="0.2">
      <c r="B117" s="100">
        <v>67</v>
      </c>
      <c r="C117" s="101" t="s">
        <v>769</v>
      </c>
      <c r="D117" s="271" t="s">
        <v>415</v>
      </c>
      <c r="E117" s="271" t="s">
        <v>416</v>
      </c>
      <c r="F117" s="111"/>
      <c r="G117" s="111"/>
    </row>
    <row r="118" spans="2:7" ht="68" x14ac:dyDescent="0.2">
      <c r="B118" s="98">
        <v>68</v>
      </c>
      <c r="C118" s="99" t="s">
        <v>770</v>
      </c>
      <c r="D118" s="270" t="s">
        <v>417</v>
      </c>
      <c r="E118" s="270" t="s">
        <v>418</v>
      </c>
      <c r="F118" s="109"/>
      <c r="G118" s="109"/>
    </row>
    <row r="119" spans="2:7" ht="51" x14ac:dyDescent="0.2">
      <c r="B119" s="100">
        <v>69</v>
      </c>
      <c r="C119" s="101" t="s">
        <v>771</v>
      </c>
      <c r="D119" s="271" t="s">
        <v>419</v>
      </c>
      <c r="E119" s="271" t="s">
        <v>420</v>
      </c>
      <c r="F119" s="111"/>
      <c r="G119" s="111"/>
    </row>
    <row r="120" spans="2:7" ht="68" x14ac:dyDescent="0.2">
      <c r="B120" s="98">
        <v>70</v>
      </c>
      <c r="C120" s="99" t="s">
        <v>772</v>
      </c>
      <c r="D120" s="270" t="s">
        <v>421</v>
      </c>
      <c r="E120" s="270" t="s">
        <v>422</v>
      </c>
      <c r="F120" s="109"/>
      <c r="G120" s="109"/>
    </row>
    <row r="121" spans="2:7" ht="21" x14ac:dyDescent="0.2">
      <c r="B121" s="208" t="s">
        <v>220</v>
      </c>
      <c r="C121" s="206"/>
      <c r="D121" s="268"/>
      <c r="E121" s="268"/>
      <c r="F121" s="112"/>
      <c r="G121" s="113"/>
    </row>
    <row r="122" spans="2:7" ht="85" x14ac:dyDescent="0.2">
      <c r="B122" s="98">
        <v>71</v>
      </c>
      <c r="C122" s="99" t="s">
        <v>773</v>
      </c>
      <c r="D122" s="270" t="s">
        <v>423</v>
      </c>
      <c r="E122" s="270" t="s">
        <v>424</v>
      </c>
      <c r="F122" s="109"/>
      <c r="G122" s="109"/>
    </row>
    <row r="123" spans="2:7" ht="85" x14ac:dyDescent="0.2">
      <c r="B123" s="100">
        <v>72</v>
      </c>
      <c r="C123" s="101" t="s">
        <v>774</v>
      </c>
      <c r="D123" s="271" t="s">
        <v>425</v>
      </c>
      <c r="E123" s="271" t="s">
        <v>426</v>
      </c>
      <c r="F123" s="111"/>
      <c r="G123" s="111"/>
    </row>
    <row r="124" spans="2:7" ht="102" x14ac:dyDescent="0.2">
      <c r="B124" s="98">
        <v>73</v>
      </c>
      <c r="C124" s="99" t="s">
        <v>775</v>
      </c>
      <c r="D124" s="270" t="s">
        <v>427</v>
      </c>
      <c r="E124" s="270" t="s">
        <v>428</v>
      </c>
      <c r="F124" s="109"/>
      <c r="G124" s="109"/>
    </row>
    <row r="125" spans="2:7" ht="102" x14ac:dyDescent="0.2">
      <c r="B125" s="100">
        <v>74</v>
      </c>
      <c r="C125" s="101" t="s">
        <v>776</v>
      </c>
      <c r="D125" s="271" t="s">
        <v>429</v>
      </c>
      <c r="E125" s="271" t="s">
        <v>430</v>
      </c>
      <c r="F125" s="111"/>
      <c r="G125" s="111"/>
    </row>
    <row r="126" spans="2:7" ht="85" x14ac:dyDescent="0.2">
      <c r="B126" s="98">
        <v>75</v>
      </c>
      <c r="C126" s="99" t="s">
        <v>777</v>
      </c>
      <c r="D126" s="270" t="s">
        <v>431</v>
      </c>
      <c r="E126" s="270" t="s">
        <v>432</v>
      </c>
      <c r="F126" s="109"/>
      <c r="G126" s="109"/>
    </row>
  </sheetData>
  <sheetProtection formatCells="0" formatColumns="0" formatRows="0" insertColumns="0" insertRows="0" insertHyperlinks="0" deleteColumns="0" deleteRows="0" sort="0" autoFilter="0" pivotTables="0"/>
  <pageMargins left="0.7" right="0.7" top="0.75" bottom="0.75" header="0.3" footer="0.3"/>
  <pageSetup paperSize="9" scale="3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tabColor theme="4" tint="0.79998168889431442"/>
  </sheetPr>
  <dimension ref="A1:D90"/>
  <sheetViews>
    <sheetView showGridLines="0" zoomScale="82" zoomScaleNormal="70" workbookViewId="0">
      <pane xSplit="1" ySplit="2" topLeftCell="B9" activePane="bottomRight" state="frozen"/>
      <selection pane="topRight" activeCell="B1" sqref="B1"/>
      <selection pane="bottomLeft" activeCell="A3" sqref="A3"/>
      <selection pane="bottomRight" activeCell="D9" sqref="D9"/>
    </sheetView>
  </sheetViews>
  <sheetFormatPr baseColWidth="10" defaultColWidth="11" defaultRowHeight="16" x14ac:dyDescent="0.2"/>
  <cols>
    <col min="1" max="1" width="1.33203125" customWidth="1"/>
    <col min="2" max="2" width="8" style="144" customWidth="1"/>
    <col min="3" max="3" width="50.5" style="286" customWidth="1"/>
    <col min="4" max="4" width="150.5" style="287" customWidth="1"/>
  </cols>
  <sheetData>
    <row r="1" spans="1:4" ht="80.25" customHeight="1" x14ac:dyDescent="0.2">
      <c r="A1" s="258" t="e" vm="1">
        <v>#VALUE!</v>
      </c>
      <c r="B1" s="259"/>
      <c r="C1" s="278" t="s">
        <v>433</v>
      </c>
      <c r="D1" s="125"/>
    </row>
    <row r="2" spans="1:4" ht="22" x14ac:dyDescent="0.2">
      <c r="A2" s="88"/>
      <c r="B2" s="279" t="s">
        <v>434</v>
      </c>
      <c r="C2" s="262" t="s">
        <v>147</v>
      </c>
      <c r="D2" s="263" t="s">
        <v>435</v>
      </c>
    </row>
    <row r="3" spans="1:4" ht="21" x14ac:dyDescent="0.2">
      <c r="A3" s="105"/>
      <c r="B3" s="267" t="str">
        <f>'FUNGSIONALITAS KINERJA - WEB'!B4</f>
        <v>Autentikasi</v>
      </c>
      <c r="C3" s="268"/>
      <c r="D3" s="280"/>
    </row>
    <row r="4" spans="1:4" ht="34" x14ac:dyDescent="0.2">
      <c r="A4" s="105"/>
      <c r="B4" s="108">
        <v>1</v>
      </c>
      <c r="C4" s="109" t="s">
        <v>188</v>
      </c>
      <c r="D4" s="281" t="s">
        <v>436</v>
      </c>
    </row>
    <row r="5" spans="1:4" ht="34" x14ac:dyDescent="0.2">
      <c r="A5" s="105"/>
      <c r="B5" s="100">
        <v>2</v>
      </c>
      <c r="C5" s="101" t="s">
        <v>715</v>
      </c>
      <c r="D5" s="282" t="s">
        <v>437</v>
      </c>
    </row>
    <row r="6" spans="1:4" ht="204" x14ac:dyDescent="0.2">
      <c r="A6" s="105"/>
      <c r="B6" s="108">
        <v>3</v>
      </c>
      <c r="C6" s="99" t="s">
        <v>716</v>
      </c>
      <c r="D6" s="281" t="s">
        <v>438</v>
      </c>
    </row>
    <row r="7" spans="1:4" ht="68" x14ac:dyDescent="0.2">
      <c r="A7" s="105"/>
      <c r="B7" s="100">
        <v>4</v>
      </c>
      <c r="C7" s="101" t="s">
        <v>191</v>
      </c>
      <c r="D7" s="282" t="s">
        <v>439</v>
      </c>
    </row>
    <row r="8" spans="1:4" ht="119" x14ac:dyDescent="0.2">
      <c r="A8" s="105"/>
      <c r="B8" s="108">
        <v>5</v>
      </c>
      <c r="C8" s="99" t="s">
        <v>717</v>
      </c>
      <c r="D8" s="281" t="s">
        <v>440</v>
      </c>
    </row>
    <row r="9" spans="1:4" ht="85" x14ac:dyDescent="0.2">
      <c r="A9" s="105"/>
      <c r="B9" s="100">
        <v>6</v>
      </c>
      <c r="C9" s="101" t="s">
        <v>718</v>
      </c>
      <c r="D9" s="282" t="s">
        <v>441</v>
      </c>
    </row>
    <row r="10" spans="1:4" ht="34" x14ac:dyDescent="0.2">
      <c r="A10" s="105"/>
      <c r="B10" s="108">
        <v>7</v>
      </c>
      <c r="C10" s="99" t="s">
        <v>719</v>
      </c>
      <c r="D10" s="281" t="s">
        <v>442</v>
      </c>
    </row>
    <row r="11" spans="1:4" ht="21" x14ac:dyDescent="0.2">
      <c r="A11" s="105"/>
      <c r="B11" s="104" t="s">
        <v>192</v>
      </c>
      <c r="C11" s="206"/>
      <c r="D11" s="280"/>
    </row>
    <row r="12" spans="1:4" ht="34" x14ac:dyDescent="0.2">
      <c r="A12" s="105"/>
      <c r="B12" s="98">
        <v>8</v>
      </c>
      <c r="C12" s="99" t="s">
        <v>720</v>
      </c>
      <c r="D12" s="281" t="s">
        <v>443</v>
      </c>
    </row>
    <row r="13" spans="1:4" ht="34" x14ac:dyDescent="0.2">
      <c r="A13" s="105"/>
      <c r="B13" s="100">
        <v>9</v>
      </c>
      <c r="C13" s="101" t="s">
        <v>317</v>
      </c>
      <c r="D13" s="282" t="s">
        <v>444</v>
      </c>
    </row>
    <row r="14" spans="1:4" ht="85" x14ac:dyDescent="0.2">
      <c r="A14" s="105"/>
      <c r="B14" s="98">
        <v>10</v>
      </c>
      <c r="C14" s="99" t="s">
        <v>721</v>
      </c>
      <c r="D14" s="281" t="s">
        <v>445</v>
      </c>
    </row>
    <row r="15" spans="1:4" ht="187" x14ac:dyDescent="0.2">
      <c r="A15" s="105"/>
      <c r="B15" s="100">
        <v>11</v>
      </c>
      <c r="C15" s="101" t="s">
        <v>722</v>
      </c>
      <c r="D15" s="282" t="s">
        <v>446</v>
      </c>
    </row>
    <row r="16" spans="1:4" ht="51" x14ac:dyDescent="0.2">
      <c r="A16" s="105"/>
      <c r="B16" s="98">
        <v>12</v>
      </c>
      <c r="C16" s="99" t="s">
        <v>194</v>
      </c>
      <c r="D16" s="281" t="s">
        <v>447</v>
      </c>
    </row>
    <row r="17" spans="1:4" ht="136" x14ac:dyDescent="0.2">
      <c r="A17" s="105"/>
      <c r="B17" s="100">
        <v>13</v>
      </c>
      <c r="C17" s="101" t="s">
        <v>195</v>
      </c>
      <c r="D17" s="282" t="s">
        <v>448</v>
      </c>
    </row>
    <row r="18" spans="1:4" ht="68" x14ac:dyDescent="0.2">
      <c r="A18" s="105"/>
      <c r="B18" s="98">
        <v>14</v>
      </c>
      <c r="C18" s="99" t="s">
        <v>196</v>
      </c>
      <c r="D18" s="281" t="s">
        <v>449</v>
      </c>
    </row>
    <row r="19" spans="1:4" ht="21" x14ac:dyDescent="0.2">
      <c r="A19" s="105"/>
      <c r="B19" s="104" t="s">
        <v>197</v>
      </c>
      <c r="C19" s="206"/>
      <c r="D19" s="280"/>
    </row>
    <row r="20" spans="1:4" ht="153" x14ac:dyDescent="0.2">
      <c r="A20" s="105"/>
      <c r="B20" s="98">
        <v>15</v>
      </c>
      <c r="C20" s="99" t="s">
        <v>723</v>
      </c>
      <c r="D20" s="281" t="s">
        <v>450</v>
      </c>
    </row>
    <row r="21" spans="1:4" ht="68" x14ac:dyDescent="0.2">
      <c r="A21" s="105"/>
      <c r="B21" s="100">
        <v>16</v>
      </c>
      <c r="C21" s="101" t="s">
        <v>724</v>
      </c>
      <c r="D21" s="282" t="s">
        <v>451</v>
      </c>
    </row>
    <row r="22" spans="1:4" ht="51" x14ac:dyDescent="0.2">
      <c r="A22" s="105"/>
      <c r="B22" s="98">
        <v>17</v>
      </c>
      <c r="C22" s="99" t="s">
        <v>725</v>
      </c>
      <c r="D22" s="281" t="s">
        <v>452</v>
      </c>
    </row>
    <row r="23" spans="1:4" ht="51" x14ac:dyDescent="0.2">
      <c r="A23" s="105"/>
      <c r="B23" s="100">
        <v>18</v>
      </c>
      <c r="C23" s="101" t="s">
        <v>726</v>
      </c>
      <c r="D23" s="282" t="s">
        <v>453</v>
      </c>
    </row>
    <row r="24" spans="1:4" ht="21" x14ac:dyDescent="0.2">
      <c r="A24" s="105"/>
      <c r="B24" s="104" t="s">
        <v>199</v>
      </c>
      <c r="C24" s="206"/>
      <c r="D24" s="280"/>
    </row>
    <row r="25" spans="1:4" ht="68" x14ac:dyDescent="0.2">
      <c r="A25" s="105"/>
      <c r="B25" s="98">
        <v>19</v>
      </c>
      <c r="C25" s="99" t="s">
        <v>727</v>
      </c>
      <c r="D25" s="281" t="s">
        <v>454</v>
      </c>
    </row>
    <row r="26" spans="1:4" ht="102" x14ac:dyDescent="0.2">
      <c r="A26" s="105"/>
      <c r="B26" s="100">
        <v>20</v>
      </c>
      <c r="C26" s="101" t="s">
        <v>728</v>
      </c>
      <c r="D26" s="282" t="s">
        <v>455</v>
      </c>
    </row>
    <row r="27" spans="1:4" ht="51" x14ac:dyDescent="0.2">
      <c r="A27" s="105"/>
      <c r="B27" s="98">
        <v>21</v>
      </c>
      <c r="C27" s="99" t="s">
        <v>729</v>
      </c>
      <c r="D27" s="281" t="s">
        <v>456</v>
      </c>
    </row>
    <row r="28" spans="1:4" ht="102" x14ac:dyDescent="0.2">
      <c r="A28" s="105"/>
      <c r="B28" s="100">
        <v>22</v>
      </c>
      <c r="C28" s="101" t="s">
        <v>730</v>
      </c>
      <c r="D28" s="282" t="s">
        <v>457</v>
      </c>
    </row>
    <row r="29" spans="1:4" ht="34" x14ac:dyDescent="0.2">
      <c r="A29" s="105"/>
      <c r="B29" s="98">
        <v>23</v>
      </c>
      <c r="C29" s="99" t="s">
        <v>731</v>
      </c>
      <c r="D29" s="281" t="s">
        <v>458</v>
      </c>
    </row>
    <row r="30" spans="1:4" ht="17" x14ac:dyDescent="0.2">
      <c r="A30" s="105"/>
      <c r="B30" s="100">
        <v>24</v>
      </c>
      <c r="C30" s="101" t="s">
        <v>732</v>
      </c>
      <c r="D30" s="282" t="s">
        <v>459</v>
      </c>
    </row>
    <row r="31" spans="1:4" ht="51" x14ac:dyDescent="0.2">
      <c r="A31" s="105"/>
      <c r="B31" s="98">
        <v>25</v>
      </c>
      <c r="C31" s="99" t="s">
        <v>733</v>
      </c>
      <c r="D31" s="281" t="s">
        <v>460</v>
      </c>
    </row>
    <row r="32" spans="1:4" ht="51" x14ac:dyDescent="0.2">
      <c r="A32" s="105"/>
      <c r="B32" s="100">
        <v>26</v>
      </c>
      <c r="C32" s="101" t="s">
        <v>734</v>
      </c>
      <c r="D32" s="282" t="s">
        <v>461</v>
      </c>
    </row>
    <row r="33" spans="1:4" ht="21" x14ac:dyDescent="0.2">
      <c r="A33" s="105"/>
      <c r="B33" s="104" t="s">
        <v>201</v>
      </c>
      <c r="C33" s="206"/>
      <c r="D33" s="280"/>
    </row>
    <row r="34" spans="1:4" ht="51" x14ac:dyDescent="0.2">
      <c r="A34" s="105"/>
      <c r="B34" s="98">
        <v>27</v>
      </c>
      <c r="C34" s="99" t="s">
        <v>735</v>
      </c>
      <c r="D34" s="281" t="s">
        <v>462</v>
      </c>
    </row>
    <row r="35" spans="1:4" ht="34" x14ac:dyDescent="0.2">
      <c r="A35" s="105"/>
      <c r="B35" s="100">
        <v>28</v>
      </c>
      <c r="C35" s="101" t="s">
        <v>736</v>
      </c>
      <c r="D35" s="282" t="s">
        <v>463</v>
      </c>
    </row>
    <row r="36" spans="1:4" ht="17" x14ac:dyDescent="0.2">
      <c r="A36" s="105"/>
      <c r="B36" s="98">
        <v>29</v>
      </c>
      <c r="C36" s="99" t="s">
        <v>203</v>
      </c>
      <c r="D36" s="281" t="s">
        <v>464</v>
      </c>
    </row>
    <row r="37" spans="1:4" ht="34" x14ac:dyDescent="0.2">
      <c r="A37" s="105"/>
      <c r="B37" s="100">
        <v>30</v>
      </c>
      <c r="C37" s="101" t="s">
        <v>737</v>
      </c>
      <c r="D37" s="282" t="s">
        <v>465</v>
      </c>
    </row>
    <row r="38" spans="1:4" ht="21" x14ac:dyDescent="0.2">
      <c r="A38" s="105"/>
      <c r="B38" s="104" t="s">
        <v>204</v>
      </c>
      <c r="C38" s="206"/>
      <c r="D38" s="280"/>
    </row>
    <row r="39" spans="1:4" ht="34" x14ac:dyDescent="0.2">
      <c r="A39" s="105"/>
      <c r="B39" s="98">
        <v>31</v>
      </c>
      <c r="C39" s="99" t="s">
        <v>738</v>
      </c>
      <c r="D39" s="281" t="s">
        <v>466</v>
      </c>
    </row>
    <row r="40" spans="1:4" ht="68" x14ac:dyDescent="0.2">
      <c r="A40" s="105"/>
      <c r="B40" s="100">
        <v>32</v>
      </c>
      <c r="C40" s="101" t="s">
        <v>739</v>
      </c>
      <c r="D40" s="282" t="s">
        <v>467</v>
      </c>
    </row>
    <row r="41" spans="1:4" ht="51" x14ac:dyDescent="0.2">
      <c r="A41" s="105"/>
      <c r="B41" s="98">
        <v>33</v>
      </c>
      <c r="C41" s="99" t="s">
        <v>740</v>
      </c>
      <c r="D41" s="281" t="s">
        <v>468</v>
      </c>
    </row>
    <row r="42" spans="1:4" ht="51" x14ac:dyDescent="0.2">
      <c r="A42" s="105"/>
      <c r="B42" s="100">
        <v>34</v>
      </c>
      <c r="C42" s="101" t="s">
        <v>741</v>
      </c>
      <c r="D42" s="282" t="s">
        <v>469</v>
      </c>
    </row>
    <row r="43" spans="1:4" ht="34" x14ac:dyDescent="0.2">
      <c r="A43" s="105"/>
      <c r="B43" s="98">
        <v>35</v>
      </c>
      <c r="C43" s="99" t="s">
        <v>742</v>
      </c>
      <c r="D43" s="281" t="s">
        <v>470</v>
      </c>
    </row>
    <row r="44" spans="1:4" ht="34" x14ac:dyDescent="0.2">
      <c r="A44" s="105"/>
      <c r="B44" s="100">
        <v>36</v>
      </c>
      <c r="C44" s="101" t="s">
        <v>743</v>
      </c>
      <c r="D44" s="282" t="s">
        <v>471</v>
      </c>
    </row>
    <row r="45" spans="1:4" ht="51" x14ac:dyDescent="0.2">
      <c r="A45" s="105"/>
      <c r="B45" s="98">
        <v>37</v>
      </c>
      <c r="C45" s="99" t="s">
        <v>744</v>
      </c>
      <c r="D45" s="281" t="s">
        <v>472</v>
      </c>
    </row>
    <row r="46" spans="1:4" ht="21" x14ac:dyDescent="0.2">
      <c r="A46" s="105"/>
      <c r="B46" s="104" t="s">
        <v>206</v>
      </c>
      <c r="C46" s="206"/>
      <c r="D46" s="280"/>
    </row>
    <row r="47" spans="1:4" ht="51" x14ac:dyDescent="0.2">
      <c r="A47" s="105"/>
      <c r="B47" s="98">
        <v>38</v>
      </c>
      <c r="C47" s="99" t="s">
        <v>207</v>
      </c>
      <c r="D47" s="281" t="s">
        <v>473</v>
      </c>
    </row>
    <row r="48" spans="1:4" ht="136" x14ac:dyDescent="0.2">
      <c r="A48" s="105"/>
      <c r="B48" s="100">
        <v>39</v>
      </c>
      <c r="C48" s="101" t="s">
        <v>358</v>
      </c>
      <c r="D48" s="282" t="s">
        <v>474</v>
      </c>
    </row>
    <row r="49" spans="1:4" ht="68" x14ac:dyDescent="0.2">
      <c r="A49" s="105"/>
      <c r="B49" s="98">
        <v>40</v>
      </c>
      <c r="C49" s="99" t="s">
        <v>360</v>
      </c>
      <c r="D49" s="281" t="s">
        <v>475</v>
      </c>
    </row>
    <row r="50" spans="1:4" ht="17" x14ac:dyDescent="0.2">
      <c r="A50" s="105"/>
      <c r="B50" s="100">
        <v>41</v>
      </c>
      <c r="C50" s="101" t="s">
        <v>745</v>
      </c>
      <c r="D50" s="282" t="s">
        <v>476</v>
      </c>
    </row>
    <row r="51" spans="1:4" ht="17" x14ac:dyDescent="0.2">
      <c r="A51" s="105"/>
      <c r="B51" s="98">
        <v>42</v>
      </c>
      <c r="C51" s="99" t="s">
        <v>364</v>
      </c>
      <c r="D51" s="281" t="s">
        <v>477</v>
      </c>
    </row>
    <row r="52" spans="1:4" ht="85" x14ac:dyDescent="0.2">
      <c r="A52" s="105"/>
      <c r="B52" s="100">
        <v>43</v>
      </c>
      <c r="C52" s="101" t="s">
        <v>367</v>
      </c>
      <c r="D52" s="282" t="s">
        <v>478</v>
      </c>
    </row>
    <row r="53" spans="1:4" ht="34" x14ac:dyDescent="0.2">
      <c r="A53" s="105"/>
      <c r="B53" s="98">
        <v>44</v>
      </c>
      <c r="C53" s="99" t="s">
        <v>746</v>
      </c>
      <c r="D53" s="281" t="s">
        <v>479</v>
      </c>
    </row>
    <row r="54" spans="1:4" ht="21" x14ac:dyDescent="0.2">
      <c r="A54" s="105"/>
      <c r="B54" s="104" t="s">
        <v>209</v>
      </c>
      <c r="C54" s="206"/>
      <c r="D54" s="280"/>
    </row>
    <row r="55" spans="1:4" ht="17" x14ac:dyDescent="0.2">
      <c r="A55" s="105"/>
      <c r="B55" s="98">
        <v>45</v>
      </c>
      <c r="C55" s="99" t="s">
        <v>747</v>
      </c>
      <c r="D55" s="281" t="s">
        <v>480</v>
      </c>
    </row>
    <row r="56" spans="1:4" ht="51" x14ac:dyDescent="0.2">
      <c r="A56" s="105"/>
      <c r="B56" s="100">
        <v>46</v>
      </c>
      <c r="C56" s="101" t="s">
        <v>748</v>
      </c>
      <c r="D56" s="282" t="s">
        <v>481</v>
      </c>
    </row>
    <row r="57" spans="1:4" ht="34" x14ac:dyDescent="0.2">
      <c r="A57" s="105"/>
      <c r="B57" s="98">
        <v>47</v>
      </c>
      <c r="C57" s="99" t="s">
        <v>749</v>
      </c>
      <c r="D57" s="281" t="s">
        <v>482</v>
      </c>
    </row>
    <row r="58" spans="1:4" ht="68" x14ac:dyDescent="0.2">
      <c r="A58" s="105"/>
      <c r="B58" s="100">
        <v>48</v>
      </c>
      <c r="C58" s="101" t="s">
        <v>750</v>
      </c>
      <c r="D58" s="282" t="s">
        <v>483</v>
      </c>
    </row>
    <row r="59" spans="1:4" ht="21" x14ac:dyDescent="0.2">
      <c r="A59" s="105"/>
      <c r="B59" s="104" t="s">
        <v>211</v>
      </c>
      <c r="C59" s="206"/>
      <c r="D59" s="280"/>
    </row>
    <row r="60" spans="1:4" ht="34" x14ac:dyDescent="0.2">
      <c r="A60" s="105"/>
      <c r="B60" s="98">
        <v>49</v>
      </c>
      <c r="C60" s="99" t="s">
        <v>751</v>
      </c>
      <c r="D60" s="281" t="s">
        <v>484</v>
      </c>
    </row>
    <row r="61" spans="1:4" ht="68" x14ac:dyDescent="0.2">
      <c r="A61" s="105"/>
      <c r="B61" s="100">
        <v>50</v>
      </c>
      <c r="C61" s="101" t="s">
        <v>752</v>
      </c>
      <c r="D61" s="282" t="s">
        <v>485</v>
      </c>
    </row>
    <row r="62" spans="1:4" ht="34" x14ac:dyDescent="0.2">
      <c r="A62" s="105"/>
      <c r="B62" s="98">
        <v>51</v>
      </c>
      <c r="C62" s="99" t="s">
        <v>753</v>
      </c>
      <c r="D62" s="281" t="s">
        <v>486</v>
      </c>
    </row>
    <row r="63" spans="1:4" ht="17" x14ac:dyDescent="0.2">
      <c r="A63" s="105"/>
      <c r="B63" s="100">
        <v>52</v>
      </c>
      <c r="C63" s="101" t="s">
        <v>754</v>
      </c>
      <c r="D63" s="282" t="s">
        <v>487</v>
      </c>
    </row>
    <row r="64" spans="1:4" ht="34" x14ac:dyDescent="0.2">
      <c r="A64" s="105"/>
      <c r="B64" s="98">
        <v>53</v>
      </c>
      <c r="C64" s="99" t="s">
        <v>755</v>
      </c>
      <c r="D64" s="281" t="s">
        <v>488</v>
      </c>
    </row>
    <row r="65" spans="1:4" ht="21" x14ac:dyDescent="0.2">
      <c r="A65" s="105"/>
      <c r="B65" s="104" t="s">
        <v>213</v>
      </c>
      <c r="C65" s="206"/>
      <c r="D65" s="283"/>
    </row>
    <row r="66" spans="1:4" ht="34" x14ac:dyDescent="0.2">
      <c r="A66" s="105"/>
      <c r="B66" s="98">
        <v>54</v>
      </c>
      <c r="C66" s="99" t="s">
        <v>756</v>
      </c>
      <c r="D66" s="281" t="s">
        <v>489</v>
      </c>
    </row>
    <row r="67" spans="1:4" ht="34" x14ac:dyDescent="0.2">
      <c r="A67" s="105"/>
      <c r="B67" s="100">
        <v>55</v>
      </c>
      <c r="C67" s="101" t="s">
        <v>757</v>
      </c>
      <c r="D67" s="284" t="s">
        <v>490</v>
      </c>
    </row>
    <row r="68" spans="1:4" ht="51" x14ac:dyDescent="0.2">
      <c r="A68" s="105"/>
      <c r="B68" s="98">
        <v>56</v>
      </c>
      <c r="C68" s="99" t="s">
        <v>758</v>
      </c>
      <c r="D68" s="281" t="s">
        <v>491</v>
      </c>
    </row>
    <row r="69" spans="1:4" ht="51" x14ac:dyDescent="0.2">
      <c r="A69" s="105"/>
      <c r="B69" s="100">
        <v>57</v>
      </c>
      <c r="C69" s="101" t="s">
        <v>759</v>
      </c>
      <c r="D69" s="284" t="s">
        <v>492</v>
      </c>
    </row>
    <row r="70" spans="1:4" ht="51" x14ac:dyDescent="0.2">
      <c r="A70" s="105"/>
      <c r="B70" s="98">
        <v>58</v>
      </c>
      <c r="C70" s="99" t="s">
        <v>760</v>
      </c>
      <c r="D70" s="281" t="s">
        <v>493</v>
      </c>
    </row>
    <row r="71" spans="1:4" ht="21" x14ac:dyDescent="0.2">
      <c r="A71" s="105"/>
      <c r="B71" s="104" t="s">
        <v>215</v>
      </c>
      <c r="C71" s="206"/>
      <c r="D71" s="283"/>
    </row>
    <row r="72" spans="1:4" ht="68" x14ac:dyDescent="0.2">
      <c r="A72" s="105"/>
      <c r="B72" s="98">
        <v>59</v>
      </c>
      <c r="C72" s="99" t="s">
        <v>761</v>
      </c>
      <c r="D72" s="281" t="s">
        <v>494</v>
      </c>
    </row>
    <row r="73" spans="1:4" ht="68" x14ac:dyDescent="0.2">
      <c r="A73" s="105"/>
      <c r="B73" s="100">
        <v>60</v>
      </c>
      <c r="C73" s="101" t="s">
        <v>762</v>
      </c>
      <c r="D73" s="284" t="s">
        <v>495</v>
      </c>
    </row>
    <row r="74" spans="1:4" ht="51" x14ac:dyDescent="0.2">
      <c r="A74" s="105"/>
      <c r="B74" s="98">
        <v>61</v>
      </c>
      <c r="C74" s="99" t="s">
        <v>763</v>
      </c>
      <c r="D74" s="281" t="s">
        <v>496</v>
      </c>
    </row>
    <row r="75" spans="1:4" ht="85" x14ac:dyDescent="0.2">
      <c r="A75" s="105"/>
      <c r="B75" s="100">
        <v>62</v>
      </c>
      <c r="C75" s="101" t="s">
        <v>764</v>
      </c>
      <c r="D75" s="284" t="s">
        <v>497</v>
      </c>
    </row>
    <row r="76" spans="1:4" ht="51" x14ac:dyDescent="0.2">
      <c r="A76" s="105"/>
      <c r="B76" s="98">
        <v>63</v>
      </c>
      <c r="C76" s="99" t="s">
        <v>765</v>
      </c>
      <c r="D76" s="281" t="s">
        <v>498</v>
      </c>
    </row>
    <row r="77" spans="1:4" ht="21" x14ac:dyDescent="0.2">
      <c r="A77" s="105"/>
      <c r="B77" s="208" t="s">
        <v>217</v>
      </c>
      <c r="C77" s="206"/>
      <c r="D77" s="283"/>
    </row>
    <row r="78" spans="1:4" ht="17" x14ac:dyDescent="0.2">
      <c r="A78" s="105"/>
      <c r="B78" s="98">
        <v>64</v>
      </c>
      <c r="C78" s="99" t="s">
        <v>766</v>
      </c>
      <c r="D78" s="285" t="s">
        <v>499</v>
      </c>
    </row>
    <row r="79" spans="1:4" ht="51" x14ac:dyDescent="0.2">
      <c r="A79" s="105"/>
      <c r="B79" s="100">
        <v>65</v>
      </c>
      <c r="C79" s="101" t="s">
        <v>767</v>
      </c>
      <c r="D79" s="282" t="s">
        <v>500</v>
      </c>
    </row>
    <row r="80" spans="1:4" ht="51" x14ac:dyDescent="0.2">
      <c r="A80" s="105"/>
      <c r="B80" s="98">
        <v>66</v>
      </c>
      <c r="C80" s="99" t="s">
        <v>768</v>
      </c>
      <c r="D80" s="285" t="s">
        <v>501</v>
      </c>
    </row>
    <row r="81" spans="1:4" ht="51" x14ac:dyDescent="0.2">
      <c r="A81" s="105"/>
      <c r="B81" s="100">
        <v>67</v>
      </c>
      <c r="C81" s="101" t="s">
        <v>769</v>
      </c>
      <c r="D81" s="282" t="s">
        <v>502</v>
      </c>
    </row>
    <row r="82" spans="1:4" ht="51" x14ac:dyDescent="0.2">
      <c r="A82" s="105"/>
      <c r="B82" s="98">
        <v>68</v>
      </c>
      <c r="C82" s="99" t="s">
        <v>770</v>
      </c>
      <c r="D82" s="285" t="s">
        <v>503</v>
      </c>
    </row>
    <row r="83" spans="1:4" ht="34" x14ac:dyDescent="0.2">
      <c r="A83" s="105"/>
      <c r="B83" s="100">
        <v>69</v>
      </c>
      <c r="C83" s="101" t="s">
        <v>771</v>
      </c>
      <c r="D83" s="282" t="s">
        <v>504</v>
      </c>
    </row>
    <row r="84" spans="1:4" ht="17" x14ac:dyDescent="0.2">
      <c r="A84" s="105"/>
      <c r="B84" s="98">
        <v>70</v>
      </c>
      <c r="C84" s="99" t="s">
        <v>772</v>
      </c>
      <c r="D84" s="285" t="s">
        <v>505</v>
      </c>
    </row>
    <row r="85" spans="1:4" ht="21" x14ac:dyDescent="0.2">
      <c r="A85" s="105"/>
      <c r="B85" s="208" t="s">
        <v>220</v>
      </c>
      <c r="C85" s="206"/>
      <c r="D85" s="283"/>
    </row>
    <row r="86" spans="1:4" ht="51" x14ac:dyDescent="0.2">
      <c r="A86" s="105"/>
      <c r="B86" s="98">
        <v>71</v>
      </c>
      <c r="C86" s="99" t="s">
        <v>773</v>
      </c>
      <c r="D86" s="281" t="s">
        <v>506</v>
      </c>
    </row>
    <row r="87" spans="1:4" ht="34" x14ac:dyDescent="0.2">
      <c r="A87" s="105"/>
      <c r="B87" s="100">
        <v>72</v>
      </c>
      <c r="C87" s="101" t="s">
        <v>774</v>
      </c>
      <c r="D87" s="284" t="s">
        <v>507</v>
      </c>
    </row>
    <row r="88" spans="1:4" ht="34" x14ac:dyDescent="0.2">
      <c r="A88" s="105"/>
      <c r="B88" s="98">
        <v>73</v>
      </c>
      <c r="C88" s="99" t="s">
        <v>775</v>
      </c>
      <c r="D88" s="281" t="s">
        <v>508</v>
      </c>
    </row>
    <row r="89" spans="1:4" ht="34" x14ac:dyDescent="0.2">
      <c r="A89" s="105"/>
      <c r="B89" s="100">
        <v>74</v>
      </c>
      <c r="C89" s="101" t="s">
        <v>776</v>
      </c>
      <c r="D89" s="284" t="s">
        <v>509</v>
      </c>
    </row>
    <row r="90" spans="1:4" ht="85" x14ac:dyDescent="0.2">
      <c r="A90" s="105"/>
      <c r="B90" s="98">
        <v>75</v>
      </c>
      <c r="C90" s="99" t="s">
        <v>777</v>
      </c>
      <c r="D90" s="281" t="s">
        <v>510</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theme="9" tint="-0.499984740745262"/>
  </sheetPr>
  <dimension ref="A1:P31"/>
  <sheetViews>
    <sheetView showGridLines="0" workbookViewId="0">
      <selection activeCell="D14" sqref="D14"/>
    </sheetView>
  </sheetViews>
  <sheetFormatPr baseColWidth="10" defaultColWidth="9" defaultRowHeight="16" x14ac:dyDescent="0.2"/>
  <cols>
    <col min="1" max="1" width="2.5" customWidth="1"/>
    <col min="2" max="2" width="2.6640625" hidden="1" customWidth="1"/>
    <col min="3" max="3" width="10.5" customWidth="1"/>
    <col min="4" max="4" width="54" customWidth="1"/>
    <col min="5" max="15" width="14.5" customWidth="1"/>
    <col min="17" max="17" width="26.5" customWidth="1"/>
    <col min="18" max="18" width="30.83203125" customWidth="1"/>
    <col min="19" max="19" width="10.1640625" customWidth="1"/>
    <col min="20" max="20" width="14.5" customWidth="1"/>
    <col min="21" max="22" width="12" customWidth="1"/>
    <col min="23" max="23" width="9.83203125" customWidth="1"/>
    <col min="24" max="24" width="21.6640625" customWidth="1"/>
    <col min="25" max="25" width="12" customWidth="1"/>
    <col min="26" max="26" width="19.83203125" customWidth="1"/>
    <col min="27" max="27" width="26.6640625" customWidth="1"/>
    <col min="28" max="28" width="11.5" customWidth="1"/>
    <col min="29" max="29" width="3.6640625" customWidth="1"/>
    <col min="30" max="30" width="27.6640625" customWidth="1"/>
    <col min="31" max="31" width="19.5" customWidth="1"/>
  </cols>
  <sheetData>
    <row r="1" spans="1:16" ht="80.25" customHeight="1" x14ac:dyDescent="0.2">
      <c r="A1" s="258"/>
      <c r="B1" s="258"/>
      <c r="C1" s="258"/>
      <c r="D1" s="90" t="s">
        <v>511</v>
      </c>
      <c r="E1" s="88"/>
      <c r="F1" s="88"/>
      <c r="G1" s="88"/>
      <c r="H1" s="88"/>
      <c r="I1" s="88"/>
      <c r="J1" s="88"/>
      <c r="K1" s="88"/>
      <c r="L1" s="88"/>
      <c r="M1" s="88"/>
      <c r="N1" s="88"/>
      <c r="O1" s="88"/>
    </row>
    <row r="2" spans="1:16" s="3" customFormat="1" ht="19" x14ac:dyDescent="0.2">
      <c r="A2" s="115"/>
      <c r="B2" s="331" t="s">
        <v>512</v>
      </c>
      <c r="C2" s="331"/>
      <c r="D2" s="331"/>
      <c r="E2" s="331"/>
      <c r="F2" s="331"/>
      <c r="G2" s="331"/>
      <c r="H2" s="331"/>
      <c r="I2" s="331"/>
      <c r="J2" s="331"/>
      <c r="K2" s="331"/>
      <c r="L2" s="331"/>
      <c r="M2" s="331"/>
      <c r="N2" s="331"/>
      <c r="O2" s="331"/>
    </row>
    <row r="3" spans="1:16" s="3" customFormat="1" ht="45" customHeight="1" x14ac:dyDescent="0.2">
      <c r="A3" s="115"/>
      <c r="B3" s="336" t="s">
        <v>513</v>
      </c>
      <c r="C3" s="336"/>
      <c r="D3" s="336"/>
      <c r="E3" s="332" t="s">
        <v>514</v>
      </c>
      <c r="F3" s="332"/>
      <c r="G3" s="332"/>
      <c r="H3" s="333" t="s">
        <v>515</v>
      </c>
      <c r="I3" s="333"/>
      <c r="J3" s="334" t="s">
        <v>516</v>
      </c>
      <c r="K3" s="334"/>
      <c r="L3" s="334"/>
      <c r="M3" s="335" t="s">
        <v>517</v>
      </c>
      <c r="N3" s="335"/>
      <c r="O3" s="335"/>
    </row>
    <row r="4" spans="1:16" s="1" customFormat="1" ht="85" x14ac:dyDescent="0.2">
      <c r="A4" s="116"/>
      <c r="B4" s="336"/>
      <c r="C4" s="336"/>
      <c r="D4" s="336"/>
      <c r="E4" s="117" t="s">
        <v>108</v>
      </c>
      <c r="F4" s="118" t="s">
        <v>111</v>
      </c>
      <c r="G4" s="118" t="s">
        <v>114</v>
      </c>
      <c r="H4" s="119" t="s">
        <v>518</v>
      </c>
      <c r="I4" s="119" t="s">
        <v>519</v>
      </c>
      <c r="J4" s="120" t="s">
        <v>110</v>
      </c>
      <c r="K4" s="121" t="s">
        <v>111</v>
      </c>
      <c r="L4" s="121" t="s">
        <v>520</v>
      </c>
      <c r="M4" s="122" t="s">
        <v>108</v>
      </c>
      <c r="N4" s="123" t="s">
        <v>111</v>
      </c>
      <c r="O4" s="123" t="s">
        <v>114</v>
      </c>
    </row>
    <row r="5" spans="1:16" s="135" customFormat="1" ht="20.25" customHeight="1" x14ac:dyDescent="0.2">
      <c r="A5" s="129"/>
      <c r="B5" s="130"/>
      <c r="C5" s="131" t="s">
        <v>224</v>
      </c>
      <c r="D5" s="132"/>
      <c r="E5" s="133">
        <f>SUM(E6:E7)</f>
        <v>3</v>
      </c>
      <c r="F5" s="133">
        <f t="shared" ref="F5:O5" si="0">SUM(F6:F7)</f>
        <v>2</v>
      </c>
      <c r="G5" s="133">
        <f t="shared" si="0"/>
        <v>0</v>
      </c>
      <c r="H5" s="133">
        <f t="shared" si="0"/>
        <v>4</v>
      </c>
      <c r="I5" s="133">
        <f t="shared" si="0"/>
        <v>0</v>
      </c>
      <c r="J5" s="133">
        <f t="shared" si="0"/>
        <v>1</v>
      </c>
      <c r="K5" s="133">
        <f t="shared" si="0"/>
        <v>2</v>
      </c>
      <c r="L5" s="133">
        <f t="shared" si="0"/>
        <v>1</v>
      </c>
      <c r="M5" s="133">
        <f t="shared" si="0"/>
        <v>2</v>
      </c>
      <c r="N5" s="133">
        <f t="shared" si="0"/>
        <v>2</v>
      </c>
      <c r="O5" s="133">
        <f t="shared" si="0"/>
        <v>0</v>
      </c>
      <c r="P5" s="134" cm="1">
        <f t="array" ref="P5">SUM(M5:O5+M8:O8)</f>
        <v>4</v>
      </c>
    </row>
    <row r="6" spans="1:16" s="144" customFormat="1" ht="20.25" customHeight="1" x14ac:dyDescent="0.2">
      <c r="A6" s="136"/>
      <c r="B6" s="137">
        <v>1</v>
      </c>
      <c r="C6" s="138">
        <f>IF(D6="","",B6)</f>
        <v>1</v>
      </c>
      <c r="D6" s="139" t="s">
        <v>159</v>
      </c>
      <c r="E6" s="140" cm="1">
        <f t="array" ref="E6">_xlfn.IFNA(INDEX(DataDashboard!$A$2:$E$375,MATCH($C$5&amp;$D6&amp;$E$3&amp;$E$4,DataDashboard!$A$2:$A$375&amp;DataDashboard!$B$2:$B$375&amp;DataDashboard!$C$2:$C$375&amp;DataDashboard!$D$2:$D$375,0),5)," ")</f>
        <v>3</v>
      </c>
      <c r="F6" s="140" cm="1">
        <f t="array" ref="F6">_xlfn.IFNA(INDEX(DataDashboard!$A$2:$E$375,MATCH($C$5&amp;$D6&amp;$E$3&amp;$F$4,DataDashboard!$A$2:$A$375&amp;DataDashboard!$B$2:$B$375&amp;DataDashboard!$C$2:$C$375&amp;DataDashboard!$D$2:$D$375,0),5)," ")</f>
        <v>1</v>
      </c>
      <c r="G6" s="140" cm="1">
        <f t="array" ref="G6">_xlfn.IFNA(INDEX(DataDashboard!$A$2:$E$375,MATCH($C$5&amp;$D6&amp;$E$3&amp;$G$4,DataDashboard!$A$2:$A$375&amp;DataDashboard!$B$2:$B$375&amp;DataDashboard!$C$2:$C$375&amp;DataDashboard!$D$2:$D$375,0),5)," ")</f>
        <v>0</v>
      </c>
      <c r="H6" s="141" cm="1">
        <f t="array" ref="H6">_xlfn.IFNA(INDEX(DataDashboard!$A$2:$E$375,MATCH($C$5&amp;$D6&amp;$H$3&amp;$H$4,DataDashboard!$A$2:$A$375&amp;DataDashboard!$B$2:$B$375&amp;DataDashboard!$C$2:$C$375&amp;DataDashboard!$D$2:$D$375,0),5)," ")</f>
        <v>3</v>
      </c>
      <c r="I6" s="141" cm="1">
        <f t="array" ref="I6">_xlfn.IFNA(INDEX(DataDashboard!$A$2:$E$375,MATCH($C$5&amp;$D6&amp;$H$3&amp;$I$4,DataDashboard!$A$2:$A$375&amp;DataDashboard!$B$2:$B$375&amp;DataDashboard!$C$2:$C$375&amp;DataDashboard!$D$2:$D$375,0),5)," ")</f>
        <v>0</v>
      </c>
      <c r="J6" s="142" cm="1">
        <f t="array" ref="J6">_xlfn.IFNA(INDEX(DataDashboard!$A$2:$E$375,MATCH($C$5&amp;$D6&amp;$J$3&amp;$J$4,DataDashboard!$A$2:$A$375&amp;DataDashboard!$B$2:$B$375&amp;DataDashboard!$C$2:$C$375&amp;DataDashboard!$D$2:$D$375,0),5)," ")</f>
        <v>1</v>
      </c>
      <c r="K6" s="142" cm="1">
        <f t="array" ref="K6">_xlfn.IFNA(INDEX(DataDashboard!$A$2:$E$375,MATCH($C$5&amp;$D6&amp;$J$3&amp;$K$4,DataDashboard!$A$2:$A$375&amp;DataDashboard!$B$2:$B$375&amp;DataDashboard!$C$2:$C$375&amp;DataDashboard!$D$2:$D$375,0),5)," ")</f>
        <v>1</v>
      </c>
      <c r="L6" s="142" cm="1">
        <f t="array" ref="L6">_xlfn.IFNA(INDEX(DataDashboard!$A$2:$E$375,MATCH($C$5&amp;$D6&amp;$J$3&amp;$L$4,DataDashboard!$A$2:$A$375&amp;DataDashboard!$B$2:$B$375&amp;DataDashboard!$C$2:$C$375&amp;DataDashboard!$D$2:$D$375,0),5)," ")</f>
        <v>1</v>
      </c>
      <c r="M6" s="143" cm="1">
        <f t="array" ref="M6">_xlfn.IFNA(INDEX(DataDashboard!$A$2:$E$375,MATCH($C$5&amp;$D6&amp;$M$3&amp;$M$4,DataDashboard!$A$2:$A$375&amp;DataDashboard!$B$2:$B$375&amp;DataDashboard!$C$2:$C$375&amp;DataDashboard!$D$2:$D$375,0),5)," ")</f>
        <v>2</v>
      </c>
      <c r="N6" s="143" cm="1">
        <f t="array" ref="N6">_xlfn.IFNA(INDEX(DataDashboard!$A$2:$E$375,MATCH($C$5&amp;$D6&amp;$M$3&amp;$N$4,DataDashboard!$A$2:$A$375&amp;DataDashboard!$B$2:$B$375&amp;DataDashboard!$C$2:$C$375&amp;DataDashboard!$D$2:$D$375,0),5)," ")</f>
        <v>1</v>
      </c>
      <c r="O6" s="143" cm="1">
        <f t="array" ref="O6">_xlfn.IFNA(INDEX(DataDashboard!$A$2:$E$375,MATCH($C$5&amp;$D6&amp;$M$3&amp;$O$4,DataDashboard!$A$2:$A$375&amp;DataDashboard!$B$2:$B$375&amp;DataDashboard!$C$2:$C$375&amp;DataDashboard!$D$2:$D$375,0),5)," ")</f>
        <v>0</v>
      </c>
    </row>
    <row r="7" spans="1:16" s="144" customFormat="1" ht="20.25" customHeight="1" x14ac:dyDescent="0.2">
      <c r="A7" s="136"/>
      <c r="B7" s="137">
        <v>2</v>
      </c>
      <c r="C7" s="138">
        <f>IF(D7="","",B7)</f>
        <v>2</v>
      </c>
      <c r="D7" s="139" t="s">
        <v>521</v>
      </c>
      <c r="E7" s="140" cm="1">
        <f t="array" ref="E7">_xlfn.IFNA(INDEX(DataDashboard!$A$2:$E$375,MATCH($C$5&amp;$D7&amp;$E$3&amp;$E$4,DataDashboard!$A$2:$A$375&amp;DataDashboard!$B$2:$B$375&amp;DataDashboard!$C$2:$C$375&amp;DataDashboard!$D$2:$D$375,0),5)," ")</f>
        <v>0</v>
      </c>
      <c r="F7" s="140" cm="1">
        <f t="array" ref="F7">_xlfn.IFNA(INDEX(DataDashboard!$A$2:$E$375,MATCH($C$5&amp;$D7&amp;$E$3&amp;$F$4,DataDashboard!$A$2:$A$375&amp;DataDashboard!$B$2:$B$375&amp;DataDashboard!$C$2:$C$375&amp;DataDashboard!$D$2:$D$375,0),5)," ")</f>
        <v>1</v>
      </c>
      <c r="G7" s="140" cm="1">
        <f t="array" ref="G7">_xlfn.IFNA(INDEX(DataDashboard!$A$2:$E$375,MATCH($C$5&amp;$D7&amp;$E$3&amp;$G$4,DataDashboard!$A$2:$A$375&amp;DataDashboard!$B$2:$B$375&amp;DataDashboard!$C$2:$C$375&amp;DataDashboard!$D$2:$D$375,0),5)," ")</f>
        <v>0</v>
      </c>
      <c r="H7" s="141" cm="1">
        <f t="array" ref="H7">_xlfn.IFNA(INDEX(DataDashboard!$A$2:$E$375,MATCH($C$5&amp;$D7&amp;$H$3&amp;$H$4,DataDashboard!$A$2:$A$375&amp;DataDashboard!$B$2:$B$375&amp;DataDashboard!$C$2:$C$375&amp;DataDashboard!$D$2:$D$375,0),5)," ")</f>
        <v>1</v>
      </c>
      <c r="I7" s="141" cm="1">
        <f t="array" ref="I7">_xlfn.IFNA(INDEX(DataDashboard!$A$2:$E$375,MATCH($C$5&amp;$D7&amp;$H$3&amp;$I$4,DataDashboard!$A$2:$A$375&amp;DataDashboard!$B$2:$B$375&amp;DataDashboard!$C$2:$C$375&amp;DataDashboard!$D$2:$D$375,0),5)," ")</f>
        <v>0</v>
      </c>
      <c r="J7" s="142" cm="1">
        <f t="array" ref="J7">_xlfn.IFNA(INDEX(DataDashboard!$A$2:$E$375,MATCH($C$5&amp;$D7&amp;$J$3&amp;$J$4,DataDashboard!$A$2:$A$375&amp;DataDashboard!$B$2:$B$375&amp;DataDashboard!$C$2:$C$375&amp;DataDashboard!$D$2:$D$375,0),5)," ")</f>
        <v>0</v>
      </c>
      <c r="K7" s="142" cm="1">
        <f t="array" ref="K7">_xlfn.IFNA(INDEX(DataDashboard!$A$2:$E$375,MATCH($C$5&amp;$D7&amp;$J$3&amp;$K$4,DataDashboard!$A$2:$A$375&amp;DataDashboard!$B$2:$B$375&amp;DataDashboard!$C$2:$C$375&amp;DataDashboard!$D$2:$D$375,0),5)," ")</f>
        <v>1</v>
      </c>
      <c r="L7" s="142" cm="1">
        <f t="array" ref="L7">_xlfn.IFNA(INDEX(DataDashboard!$A$2:$E$375,MATCH($C$5&amp;$D7&amp;$J$3&amp;$L$4,DataDashboard!$A$2:$A$375&amp;DataDashboard!$B$2:$B$375&amp;DataDashboard!$C$2:$C$375&amp;DataDashboard!$D$2:$D$375,0),5)," ")</f>
        <v>0</v>
      </c>
      <c r="M7" s="143" cm="1">
        <f t="array" ref="M7">_xlfn.IFNA(INDEX(DataDashboard!$A$2:$E$375,MATCH($C$5&amp;$D7&amp;$M$3&amp;$M$4,DataDashboard!$A$2:$A$375&amp;DataDashboard!$B$2:$B$375&amp;DataDashboard!$C$2:$C$375&amp;DataDashboard!$D$2:$D$375,0),5)," ")</f>
        <v>0</v>
      </c>
      <c r="N7" s="143" cm="1">
        <f t="array" ref="N7">_xlfn.IFNA(INDEX(DataDashboard!$A$2:$E$375,MATCH($C$5&amp;$D7&amp;$M$3&amp;$N$4,DataDashboard!$A$2:$A$375&amp;DataDashboard!$B$2:$B$375&amp;DataDashboard!$C$2:$C$375&amp;DataDashboard!$D$2:$D$375,0),5)," ")</f>
        <v>1</v>
      </c>
      <c r="O7" s="143" cm="1">
        <f t="array" ref="O7">_xlfn.IFNA(INDEX(DataDashboard!$A$2:$E$375,MATCH($C$5&amp;$D7&amp;$M$3&amp;$O$4,DataDashboard!$A$2:$A$375&amp;DataDashboard!$B$2:$B$375&amp;DataDashboard!$C$2:$C$375&amp;DataDashboard!$D$2:$D$375,0),5)," ")</f>
        <v>0</v>
      </c>
    </row>
    <row r="8" spans="1:16" s="135" customFormat="1" ht="20.25" customHeight="1" x14ac:dyDescent="0.2">
      <c r="A8" s="129"/>
      <c r="B8" s="145"/>
      <c r="C8" s="146" t="str">
        <f>UPPER(IF(IDENTITAS!$C$3="WEBSITE",UTILITY!B12,IF(IDENTITAS!$C$3="MOBILE",UTILITY!B25,IF(IDENTITAS!$C$3="SISTEM PENGHUBUNG LAYANAN",UTILITY!B33,IF(IDENTITAS!$C$3="JARINGAN INTRA",UTILITY!B38,IF(IDENTITAS!$C$3="PUSAT DATA","STANDAR TEKNIS SEDANG DISUSUN","BELUM MEMILIH OBJEK AUDIT"))))))</f>
        <v>FUNGSIONALITAS KINERJA WEBSITE</v>
      </c>
      <c r="D8" s="147"/>
      <c r="E8" s="148">
        <f>SUM(E9:E21)</f>
        <v>0</v>
      </c>
      <c r="F8" s="148">
        <f t="shared" ref="F8:G8" si="1">SUM(F9:F21)</f>
        <v>0</v>
      </c>
      <c r="G8" s="148">
        <f t="shared" si="1"/>
        <v>0</v>
      </c>
      <c r="H8" s="148">
        <f t="shared" ref="H8:I8" si="2">SUM(H9:H21)</f>
        <v>0</v>
      </c>
      <c r="I8" s="148">
        <f t="shared" si="2"/>
        <v>0</v>
      </c>
      <c r="J8" s="148">
        <f t="shared" ref="J8:L8" si="3">SUM(J9:J21)</f>
        <v>0</v>
      </c>
      <c r="K8" s="148">
        <f t="shared" si="3"/>
        <v>0</v>
      </c>
      <c r="L8" s="148">
        <f t="shared" si="3"/>
        <v>0</v>
      </c>
      <c r="M8" s="148">
        <f t="shared" ref="M8:O8" si="4">SUM(M9:M21)</f>
        <v>0</v>
      </c>
      <c r="N8" s="148">
        <f t="shared" si="4"/>
        <v>0</v>
      </c>
      <c r="O8" s="148">
        <f t="shared" si="4"/>
        <v>0</v>
      </c>
    </row>
    <row r="9" spans="1:16" s="152" customFormat="1" ht="20.25" customHeight="1" x14ac:dyDescent="0.2">
      <c r="A9" s="149"/>
      <c r="B9" s="150">
        <v>1</v>
      </c>
      <c r="C9" s="138">
        <f>IF(D9="","",B9)</f>
        <v>1</v>
      </c>
      <c r="D9" s="151" t="str" cm="1">
        <f t="array" ref="D9">_xlfn.IFNA(INDEX(UTILITY!$A$12:$D$43,MATCH(IDENTITAS!$C$3&amp;$C$8&amp;$B9,UTILITY!$A$12:$A$43&amp;UTILITY!$B$12:$B$43&amp;UTILITY!$C$12:$C$46,0),4),"")</f>
        <v>Autentikasi</v>
      </c>
      <c r="E9" s="138" cm="1">
        <f t="array" ref="E9">_xlfn.IFNA(INDEX(DataDashboard!$A$2:$E$375,MATCH($C$8&amp;$D9&amp;$E$3&amp;$E$4,DataDashboard!$A$2:$A$375&amp;DataDashboard!$B$2:$B$375&amp;DataDashboard!$C$2:$C$375&amp;DataDashboard!$D$2:$D$375,0),5)," ")</f>
        <v>0</v>
      </c>
      <c r="F9" s="138" cm="1">
        <f t="array" ref="F9">_xlfn.IFNA(INDEX(DataDashboard!$A$2:$E$375,MATCH($C$8&amp;$D9&amp;$E$3&amp;$F$4,DataDashboard!$A$2:$A$375&amp;DataDashboard!$B$2:$B$375&amp;DataDashboard!$C$2:$C$375&amp;DataDashboard!$D$2:$D$375,0),5)," ")</f>
        <v>0</v>
      </c>
      <c r="G9" s="138" cm="1">
        <f t="array" ref="G9">_xlfn.IFNA(INDEX(DataDashboard!$A$2:$E$375,MATCH($C$8&amp;$D9&amp;$E$3&amp;$G$4,DataDashboard!$A$2:$A$375&amp;DataDashboard!$B$2:$B$375&amp;DataDashboard!$C$2:$C$375&amp;DataDashboard!$D$2:$D$375,0),5)," ")</f>
        <v>0</v>
      </c>
      <c r="H9" s="138" cm="1">
        <f t="array" ref="H9">_xlfn.IFNA(INDEX(DataDashboard!$A$2:$E$375,MATCH($C$8&amp;$D9&amp;$H$3&amp;$H$4,DataDashboard!$A$2:$A$375&amp;DataDashboard!$B$2:$B$375&amp;DataDashboard!$C$2:$C$375&amp;DataDashboard!$D$2:$D$375,0),5)," ")</f>
        <v>0</v>
      </c>
      <c r="I9" s="138" cm="1">
        <f t="array" ref="I9">_xlfn.IFNA(INDEX(DataDashboard!$A$2:$E$375,MATCH($C$8&amp;$D9&amp;$H$3&amp;$I$4,DataDashboard!$A$2:$A$375&amp;DataDashboard!$B$2:$B$375&amp;DataDashboard!$C$2:$C$375&amp;DataDashboard!$D$2:$D$375,0),5)," ")</f>
        <v>0</v>
      </c>
      <c r="J9" s="138" cm="1">
        <f t="array" ref="J9">_xlfn.IFNA(INDEX(DataDashboard!$A$2:$E$375,MATCH($C$8&amp;$D9&amp;$J$3&amp;$J$4,DataDashboard!$A$2:$A$375&amp;DataDashboard!$B$2:$B$375&amp;DataDashboard!$C$2:$C$375&amp;DataDashboard!$D$2:$D$375,0),5)," ")</f>
        <v>0</v>
      </c>
      <c r="K9" s="138" cm="1">
        <f t="array" ref="K9">_xlfn.IFNA(INDEX(DataDashboard!$A$2:$E$375,MATCH($C$8&amp;$D9&amp;$J$3&amp;$K$4,DataDashboard!$A$2:$A$375&amp;DataDashboard!$B$2:$B$375&amp;DataDashboard!$C$2:$C$375&amp;DataDashboard!$D$2:$D$375,0),5)," ")</f>
        <v>0</v>
      </c>
      <c r="L9" s="138" cm="1">
        <f t="array" ref="L9">_xlfn.IFNA(INDEX(DataDashboard!$A$2:$E$375,MATCH($C$8&amp;$D9&amp;$J$3&amp;$L$4,DataDashboard!$A$2:$A$375&amp;DataDashboard!$B$2:$B$375&amp;DataDashboard!$C$2:$C$375&amp;DataDashboard!$D$2:$D$375,0),5)," ")</f>
        <v>0</v>
      </c>
      <c r="M9" s="138" cm="1">
        <f t="array" ref="M9">_xlfn.IFNA(INDEX(DataDashboard!$A$2:$E$375,MATCH($C$8&amp;$D9&amp;$M$3&amp;$M$4,DataDashboard!$A$2:$A$375&amp;DataDashboard!$B$2:$B$375&amp;DataDashboard!$C$2:$C$375&amp;DataDashboard!$D$2:$D$375,0),5)," ")</f>
        <v>0</v>
      </c>
      <c r="N9" s="138" cm="1">
        <f t="array" ref="N9">_xlfn.IFNA(INDEX(DataDashboard!$A$2:$E$375,MATCH($C$8&amp;$D9&amp;$M$3&amp;$N$4,DataDashboard!$A$2:$A$375&amp;DataDashboard!$B$2:$B$375&amp;DataDashboard!$C$2:$C$375&amp;DataDashboard!$D$2:$D$375,0),5)," ")</f>
        <v>0</v>
      </c>
      <c r="O9" s="138" cm="1">
        <f t="array" ref="O9">_xlfn.IFNA(INDEX(DataDashboard!$A$2:$E$375,MATCH($C$8&amp;$D9&amp;$M$3&amp;$O$4,DataDashboard!$A$2:$A$375&amp;DataDashboard!$B$2:$B$375&amp;DataDashboard!$C$2:$C$375&amp;DataDashboard!$D$2:$D$375,0),5)," ")</f>
        <v>0</v>
      </c>
    </row>
    <row r="10" spans="1:16" s="152" customFormat="1" ht="20.25" customHeight="1" x14ac:dyDescent="0.2">
      <c r="A10" s="149"/>
      <c r="B10" s="150">
        <v>2</v>
      </c>
      <c r="C10" s="138">
        <f>IF(D10="","",B10)</f>
        <v>2</v>
      </c>
      <c r="D10" s="151" t="str" cm="1">
        <f t="array" ref="D10">_xlfn.IFNA(INDEX(UTILITY!$A$12:$D$43,MATCH(IDENTITAS!$C$3&amp;$C$8&amp;$B10,UTILITY!$A$12:$A$43&amp;UTILITY!$B$12:$B$43&amp;UTILITY!$C$12:$C$46,0),4),"")</f>
        <v>Manajemen Sesi</v>
      </c>
      <c r="E10" s="138" cm="1">
        <f t="array" ref="E10">_xlfn.IFNA(INDEX(DataDashboard!$A$2:$E$375,MATCH($C$8&amp;$D10&amp;$E$3&amp;$E$4,DataDashboard!$A$2:$A$375&amp;DataDashboard!$B$2:$B$375&amp;DataDashboard!$C$2:$C$375&amp;DataDashboard!$D$2:$D$375,0),5)," ")</f>
        <v>0</v>
      </c>
      <c r="F10" s="138" cm="1">
        <f t="array" ref="F10">_xlfn.IFNA(INDEX(DataDashboard!$A$2:$E$375,MATCH($C$8&amp;$D10&amp;$E$3&amp;$F$4,DataDashboard!$A$2:$A$375&amp;DataDashboard!$B$2:$B$375&amp;DataDashboard!$C$2:$C$375&amp;DataDashboard!$D$2:$D$375,0),5)," ")</f>
        <v>0</v>
      </c>
      <c r="G10" s="138" cm="1">
        <f t="array" ref="G10">_xlfn.IFNA(INDEX(DataDashboard!$A$2:$E$375,MATCH($C$8&amp;$D10&amp;$E$3&amp;$G$4,DataDashboard!$A$2:$A$375&amp;DataDashboard!$B$2:$B$375&amp;DataDashboard!$C$2:$C$375&amp;DataDashboard!$D$2:$D$375,0),5)," ")</f>
        <v>0</v>
      </c>
      <c r="H10" s="138" cm="1">
        <f t="array" ref="H10">_xlfn.IFNA(INDEX(DataDashboard!$A$2:$E$375,MATCH($C$8&amp;$D10&amp;$H$3&amp;$H$4,DataDashboard!$A$2:$A$375&amp;DataDashboard!$B$2:$B$375&amp;DataDashboard!$C$2:$C$375&amp;DataDashboard!$D$2:$D$375,0),5)," ")</f>
        <v>0</v>
      </c>
      <c r="I10" s="138" cm="1">
        <f t="array" ref="I10">_xlfn.IFNA(INDEX(DataDashboard!$A$2:$E$375,MATCH($C$8&amp;$D10&amp;$H$3&amp;$I$4,DataDashboard!$A$2:$A$375&amp;DataDashboard!$B$2:$B$375&amp;DataDashboard!$C$2:$C$375&amp;DataDashboard!$D$2:$D$375,0),5)," ")</f>
        <v>0</v>
      </c>
      <c r="J10" s="138" cm="1">
        <f t="array" ref="J10">_xlfn.IFNA(INDEX(DataDashboard!$A$2:$E$375,MATCH($C$8&amp;$D10&amp;$J$3&amp;$J$4,DataDashboard!$A$2:$A$375&amp;DataDashboard!$B$2:$B$375&amp;DataDashboard!$C$2:$C$375&amp;DataDashboard!$D$2:$D$375,0),5)," ")</f>
        <v>0</v>
      </c>
      <c r="K10" s="138" cm="1">
        <f t="array" ref="K10">_xlfn.IFNA(INDEX(DataDashboard!$A$2:$E$375,MATCH($C$8&amp;$D10&amp;$J$3&amp;$K$4,DataDashboard!$A$2:$A$375&amp;DataDashboard!$B$2:$B$375&amp;DataDashboard!$C$2:$C$375&amp;DataDashboard!$D$2:$D$375,0),5)," ")</f>
        <v>0</v>
      </c>
      <c r="L10" s="138" cm="1">
        <f t="array" ref="L10">_xlfn.IFNA(INDEX(DataDashboard!$A$2:$E$375,MATCH($C$8&amp;$D10&amp;$J$3&amp;$L$4,DataDashboard!$A$2:$A$375&amp;DataDashboard!$B$2:$B$375&amp;DataDashboard!$C$2:$C$375&amp;DataDashboard!$D$2:$D$375,0),5)," ")</f>
        <v>0</v>
      </c>
      <c r="M10" s="138" cm="1">
        <f t="array" ref="M10">_xlfn.IFNA(INDEX(DataDashboard!$A$2:$E$375,MATCH($C$8&amp;$D10&amp;$M$3&amp;$M$4,DataDashboard!$A$2:$A$375&amp;DataDashboard!$B$2:$B$375&amp;DataDashboard!$C$2:$C$375&amp;DataDashboard!$D$2:$D$375,0),5)," ")</f>
        <v>0</v>
      </c>
      <c r="N10" s="138" cm="1">
        <f t="array" ref="N10">_xlfn.IFNA(INDEX(DataDashboard!$A$2:$E$375,MATCH($C$8&amp;$D10&amp;$M$3&amp;$N$4,DataDashboard!$A$2:$A$375&amp;DataDashboard!$B$2:$B$375&amp;DataDashboard!$C$2:$C$375&amp;DataDashboard!$D$2:$D$375,0),5)," ")</f>
        <v>0</v>
      </c>
      <c r="O10" s="138" cm="1">
        <f t="array" ref="O10">_xlfn.IFNA(INDEX(DataDashboard!$A$2:$E$375,MATCH($C$8&amp;$D10&amp;$M$3&amp;$O$4,DataDashboard!$A$2:$A$375&amp;DataDashboard!$B$2:$B$375&amp;DataDashboard!$C$2:$C$375&amp;DataDashboard!$D$2:$D$375,0),5)," ")</f>
        <v>0</v>
      </c>
    </row>
    <row r="11" spans="1:16" s="126" customFormat="1" ht="20.25" customHeight="1" x14ac:dyDescent="0.2">
      <c r="A11" s="125"/>
      <c r="B11" s="153">
        <v>3</v>
      </c>
      <c r="C11" s="138">
        <f t="shared" ref="C11:C21" si="5">IF(D11="","",B11)</f>
        <v>3</v>
      </c>
      <c r="D11" s="151" t="str" cm="1">
        <f t="array" ref="D11">_xlfn.IFNA(INDEX(UTILITY!$A$12:$D$43,MATCH(IDENTITAS!$C$3&amp;$C$8&amp;$B11,UTILITY!$A$12:$A$43&amp;UTILITY!$B$12:$B$43&amp;UTILITY!$C$12:$C$46,0),4),"")</f>
        <v>Kontrol Akses</v>
      </c>
      <c r="E11" s="138" cm="1">
        <f t="array" ref="E11">_xlfn.IFNA(INDEX(DataDashboard!$A$2:$E$375,MATCH($C$8&amp;$D11&amp;$E$3&amp;$E$4,DataDashboard!$A$2:$A$375&amp;DataDashboard!$B$2:$B$375&amp;DataDashboard!$C$2:$C$375&amp;DataDashboard!$D$2:$D$375,0),5)," ")</f>
        <v>0</v>
      </c>
      <c r="F11" s="138" cm="1">
        <f t="array" ref="F11">_xlfn.IFNA(INDEX(DataDashboard!$A$2:$E$375,MATCH($C$8&amp;$D11&amp;$E$3&amp;$F$4,DataDashboard!$A$2:$A$375&amp;DataDashboard!$B$2:$B$375&amp;DataDashboard!$C$2:$C$375&amp;DataDashboard!$D$2:$D$375,0),5)," ")</f>
        <v>0</v>
      </c>
      <c r="G11" s="138" cm="1">
        <f t="array" ref="G11">_xlfn.IFNA(INDEX(DataDashboard!$A$2:$E$375,MATCH($C$8&amp;$D11&amp;$E$3&amp;$G$4,DataDashboard!$A$2:$A$375&amp;DataDashboard!$B$2:$B$375&amp;DataDashboard!$C$2:$C$375&amp;DataDashboard!$D$2:$D$375,0),5)," ")</f>
        <v>0</v>
      </c>
      <c r="H11" s="138" cm="1">
        <f t="array" ref="H11">_xlfn.IFNA(INDEX(DataDashboard!$A$2:$E$375,MATCH($C$8&amp;$D11&amp;$H$3&amp;$H$4,DataDashboard!$A$2:$A$375&amp;DataDashboard!$B$2:$B$375&amp;DataDashboard!$C$2:$C$375&amp;DataDashboard!$D$2:$D$375,0),5)," ")</f>
        <v>0</v>
      </c>
      <c r="I11" s="138" cm="1">
        <f t="array" ref="I11">_xlfn.IFNA(INDEX(DataDashboard!$A$2:$E$375,MATCH($C$8&amp;$D11&amp;$H$3&amp;$I$4,DataDashboard!$A$2:$A$375&amp;DataDashboard!$B$2:$B$375&amp;DataDashboard!$C$2:$C$375&amp;DataDashboard!$D$2:$D$375,0),5)," ")</f>
        <v>0</v>
      </c>
      <c r="J11" s="138" cm="1">
        <f t="array" ref="J11">_xlfn.IFNA(INDEX(DataDashboard!$A$2:$E$375,MATCH($C$8&amp;$D11&amp;$J$3&amp;$J$4,DataDashboard!$A$2:$A$375&amp;DataDashboard!$B$2:$B$375&amp;DataDashboard!$C$2:$C$375&amp;DataDashboard!$D$2:$D$375,0),5)," ")</f>
        <v>0</v>
      </c>
      <c r="K11" s="138" cm="1">
        <f t="array" ref="K11">_xlfn.IFNA(INDEX(DataDashboard!$A$2:$E$375,MATCH($C$8&amp;$D11&amp;$J$3&amp;$K$4,DataDashboard!$A$2:$A$375&amp;DataDashboard!$B$2:$B$375&amp;DataDashboard!$C$2:$C$375&amp;DataDashboard!$D$2:$D$375,0),5)," ")</f>
        <v>0</v>
      </c>
      <c r="L11" s="138" cm="1">
        <f t="array" ref="L11">_xlfn.IFNA(INDEX(DataDashboard!$A$2:$E$375,MATCH($C$8&amp;$D11&amp;$J$3&amp;$L$4,DataDashboard!$A$2:$A$375&amp;DataDashboard!$B$2:$B$375&amp;DataDashboard!$C$2:$C$375&amp;DataDashboard!$D$2:$D$375,0),5)," ")</f>
        <v>0</v>
      </c>
      <c r="M11" s="138" cm="1">
        <f t="array" ref="M11">_xlfn.IFNA(INDEX(DataDashboard!$A$2:$E$375,MATCH($C$8&amp;$D11&amp;$M$3&amp;$M$4,DataDashboard!$A$2:$A$375&amp;DataDashboard!$B$2:$B$375&amp;DataDashboard!$C$2:$C$375&amp;DataDashboard!$D$2:$D$375,0),5)," ")</f>
        <v>0</v>
      </c>
      <c r="N11" s="138" cm="1">
        <f t="array" ref="N11">_xlfn.IFNA(INDEX(DataDashboard!$A$2:$E$375,MATCH($C$8&amp;$D11&amp;$M$3&amp;$N$4,DataDashboard!$A$2:$A$375&amp;DataDashboard!$B$2:$B$375&amp;DataDashboard!$C$2:$C$375&amp;DataDashboard!$D$2:$D$375,0),5)," ")</f>
        <v>0</v>
      </c>
      <c r="O11" s="138" cm="1">
        <f t="array" ref="O11">_xlfn.IFNA(INDEX(DataDashboard!$A$2:$E$375,MATCH($C$8&amp;$D11&amp;$M$3&amp;$O$4,DataDashboard!$A$2:$A$375&amp;DataDashboard!$B$2:$B$375&amp;DataDashboard!$C$2:$C$375&amp;DataDashboard!$D$2:$D$375,0),5)," ")</f>
        <v>0</v>
      </c>
    </row>
    <row r="12" spans="1:16" s="126" customFormat="1" ht="20.25" customHeight="1" x14ac:dyDescent="0.2">
      <c r="A12" s="125"/>
      <c r="B12" s="153">
        <v>4</v>
      </c>
      <c r="C12" s="138">
        <f t="shared" si="5"/>
        <v>4</v>
      </c>
      <c r="D12" s="151" t="str" cm="1">
        <f t="array" ref="D12">_xlfn.IFNA(INDEX(UTILITY!$A$12:$D$43,MATCH(IDENTITAS!$C$3&amp;$C$8&amp;$B12,UTILITY!$A$12:$A$43&amp;UTILITY!$B$12:$B$43&amp;UTILITY!$C$12:$C$46,0),4),"")</f>
        <v>Validasi Input</v>
      </c>
      <c r="E12" s="138" cm="1">
        <f t="array" ref="E12">_xlfn.IFNA(INDEX(DataDashboard!$A$2:$E$375,MATCH($C$8&amp;$D12&amp;$E$3&amp;$E$4,DataDashboard!$A$2:$A$375&amp;DataDashboard!$B$2:$B$375&amp;DataDashboard!$C$2:$C$375&amp;DataDashboard!$D$2:$D$375,0),5)," ")</f>
        <v>0</v>
      </c>
      <c r="F12" s="138" cm="1">
        <f t="array" ref="F12">_xlfn.IFNA(INDEX(DataDashboard!$A$2:$E$375,MATCH($C$8&amp;$D12&amp;$E$3&amp;$F$4,DataDashboard!$A$2:$A$375&amp;DataDashboard!$B$2:$B$375&amp;DataDashboard!$C$2:$C$375&amp;DataDashboard!$D$2:$D$375,0),5)," ")</f>
        <v>0</v>
      </c>
      <c r="G12" s="138" cm="1">
        <f t="array" ref="G12">_xlfn.IFNA(INDEX(DataDashboard!$A$2:$E$375,MATCH($C$8&amp;$D12&amp;$E$3&amp;$G$4,DataDashboard!$A$2:$A$375&amp;DataDashboard!$B$2:$B$375&amp;DataDashboard!$C$2:$C$375&amp;DataDashboard!$D$2:$D$375,0),5)," ")</f>
        <v>0</v>
      </c>
      <c r="H12" s="138" cm="1">
        <f t="array" ref="H12">_xlfn.IFNA(INDEX(DataDashboard!$A$2:$E$375,MATCH($C$8&amp;$D12&amp;$H$3&amp;$H$4,DataDashboard!$A$2:$A$375&amp;DataDashboard!$B$2:$B$375&amp;DataDashboard!$C$2:$C$375&amp;DataDashboard!$D$2:$D$375,0),5)," ")</f>
        <v>0</v>
      </c>
      <c r="I12" s="138" cm="1">
        <f t="array" ref="I12">_xlfn.IFNA(INDEX(DataDashboard!$A$2:$E$375,MATCH($C$8&amp;$D12&amp;$H$3&amp;$I$4,DataDashboard!$A$2:$A$375&amp;DataDashboard!$B$2:$B$375&amp;DataDashboard!$C$2:$C$375&amp;DataDashboard!$D$2:$D$375,0),5)," ")</f>
        <v>0</v>
      </c>
      <c r="J12" s="138" cm="1">
        <f t="array" ref="J12">_xlfn.IFNA(INDEX(DataDashboard!$A$2:$E$375,MATCH($C$8&amp;$D12&amp;$J$3&amp;$J$4,DataDashboard!$A$2:$A$375&amp;DataDashboard!$B$2:$B$375&amp;DataDashboard!$C$2:$C$375&amp;DataDashboard!$D$2:$D$375,0),5)," ")</f>
        <v>0</v>
      </c>
      <c r="K12" s="138" cm="1">
        <f t="array" ref="K12">_xlfn.IFNA(INDEX(DataDashboard!$A$2:$E$375,MATCH($C$8&amp;$D12&amp;$J$3&amp;$K$4,DataDashboard!$A$2:$A$375&amp;DataDashboard!$B$2:$B$375&amp;DataDashboard!$C$2:$C$375&amp;DataDashboard!$D$2:$D$375,0),5)," ")</f>
        <v>0</v>
      </c>
      <c r="L12" s="138" cm="1">
        <f t="array" ref="L12">_xlfn.IFNA(INDEX(DataDashboard!$A$2:$E$375,MATCH($C$8&amp;$D12&amp;$J$3&amp;$L$4,DataDashboard!$A$2:$A$375&amp;DataDashboard!$B$2:$B$375&amp;DataDashboard!$C$2:$C$375&amp;DataDashboard!$D$2:$D$375,0),5)," ")</f>
        <v>0</v>
      </c>
      <c r="M12" s="138" cm="1">
        <f t="array" ref="M12">_xlfn.IFNA(INDEX(DataDashboard!$A$2:$E$375,MATCH($C$8&amp;$D12&amp;$M$3&amp;$M$4,DataDashboard!$A$2:$A$375&amp;DataDashboard!$B$2:$B$375&amp;DataDashboard!$C$2:$C$375&amp;DataDashboard!$D$2:$D$375,0),5)," ")</f>
        <v>0</v>
      </c>
      <c r="N12" s="138" cm="1">
        <f t="array" ref="N12">_xlfn.IFNA(INDEX(DataDashboard!$A$2:$E$375,MATCH($C$8&amp;$D12&amp;$M$3&amp;$N$4,DataDashboard!$A$2:$A$375&amp;DataDashboard!$B$2:$B$375&amp;DataDashboard!$C$2:$C$375&amp;DataDashboard!$D$2:$D$375,0),5)," ")</f>
        <v>0</v>
      </c>
      <c r="O12" s="138" cm="1">
        <f t="array" ref="O12">_xlfn.IFNA(INDEX(DataDashboard!$A$2:$E$375,MATCH($C$8&amp;$D12&amp;$M$3&amp;$O$4,DataDashboard!$A$2:$A$375&amp;DataDashboard!$B$2:$B$375&amp;DataDashboard!$C$2:$C$375&amp;DataDashboard!$D$2:$D$375,0),5)," ")</f>
        <v>0</v>
      </c>
    </row>
    <row r="13" spans="1:16" s="126" customFormat="1" ht="20.25" customHeight="1" x14ac:dyDescent="0.2">
      <c r="A13" s="125"/>
      <c r="B13" s="153">
        <v>5</v>
      </c>
      <c r="C13" s="138">
        <f t="shared" si="5"/>
        <v>5</v>
      </c>
      <c r="D13" s="151" t="str" cm="1">
        <f t="array" ref="D13">_xlfn.IFNA(INDEX(UTILITY!$A$12:$D$43,MATCH(IDENTITAS!$C$3&amp;$C$8&amp;$B13,UTILITY!$A$12:$A$43&amp;UTILITY!$B$12:$B$43&amp;UTILITY!$C$12:$C$46,0),4),"")</f>
        <v>Kriptografi</v>
      </c>
      <c r="E13" s="138" cm="1">
        <f t="array" ref="E13">_xlfn.IFNA(INDEX(DataDashboard!$A$2:$E$375,MATCH($C$8&amp;$D13&amp;$E$3&amp;$E$4,DataDashboard!$A$2:$A$375&amp;DataDashboard!$B$2:$B$375&amp;DataDashboard!$C$2:$C$375&amp;DataDashboard!$D$2:$D$375,0),5)," ")</f>
        <v>0</v>
      </c>
      <c r="F13" s="138" cm="1">
        <f t="array" ref="F13">_xlfn.IFNA(INDEX(DataDashboard!$A$2:$E$375,MATCH($C$8&amp;$D13&amp;$E$3&amp;$F$4,DataDashboard!$A$2:$A$375&amp;DataDashboard!$B$2:$B$375&amp;DataDashboard!$C$2:$C$375&amp;DataDashboard!$D$2:$D$375,0),5)," ")</f>
        <v>0</v>
      </c>
      <c r="G13" s="138" cm="1">
        <f t="array" ref="G13">_xlfn.IFNA(INDEX(DataDashboard!$A$2:$E$375,MATCH($C$8&amp;$D13&amp;$E$3&amp;$G$4,DataDashboard!$A$2:$A$375&amp;DataDashboard!$B$2:$B$375&amp;DataDashboard!$C$2:$C$375&amp;DataDashboard!$D$2:$D$375,0),5)," ")</f>
        <v>0</v>
      </c>
      <c r="H13" s="138" cm="1">
        <f t="array" ref="H13">_xlfn.IFNA(INDEX(DataDashboard!$A$2:$E$375,MATCH($C$8&amp;$D13&amp;$H$3&amp;$H$4,DataDashboard!$A$2:$A$375&amp;DataDashboard!$B$2:$B$375&amp;DataDashboard!$C$2:$C$375&amp;DataDashboard!$D$2:$D$375,0),5)," ")</f>
        <v>0</v>
      </c>
      <c r="I13" s="138" cm="1">
        <f t="array" ref="I13">_xlfn.IFNA(INDEX(DataDashboard!$A$2:$E$375,MATCH($C$8&amp;$D13&amp;$H$3&amp;$I$4,DataDashboard!$A$2:$A$375&amp;DataDashboard!$B$2:$B$375&amp;DataDashboard!$C$2:$C$375&amp;DataDashboard!$D$2:$D$375,0),5)," ")</f>
        <v>0</v>
      </c>
      <c r="J13" s="138" cm="1">
        <f t="array" ref="J13">_xlfn.IFNA(INDEX(DataDashboard!$A$2:$E$375,MATCH($C$8&amp;$D13&amp;$J$3&amp;$J$4,DataDashboard!$A$2:$A$375&amp;DataDashboard!$B$2:$B$375&amp;DataDashboard!$C$2:$C$375&amp;DataDashboard!$D$2:$D$375,0),5)," ")</f>
        <v>0</v>
      </c>
      <c r="K13" s="138" cm="1">
        <f t="array" ref="K13">_xlfn.IFNA(INDEX(DataDashboard!$A$2:$E$375,MATCH($C$8&amp;$D13&amp;$J$3&amp;$K$4,DataDashboard!$A$2:$A$375&amp;DataDashboard!$B$2:$B$375&amp;DataDashboard!$C$2:$C$375&amp;DataDashboard!$D$2:$D$375,0),5)," ")</f>
        <v>0</v>
      </c>
      <c r="L13" s="138" cm="1">
        <f t="array" ref="L13">_xlfn.IFNA(INDEX(DataDashboard!$A$2:$E$375,MATCH($C$8&amp;$D13&amp;$J$3&amp;$L$4,DataDashboard!$A$2:$A$375&amp;DataDashboard!$B$2:$B$375&amp;DataDashboard!$C$2:$C$375&amp;DataDashboard!$D$2:$D$375,0),5)," ")</f>
        <v>0</v>
      </c>
      <c r="M13" s="138" cm="1">
        <f t="array" ref="M13">_xlfn.IFNA(INDEX(DataDashboard!$A$2:$E$375,MATCH($C$8&amp;$D13&amp;$M$3&amp;$M$4,DataDashboard!$A$2:$A$375&amp;DataDashboard!$B$2:$B$375&amp;DataDashboard!$C$2:$C$375&amp;DataDashboard!$D$2:$D$375,0),5)," ")</f>
        <v>0</v>
      </c>
      <c r="N13" s="138" cm="1">
        <f t="array" ref="N13">_xlfn.IFNA(INDEX(DataDashboard!$A$2:$E$375,MATCH($C$8&amp;$D13&amp;$M$3&amp;$N$4,DataDashboard!$A$2:$A$375&amp;DataDashboard!$B$2:$B$375&amp;DataDashboard!$C$2:$C$375&amp;DataDashboard!$D$2:$D$375,0),5)," ")</f>
        <v>0</v>
      </c>
      <c r="O13" s="138" cm="1">
        <f t="array" ref="O13">_xlfn.IFNA(INDEX(DataDashboard!$A$2:$E$375,MATCH($C$8&amp;$D13&amp;$M$3&amp;$O$4,DataDashboard!$A$2:$A$375&amp;DataDashboard!$B$2:$B$375&amp;DataDashboard!$C$2:$C$375&amp;DataDashboard!$D$2:$D$375,0),5)," ")</f>
        <v>0</v>
      </c>
    </row>
    <row r="14" spans="1:16" s="126" customFormat="1" ht="20.25" customHeight="1" x14ac:dyDescent="0.2">
      <c r="A14" s="125"/>
      <c r="B14" s="153">
        <v>6</v>
      </c>
      <c r="C14" s="138">
        <f t="shared" si="5"/>
        <v>6</v>
      </c>
      <c r="D14" s="151" t="str" cm="1">
        <f t="array" ref="D14">_xlfn.IFNA(INDEX(UTILITY!$A$12:$D$43,MATCH(IDENTITAS!$C$3&amp;$C$8&amp;$B14,UTILITY!$A$12:$A$43&amp;UTILITY!$B$12:$B$43&amp;UTILITY!$C$12:$C$46,0),4),"")</f>
        <v>Eror dan Pencatatan Log</v>
      </c>
      <c r="E14" s="138" cm="1">
        <f t="array" ref="E14">_xlfn.IFNA(INDEX(DataDashboard!$A$2:$E$375,MATCH($C$8&amp;$D14&amp;$E$3&amp;$E$4,DataDashboard!$A$2:$A$375&amp;DataDashboard!$B$2:$B$375&amp;DataDashboard!$C$2:$C$375&amp;DataDashboard!$D$2:$D$375,0),5)," ")</f>
        <v>0</v>
      </c>
      <c r="F14" s="138" cm="1">
        <f t="array" ref="F14">_xlfn.IFNA(INDEX(DataDashboard!$A$2:$E$375,MATCH($C$8&amp;$D14&amp;$E$3&amp;$F$4,DataDashboard!$A$2:$A$375&amp;DataDashboard!$B$2:$B$375&amp;DataDashboard!$C$2:$C$375&amp;DataDashboard!$D$2:$D$375,0),5)," ")</f>
        <v>0</v>
      </c>
      <c r="G14" s="138" cm="1">
        <f t="array" ref="G14">_xlfn.IFNA(INDEX(DataDashboard!$A$2:$E$375,MATCH($C$8&amp;$D14&amp;$E$3&amp;$G$4,DataDashboard!$A$2:$A$375&amp;DataDashboard!$B$2:$B$375&amp;DataDashboard!$C$2:$C$375&amp;DataDashboard!$D$2:$D$375,0),5)," ")</f>
        <v>0</v>
      </c>
      <c r="H14" s="138" cm="1">
        <f t="array" ref="H14">_xlfn.IFNA(INDEX(DataDashboard!$A$2:$E$375,MATCH($C$8&amp;$D14&amp;$H$3&amp;$H$4,DataDashboard!$A$2:$A$375&amp;DataDashboard!$B$2:$B$375&amp;DataDashboard!$C$2:$C$375&amp;DataDashboard!$D$2:$D$375,0),5)," ")</f>
        <v>0</v>
      </c>
      <c r="I14" s="138" cm="1">
        <f t="array" ref="I14">_xlfn.IFNA(INDEX(DataDashboard!$A$2:$E$375,MATCH($C$8&amp;$D14&amp;$H$3&amp;$I$4,DataDashboard!$A$2:$A$375&amp;DataDashboard!$B$2:$B$375&amp;DataDashboard!$C$2:$C$375&amp;DataDashboard!$D$2:$D$375,0),5)," ")</f>
        <v>0</v>
      </c>
      <c r="J14" s="138" cm="1">
        <f t="array" ref="J14">_xlfn.IFNA(INDEX(DataDashboard!$A$2:$E$375,MATCH($C$8&amp;$D14&amp;$J$3&amp;$J$4,DataDashboard!$A$2:$A$375&amp;DataDashboard!$B$2:$B$375&amp;DataDashboard!$C$2:$C$375&amp;DataDashboard!$D$2:$D$375,0),5)," ")</f>
        <v>0</v>
      </c>
      <c r="K14" s="138" cm="1">
        <f t="array" ref="K14">_xlfn.IFNA(INDEX(DataDashboard!$A$2:$E$375,MATCH($C$8&amp;$D14&amp;$J$3&amp;$K$4,DataDashboard!$A$2:$A$375&amp;DataDashboard!$B$2:$B$375&amp;DataDashboard!$C$2:$C$375&amp;DataDashboard!$D$2:$D$375,0),5)," ")</f>
        <v>0</v>
      </c>
      <c r="L14" s="138" cm="1">
        <f t="array" ref="L14">_xlfn.IFNA(INDEX(DataDashboard!$A$2:$E$375,MATCH($C$8&amp;$D14&amp;$J$3&amp;$L$4,DataDashboard!$A$2:$A$375&amp;DataDashboard!$B$2:$B$375&amp;DataDashboard!$C$2:$C$375&amp;DataDashboard!$D$2:$D$375,0),5)," ")</f>
        <v>0</v>
      </c>
      <c r="M14" s="138" cm="1">
        <f t="array" ref="M14">_xlfn.IFNA(INDEX(DataDashboard!$A$2:$E$375,MATCH($C$8&amp;$D14&amp;$M$3&amp;$M$4,DataDashboard!$A$2:$A$375&amp;DataDashboard!$B$2:$B$375&amp;DataDashboard!$C$2:$C$375&amp;DataDashboard!$D$2:$D$375,0),5)," ")</f>
        <v>0</v>
      </c>
      <c r="N14" s="138" cm="1">
        <f t="array" ref="N14">_xlfn.IFNA(INDEX(DataDashboard!$A$2:$E$375,MATCH($C$8&amp;$D14&amp;$M$3&amp;$N$4,DataDashboard!$A$2:$A$375&amp;DataDashboard!$B$2:$B$375&amp;DataDashboard!$C$2:$C$375&amp;DataDashboard!$D$2:$D$375,0),5)," ")</f>
        <v>0</v>
      </c>
      <c r="O14" s="138" cm="1">
        <f t="array" ref="O14">_xlfn.IFNA(INDEX(DataDashboard!$A$2:$E$375,MATCH($C$8&amp;$D14&amp;$M$3&amp;$O$4,DataDashboard!$A$2:$A$375&amp;DataDashboard!$B$2:$B$375&amp;DataDashboard!$C$2:$C$375&amp;DataDashboard!$D$2:$D$375,0),5)," ")</f>
        <v>0</v>
      </c>
    </row>
    <row r="15" spans="1:16" s="126" customFormat="1" ht="20.25" customHeight="1" x14ac:dyDescent="0.2">
      <c r="A15" s="125"/>
      <c r="B15" s="153">
        <v>7</v>
      </c>
      <c r="C15" s="138">
        <f t="shared" si="5"/>
        <v>7</v>
      </c>
      <c r="D15" s="151" t="str" cm="1">
        <f t="array" ref="D15">_xlfn.IFNA(INDEX(UTILITY!$A$12:$D$43,MATCH(IDENTITAS!$C$3&amp;$C$8&amp;$B15,UTILITY!$A$12:$A$43&amp;UTILITY!$B$12:$B$43&amp;UTILITY!$C$12:$C$46,0),4),"")</f>
        <v>Proteksi Data</v>
      </c>
      <c r="E15" s="138" cm="1">
        <f t="array" ref="E15">_xlfn.IFNA(INDEX(DataDashboard!$A$2:$E$375,MATCH($C$8&amp;$D15&amp;$E$3&amp;$E$4,DataDashboard!$A$2:$A$375&amp;DataDashboard!$B$2:$B$375&amp;DataDashboard!$C$2:$C$375&amp;DataDashboard!$D$2:$D$375,0),5)," ")</f>
        <v>0</v>
      </c>
      <c r="F15" s="138" cm="1">
        <f t="array" ref="F15">_xlfn.IFNA(INDEX(DataDashboard!$A$2:$E$375,MATCH($C$8&amp;$D15&amp;$E$3&amp;$F$4,DataDashboard!$A$2:$A$375&amp;DataDashboard!$B$2:$B$375&amp;DataDashboard!$C$2:$C$375&amp;DataDashboard!$D$2:$D$375,0),5)," ")</f>
        <v>0</v>
      </c>
      <c r="G15" s="138" cm="1">
        <f t="array" ref="G15">_xlfn.IFNA(INDEX(DataDashboard!$A$2:$E$375,MATCH($C$8&amp;$D15&amp;$E$3&amp;$G$4,DataDashboard!$A$2:$A$375&amp;DataDashboard!$B$2:$B$375&amp;DataDashboard!$C$2:$C$375&amp;DataDashboard!$D$2:$D$375,0),5)," ")</f>
        <v>0</v>
      </c>
      <c r="H15" s="138" cm="1">
        <f t="array" ref="H15">_xlfn.IFNA(INDEX(DataDashboard!$A$2:$E$375,MATCH($C$8&amp;$D15&amp;$H$3&amp;$H$4,DataDashboard!$A$2:$A$375&amp;DataDashboard!$B$2:$B$375&amp;DataDashboard!$C$2:$C$375&amp;DataDashboard!$D$2:$D$375,0),5)," ")</f>
        <v>0</v>
      </c>
      <c r="I15" s="138" cm="1">
        <f t="array" ref="I15">_xlfn.IFNA(INDEX(DataDashboard!$A$2:$E$375,MATCH($C$8&amp;$D15&amp;$H$3&amp;$I$4,DataDashboard!$A$2:$A$375&amp;DataDashboard!$B$2:$B$375&amp;DataDashboard!$C$2:$C$375&amp;DataDashboard!$D$2:$D$375,0),5)," ")</f>
        <v>0</v>
      </c>
      <c r="J15" s="138" cm="1">
        <f t="array" ref="J15">_xlfn.IFNA(INDEX(DataDashboard!$A$2:$E$375,MATCH($C$8&amp;$D15&amp;$J$3&amp;$J$4,DataDashboard!$A$2:$A$375&amp;DataDashboard!$B$2:$B$375&amp;DataDashboard!$C$2:$C$375&amp;DataDashboard!$D$2:$D$375,0),5)," ")</f>
        <v>0</v>
      </c>
      <c r="K15" s="138" cm="1">
        <f t="array" ref="K15">_xlfn.IFNA(INDEX(DataDashboard!$A$2:$E$375,MATCH($C$8&amp;$D15&amp;$J$3&amp;$K$4,DataDashboard!$A$2:$A$375&amp;DataDashboard!$B$2:$B$375&amp;DataDashboard!$C$2:$C$375&amp;DataDashboard!$D$2:$D$375,0),5)," ")</f>
        <v>0</v>
      </c>
      <c r="L15" s="138" cm="1">
        <f t="array" ref="L15">_xlfn.IFNA(INDEX(DataDashboard!$A$2:$E$375,MATCH($C$8&amp;$D15&amp;$J$3&amp;$L$4,DataDashboard!$A$2:$A$375&amp;DataDashboard!$B$2:$B$375&amp;DataDashboard!$C$2:$C$375&amp;DataDashboard!$D$2:$D$375,0),5)," ")</f>
        <v>0</v>
      </c>
      <c r="M15" s="138" cm="1">
        <f t="array" ref="M15">_xlfn.IFNA(INDEX(DataDashboard!$A$2:$E$375,MATCH($C$8&amp;$D15&amp;$M$3&amp;$M$4,DataDashboard!$A$2:$A$375&amp;DataDashboard!$B$2:$B$375&amp;DataDashboard!$C$2:$C$375&amp;DataDashboard!$D$2:$D$375,0),5)," ")</f>
        <v>0</v>
      </c>
      <c r="N15" s="138" cm="1">
        <f t="array" ref="N15">_xlfn.IFNA(INDEX(DataDashboard!$A$2:$E$375,MATCH($C$8&amp;$D15&amp;$M$3&amp;$N$4,DataDashboard!$A$2:$A$375&amp;DataDashboard!$B$2:$B$375&amp;DataDashboard!$C$2:$C$375&amp;DataDashboard!$D$2:$D$375,0),5)," ")</f>
        <v>0</v>
      </c>
      <c r="O15" s="138" cm="1">
        <f t="array" ref="O15">_xlfn.IFNA(INDEX(DataDashboard!$A$2:$E$375,MATCH($C$8&amp;$D15&amp;$M$3&amp;$O$4,DataDashboard!$A$2:$A$375&amp;DataDashboard!$B$2:$B$375&amp;DataDashboard!$C$2:$C$375&amp;DataDashboard!$D$2:$D$375,0),5)," ")</f>
        <v>0</v>
      </c>
    </row>
    <row r="16" spans="1:16" s="126" customFormat="1" ht="20.25" customHeight="1" x14ac:dyDescent="0.2">
      <c r="A16" s="125"/>
      <c r="B16" s="153">
        <v>8</v>
      </c>
      <c r="C16" s="138">
        <f t="shared" si="5"/>
        <v>8</v>
      </c>
      <c r="D16" s="151" t="str" cm="1">
        <f t="array" ref="D16">_xlfn.IFNA(INDEX(UTILITY!$A$12:$D$43,MATCH(IDENTITAS!$C$3&amp;$C$8&amp;$B16,UTILITY!$A$12:$A$43&amp;UTILITY!$B$12:$B$43&amp;UTILITY!$C$12:$C$46,0),4),"")</f>
        <v>Keamanan Komunikasi</v>
      </c>
      <c r="E16" s="138" cm="1">
        <f t="array" ref="E16">_xlfn.IFNA(INDEX(DataDashboard!$A$2:$E$375,MATCH($C$8&amp;$D16&amp;$E$3&amp;$E$4,DataDashboard!$A$2:$A$375&amp;DataDashboard!$B$2:$B$375&amp;DataDashboard!$C$2:$C$375&amp;DataDashboard!$D$2:$D$375,0),5)," ")</f>
        <v>0</v>
      </c>
      <c r="F16" s="138" cm="1">
        <f t="array" ref="F16">_xlfn.IFNA(INDEX(DataDashboard!$A$2:$E$375,MATCH($C$8&amp;$D16&amp;$E$3&amp;$F$4,DataDashboard!$A$2:$A$375&amp;DataDashboard!$B$2:$B$375&amp;DataDashboard!$C$2:$C$375&amp;DataDashboard!$D$2:$D$375,0),5)," ")</f>
        <v>0</v>
      </c>
      <c r="G16" s="138" cm="1">
        <f t="array" ref="G16">_xlfn.IFNA(INDEX(DataDashboard!$A$2:$E$375,MATCH($C$8&amp;$D16&amp;$E$3&amp;$G$4,DataDashboard!$A$2:$A$375&amp;DataDashboard!$B$2:$B$375&amp;DataDashboard!$C$2:$C$375&amp;DataDashboard!$D$2:$D$375,0),5)," ")</f>
        <v>0</v>
      </c>
      <c r="H16" s="138" cm="1">
        <f t="array" ref="H16">_xlfn.IFNA(INDEX(DataDashboard!$A$2:$E$375,MATCH($C$8&amp;$D16&amp;$H$3&amp;$H$4,DataDashboard!$A$2:$A$375&amp;DataDashboard!$B$2:$B$375&amp;DataDashboard!$C$2:$C$375&amp;DataDashboard!$D$2:$D$375,0),5)," ")</f>
        <v>0</v>
      </c>
      <c r="I16" s="138" cm="1">
        <f t="array" ref="I16">_xlfn.IFNA(INDEX(DataDashboard!$A$2:$E$375,MATCH($C$8&amp;$D16&amp;$H$3&amp;$I$4,DataDashboard!$A$2:$A$375&amp;DataDashboard!$B$2:$B$375&amp;DataDashboard!$C$2:$C$375&amp;DataDashboard!$D$2:$D$375,0),5)," ")</f>
        <v>0</v>
      </c>
      <c r="J16" s="138" cm="1">
        <f t="array" ref="J16">_xlfn.IFNA(INDEX(DataDashboard!$A$2:$E$375,MATCH($C$8&amp;$D16&amp;$J$3&amp;$J$4,DataDashboard!$A$2:$A$375&amp;DataDashboard!$B$2:$B$375&amp;DataDashboard!$C$2:$C$375&amp;DataDashboard!$D$2:$D$375,0),5)," ")</f>
        <v>0</v>
      </c>
      <c r="K16" s="138" cm="1">
        <f t="array" ref="K16">_xlfn.IFNA(INDEX(DataDashboard!$A$2:$E$375,MATCH($C$8&amp;$D16&amp;$J$3&amp;$K$4,DataDashboard!$A$2:$A$375&amp;DataDashboard!$B$2:$B$375&amp;DataDashboard!$C$2:$C$375&amp;DataDashboard!$D$2:$D$375,0),5)," ")</f>
        <v>0</v>
      </c>
      <c r="L16" s="138" cm="1">
        <f t="array" ref="L16">_xlfn.IFNA(INDEX(DataDashboard!$A$2:$E$375,MATCH($C$8&amp;$D16&amp;$J$3&amp;$L$4,DataDashboard!$A$2:$A$375&amp;DataDashboard!$B$2:$B$375&amp;DataDashboard!$C$2:$C$375&amp;DataDashboard!$D$2:$D$375,0),5)," ")</f>
        <v>0</v>
      </c>
      <c r="M16" s="138" cm="1">
        <f t="array" ref="M16">_xlfn.IFNA(INDEX(DataDashboard!$A$2:$E$375,MATCH($C$8&amp;$D16&amp;$M$3&amp;$M$4,DataDashboard!$A$2:$A$375&amp;DataDashboard!$B$2:$B$375&amp;DataDashboard!$C$2:$C$375&amp;DataDashboard!$D$2:$D$375,0),5)," ")</f>
        <v>0</v>
      </c>
      <c r="N16" s="138" cm="1">
        <f t="array" ref="N16">_xlfn.IFNA(INDEX(DataDashboard!$A$2:$E$375,MATCH($C$8&amp;$D16&amp;$M$3&amp;$N$4,DataDashboard!$A$2:$A$375&amp;DataDashboard!$B$2:$B$375&amp;DataDashboard!$C$2:$C$375&amp;DataDashboard!$D$2:$D$375,0),5)," ")</f>
        <v>0</v>
      </c>
      <c r="O16" s="138" cm="1">
        <f t="array" ref="O16">_xlfn.IFNA(INDEX(DataDashboard!$A$2:$E$375,MATCH($C$8&amp;$D16&amp;$M$3&amp;$O$4,DataDashboard!$A$2:$A$375&amp;DataDashboard!$B$2:$B$375&amp;DataDashboard!$C$2:$C$375&amp;DataDashboard!$D$2:$D$375,0),5)," ")</f>
        <v>0</v>
      </c>
    </row>
    <row r="17" spans="1:15" s="126" customFormat="1" ht="20.25" customHeight="1" x14ac:dyDescent="0.2">
      <c r="A17" s="125"/>
      <c r="B17" s="153">
        <v>9</v>
      </c>
      <c r="C17" s="138">
        <f t="shared" si="5"/>
        <v>9</v>
      </c>
      <c r="D17" s="151" t="str" cm="1">
        <f t="array" ref="D17">_xlfn.IFNA(INDEX(UTILITY!$A$12:$D$43,MATCH(IDENTITAS!$C$3&amp;$C$8&amp;$B17,UTILITY!$A$12:$A$43&amp;UTILITY!$B$12:$B$43&amp;UTILITY!$C$12:$C$46,0),4),"")</f>
        <v>Pengendalian Kode Berbahaya</v>
      </c>
      <c r="E17" s="138" cm="1">
        <f t="array" ref="E17">_xlfn.IFNA(INDEX(DataDashboard!$A$2:$E$375,MATCH($C$8&amp;$D17&amp;$E$3&amp;$E$4,DataDashboard!$A$2:$A$375&amp;DataDashboard!$B$2:$B$375&amp;DataDashboard!$C$2:$C$375&amp;DataDashboard!$D$2:$D$375,0),5)," ")</f>
        <v>0</v>
      </c>
      <c r="F17" s="138" cm="1">
        <f t="array" ref="F17">_xlfn.IFNA(INDEX(DataDashboard!$A$2:$E$375,MATCH($C$8&amp;$D17&amp;$E$3&amp;$F$4,DataDashboard!$A$2:$A$375&amp;DataDashboard!$B$2:$B$375&amp;DataDashboard!$C$2:$C$375&amp;DataDashboard!$D$2:$D$375,0),5)," ")</f>
        <v>0</v>
      </c>
      <c r="G17" s="138" cm="1">
        <f t="array" ref="G17">_xlfn.IFNA(INDEX(DataDashboard!$A$2:$E$375,MATCH($C$8&amp;$D17&amp;$E$3&amp;$G$4,DataDashboard!$A$2:$A$375&amp;DataDashboard!$B$2:$B$375&amp;DataDashboard!$C$2:$C$375&amp;DataDashboard!$D$2:$D$375,0),5)," ")</f>
        <v>0</v>
      </c>
      <c r="H17" s="138" cm="1">
        <f t="array" ref="H17">_xlfn.IFNA(INDEX(DataDashboard!$A$2:$E$375,MATCH($C$8&amp;$D17&amp;$H$3&amp;$H$4,DataDashboard!$A$2:$A$375&amp;DataDashboard!$B$2:$B$375&amp;DataDashboard!$C$2:$C$375&amp;DataDashboard!$D$2:$D$375,0),5)," ")</f>
        <v>0</v>
      </c>
      <c r="I17" s="138" cm="1">
        <f t="array" ref="I17">_xlfn.IFNA(INDEX(DataDashboard!$A$2:$E$375,MATCH($C$8&amp;$D17&amp;$H$3&amp;$I$4,DataDashboard!$A$2:$A$375&amp;DataDashboard!$B$2:$B$375&amp;DataDashboard!$C$2:$C$375&amp;DataDashboard!$D$2:$D$375,0),5)," ")</f>
        <v>0</v>
      </c>
      <c r="J17" s="138" cm="1">
        <f t="array" ref="J17">_xlfn.IFNA(INDEX(DataDashboard!$A$2:$E$375,MATCH($C$8&amp;$D17&amp;$J$3&amp;$J$4,DataDashboard!$A$2:$A$375&amp;DataDashboard!$B$2:$B$375&amp;DataDashboard!$C$2:$C$375&amp;DataDashboard!$D$2:$D$375,0),5)," ")</f>
        <v>0</v>
      </c>
      <c r="K17" s="138" cm="1">
        <f t="array" ref="K17">_xlfn.IFNA(INDEX(DataDashboard!$A$2:$E$375,MATCH($C$8&amp;$D17&amp;$J$3&amp;$K$4,DataDashboard!$A$2:$A$375&amp;DataDashboard!$B$2:$B$375&amp;DataDashboard!$C$2:$C$375&amp;DataDashboard!$D$2:$D$375,0),5)," ")</f>
        <v>0</v>
      </c>
      <c r="L17" s="138" cm="1">
        <f t="array" ref="L17">_xlfn.IFNA(INDEX(DataDashboard!$A$2:$E$375,MATCH($C$8&amp;$D17&amp;$J$3&amp;$L$4,DataDashboard!$A$2:$A$375&amp;DataDashboard!$B$2:$B$375&amp;DataDashboard!$C$2:$C$375&amp;DataDashboard!$D$2:$D$375,0),5)," ")</f>
        <v>0</v>
      </c>
      <c r="M17" s="138" cm="1">
        <f t="array" ref="M17">_xlfn.IFNA(INDEX(DataDashboard!$A$2:$E$375,MATCH($C$8&amp;$D17&amp;$M$3&amp;$M$4,DataDashboard!$A$2:$A$375&amp;DataDashboard!$B$2:$B$375&amp;DataDashboard!$C$2:$C$375&amp;DataDashboard!$D$2:$D$375,0),5)," ")</f>
        <v>0</v>
      </c>
      <c r="N17" s="138" cm="1">
        <f t="array" ref="N17">_xlfn.IFNA(INDEX(DataDashboard!$A$2:$E$375,MATCH($C$8&amp;$D17&amp;$M$3&amp;$N$4,DataDashboard!$A$2:$A$375&amp;DataDashboard!$B$2:$B$375&amp;DataDashboard!$C$2:$C$375&amp;DataDashboard!$D$2:$D$375,0),5)," ")</f>
        <v>0</v>
      </c>
      <c r="O17" s="138" cm="1">
        <f t="array" ref="O17">_xlfn.IFNA(INDEX(DataDashboard!$A$2:$E$375,MATCH($C$8&amp;$D17&amp;$M$3&amp;$O$4,DataDashboard!$A$2:$A$375&amp;DataDashboard!$B$2:$B$375&amp;DataDashboard!$C$2:$C$375&amp;DataDashboard!$D$2:$D$375,0),5)," ")</f>
        <v>0</v>
      </c>
    </row>
    <row r="18" spans="1:15" s="126" customFormat="1" ht="20.25" customHeight="1" x14ac:dyDescent="0.2">
      <c r="A18" s="125"/>
      <c r="B18" s="153">
        <v>10</v>
      </c>
      <c r="C18" s="138">
        <f t="shared" si="5"/>
        <v>10</v>
      </c>
      <c r="D18" s="151" t="str" cm="1">
        <f t="array" ref="D18">_xlfn.IFNA(INDEX(UTILITY!$A$12:$D$43,MATCH(IDENTITAS!$C$3&amp;$C$8&amp;$B18,UTILITY!$A$12:$A$43&amp;UTILITY!$B$12:$B$43&amp;UTILITY!$C$12:$C$46,0),4),"")</f>
        <v>Logika Bisnis</v>
      </c>
      <c r="E18" s="138" cm="1">
        <f t="array" ref="E18">_xlfn.IFNA(INDEX(DataDashboard!$A$2:$E$375,MATCH($C$8&amp;$D18&amp;$E$3&amp;$E$4,DataDashboard!$A$2:$A$375&amp;DataDashboard!$B$2:$B$375&amp;DataDashboard!$C$2:$C$375&amp;DataDashboard!$D$2:$D$375,0),5)," ")</f>
        <v>0</v>
      </c>
      <c r="F18" s="138" cm="1">
        <f t="array" ref="F18">_xlfn.IFNA(INDEX(DataDashboard!$A$2:$E$375,MATCH($C$8&amp;$D18&amp;$E$3&amp;$F$4,DataDashboard!$A$2:$A$375&amp;DataDashboard!$B$2:$B$375&amp;DataDashboard!$C$2:$C$375&amp;DataDashboard!$D$2:$D$375,0),5)," ")</f>
        <v>0</v>
      </c>
      <c r="G18" s="138" cm="1">
        <f t="array" ref="G18">_xlfn.IFNA(INDEX(DataDashboard!$A$2:$E$375,MATCH($C$8&amp;$D18&amp;$E$3&amp;$G$4,DataDashboard!$A$2:$A$375&amp;DataDashboard!$B$2:$B$375&amp;DataDashboard!$C$2:$C$375&amp;DataDashboard!$D$2:$D$375,0),5)," ")</f>
        <v>0</v>
      </c>
      <c r="H18" s="138" cm="1">
        <f t="array" ref="H18">_xlfn.IFNA(INDEX(DataDashboard!$A$2:$E$375,MATCH($C$8&amp;$D18&amp;$H$3&amp;$H$4,DataDashboard!$A$2:$A$375&amp;DataDashboard!$B$2:$B$375&amp;DataDashboard!$C$2:$C$375&amp;DataDashboard!$D$2:$D$375,0),5)," ")</f>
        <v>0</v>
      </c>
      <c r="I18" s="138" cm="1">
        <f t="array" ref="I18">_xlfn.IFNA(INDEX(DataDashboard!$A$2:$E$375,MATCH($C$8&amp;$D18&amp;$H$3&amp;$I$4,DataDashboard!$A$2:$A$375&amp;DataDashboard!$B$2:$B$375&amp;DataDashboard!$C$2:$C$375&amp;DataDashboard!$D$2:$D$375,0),5)," ")</f>
        <v>0</v>
      </c>
      <c r="J18" s="138" cm="1">
        <f t="array" ref="J18">_xlfn.IFNA(INDEX(DataDashboard!$A$2:$E$375,MATCH($C$8&amp;$D18&amp;$J$3&amp;$J$4,DataDashboard!$A$2:$A$375&amp;DataDashboard!$B$2:$B$375&amp;DataDashboard!$C$2:$C$375&amp;DataDashboard!$D$2:$D$375,0),5)," ")</f>
        <v>0</v>
      </c>
      <c r="K18" s="138" cm="1">
        <f t="array" ref="K18">_xlfn.IFNA(INDEX(DataDashboard!$A$2:$E$375,MATCH($C$8&amp;$D18&amp;$J$3&amp;$K$4,DataDashboard!$A$2:$A$375&amp;DataDashboard!$B$2:$B$375&amp;DataDashboard!$C$2:$C$375&amp;DataDashboard!$D$2:$D$375,0),5)," ")</f>
        <v>0</v>
      </c>
      <c r="L18" s="138" cm="1">
        <f t="array" ref="L18">_xlfn.IFNA(INDEX(DataDashboard!$A$2:$E$375,MATCH($C$8&amp;$D18&amp;$J$3&amp;$L$4,DataDashboard!$A$2:$A$375&amp;DataDashboard!$B$2:$B$375&amp;DataDashboard!$C$2:$C$375&amp;DataDashboard!$D$2:$D$375,0),5)," ")</f>
        <v>0</v>
      </c>
      <c r="M18" s="138" cm="1">
        <f t="array" ref="M18">_xlfn.IFNA(INDEX(DataDashboard!$A$2:$E$375,MATCH($C$8&amp;$D18&amp;$M$3&amp;$M$4,DataDashboard!$A$2:$A$375&amp;DataDashboard!$B$2:$B$375&amp;DataDashboard!$C$2:$C$375&amp;DataDashboard!$D$2:$D$375,0),5)," ")</f>
        <v>0</v>
      </c>
      <c r="N18" s="138" cm="1">
        <f t="array" ref="N18">_xlfn.IFNA(INDEX(DataDashboard!$A$2:$E$375,MATCH($C$8&amp;$D18&amp;$M$3&amp;$N$4,DataDashboard!$A$2:$A$375&amp;DataDashboard!$B$2:$B$375&amp;DataDashboard!$C$2:$C$375&amp;DataDashboard!$D$2:$D$375,0),5)," ")</f>
        <v>0</v>
      </c>
      <c r="O18" s="138" cm="1">
        <f t="array" ref="O18">_xlfn.IFNA(INDEX(DataDashboard!$A$2:$E$375,MATCH($C$8&amp;$D18&amp;$M$3&amp;$O$4,DataDashboard!$A$2:$A$375&amp;DataDashboard!$B$2:$B$375&amp;DataDashboard!$C$2:$C$375&amp;DataDashboard!$D$2:$D$375,0),5)," ")</f>
        <v>0</v>
      </c>
    </row>
    <row r="19" spans="1:15" s="126" customFormat="1" ht="20.25" customHeight="1" x14ac:dyDescent="0.2">
      <c r="A19" s="125"/>
      <c r="B19" s="153">
        <v>11</v>
      </c>
      <c r="C19" s="138">
        <f t="shared" si="5"/>
        <v>11</v>
      </c>
      <c r="D19" s="151" t="str" cm="1">
        <f t="array" ref="D19">_xlfn.IFNA(INDEX(UTILITY!$A$12:$D$43,MATCH(IDENTITAS!$C$3&amp;$C$8&amp;$B19,UTILITY!$A$12:$A$43&amp;UTILITY!$B$12:$B$43&amp;UTILITY!$C$12:$C$46,0),4),"")</f>
        <v>File</v>
      </c>
      <c r="E19" s="138" cm="1">
        <f t="array" ref="E19">_xlfn.IFNA(INDEX(DataDashboard!$A$2:$E$375,MATCH($C$8&amp;$D19&amp;$E$3&amp;$E$4,DataDashboard!$A$2:$A$375&amp;DataDashboard!$B$2:$B$375&amp;DataDashboard!$C$2:$C$375&amp;DataDashboard!$D$2:$D$375,0),5)," ")</f>
        <v>0</v>
      </c>
      <c r="F19" s="138" cm="1">
        <f t="array" ref="F19">_xlfn.IFNA(INDEX(DataDashboard!$A$2:$E$375,MATCH($C$8&amp;$D19&amp;$E$3&amp;$F$4,DataDashboard!$A$2:$A$375&amp;DataDashboard!$B$2:$B$375&amp;DataDashboard!$C$2:$C$375&amp;DataDashboard!$D$2:$D$375,0),5)," ")</f>
        <v>0</v>
      </c>
      <c r="G19" s="138" cm="1">
        <f t="array" ref="G19">_xlfn.IFNA(INDEX(DataDashboard!$A$2:$E$375,MATCH($C$8&amp;$D19&amp;$E$3&amp;$G$4,DataDashboard!$A$2:$A$375&amp;DataDashboard!$B$2:$B$375&amp;DataDashboard!$C$2:$C$375&amp;DataDashboard!$D$2:$D$375,0),5)," ")</f>
        <v>0</v>
      </c>
      <c r="H19" s="138" cm="1">
        <f t="array" ref="H19">_xlfn.IFNA(INDEX(DataDashboard!$A$2:$E$375,MATCH($C$8&amp;$D19&amp;$H$3&amp;$H$4,DataDashboard!$A$2:$A$375&amp;DataDashboard!$B$2:$B$375&amp;DataDashboard!$C$2:$C$375&amp;DataDashboard!$D$2:$D$375,0),5)," ")</f>
        <v>0</v>
      </c>
      <c r="I19" s="138" cm="1">
        <f t="array" ref="I19">_xlfn.IFNA(INDEX(DataDashboard!$A$2:$E$375,MATCH($C$8&amp;$D19&amp;$H$3&amp;$I$4,DataDashboard!$A$2:$A$375&amp;DataDashboard!$B$2:$B$375&amp;DataDashboard!$C$2:$C$375&amp;DataDashboard!$D$2:$D$375,0),5)," ")</f>
        <v>0</v>
      </c>
      <c r="J19" s="138" cm="1">
        <f t="array" ref="J19">_xlfn.IFNA(INDEX(DataDashboard!$A$2:$E$375,MATCH($C$8&amp;$D19&amp;$J$3&amp;$J$4,DataDashboard!$A$2:$A$375&amp;DataDashboard!$B$2:$B$375&amp;DataDashboard!$C$2:$C$375&amp;DataDashboard!$D$2:$D$375,0),5)," ")</f>
        <v>0</v>
      </c>
      <c r="K19" s="138" cm="1">
        <f t="array" ref="K19">_xlfn.IFNA(INDEX(DataDashboard!$A$2:$E$375,MATCH($C$8&amp;$D19&amp;$J$3&amp;$K$4,DataDashboard!$A$2:$A$375&amp;DataDashboard!$B$2:$B$375&amp;DataDashboard!$C$2:$C$375&amp;DataDashboard!$D$2:$D$375,0),5)," ")</f>
        <v>0</v>
      </c>
      <c r="L19" s="138" cm="1">
        <f t="array" ref="L19">_xlfn.IFNA(INDEX(DataDashboard!$A$2:$E$375,MATCH($C$8&amp;$D19&amp;$J$3&amp;$L$4,DataDashboard!$A$2:$A$375&amp;DataDashboard!$B$2:$B$375&amp;DataDashboard!$C$2:$C$375&amp;DataDashboard!$D$2:$D$375,0),5)," ")</f>
        <v>0</v>
      </c>
      <c r="M19" s="138" cm="1">
        <f t="array" ref="M19">_xlfn.IFNA(INDEX(DataDashboard!$A$2:$E$375,MATCH($C$8&amp;$D19&amp;$M$3&amp;$M$4,DataDashboard!$A$2:$A$375&amp;DataDashboard!$B$2:$B$375&amp;DataDashboard!$C$2:$C$375&amp;DataDashboard!$D$2:$D$375,0),5)," ")</f>
        <v>0</v>
      </c>
      <c r="N19" s="138" cm="1">
        <f t="array" ref="N19">_xlfn.IFNA(INDEX(DataDashboard!$A$2:$E$375,MATCH($C$8&amp;$D19&amp;$M$3&amp;$N$4,DataDashboard!$A$2:$A$375&amp;DataDashboard!$B$2:$B$375&amp;DataDashboard!$C$2:$C$375&amp;DataDashboard!$D$2:$D$375,0),5)," ")</f>
        <v>0</v>
      </c>
      <c r="O19" s="138" cm="1">
        <f t="array" ref="O19">_xlfn.IFNA(INDEX(DataDashboard!$A$2:$E$375,MATCH($C$8&amp;$D19&amp;$M$3&amp;$O$4,DataDashboard!$A$2:$A$375&amp;DataDashboard!$B$2:$B$375&amp;DataDashboard!$C$2:$C$375&amp;DataDashboard!$D$2:$D$375,0),5)," ")</f>
        <v>0</v>
      </c>
    </row>
    <row r="20" spans="1:15" s="126" customFormat="1" ht="20.25" customHeight="1" x14ac:dyDescent="0.2">
      <c r="A20" s="125"/>
      <c r="B20" s="153">
        <v>12</v>
      </c>
      <c r="C20" s="138">
        <f t="shared" si="5"/>
        <v>12</v>
      </c>
      <c r="D20" s="151" t="str" cm="1">
        <f t="array" ref="D20">_xlfn.IFNA(INDEX(UTILITY!$A$12:$D$43,MATCH(IDENTITAS!$C$3&amp;$C$8&amp;$B20,UTILITY!$A$12:$A$43&amp;UTILITY!$B$12:$B$43&amp;UTILITY!$C$12:$C$46,0),4),"")</f>
        <v>Keamanan API dan Web Service</v>
      </c>
      <c r="E20" s="138" cm="1">
        <f t="array" ref="E20">_xlfn.IFNA(INDEX(DataDashboard!$A$2:$E$375,MATCH($C$8&amp;$D20&amp;$E$3&amp;$E$4,DataDashboard!$A$2:$A$375&amp;DataDashboard!$B$2:$B$375&amp;DataDashboard!$C$2:$C$375&amp;DataDashboard!$D$2:$D$375,0),5)," ")</f>
        <v>0</v>
      </c>
      <c r="F20" s="138" cm="1">
        <f t="array" ref="F20">_xlfn.IFNA(INDEX(DataDashboard!$A$2:$E$375,MATCH($C$8&amp;$D20&amp;$E$3&amp;$F$4,DataDashboard!$A$2:$A$375&amp;DataDashboard!$B$2:$B$375&amp;DataDashboard!$C$2:$C$375&amp;DataDashboard!$D$2:$D$375,0),5)," ")</f>
        <v>0</v>
      </c>
      <c r="G20" s="138" cm="1">
        <f t="array" ref="G20">_xlfn.IFNA(INDEX(DataDashboard!$A$2:$E$375,MATCH($C$8&amp;$D20&amp;$E$3&amp;$G$4,DataDashboard!$A$2:$A$375&amp;DataDashboard!$B$2:$B$375&amp;DataDashboard!$C$2:$C$375&amp;DataDashboard!$D$2:$D$375,0),5)," ")</f>
        <v>0</v>
      </c>
      <c r="H20" s="138" cm="1">
        <f t="array" ref="H20">_xlfn.IFNA(INDEX(DataDashboard!$A$2:$E$375,MATCH($C$8&amp;$D20&amp;$H$3&amp;$H$4,DataDashboard!$A$2:$A$375&amp;DataDashboard!$B$2:$B$375&amp;DataDashboard!$C$2:$C$375&amp;DataDashboard!$D$2:$D$375,0),5)," ")</f>
        <v>0</v>
      </c>
      <c r="I20" s="138" cm="1">
        <f t="array" ref="I20">_xlfn.IFNA(INDEX(DataDashboard!$A$2:$E$375,MATCH($C$8&amp;$D20&amp;$H$3&amp;$I$4,DataDashboard!$A$2:$A$375&amp;DataDashboard!$B$2:$B$375&amp;DataDashboard!$C$2:$C$375&amp;DataDashboard!$D$2:$D$375,0),5)," ")</f>
        <v>0</v>
      </c>
      <c r="J20" s="138" cm="1">
        <f t="array" ref="J20">_xlfn.IFNA(INDEX(DataDashboard!$A$2:$E$375,MATCH($C$8&amp;$D20&amp;$J$3&amp;$J$4,DataDashboard!$A$2:$A$375&amp;DataDashboard!$B$2:$B$375&amp;DataDashboard!$C$2:$C$375&amp;DataDashboard!$D$2:$D$375,0),5)," ")</f>
        <v>0</v>
      </c>
      <c r="K20" s="138" cm="1">
        <f t="array" ref="K20">_xlfn.IFNA(INDEX(DataDashboard!$A$2:$E$375,MATCH($C$8&amp;$D20&amp;$J$3&amp;$K$4,DataDashboard!$A$2:$A$375&amp;DataDashboard!$B$2:$B$375&amp;DataDashboard!$C$2:$C$375&amp;DataDashboard!$D$2:$D$375,0),5)," ")</f>
        <v>0</v>
      </c>
      <c r="L20" s="138" cm="1">
        <f t="array" ref="L20">_xlfn.IFNA(INDEX(DataDashboard!$A$2:$E$375,MATCH($C$8&amp;$D20&amp;$J$3&amp;$L$4,DataDashboard!$A$2:$A$375&amp;DataDashboard!$B$2:$B$375&amp;DataDashboard!$C$2:$C$375&amp;DataDashboard!$D$2:$D$375,0),5)," ")</f>
        <v>0</v>
      </c>
      <c r="M20" s="138" cm="1">
        <f t="array" ref="M20">_xlfn.IFNA(INDEX(DataDashboard!$A$2:$E$375,MATCH($C$8&amp;$D20&amp;$M$3&amp;$M$4,DataDashboard!$A$2:$A$375&amp;DataDashboard!$B$2:$B$375&amp;DataDashboard!$C$2:$C$375&amp;DataDashboard!$D$2:$D$375,0),5)," ")</f>
        <v>0</v>
      </c>
      <c r="N20" s="138" cm="1">
        <f t="array" ref="N20">_xlfn.IFNA(INDEX(DataDashboard!$A$2:$E$375,MATCH($C$8&amp;$D20&amp;$M$3&amp;$N$4,DataDashboard!$A$2:$A$375&amp;DataDashboard!$B$2:$B$375&amp;DataDashboard!$C$2:$C$375&amp;DataDashboard!$D$2:$D$375,0),5)," ")</f>
        <v>0</v>
      </c>
      <c r="O20" s="138" cm="1">
        <f t="array" ref="O20">_xlfn.IFNA(INDEX(DataDashboard!$A$2:$E$375,MATCH($C$8&amp;$D20&amp;$M$3&amp;$O$4,DataDashboard!$A$2:$A$375&amp;DataDashboard!$B$2:$B$375&amp;DataDashboard!$C$2:$C$375&amp;DataDashboard!$D$2:$D$375,0),5)," ")</f>
        <v>0</v>
      </c>
    </row>
    <row r="21" spans="1:15" s="126" customFormat="1" ht="20.25" customHeight="1" x14ac:dyDescent="0.2">
      <c r="A21" s="125"/>
      <c r="B21" s="153">
        <v>13</v>
      </c>
      <c r="C21" s="138">
        <f t="shared" si="5"/>
        <v>13</v>
      </c>
      <c r="D21" s="151" t="str" cm="1">
        <f t="array" ref="D21">_xlfn.IFNA(INDEX(UTILITY!$A$12:$D$43,MATCH(IDENTITAS!$C$3&amp;$C$8&amp;$B21,UTILITY!$A$12:$A$43&amp;UTILITY!$B$12:$B$43&amp;UTILITY!$C$12:$C$46,0),4),"")</f>
        <v>Keamanan Konfigurasi</v>
      </c>
      <c r="E21" s="138" cm="1">
        <f t="array" ref="E21">_xlfn.IFNA(INDEX(DataDashboard!$A$2:$E$375,MATCH($C$8&amp;$D21&amp;$E$3&amp;$E$4,DataDashboard!$A$2:$A$375&amp;DataDashboard!$B$2:$B$375&amp;DataDashboard!$C$2:$C$375&amp;DataDashboard!$D$2:$D$375,0),5)," ")</f>
        <v>0</v>
      </c>
      <c r="F21" s="138" cm="1">
        <f t="array" ref="F21">_xlfn.IFNA(INDEX(DataDashboard!$A$2:$E$375,MATCH($C$8&amp;$D21&amp;$E$3&amp;$F$4,DataDashboard!$A$2:$A$375&amp;DataDashboard!$B$2:$B$375&amp;DataDashboard!$C$2:$C$375&amp;DataDashboard!$D$2:$D$375,0),5)," ")</f>
        <v>0</v>
      </c>
      <c r="G21" s="138" cm="1">
        <f t="array" ref="G21">_xlfn.IFNA(INDEX(DataDashboard!$A$2:$E$375,MATCH($C$8&amp;$D21&amp;$E$3&amp;$G$4,DataDashboard!$A$2:$A$375&amp;DataDashboard!$B$2:$B$375&amp;DataDashboard!$C$2:$C$375&amp;DataDashboard!$D$2:$D$375,0),5)," ")</f>
        <v>0</v>
      </c>
      <c r="H21" s="138" cm="1">
        <f t="array" ref="H21">_xlfn.IFNA(INDEX(DataDashboard!$A$2:$E$375,MATCH($C$8&amp;$D21&amp;$H$3&amp;$H$4,DataDashboard!$A$2:$A$375&amp;DataDashboard!$B$2:$B$375&amp;DataDashboard!$C$2:$C$375&amp;DataDashboard!$D$2:$D$375,0),5)," ")</f>
        <v>0</v>
      </c>
      <c r="I21" s="138" cm="1">
        <f t="array" ref="I21">_xlfn.IFNA(INDEX(DataDashboard!$A$2:$E$375,MATCH($C$8&amp;$D21&amp;$H$3&amp;$I$4,DataDashboard!$A$2:$A$375&amp;DataDashboard!$B$2:$B$375&amp;DataDashboard!$C$2:$C$375&amp;DataDashboard!$D$2:$D$375,0),5)," ")</f>
        <v>0</v>
      </c>
      <c r="J21" s="138" cm="1">
        <f t="array" ref="J21">_xlfn.IFNA(INDEX(DataDashboard!$A$2:$E$375,MATCH($C$8&amp;$D21&amp;$J$3&amp;$J$4,DataDashboard!$A$2:$A$375&amp;DataDashboard!$B$2:$B$375&amp;DataDashboard!$C$2:$C$375&amp;DataDashboard!$D$2:$D$375,0),5)," ")</f>
        <v>0</v>
      </c>
      <c r="K21" s="138" cm="1">
        <f t="array" ref="K21">_xlfn.IFNA(INDEX(DataDashboard!$A$2:$E$375,MATCH($C$8&amp;$D21&amp;$J$3&amp;$K$4,DataDashboard!$A$2:$A$375&amp;DataDashboard!$B$2:$B$375&amp;DataDashboard!$C$2:$C$375&amp;DataDashboard!$D$2:$D$375,0),5)," ")</f>
        <v>0</v>
      </c>
      <c r="L21" s="138" cm="1">
        <f t="array" ref="L21">_xlfn.IFNA(INDEX(DataDashboard!$A$2:$E$375,MATCH($C$8&amp;$D21&amp;$J$3&amp;$L$4,DataDashboard!$A$2:$A$375&amp;DataDashboard!$B$2:$B$375&amp;DataDashboard!$C$2:$C$375&amp;DataDashboard!$D$2:$D$375,0),5)," ")</f>
        <v>0</v>
      </c>
      <c r="M21" s="138" cm="1">
        <f t="array" ref="M21">_xlfn.IFNA(INDEX(DataDashboard!$A$2:$E$375,MATCH($C$8&amp;$D21&amp;$M$3&amp;$M$4,DataDashboard!$A$2:$A$375&amp;DataDashboard!$B$2:$B$375&amp;DataDashboard!$C$2:$C$375&amp;DataDashboard!$D$2:$D$375,0),5)," ")</f>
        <v>0</v>
      </c>
      <c r="N21" s="138" cm="1">
        <f t="array" ref="N21">_xlfn.IFNA(INDEX(DataDashboard!$A$2:$E$375,MATCH($C$8&amp;$D21&amp;$M$3&amp;$N$4,DataDashboard!$A$2:$A$375&amp;DataDashboard!$B$2:$B$375&amp;DataDashboard!$C$2:$C$375&amp;DataDashboard!$D$2:$D$375,0),5)," ")</f>
        <v>0</v>
      </c>
      <c r="O21" s="138" cm="1">
        <f t="array" ref="O21">_xlfn.IFNA(INDEX(DataDashboard!$A$2:$E$375,MATCH($C$8&amp;$D21&amp;$M$3&amp;$O$4,DataDashboard!$A$2:$A$375&amp;DataDashboard!$B$2:$B$375&amp;DataDashboard!$C$2:$C$375&amp;DataDashboard!$D$2:$D$375,0),5)," ")</f>
        <v>0</v>
      </c>
    </row>
    <row r="22" spans="1:15" x14ac:dyDescent="0.2">
      <c r="C22" s="51"/>
    </row>
    <row r="23" spans="1:15" x14ac:dyDescent="0.2">
      <c r="C23" s="51"/>
    </row>
    <row r="24" spans="1:15" x14ac:dyDescent="0.2">
      <c r="C24" s="51"/>
    </row>
    <row r="25" spans="1:15" x14ac:dyDescent="0.2">
      <c r="C25" s="51"/>
    </row>
    <row r="26" spans="1:15" x14ac:dyDescent="0.2">
      <c r="C26" s="51"/>
    </row>
    <row r="27" spans="1:15" x14ac:dyDescent="0.2">
      <c r="C27" s="51"/>
    </row>
    <row r="28" spans="1:15" x14ac:dyDescent="0.2">
      <c r="C28" s="51"/>
    </row>
    <row r="29" spans="1:15" x14ac:dyDescent="0.2">
      <c r="C29" s="51"/>
    </row>
    <row r="30" spans="1:15" x14ac:dyDescent="0.2">
      <c r="C30" s="51"/>
    </row>
    <row r="31" spans="1:15" x14ac:dyDescent="0.2">
      <c r="C31" s="51"/>
    </row>
  </sheetData>
  <sheetProtection algorithmName="SHA-512" hashValue="gn9LJ+Hkm2QJ9uCdqO/4bR/8ybed3DRYqf+PjeCjRtpG7PXhBYvcFhKq7cuBUvouzLcvac5KNsRUzedOKSiI7Q==" saltValue="FYXP+UsI2OPRLSy7e+bD7w==" spinCount="100000" sheet="1" formatCells="0" formatColumns="0" formatRows="0" insertColumns="0" insertRows="0" insertHyperlinks="0" deleteColumns="0" deleteRows="0" sort="0" autoFilter="0" pivotTables="0"/>
  <mergeCells count="6">
    <mergeCell ref="B2:O2"/>
    <mergeCell ref="E3:G3"/>
    <mergeCell ref="H3:I3"/>
    <mergeCell ref="J3:L3"/>
    <mergeCell ref="M3:O3"/>
    <mergeCell ref="B3:D4"/>
  </mergeCells>
  <conditionalFormatting sqref="E9:G21">
    <cfRule type="notContainsBlanks" dxfId="3" priority="4">
      <formula>LEN(TRIM(E9))&gt;0</formula>
    </cfRule>
  </conditionalFormatting>
  <conditionalFormatting sqref="H9:I21">
    <cfRule type="notContainsBlanks" dxfId="2" priority="3">
      <formula>LEN(TRIM(H9))&gt;0</formula>
    </cfRule>
  </conditionalFormatting>
  <conditionalFormatting sqref="J9:L21">
    <cfRule type="notContainsBlanks" dxfId="1" priority="2">
      <formula>LEN(TRIM(J9))&gt;0</formula>
    </cfRule>
  </conditionalFormatting>
  <conditionalFormatting sqref="M9:O21">
    <cfRule type="notContainsBlanks" dxfId="0" priority="1">
      <formula>LEN(TRIM(M9))&gt;0</formula>
    </cfRule>
  </conditionalFormatting>
  <pageMargins left="0.7" right="0.7" top="0.75" bottom="0.75" header="0.3" footer="0.3"/>
  <pageSetup paperSize="9" scale="81"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375"/>
  <sheetViews>
    <sheetView zoomScale="85" zoomScaleNormal="85" workbookViewId="0">
      <selection activeCell="B2" sqref="B2"/>
    </sheetView>
  </sheetViews>
  <sheetFormatPr baseColWidth="10" defaultColWidth="9" defaultRowHeight="16" x14ac:dyDescent="0.2"/>
  <cols>
    <col min="1" max="1" width="37" customWidth="1"/>
    <col min="2" max="2" width="47.83203125" customWidth="1"/>
    <col min="3" max="3" width="26.5" style="51" customWidth="1"/>
    <col min="4" max="4" width="22.5" customWidth="1"/>
    <col min="5" max="5" width="11.83203125" style="51" customWidth="1"/>
    <col min="6" max="6" width="3.1640625" customWidth="1"/>
    <col min="7" max="7" width="5.5" style="51" customWidth="1"/>
    <col min="8" max="8" width="30.5" customWidth="1"/>
    <col min="9" max="9" width="5.5" style="51" customWidth="1"/>
    <col min="10" max="10" width="2.5" customWidth="1"/>
  </cols>
  <sheetData>
    <row r="1" spans="1:5" x14ac:dyDescent="0.2">
      <c r="A1" s="50" t="s">
        <v>522</v>
      </c>
      <c r="B1" s="50" t="s">
        <v>523</v>
      </c>
      <c r="C1" s="52" t="s">
        <v>524</v>
      </c>
      <c r="D1" s="50" t="s">
        <v>525</v>
      </c>
      <c r="E1" s="52" t="s">
        <v>526</v>
      </c>
    </row>
    <row r="2" spans="1:5" x14ac:dyDescent="0.2">
      <c r="A2" s="114" t="s">
        <v>224</v>
      </c>
      <c r="B2" s="114" t="s">
        <v>159</v>
      </c>
      <c r="C2" s="52" t="s">
        <v>514</v>
      </c>
      <c r="D2" s="50" t="s">
        <v>108</v>
      </c>
      <c r="E2" s="52">
        <f>COUNTIF('TATA KELOLA &amp; MANAJEMEN'!$H$5:$H$29,D2)</f>
        <v>3</v>
      </c>
    </row>
    <row r="3" spans="1:5" x14ac:dyDescent="0.2">
      <c r="A3" s="50" t="str">
        <f t="shared" ref="A3:A13" si="0">A2</f>
        <v>TATA KELOLA DAN MANAJEMEN</v>
      </c>
      <c r="B3" t="str">
        <f t="shared" ref="B3:B10" si="1">B2</f>
        <v>Pedoman Manajemen Keamanan Informasi SPBE</v>
      </c>
      <c r="C3" s="51" t="str">
        <f t="shared" ref="C3:C4" si="2">C2</f>
        <v>Evaluasi Desain Kontrol</v>
      </c>
      <c r="D3" s="50" t="s">
        <v>111</v>
      </c>
      <c r="E3" s="52">
        <f>COUNTIF('TATA KELOLA &amp; MANAJEMEN'!$H$5:$H$29,D3)</f>
        <v>1</v>
      </c>
    </row>
    <row r="4" spans="1:5" x14ac:dyDescent="0.2">
      <c r="A4" s="50" t="str">
        <f t="shared" si="0"/>
        <v>TATA KELOLA DAN MANAJEMEN</v>
      </c>
      <c r="B4" s="50" t="str">
        <f t="shared" si="1"/>
        <v>Pedoman Manajemen Keamanan Informasi SPBE</v>
      </c>
      <c r="C4" s="51" t="str">
        <f t="shared" si="2"/>
        <v>Evaluasi Desain Kontrol</v>
      </c>
      <c r="D4" s="50" t="s">
        <v>114</v>
      </c>
      <c r="E4" s="52">
        <f>COUNTIF('TATA KELOLA &amp; MANAJEMEN'!$H$5:$H$29,D4)</f>
        <v>0</v>
      </c>
    </row>
    <row r="5" spans="1:5" x14ac:dyDescent="0.2">
      <c r="A5" s="50" t="str">
        <f t="shared" si="0"/>
        <v>TATA KELOLA DAN MANAJEMEN</v>
      </c>
      <c r="B5" s="50" t="str">
        <f t="shared" si="1"/>
        <v>Pedoman Manajemen Keamanan Informasi SPBE</v>
      </c>
      <c r="C5" s="52" t="s">
        <v>515</v>
      </c>
      <c r="D5" s="50" t="s">
        <v>518</v>
      </c>
      <c r="E5" s="52">
        <f>COUNTIF('TATA KELOLA &amp; MANAJEMEN'!$I$5:$I$29,D5)</f>
        <v>3</v>
      </c>
    </row>
    <row r="6" spans="1:5" x14ac:dyDescent="0.2">
      <c r="A6" s="50" t="str">
        <f t="shared" si="0"/>
        <v>TATA KELOLA DAN MANAJEMEN</v>
      </c>
      <c r="B6" s="50" t="str">
        <f t="shared" si="1"/>
        <v>Pedoman Manajemen Keamanan Informasi SPBE</v>
      </c>
      <c r="C6" s="51" t="str">
        <f>C5</f>
        <v>Evaluasi Implementasi Kontrol</v>
      </c>
      <c r="D6" s="50" t="s">
        <v>519</v>
      </c>
      <c r="E6" s="52">
        <f>COUNTIF('TATA KELOLA &amp; MANAJEMEN'!$I$5:$I$29,D6)</f>
        <v>0</v>
      </c>
    </row>
    <row r="7" spans="1:5" x14ac:dyDescent="0.2">
      <c r="A7" s="50" t="str">
        <f t="shared" si="0"/>
        <v>TATA KELOLA DAN MANAJEMEN</v>
      </c>
      <c r="B7" s="50" t="str">
        <f t="shared" si="1"/>
        <v>Pedoman Manajemen Keamanan Informasi SPBE</v>
      </c>
      <c r="C7" s="52" t="s">
        <v>516</v>
      </c>
      <c r="D7" s="50" t="s">
        <v>110</v>
      </c>
      <c r="E7" s="52">
        <f>COUNTIF('TATA KELOLA &amp; MANAJEMEN'!$K$5:$K$29,D7)</f>
        <v>1</v>
      </c>
    </row>
    <row r="8" spans="1:5" x14ac:dyDescent="0.2">
      <c r="A8" s="50" t="str">
        <f t="shared" si="0"/>
        <v>TATA KELOLA DAN MANAJEMEN</v>
      </c>
      <c r="B8" s="50" t="str">
        <f t="shared" si="1"/>
        <v>Pedoman Manajemen Keamanan Informasi SPBE</v>
      </c>
      <c r="C8" s="51" t="str">
        <f t="shared" ref="C8:C9" si="3">C7</f>
        <v>Evaluasi Efektivitas Kontrol</v>
      </c>
      <c r="D8" s="50" t="s">
        <v>111</v>
      </c>
      <c r="E8" s="52">
        <f>COUNTIF('TATA KELOLA &amp; MANAJEMEN'!$K$5:$K$29,D8)</f>
        <v>1</v>
      </c>
    </row>
    <row r="9" spans="1:5" x14ac:dyDescent="0.2">
      <c r="A9" s="50" t="str">
        <f t="shared" si="0"/>
        <v>TATA KELOLA DAN MANAJEMEN</v>
      </c>
      <c r="B9" s="50" t="str">
        <f t="shared" si="1"/>
        <v>Pedoman Manajemen Keamanan Informasi SPBE</v>
      </c>
      <c r="C9" s="52" t="str">
        <f t="shared" si="3"/>
        <v>Evaluasi Efektivitas Kontrol</v>
      </c>
      <c r="D9" s="50" t="s">
        <v>520</v>
      </c>
      <c r="E9" s="52">
        <f>COUNTIF('TATA KELOLA &amp; MANAJEMEN'!$K$5:$K$29,D9)</f>
        <v>1</v>
      </c>
    </row>
    <row r="10" spans="1:5" x14ac:dyDescent="0.2">
      <c r="A10" s="50" t="str">
        <f t="shared" si="0"/>
        <v>TATA KELOLA DAN MANAJEMEN</v>
      </c>
      <c r="B10" s="50" t="str">
        <f t="shared" si="1"/>
        <v>Pedoman Manajemen Keamanan Informasi SPBE</v>
      </c>
      <c r="C10" s="52" t="s">
        <v>517</v>
      </c>
      <c r="D10" s="50" t="s">
        <v>108</v>
      </c>
      <c r="E10" s="52">
        <f>COUNTIF('TATA KELOLA &amp; MANAJEMEN'!$P$5:$P$29,D10)</f>
        <v>2</v>
      </c>
    </row>
    <row r="11" spans="1:5" x14ac:dyDescent="0.2">
      <c r="A11" s="50" t="str">
        <f t="shared" si="0"/>
        <v>TATA KELOLA DAN MANAJEMEN</v>
      </c>
      <c r="B11" s="50" t="str">
        <f t="shared" ref="B11:C12" si="4">B10</f>
        <v>Pedoman Manajemen Keamanan Informasi SPBE</v>
      </c>
      <c r="C11" s="52" t="str">
        <f t="shared" si="4"/>
        <v>Kesimpulan</v>
      </c>
      <c r="D11" s="114" t="s">
        <v>111</v>
      </c>
      <c r="E11" s="52">
        <f>COUNTIF('TATA KELOLA &amp; MANAJEMEN'!$P$5:$P$29,D11)</f>
        <v>1</v>
      </c>
    </row>
    <row r="12" spans="1:5" x14ac:dyDescent="0.2">
      <c r="A12" s="50" t="str">
        <f t="shared" si="0"/>
        <v>TATA KELOLA DAN MANAJEMEN</v>
      </c>
      <c r="B12" s="50" t="str">
        <f t="shared" si="4"/>
        <v>Pedoman Manajemen Keamanan Informasi SPBE</v>
      </c>
      <c r="C12" s="52" t="str">
        <f t="shared" si="4"/>
        <v>Kesimpulan</v>
      </c>
      <c r="D12" s="50" t="s">
        <v>114</v>
      </c>
      <c r="E12" s="52">
        <f>COUNTIF('TATA KELOLA &amp; MANAJEMEN'!$P$5:$P$29,D12)</f>
        <v>0</v>
      </c>
    </row>
    <row r="13" spans="1:5" x14ac:dyDescent="0.2">
      <c r="A13" s="50" t="str">
        <f t="shared" si="0"/>
        <v>TATA KELOLA DAN MANAJEMEN</v>
      </c>
      <c r="B13" s="50" t="s">
        <v>527</v>
      </c>
      <c r="C13" s="52" t="s">
        <v>514</v>
      </c>
      <c r="D13" s="50" t="s">
        <v>108</v>
      </c>
      <c r="E13" s="52">
        <f>COUNTIF('TATA KELOLA &amp; MANAJEMEN'!$H$32:$H$37,D13)</f>
        <v>0</v>
      </c>
    </row>
    <row r="14" spans="1:5" x14ac:dyDescent="0.2">
      <c r="A14" s="50" t="str">
        <f t="shared" ref="A14:C15" si="5">A13</f>
        <v>TATA KELOLA DAN MANAJEMEN</v>
      </c>
      <c r="B14" s="50" t="str">
        <f t="shared" si="5"/>
        <v>Standar Teknis dan Prosedur Keamanan SPBE</v>
      </c>
      <c r="C14" s="51" t="str">
        <f t="shared" si="5"/>
        <v>Evaluasi Desain Kontrol</v>
      </c>
      <c r="D14" s="50" t="s">
        <v>111</v>
      </c>
      <c r="E14" s="52">
        <f>COUNTIF('TATA KELOLA &amp; MANAJEMEN'!$H$32:$H$37,D14)</f>
        <v>1</v>
      </c>
    </row>
    <row r="15" spans="1:5" x14ac:dyDescent="0.2">
      <c r="A15" s="50" t="str">
        <f t="shared" si="5"/>
        <v>TATA KELOLA DAN MANAJEMEN</v>
      </c>
      <c r="B15" s="50" t="str">
        <f t="shared" si="5"/>
        <v>Standar Teknis dan Prosedur Keamanan SPBE</v>
      </c>
      <c r="C15" s="51" t="str">
        <f t="shared" si="5"/>
        <v>Evaluasi Desain Kontrol</v>
      </c>
      <c r="D15" s="50" t="s">
        <v>114</v>
      </c>
      <c r="E15" s="52">
        <f>COUNTIF('TATA KELOLA &amp; MANAJEMEN'!$H$32:$H$37,D15)</f>
        <v>0</v>
      </c>
    </row>
    <row r="16" spans="1:5" x14ac:dyDescent="0.2">
      <c r="A16" s="50" t="str">
        <f t="shared" ref="A16:B16" si="6">A15</f>
        <v>TATA KELOLA DAN MANAJEMEN</v>
      </c>
      <c r="B16" s="50" t="str">
        <f t="shared" si="6"/>
        <v>Standar Teknis dan Prosedur Keamanan SPBE</v>
      </c>
      <c r="C16" s="52" t="s">
        <v>515</v>
      </c>
      <c r="D16" s="50" t="s">
        <v>518</v>
      </c>
      <c r="E16" s="52">
        <f>COUNTIF('TATA KELOLA &amp; MANAJEMEN'!$I$32:$I$37,D16)</f>
        <v>1</v>
      </c>
    </row>
    <row r="17" spans="1:9" x14ac:dyDescent="0.2">
      <c r="A17" s="50" t="str">
        <f t="shared" ref="A17:C17" si="7">A16</f>
        <v>TATA KELOLA DAN MANAJEMEN</v>
      </c>
      <c r="B17" s="50" t="str">
        <f t="shared" si="7"/>
        <v>Standar Teknis dan Prosedur Keamanan SPBE</v>
      </c>
      <c r="C17" s="51" t="str">
        <f t="shared" si="7"/>
        <v>Evaluasi Implementasi Kontrol</v>
      </c>
      <c r="D17" s="50" t="s">
        <v>519</v>
      </c>
      <c r="E17" s="52">
        <f>COUNTIF('TATA KELOLA &amp; MANAJEMEN'!$I$32:$I$37,D17)</f>
        <v>0</v>
      </c>
    </row>
    <row r="18" spans="1:9" x14ac:dyDescent="0.2">
      <c r="A18" s="50" t="str">
        <f t="shared" ref="A18:B18" si="8">A17</f>
        <v>TATA KELOLA DAN MANAJEMEN</v>
      </c>
      <c r="B18" s="50" t="str">
        <f t="shared" si="8"/>
        <v>Standar Teknis dan Prosedur Keamanan SPBE</v>
      </c>
      <c r="C18" s="52" t="s">
        <v>516</v>
      </c>
      <c r="D18" s="50" t="s">
        <v>110</v>
      </c>
      <c r="E18" s="52">
        <f>COUNTIF('TATA KELOLA &amp; MANAJEMEN'!$K$32:$K$37,D18)</f>
        <v>0</v>
      </c>
    </row>
    <row r="19" spans="1:9" x14ac:dyDescent="0.2">
      <c r="A19" s="50" t="str">
        <f t="shared" ref="A19:C20" si="9">A18</f>
        <v>TATA KELOLA DAN MANAJEMEN</v>
      </c>
      <c r="B19" s="50" t="str">
        <f t="shared" si="9"/>
        <v>Standar Teknis dan Prosedur Keamanan SPBE</v>
      </c>
      <c r="C19" s="51" t="str">
        <f t="shared" si="9"/>
        <v>Evaluasi Efektivitas Kontrol</v>
      </c>
      <c r="D19" s="50" t="s">
        <v>111</v>
      </c>
      <c r="E19" s="52">
        <f>COUNTIF('TATA KELOLA &amp; MANAJEMEN'!$K$32:$K$37,D19)</f>
        <v>1</v>
      </c>
    </row>
    <row r="20" spans="1:9" x14ac:dyDescent="0.2">
      <c r="A20" s="50" t="str">
        <f t="shared" si="9"/>
        <v>TATA KELOLA DAN MANAJEMEN</v>
      </c>
      <c r="B20" s="50" t="str">
        <f t="shared" si="9"/>
        <v>Standar Teknis dan Prosedur Keamanan SPBE</v>
      </c>
      <c r="C20" s="52" t="str">
        <f t="shared" si="9"/>
        <v>Evaluasi Efektivitas Kontrol</v>
      </c>
      <c r="D20" s="50" t="s">
        <v>520</v>
      </c>
      <c r="E20" s="52">
        <f>COUNTIF('TATA KELOLA &amp; MANAJEMEN'!$K$32:$K$37,D20)</f>
        <v>0</v>
      </c>
    </row>
    <row r="21" spans="1:9" x14ac:dyDescent="0.2">
      <c r="A21" s="50" t="str">
        <f t="shared" ref="A21:B21" si="10">A20</f>
        <v>TATA KELOLA DAN MANAJEMEN</v>
      </c>
      <c r="B21" s="50" t="str">
        <f t="shared" si="10"/>
        <v>Standar Teknis dan Prosedur Keamanan SPBE</v>
      </c>
      <c r="C21" s="52" t="s">
        <v>517</v>
      </c>
      <c r="D21" s="50" t="s">
        <v>108</v>
      </c>
      <c r="E21" s="52">
        <f>COUNTIF('TATA KELOLA &amp; MANAJEMEN'!$P$32:$P$37,D21)</f>
        <v>0</v>
      </c>
    </row>
    <row r="22" spans="1:9" x14ac:dyDescent="0.2">
      <c r="A22" s="50" t="str">
        <f t="shared" ref="A22:C23" si="11">A21</f>
        <v>TATA KELOLA DAN MANAJEMEN</v>
      </c>
      <c r="B22" s="50" t="str">
        <f t="shared" si="11"/>
        <v>Standar Teknis dan Prosedur Keamanan SPBE</v>
      </c>
      <c r="C22" s="52" t="str">
        <f t="shared" si="11"/>
        <v>Kesimpulan</v>
      </c>
      <c r="D22" s="114" t="s">
        <v>111</v>
      </c>
      <c r="E22" s="52">
        <f>COUNTIF('TATA KELOLA &amp; MANAJEMEN'!$P$32:$P$37,D22)</f>
        <v>1</v>
      </c>
    </row>
    <row r="23" spans="1:9" x14ac:dyDescent="0.2">
      <c r="A23" s="50" t="str">
        <f t="shared" si="11"/>
        <v>TATA KELOLA DAN MANAJEMEN</v>
      </c>
      <c r="B23" s="50" t="str">
        <f t="shared" si="11"/>
        <v>Standar Teknis dan Prosedur Keamanan SPBE</v>
      </c>
      <c r="C23" s="52" t="str">
        <f t="shared" si="11"/>
        <v>Kesimpulan</v>
      </c>
      <c r="D23" s="50" t="s">
        <v>114</v>
      </c>
      <c r="E23" s="52">
        <f>COUNTIF('TATA KELOLA &amp; MANAJEMEN'!$P$32:$P$37,D23)</f>
        <v>0</v>
      </c>
    </row>
    <row r="24" spans="1:9" x14ac:dyDescent="0.2">
      <c r="A24" s="114" t="s">
        <v>711</v>
      </c>
      <c r="B24" s="50" t="s">
        <v>187</v>
      </c>
      <c r="C24" s="52" t="s">
        <v>514</v>
      </c>
      <c r="D24" s="50" t="s">
        <v>108</v>
      </c>
      <c r="E24" s="52">
        <f>COUNTIFS(Table2[Area],Table1[[#This Row],[Area]],Table2[Kriteria],Table1[[#This Row],[Kriteria]],Table2[Evaluasi Desain Kontrol],Table1[[#This Row],[Hasil Evaluasi]])</f>
        <v>0</v>
      </c>
    </row>
    <row r="25" spans="1:9" x14ac:dyDescent="0.2">
      <c r="A25" s="50" t="str">
        <f t="shared" ref="A25:A56" si="12">A24</f>
        <v>FUNGSIONALITAS KINERJA WEBSITE</v>
      </c>
      <c r="B25" t="str">
        <f t="shared" ref="B25:B32" si="13">B24</f>
        <v>Autentikasi</v>
      </c>
      <c r="C25" s="51" t="str">
        <f t="shared" ref="C25:C26" si="14">C24</f>
        <v>Evaluasi Desain Kontrol</v>
      </c>
      <c r="D25" s="50" t="s">
        <v>111</v>
      </c>
      <c r="E25" s="52">
        <f>COUNTIFS(Table2[Area],Table1[[#This Row],[Area]],Table2[Kriteria],Table1[[#This Row],[Kriteria]],Table2[Evaluasi Desain Kontrol],Table1[[#This Row],[Hasil Evaluasi]])</f>
        <v>0</v>
      </c>
    </row>
    <row r="26" spans="1:9" x14ac:dyDescent="0.2">
      <c r="A26" s="50" t="str">
        <f t="shared" si="12"/>
        <v>FUNGSIONALITAS KINERJA WEBSITE</v>
      </c>
      <c r="B26" s="50" t="str">
        <f t="shared" si="13"/>
        <v>Autentikasi</v>
      </c>
      <c r="C26" s="51" t="str">
        <f t="shared" si="14"/>
        <v>Evaluasi Desain Kontrol</v>
      </c>
      <c r="D26" s="50" t="s">
        <v>114</v>
      </c>
      <c r="E26" s="52">
        <f>COUNTIFS(Table2[Area],Table1[[#This Row],[Area]],Table2[Kriteria],Table1[[#This Row],[Kriteria]],Table2[Evaluasi Desain Kontrol],Table1[[#This Row],[Hasil Evaluasi]])</f>
        <v>0</v>
      </c>
    </row>
    <row r="27" spans="1:9" x14ac:dyDescent="0.2">
      <c r="A27" s="50" t="str">
        <f t="shared" si="12"/>
        <v>FUNGSIONALITAS KINERJA WEBSITE</v>
      </c>
      <c r="B27" s="50" t="str">
        <f t="shared" si="13"/>
        <v>Autentikasi</v>
      </c>
      <c r="C27" s="52" t="s">
        <v>515</v>
      </c>
      <c r="D27" s="50" t="s">
        <v>518</v>
      </c>
      <c r="E27" s="52">
        <f>COUNTIFS(Table2[Area],Table1[[#This Row],[Area]],Table2[Kriteria],Table1[[#This Row],[Kriteria]],Table2[Evaluasi Desain Kontrol],Table1[[#This Row],[Hasil Evaluasi]])</f>
        <v>0</v>
      </c>
    </row>
    <row r="28" spans="1:9" x14ac:dyDescent="0.2">
      <c r="A28" s="50" t="str">
        <f t="shared" si="12"/>
        <v>FUNGSIONALITAS KINERJA WEBSITE</v>
      </c>
      <c r="B28" s="50" t="str">
        <f t="shared" si="13"/>
        <v>Autentikasi</v>
      </c>
      <c r="C28" s="51" t="str">
        <f>C27</f>
        <v>Evaluasi Implementasi Kontrol</v>
      </c>
      <c r="D28" s="50" t="s">
        <v>519</v>
      </c>
      <c r="E28" s="52">
        <f>COUNTIFS(Table2[Area],Table1[[#This Row],[Area]],Table2[Kriteria],Table1[[#This Row],[Kriteria]],Table2[Evaluasi Desain Kontrol],Table1[[#This Row],[Hasil Evaluasi]])</f>
        <v>0</v>
      </c>
    </row>
    <row r="29" spans="1:9" x14ac:dyDescent="0.2">
      <c r="A29" s="50" t="str">
        <f t="shared" si="12"/>
        <v>FUNGSIONALITAS KINERJA WEBSITE</v>
      </c>
      <c r="B29" s="50" t="str">
        <f t="shared" si="13"/>
        <v>Autentikasi</v>
      </c>
      <c r="C29" s="52" t="s">
        <v>516</v>
      </c>
      <c r="D29" s="50" t="s">
        <v>110</v>
      </c>
      <c r="E29" s="52">
        <f>COUNTIFS(Table2[Area],Table1[[#This Row],[Area]],Table2[Kriteria],Table1[[#This Row],[Kriteria]],Table2[Evaluasi Desain Kontrol],Table1[[#This Row],[Hasil Evaluasi]])</f>
        <v>0</v>
      </c>
    </row>
    <row r="30" spans="1:9" s="47" customFormat="1" ht="15" customHeight="1" x14ac:dyDescent="0.2">
      <c r="A30" s="47" t="str">
        <f t="shared" si="12"/>
        <v>FUNGSIONALITAS KINERJA WEBSITE</v>
      </c>
      <c r="B30" s="50" t="str">
        <f t="shared" si="13"/>
        <v>Autentikasi</v>
      </c>
      <c r="C30" s="51" t="str">
        <f t="shared" ref="C30:C31" si="15">C29</f>
        <v>Evaluasi Efektivitas Kontrol</v>
      </c>
      <c r="D30" s="50" t="s">
        <v>111</v>
      </c>
      <c r="E30" s="52">
        <f>COUNTIFS(Table2[Area],Table1[[#This Row],[Area]],Table2[Kriteria],Table1[[#This Row],[Kriteria]],Table2[Evaluasi Desain Kontrol],Table1[[#This Row],[Hasil Evaluasi]])</f>
        <v>0</v>
      </c>
      <c r="G30" s="53"/>
      <c r="I30" s="53"/>
    </row>
    <row r="31" spans="1:9" s="47" customFormat="1" ht="15" customHeight="1" x14ac:dyDescent="0.2">
      <c r="A31" s="47" t="str">
        <f t="shared" si="12"/>
        <v>FUNGSIONALITAS KINERJA WEBSITE</v>
      </c>
      <c r="B31" s="50" t="str">
        <f t="shared" si="13"/>
        <v>Autentikasi</v>
      </c>
      <c r="C31" s="52" t="str">
        <f t="shared" si="15"/>
        <v>Evaluasi Efektivitas Kontrol</v>
      </c>
      <c r="D31" s="50" t="s">
        <v>520</v>
      </c>
      <c r="E31" s="52">
        <f>COUNTIFS(Table2[Area],Table1[[#This Row],[Area]],Table2[Kriteria],Table1[[#This Row],[Kriteria]],Table2[Evaluasi Desain Kontrol],Table1[[#This Row],[Hasil Evaluasi]])</f>
        <v>0</v>
      </c>
      <c r="G31" s="53"/>
      <c r="I31" s="53"/>
    </row>
    <row r="32" spans="1:9" s="47" customFormat="1" ht="15" customHeight="1" x14ac:dyDescent="0.2">
      <c r="A32" s="47" t="str">
        <f t="shared" si="12"/>
        <v>FUNGSIONALITAS KINERJA WEBSITE</v>
      </c>
      <c r="B32" s="50" t="str">
        <f t="shared" si="13"/>
        <v>Autentikasi</v>
      </c>
      <c r="C32" s="52" t="s">
        <v>517</v>
      </c>
      <c r="D32" s="50" t="s">
        <v>108</v>
      </c>
      <c r="E32" s="52">
        <f>COUNTIFS(Table2[Area],Table1[[#This Row],[Area]],Table2[Kriteria],Table1[[#This Row],[Kriteria]],Table2[Evaluasi Desain Kontrol],Table1[[#This Row],[Hasil Evaluasi]])</f>
        <v>0</v>
      </c>
      <c r="G32" s="53"/>
      <c r="I32" s="53"/>
    </row>
    <row r="33" spans="1:9" s="47" customFormat="1" ht="15" customHeight="1" x14ac:dyDescent="0.2">
      <c r="A33" s="47" t="str">
        <f t="shared" si="12"/>
        <v>FUNGSIONALITAS KINERJA WEBSITE</v>
      </c>
      <c r="B33" s="50" t="str">
        <f t="shared" ref="B33:C34" si="16">B32</f>
        <v>Autentikasi</v>
      </c>
      <c r="C33" s="52" t="str">
        <f t="shared" si="16"/>
        <v>Kesimpulan</v>
      </c>
      <c r="D33" s="114" t="s">
        <v>111</v>
      </c>
      <c r="E33" s="52">
        <f>COUNTIFS(Table2[Area],Table1[[#This Row],[Area]],Table2[Kriteria],Table1[[#This Row],[Kriteria]],Table2[Evaluasi Desain Kontrol],Table1[[#This Row],[Hasil Evaluasi]])</f>
        <v>0</v>
      </c>
      <c r="G33" s="53"/>
      <c r="I33" s="53"/>
    </row>
    <row r="34" spans="1:9" s="47" customFormat="1" ht="15" customHeight="1" x14ac:dyDescent="0.2">
      <c r="A34" s="47" t="str">
        <f t="shared" si="12"/>
        <v>FUNGSIONALITAS KINERJA WEBSITE</v>
      </c>
      <c r="B34" s="50" t="str">
        <f t="shared" si="16"/>
        <v>Autentikasi</v>
      </c>
      <c r="C34" s="52" t="str">
        <f t="shared" si="16"/>
        <v>Kesimpulan</v>
      </c>
      <c r="D34" s="50" t="s">
        <v>114</v>
      </c>
      <c r="E34" s="52">
        <f>COUNTIFS(Table2[Area],Table1[[#This Row],[Area]],Table2[Kriteria],Table1[[#This Row],[Kriteria]],Table2[Evaluasi Desain Kontrol],Table1[[#This Row],[Hasil Evaluasi]])</f>
        <v>0</v>
      </c>
      <c r="G34" s="53"/>
      <c r="I34" s="53"/>
    </row>
    <row r="35" spans="1:9" s="47" customFormat="1" ht="15" customHeight="1" x14ac:dyDescent="0.2">
      <c r="A35" s="47" t="str">
        <f t="shared" si="12"/>
        <v>FUNGSIONALITAS KINERJA WEBSITE</v>
      </c>
      <c r="B35" s="50" t="s">
        <v>192</v>
      </c>
      <c r="C35" s="52" t="s">
        <v>514</v>
      </c>
      <c r="D35" s="50" t="s">
        <v>108</v>
      </c>
      <c r="E35" s="52">
        <f>COUNTIFS(Table2[Area],Table1[[#This Row],[Area]],Table2[Kriteria],Table1[[#This Row],[Kriteria]],Table2[Evaluasi Desain Kontrol],Table1[[#This Row],[Hasil Evaluasi]])</f>
        <v>0</v>
      </c>
      <c r="G35" s="53"/>
      <c r="I35" s="53"/>
    </row>
    <row r="36" spans="1:9" s="47" customFormat="1" ht="15" customHeight="1" x14ac:dyDescent="0.2">
      <c r="A36" s="47" t="str">
        <f t="shared" si="12"/>
        <v>FUNGSIONALITAS KINERJA WEBSITE</v>
      </c>
      <c r="B36" t="str">
        <f t="shared" ref="B36:B43" si="17">B35</f>
        <v>Manajemen Sesi</v>
      </c>
      <c r="C36" s="51" t="str">
        <f t="shared" ref="C36:C37" si="18">C35</f>
        <v>Evaluasi Desain Kontrol</v>
      </c>
      <c r="D36" s="50" t="s">
        <v>111</v>
      </c>
      <c r="E36" s="52">
        <f>COUNTIFS(Table2[Area],Table1[[#This Row],[Area]],Table2[Kriteria],Table1[[#This Row],[Kriteria]],Table2[Evaluasi Desain Kontrol],Table1[[#This Row],[Hasil Evaluasi]])</f>
        <v>0</v>
      </c>
      <c r="G36" s="53"/>
      <c r="I36" s="53"/>
    </row>
    <row r="37" spans="1:9" s="47" customFormat="1" ht="15" customHeight="1" x14ac:dyDescent="0.2">
      <c r="A37" s="47" t="str">
        <f t="shared" si="12"/>
        <v>FUNGSIONALITAS KINERJA WEBSITE</v>
      </c>
      <c r="B37" s="50" t="str">
        <f t="shared" si="17"/>
        <v>Manajemen Sesi</v>
      </c>
      <c r="C37" s="51" t="str">
        <f t="shared" si="18"/>
        <v>Evaluasi Desain Kontrol</v>
      </c>
      <c r="D37" s="50" t="s">
        <v>114</v>
      </c>
      <c r="E37" s="52">
        <f>COUNTIFS(Table2[Area],Table1[[#This Row],[Area]],Table2[Kriteria],Table1[[#This Row],[Kriteria]],Table2[Evaluasi Desain Kontrol],Table1[[#This Row],[Hasil Evaluasi]])</f>
        <v>0</v>
      </c>
      <c r="G37" s="53"/>
      <c r="I37" s="53"/>
    </row>
    <row r="38" spans="1:9" s="47" customFormat="1" ht="15" customHeight="1" x14ac:dyDescent="0.2">
      <c r="A38" s="47" t="str">
        <f t="shared" si="12"/>
        <v>FUNGSIONALITAS KINERJA WEBSITE</v>
      </c>
      <c r="B38" s="50" t="str">
        <f t="shared" si="17"/>
        <v>Manajemen Sesi</v>
      </c>
      <c r="C38" s="52" t="s">
        <v>515</v>
      </c>
      <c r="D38" s="50" t="s">
        <v>518</v>
      </c>
      <c r="E38" s="52">
        <f>COUNTIFS(Table2[Area],Table1[[#This Row],[Area]],Table2[Kriteria],Table1[[#This Row],[Kriteria]],Table2[Evaluasi Desain Kontrol],Table1[[#This Row],[Hasil Evaluasi]])</f>
        <v>0</v>
      </c>
      <c r="G38" s="53"/>
      <c r="I38" s="53"/>
    </row>
    <row r="39" spans="1:9" s="47" customFormat="1" ht="15" customHeight="1" x14ac:dyDescent="0.2">
      <c r="A39" s="47" t="str">
        <f t="shared" si="12"/>
        <v>FUNGSIONALITAS KINERJA WEBSITE</v>
      </c>
      <c r="B39" s="50" t="str">
        <f t="shared" si="17"/>
        <v>Manajemen Sesi</v>
      </c>
      <c r="C39" s="51" t="str">
        <f>C38</f>
        <v>Evaluasi Implementasi Kontrol</v>
      </c>
      <c r="D39" s="50" t="s">
        <v>519</v>
      </c>
      <c r="E39" s="52">
        <f>COUNTIFS(Table2[Area],Table1[[#This Row],[Area]],Table2[Kriteria],Table1[[#This Row],[Kriteria]],Table2[Evaluasi Desain Kontrol],Table1[[#This Row],[Hasil Evaluasi]])</f>
        <v>0</v>
      </c>
      <c r="G39" s="53"/>
      <c r="I39" s="53"/>
    </row>
    <row r="40" spans="1:9" s="47" customFormat="1" ht="15" customHeight="1" x14ac:dyDescent="0.2">
      <c r="A40" s="47" t="str">
        <f t="shared" si="12"/>
        <v>FUNGSIONALITAS KINERJA WEBSITE</v>
      </c>
      <c r="B40" s="50" t="str">
        <f t="shared" si="17"/>
        <v>Manajemen Sesi</v>
      </c>
      <c r="C40" s="52" t="s">
        <v>516</v>
      </c>
      <c r="D40" s="50" t="s">
        <v>110</v>
      </c>
      <c r="E40" s="52">
        <f>COUNTIFS(Table2[Area],Table1[[#This Row],[Area]],Table2[Kriteria],Table1[[#This Row],[Kriteria]],Table2[Evaluasi Desain Kontrol],Table1[[#This Row],[Hasil Evaluasi]])</f>
        <v>0</v>
      </c>
      <c r="G40" s="53"/>
      <c r="I40" s="53"/>
    </row>
    <row r="41" spans="1:9" s="47" customFormat="1" ht="15" customHeight="1" x14ac:dyDescent="0.2">
      <c r="A41" s="47" t="str">
        <f t="shared" si="12"/>
        <v>FUNGSIONALITAS KINERJA WEBSITE</v>
      </c>
      <c r="B41" s="50" t="str">
        <f t="shared" si="17"/>
        <v>Manajemen Sesi</v>
      </c>
      <c r="C41" s="51" t="str">
        <f t="shared" ref="C41:C42" si="19">C40</f>
        <v>Evaluasi Efektivitas Kontrol</v>
      </c>
      <c r="D41" s="50" t="s">
        <v>111</v>
      </c>
      <c r="E41" s="52">
        <f>COUNTIFS(Table2[Area],Table1[[#This Row],[Area]],Table2[Kriteria],Table1[[#This Row],[Kriteria]],Table2[Evaluasi Desain Kontrol],Table1[[#This Row],[Hasil Evaluasi]])</f>
        <v>0</v>
      </c>
      <c r="G41" s="53"/>
      <c r="I41" s="53"/>
    </row>
    <row r="42" spans="1:9" s="47" customFormat="1" ht="15" customHeight="1" x14ac:dyDescent="0.2">
      <c r="A42" s="47" t="str">
        <f t="shared" si="12"/>
        <v>FUNGSIONALITAS KINERJA WEBSITE</v>
      </c>
      <c r="B42" s="50" t="str">
        <f t="shared" si="17"/>
        <v>Manajemen Sesi</v>
      </c>
      <c r="C42" s="52" t="str">
        <f t="shared" si="19"/>
        <v>Evaluasi Efektivitas Kontrol</v>
      </c>
      <c r="D42" s="50" t="s">
        <v>520</v>
      </c>
      <c r="E42" s="52">
        <f>COUNTIFS(Table2[Area],Table1[[#This Row],[Area]],Table2[Kriteria],Table1[[#This Row],[Kriteria]],Table2[Evaluasi Desain Kontrol],Table1[[#This Row],[Hasil Evaluasi]])</f>
        <v>0</v>
      </c>
      <c r="G42" s="53"/>
      <c r="I42" s="53"/>
    </row>
    <row r="43" spans="1:9" s="47" customFormat="1" ht="15" customHeight="1" x14ac:dyDescent="0.2">
      <c r="A43" s="47" t="str">
        <f t="shared" si="12"/>
        <v>FUNGSIONALITAS KINERJA WEBSITE</v>
      </c>
      <c r="B43" s="50" t="str">
        <f t="shared" si="17"/>
        <v>Manajemen Sesi</v>
      </c>
      <c r="C43" s="52" t="s">
        <v>517</v>
      </c>
      <c r="D43" s="50" t="s">
        <v>108</v>
      </c>
      <c r="E43" s="52">
        <f>COUNTIFS(Table2[Area],Table1[[#This Row],[Area]],Table2[Kriteria],Table1[[#This Row],[Kriteria]],Table2[Evaluasi Desain Kontrol],Table1[[#This Row],[Hasil Evaluasi]])</f>
        <v>0</v>
      </c>
      <c r="G43" s="53"/>
      <c r="I43" s="53"/>
    </row>
    <row r="44" spans="1:9" s="47" customFormat="1" ht="15" customHeight="1" x14ac:dyDescent="0.2">
      <c r="A44" s="47" t="str">
        <f t="shared" si="12"/>
        <v>FUNGSIONALITAS KINERJA WEBSITE</v>
      </c>
      <c r="B44" s="50" t="str">
        <f t="shared" ref="B44:C45" si="20">B43</f>
        <v>Manajemen Sesi</v>
      </c>
      <c r="C44" s="52" t="str">
        <f t="shared" si="20"/>
        <v>Kesimpulan</v>
      </c>
      <c r="D44" s="114" t="s">
        <v>111</v>
      </c>
      <c r="E44" s="52">
        <f>COUNTIFS(Table2[Area],Table1[[#This Row],[Area]],Table2[Kriteria],Table1[[#This Row],[Kriteria]],Table2[Evaluasi Desain Kontrol],Table1[[#This Row],[Hasil Evaluasi]])</f>
        <v>0</v>
      </c>
      <c r="G44" s="53"/>
      <c r="I44" s="53"/>
    </row>
    <row r="45" spans="1:9" s="47" customFormat="1" ht="15" customHeight="1" x14ac:dyDescent="0.2">
      <c r="A45" s="47" t="str">
        <f t="shared" si="12"/>
        <v>FUNGSIONALITAS KINERJA WEBSITE</v>
      </c>
      <c r="B45" s="50" t="str">
        <f t="shared" si="20"/>
        <v>Manajemen Sesi</v>
      </c>
      <c r="C45" s="52" t="str">
        <f t="shared" si="20"/>
        <v>Kesimpulan</v>
      </c>
      <c r="D45" s="50" t="s">
        <v>114</v>
      </c>
      <c r="E45" s="52">
        <f>COUNTIFS(Table2[Area],Table1[[#This Row],[Area]],Table2[Kriteria],Table1[[#This Row],[Kriteria]],Table2[Evaluasi Desain Kontrol],Table1[[#This Row],[Hasil Evaluasi]])</f>
        <v>0</v>
      </c>
      <c r="G45" s="53"/>
      <c r="I45" s="53"/>
    </row>
    <row r="46" spans="1:9" s="47" customFormat="1" ht="15" customHeight="1" x14ac:dyDescent="0.2">
      <c r="A46" s="47" t="str">
        <f t="shared" si="12"/>
        <v>FUNGSIONALITAS KINERJA WEBSITE</v>
      </c>
      <c r="B46" s="50" t="s">
        <v>197</v>
      </c>
      <c r="C46" s="52" t="s">
        <v>514</v>
      </c>
      <c r="D46" s="50" t="s">
        <v>108</v>
      </c>
      <c r="E46" s="52">
        <f>COUNTIFS(Table2[Area],Table1[[#This Row],[Area]],Table2[Kriteria],Table1[[#This Row],[Kriteria]],Table2[Evaluasi Desain Kontrol],Table1[[#This Row],[Hasil Evaluasi]])</f>
        <v>0</v>
      </c>
      <c r="G46" s="53"/>
      <c r="I46" s="53"/>
    </row>
    <row r="47" spans="1:9" s="47" customFormat="1" ht="15" customHeight="1" x14ac:dyDescent="0.2">
      <c r="A47" s="47" t="str">
        <f t="shared" si="12"/>
        <v>FUNGSIONALITAS KINERJA WEBSITE</v>
      </c>
      <c r="B47" t="str">
        <f t="shared" ref="B47:B54" si="21">B46</f>
        <v>Kontrol Akses</v>
      </c>
      <c r="C47" s="51" t="str">
        <f t="shared" ref="C47:C48" si="22">C46</f>
        <v>Evaluasi Desain Kontrol</v>
      </c>
      <c r="D47" s="50" t="s">
        <v>111</v>
      </c>
      <c r="E47" s="52">
        <f>COUNTIFS(Table2[Area],Table1[[#This Row],[Area]],Table2[Kriteria],Table1[[#This Row],[Kriteria]],Table2[Evaluasi Desain Kontrol],Table1[[#This Row],[Hasil Evaluasi]])</f>
        <v>0</v>
      </c>
      <c r="G47" s="53"/>
      <c r="I47" s="53"/>
    </row>
    <row r="48" spans="1:9" s="47" customFormat="1" ht="15" customHeight="1" x14ac:dyDescent="0.2">
      <c r="A48" s="47" t="str">
        <f t="shared" si="12"/>
        <v>FUNGSIONALITAS KINERJA WEBSITE</v>
      </c>
      <c r="B48" s="50" t="str">
        <f t="shared" si="21"/>
        <v>Kontrol Akses</v>
      </c>
      <c r="C48" s="51" t="str">
        <f t="shared" si="22"/>
        <v>Evaluasi Desain Kontrol</v>
      </c>
      <c r="D48" s="50" t="s">
        <v>114</v>
      </c>
      <c r="E48" s="52">
        <f>COUNTIFS(Table2[Area],Table1[[#This Row],[Area]],Table2[Kriteria],Table1[[#This Row],[Kriteria]],Table2[Evaluasi Desain Kontrol],Table1[[#This Row],[Hasil Evaluasi]])</f>
        <v>0</v>
      </c>
      <c r="G48" s="53"/>
      <c r="I48" s="53"/>
    </row>
    <row r="49" spans="1:9" s="47" customFormat="1" ht="15" customHeight="1" x14ac:dyDescent="0.2">
      <c r="A49" s="47" t="str">
        <f t="shared" si="12"/>
        <v>FUNGSIONALITAS KINERJA WEBSITE</v>
      </c>
      <c r="B49" s="50" t="str">
        <f t="shared" si="21"/>
        <v>Kontrol Akses</v>
      </c>
      <c r="C49" s="52" t="s">
        <v>515</v>
      </c>
      <c r="D49" s="50" t="s">
        <v>518</v>
      </c>
      <c r="E49" s="52">
        <f>COUNTIFS(Table2[Area],Table1[[#This Row],[Area]],Table2[Kriteria],Table1[[#This Row],[Kriteria]],Table2[Evaluasi Desain Kontrol],Table1[[#This Row],[Hasil Evaluasi]])</f>
        <v>0</v>
      </c>
      <c r="G49" s="53"/>
      <c r="I49" s="53"/>
    </row>
    <row r="50" spans="1:9" s="47" customFormat="1" ht="15" customHeight="1" x14ac:dyDescent="0.2">
      <c r="A50" s="47" t="str">
        <f t="shared" si="12"/>
        <v>FUNGSIONALITAS KINERJA WEBSITE</v>
      </c>
      <c r="B50" s="50" t="str">
        <f t="shared" si="21"/>
        <v>Kontrol Akses</v>
      </c>
      <c r="C50" s="51" t="str">
        <f>C49</f>
        <v>Evaluasi Implementasi Kontrol</v>
      </c>
      <c r="D50" s="50" t="s">
        <v>519</v>
      </c>
      <c r="E50" s="52">
        <f>COUNTIFS(Table2[Area],Table1[[#This Row],[Area]],Table2[Kriteria],Table1[[#This Row],[Kriteria]],Table2[Evaluasi Desain Kontrol],Table1[[#This Row],[Hasil Evaluasi]])</f>
        <v>0</v>
      </c>
      <c r="G50" s="53"/>
      <c r="I50" s="53"/>
    </row>
    <row r="51" spans="1:9" s="47" customFormat="1" ht="15" customHeight="1" x14ac:dyDescent="0.2">
      <c r="A51" s="47" t="str">
        <f t="shared" si="12"/>
        <v>FUNGSIONALITAS KINERJA WEBSITE</v>
      </c>
      <c r="B51" s="50" t="str">
        <f t="shared" si="21"/>
        <v>Kontrol Akses</v>
      </c>
      <c r="C51" s="52" t="s">
        <v>516</v>
      </c>
      <c r="D51" s="50" t="s">
        <v>110</v>
      </c>
      <c r="E51" s="52">
        <f>COUNTIFS(Table2[Area],Table1[[#This Row],[Area]],Table2[Kriteria],Table1[[#This Row],[Kriteria]],Table2[Evaluasi Desain Kontrol],Table1[[#This Row],[Hasil Evaluasi]])</f>
        <v>0</v>
      </c>
      <c r="G51" s="53"/>
      <c r="I51" s="53"/>
    </row>
    <row r="52" spans="1:9" s="47" customFormat="1" ht="15" customHeight="1" x14ac:dyDescent="0.2">
      <c r="A52" s="47" t="str">
        <f t="shared" si="12"/>
        <v>FUNGSIONALITAS KINERJA WEBSITE</v>
      </c>
      <c r="B52" s="50" t="str">
        <f t="shared" si="21"/>
        <v>Kontrol Akses</v>
      </c>
      <c r="C52" s="51" t="str">
        <f t="shared" ref="C52:C53" si="23">C51</f>
        <v>Evaluasi Efektivitas Kontrol</v>
      </c>
      <c r="D52" s="50" t="s">
        <v>111</v>
      </c>
      <c r="E52" s="52">
        <f>COUNTIFS(Table2[Area],Table1[[#This Row],[Area]],Table2[Kriteria],Table1[[#This Row],[Kriteria]],Table2[Evaluasi Desain Kontrol],Table1[[#This Row],[Hasil Evaluasi]])</f>
        <v>0</v>
      </c>
      <c r="G52" s="53"/>
      <c r="I52" s="53"/>
    </row>
    <row r="53" spans="1:9" s="47" customFormat="1" ht="15" customHeight="1" x14ac:dyDescent="0.2">
      <c r="A53" s="47" t="str">
        <f t="shared" si="12"/>
        <v>FUNGSIONALITAS KINERJA WEBSITE</v>
      </c>
      <c r="B53" s="50" t="str">
        <f t="shared" si="21"/>
        <v>Kontrol Akses</v>
      </c>
      <c r="C53" s="52" t="str">
        <f t="shared" si="23"/>
        <v>Evaluasi Efektivitas Kontrol</v>
      </c>
      <c r="D53" s="50" t="s">
        <v>520</v>
      </c>
      <c r="E53" s="52">
        <f>COUNTIFS(Table2[Area],Table1[[#This Row],[Area]],Table2[Kriteria],Table1[[#This Row],[Kriteria]],Table2[Evaluasi Desain Kontrol],Table1[[#This Row],[Hasil Evaluasi]])</f>
        <v>0</v>
      </c>
      <c r="G53" s="53"/>
      <c r="I53" s="53"/>
    </row>
    <row r="54" spans="1:9" s="47" customFormat="1" ht="15" customHeight="1" x14ac:dyDescent="0.2">
      <c r="A54" s="47" t="str">
        <f t="shared" si="12"/>
        <v>FUNGSIONALITAS KINERJA WEBSITE</v>
      </c>
      <c r="B54" s="50" t="str">
        <f t="shared" si="21"/>
        <v>Kontrol Akses</v>
      </c>
      <c r="C54" s="52" t="s">
        <v>517</v>
      </c>
      <c r="D54" s="50" t="s">
        <v>108</v>
      </c>
      <c r="E54" s="52">
        <f>COUNTIFS(Table2[Area],Table1[[#This Row],[Area]],Table2[Kriteria],Table1[[#This Row],[Kriteria]],Table2[Evaluasi Desain Kontrol],Table1[[#This Row],[Hasil Evaluasi]])</f>
        <v>0</v>
      </c>
      <c r="G54" s="53"/>
      <c r="I54" s="53"/>
    </row>
    <row r="55" spans="1:9" s="47" customFormat="1" ht="15" customHeight="1" x14ac:dyDescent="0.2">
      <c r="A55" s="47" t="str">
        <f t="shared" si="12"/>
        <v>FUNGSIONALITAS KINERJA WEBSITE</v>
      </c>
      <c r="B55" s="50" t="str">
        <f t="shared" ref="B55:C56" si="24">B54</f>
        <v>Kontrol Akses</v>
      </c>
      <c r="C55" s="52" t="str">
        <f t="shared" si="24"/>
        <v>Kesimpulan</v>
      </c>
      <c r="D55" s="114" t="s">
        <v>111</v>
      </c>
      <c r="E55" s="52">
        <f>COUNTIFS(Table2[Area],Table1[[#This Row],[Area]],Table2[Kriteria],Table1[[#This Row],[Kriteria]],Table2[Evaluasi Desain Kontrol],Table1[[#This Row],[Hasil Evaluasi]])</f>
        <v>0</v>
      </c>
      <c r="G55" s="53"/>
      <c r="I55" s="53"/>
    </row>
    <row r="56" spans="1:9" s="47" customFormat="1" ht="15" customHeight="1" x14ac:dyDescent="0.2">
      <c r="A56" s="47" t="str">
        <f t="shared" si="12"/>
        <v>FUNGSIONALITAS KINERJA WEBSITE</v>
      </c>
      <c r="B56" s="50" t="str">
        <f t="shared" si="24"/>
        <v>Kontrol Akses</v>
      </c>
      <c r="C56" s="52" t="str">
        <f t="shared" si="24"/>
        <v>Kesimpulan</v>
      </c>
      <c r="D56" s="50" t="s">
        <v>114</v>
      </c>
      <c r="E56" s="52">
        <f>COUNTIFS(Table2[Area],Table1[[#This Row],[Area]],Table2[Kriteria],Table1[[#This Row],[Kriteria]],Table2[Evaluasi Desain Kontrol],Table1[[#This Row],[Hasil Evaluasi]])</f>
        <v>0</v>
      </c>
      <c r="G56" s="53"/>
      <c r="I56" s="53"/>
    </row>
    <row r="57" spans="1:9" s="47" customFormat="1" ht="15" customHeight="1" x14ac:dyDescent="0.2">
      <c r="A57" s="47" t="str">
        <f t="shared" ref="A57:A88" si="25">A56</f>
        <v>FUNGSIONALITAS KINERJA WEBSITE</v>
      </c>
      <c r="B57" s="50" t="s">
        <v>199</v>
      </c>
      <c r="C57" s="52" t="s">
        <v>514</v>
      </c>
      <c r="D57" s="50" t="s">
        <v>108</v>
      </c>
      <c r="E57" s="52">
        <f>COUNTIFS(Table2[Area],Table1[[#This Row],[Area]],Table2[Kriteria],Table1[[#This Row],[Kriteria]],Table2[Evaluasi Desain Kontrol],Table1[[#This Row],[Hasil Evaluasi]])</f>
        <v>0</v>
      </c>
      <c r="G57" s="53"/>
      <c r="I57" s="53"/>
    </row>
    <row r="58" spans="1:9" s="47" customFormat="1" ht="15" customHeight="1" x14ac:dyDescent="0.2">
      <c r="A58" s="47" t="str">
        <f t="shared" si="25"/>
        <v>FUNGSIONALITAS KINERJA WEBSITE</v>
      </c>
      <c r="B58" t="str">
        <f t="shared" ref="B58:B65" si="26">B57</f>
        <v>Validasi Input</v>
      </c>
      <c r="C58" s="51" t="str">
        <f t="shared" ref="C58:C59" si="27">C57</f>
        <v>Evaluasi Desain Kontrol</v>
      </c>
      <c r="D58" s="50" t="s">
        <v>111</v>
      </c>
      <c r="E58" s="52">
        <f>COUNTIFS(Table2[Area],Table1[[#This Row],[Area]],Table2[Kriteria],Table1[[#This Row],[Kriteria]],Table2[Evaluasi Desain Kontrol],Table1[[#This Row],[Hasil Evaluasi]])</f>
        <v>0</v>
      </c>
      <c r="G58" s="53"/>
      <c r="I58" s="53"/>
    </row>
    <row r="59" spans="1:9" s="47" customFormat="1" ht="15" customHeight="1" x14ac:dyDescent="0.2">
      <c r="A59" s="47" t="str">
        <f t="shared" si="25"/>
        <v>FUNGSIONALITAS KINERJA WEBSITE</v>
      </c>
      <c r="B59" s="50" t="str">
        <f t="shared" si="26"/>
        <v>Validasi Input</v>
      </c>
      <c r="C59" s="51" t="str">
        <f t="shared" si="27"/>
        <v>Evaluasi Desain Kontrol</v>
      </c>
      <c r="D59" s="50" t="s">
        <v>114</v>
      </c>
      <c r="E59" s="52">
        <f>COUNTIFS(Table2[Area],Table1[[#This Row],[Area]],Table2[Kriteria],Table1[[#This Row],[Kriteria]],Table2[Evaluasi Desain Kontrol],Table1[[#This Row],[Hasil Evaluasi]])</f>
        <v>0</v>
      </c>
      <c r="G59" s="53"/>
      <c r="I59" s="53"/>
    </row>
    <row r="60" spans="1:9" s="47" customFormat="1" ht="15" customHeight="1" x14ac:dyDescent="0.2">
      <c r="A60" s="47" t="str">
        <f t="shared" si="25"/>
        <v>FUNGSIONALITAS KINERJA WEBSITE</v>
      </c>
      <c r="B60" s="50" t="str">
        <f t="shared" si="26"/>
        <v>Validasi Input</v>
      </c>
      <c r="C60" s="52" t="s">
        <v>515</v>
      </c>
      <c r="D60" s="50" t="s">
        <v>518</v>
      </c>
      <c r="E60" s="52">
        <f>COUNTIFS(Table2[Area],Table1[[#This Row],[Area]],Table2[Kriteria],Table1[[#This Row],[Kriteria]],Table2[Evaluasi Desain Kontrol],Table1[[#This Row],[Hasil Evaluasi]])</f>
        <v>0</v>
      </c>
      <c r="G60" s="53"/>
      <c r="I60" s="53"/>
    </row>
    <row r="61" spans="1:9" s="47" customFormat="1" ht="15" customHeight="1" x14ac:dyDescent="0.2">
      <c r="A61" s="47" t="str">
        <f t="shared" si="25"/>
        <v>FUNGSIONALITAS KINERJA WEBSITE</v>
      </c>
      <c r="B61" s="50" t="str">
        <f t="shared" si="26"/>
        <v>Validasi Input</v>
      </c>
      <c r="C61" s="51" t="str">
        <f>C60</f>
        <v>Evaluasi Implementasi Kontrol</v>
      </c>
      <c r="D61" s="50" t="s">
        <v>519</v>
      </c>
      <c r="E61" s="52">
        <f>COUNTIFS(Table2[Area],Table1[[#This Row],[Area]],Table2[Kriteria],Table1[[#This Row],[Kriteria]],Table2[Evaluasi Desain Kontrol],Table1[[#This Row],[Hasil Evaluasi]])</f>
        <v>0</v>
      </c>
      <c r="G61" s="53"/>
      <c r="I61" s="53"/>
    </row>
    <row r="62" spans="1:9" s="47" customFormat="1" ht="15" customHeight="1" x14ac:dyDescent="0.2">
      <c r="A62" s="47" t="str">
        <f t="shared" si="25"/>
        <v>FUNGSIONALITAS KINERJA WEBSITE</v>
      </c>
      <c r="B62" s="50" t="str">
        <f t="shared" si="26"/>
        <v>Validasi Input</v>
      </c>
      <c r="C62" s="52" t="s">
        <v>516</v>
      </c>
      <c r="D62" s="50" t="s">
        <v>110</v>
      </c>
      <c r="E62" s="52">
        <f>COUNTIFS(Table2[Area],Table1[[#This Row],[Area]],Table2[Kriteria],Table1[[#This Row],[Kriteria]],Table2[Evaluasi Desain Kontrol],Table1[[#This Row],[Hasil Evaluasi]])</f>
        <v>0</v>
      </c>
      <c r="G62" s="53"/>
      <c r="I62" s="53"/>
    </row>
    <row r="63" spans="1:9" s="47" customFormat="1" ht="15" customHeight="1" x14ac:dyDescent="0.2">
      <c r="A63" s="47" t="str">
        <f t="shared" si="25"/>
        <v>FUNGSIONALITAS KINERJA WEBSITE</v>
      </c>
      <c r="B63" s="50" t="str">
        <f t="shared" si="26"/>
        <v>Validasi Input</v>
      </c>
      <c r="C63" s="51" t="str">
        <f t="shared" ref="C63:C64" si="28">C62</f>
        <v>Evaluasi Efektivitas Kontrol</v>
      </c>
      <c r="D63" s="50" t="s">
        <v>111</v>
      </c>
      <c r="E63" s="52">
        <f>COUNTIFS(Table2[Area],Table1[[#This Row],[Area]],Table2[Kriteria],Table1[[#This Row],[Kriteria]],Table2[Evaluasi Desain Kontrol],Table1[[#This Row],[Hasil Evaluasi]])</f>
        <v>0</v>
      </c>
      <c r="G63" s="53"/>
      <c r="I63" s="53"/>
    </row>
    <row r="64" spans="1:9" s="47" customFormat="1" ht="15" customHeight="1" x14ac:dyDescent="0.2">
      <c r="A64" s="47" t="str">
        <f t="shared" si="25"/>
        <v>FUNGSIONALITAS KINERJA WEBSITE</v>
      </c>
      <c r="B64" s="50" t="str">
        <f t="shared" si="26"/>
        <v>Validasi Input</v>
      </c>
      <c r="C64" s="52" t="str">
        <f t="shared" si="28"/>
        <v>Evaluasi Efektivitas Kontrol</v>
      </c>
      <c r="D64" s="50" t="s">
        <v>520</v>
      </c>
      <c r="E64" s="52">
        <f>COUNTIFS(Table2[Area],Table1[[#This Row],[Area]],Table2[Kriteria],Table1[[#This Row],[Kriteria]],Table2[Evaluasi Desain Kontrol],Table1[[#This Row],[Hasil Evaluasi]])</f>
        <v>0</v>
      </c>
      <c r="G64" s="53"/>
      <c r="I64" s="53"/>
    </row>
    <row r="65" spans="1:9" s="47" customFormat="1" ht="15" customHeight="1" x14ac:dyDescent="0.2">
      <c r="A65" s="47" t="str">
        <f t="shared" si="25"/>
        <v>FUNGSIONALITAS KINERJA WEBSITE</v>
      </c>
      <c r="B65" s="50" t="str">
        <f t="shared" si="26"/>
        <v>Validasi Input</v>
      </c>
      <c r="C65" s="52" t="s">
        <v>517</v>
      </c>
      <c r="D65" s="50" t="s">
        <v>108</v>
      </c>
      <c r="E65" s="52">
        <f>COUNTIFS(Table2[Area],Table1[[#This Row],[Area]],Table2[Kriteria],Table1[[#This Row],[Kriteria]],Table2[Evaluasi Desain Kontrol],Table1[[#This Row],[Hasil Evaluasi]])</f>
        <v>0</v>
      </c>
      <c r="G65" s="53"/>
      <c r="I65" s="53"/>
    </row>
    <row r="66" spans="1:9" s="47" customFormat="1" ht="15" customHeight="1" x14ac:dyDescent="0.2">
      <c r="A66" s="47" t="str">
        <f t="shared" si="25"/>
        <v>FUNGSIONALITAS KINERJA WEBSITE</v>
      </c>
      <c r="B66" s="50" t="str">
        <f t="shared" ref="B66:C67" si="29">B65</f>
        <v>Validasi Input</v>
      </c>
      <c r="C66" s="52" t="str">
        <f t="shared" si="29"/>
        <v>Kesimpulan</v>
      </c>
      <c r="D66" s="114" t="s">
        <v>111</v>
      </c>
      <c r="E66" s="52">
        <f>COUNTIFS(Table2[Area],Table1[[#This Row],[Area]],Table2[Kriteria],Table1[[#This Row],[Kriteria]],Table2[Evaluasi Desain Kontrol],Table1[[#This Row],[Hasil Evaluasi]])</f>
        <v>0</v>
      </c>
      <c r="G66" s="53"/>
      <c r="I66" s="53"/>
    </row>
    <row r="67" spans="1:9" s="47" customFormat="1" ht="15" customHeight="1" x14ac:dyDescent="0.2">
      <c r="A67" s="47" t="str">
        <f t="shared" si="25"/>
        <v>FUNGSIONALITAS KINERJA WEBSITE</v>
      </c>
      <c r="B67" s="50" t="str">
        <f t="shared" si="29"/>
        <v>Validasi Input</v>
      </c>
      <c r="C67" s="52" t="str">
        <f t="shared" si="29"/>
        <v>Kesimpulan</v>
      </c>
      <c r="D67" s="50" t="s">
        <v>114</v>
      </c>
      <c r="E67" s="52">
        <f>COUNTIFS(Table2[Area],Table1[[#This Row],[Area]],Table2[Kriteria],Table1[[#This Row],[Kriteria]],Table2[Evaluasi Desain Kontrol],Table1[[#This Row],[Hasil Evaluasi]])</f>
        <v>0</v>
      </c>
      <c r="G67" s="53"/>
      <c r="I67" s="53"/>
    </row>
    <row r="68" spans="1:9" s="47" customFormat="1" ht="15" customHeight="1" x14ac:dyDescent="0.2">
      <c r="A68" s="47" t="str">
        <f t="shared" si="25"/>
        <v>FUNGSIONALITAS KINERJA WEBSITE</v>
      </c>
      <c r="B68" s="50" t="s">
        <v>201</v>
      </c>
      <c r="C68" s="52" t="s">
        <v>514</v>
      </c>
      <c r="D68" s="50" t="s">
        <v>108</v>
      </c>
      <c r="E68" s="52">
        <f>COUNTIFS(Table2[Area],Table1[[#This Row],[Area]],Table2[Kriteria],Table1[[#This Row],[Kriteria]],Table2[Evaluasi Desain Kontrol],Table1[[#This Row],[Hasil Evaluasi]])</f>
        <v>0</v>
      </c>
      <c r="G68" s="53"/>
      <c r="I68" s="53"/>
    </row>
    <row r="69" spans="1:9" s="47" customFormat="1" ht="15" customHeight="1" x14ac:dyDescent="0.2">
      <c r="A69" s="47" t="str">
        <f t="shared" si="25"/>
        <v>FUNGSIONALITAS KINERJA WEBSITE</v>
      </c>
      <c r="B69" t="str">
        <f t="shared" ref="B69:B76" si="30">B68</f>
        <v>Kriptografi</v>
      </c>
      <c r="C69" s="51" t="str">
        <f t="shared" ref="C69:C70" si="31">C68</f>
        <v>Evaluasi Desain Kontrol</v>
      </c>
      <c r="D69" s="50" t="s">
        <v>111</v>
      </c>
      <c r="E69" s="52">
        <f>COUNTIFS(Table2[Area],Table1[[#This Row],[Area]],Table2[Kriteria],Table1[[#This Row],[Kriteria]],Table2[Evaluasi Desain Kontrol],Table1[[#This Row],[Hasil Evaluasi]])</f>
        <v>0</v>
      </c>
      <c r="G69" s="53"/>
      <c r="I69" s="53"/>
    </row>
    <row r="70" spans="1:9" s="47" customFormat="1" ht="15" customHeight="1" x14ac:dyDescent="0.2">
      <c r="A70" s="47" t="str">
        <f t="shared" si="25"/>
        <v>FUNGSIONALITAS KINERJA WEBSITE</v>
      </c>
      <c r="B70" s="50" t="str">
        <f t="shared" si="30"/>
        <v>Kriptografi</v>
      </c>
      <c r="C70" s="51" t="str">
        <f t="shared" si="31"/>
        <v>Evaluasi Desain Kontrol</v>
      </c>
      <c r="D70" s="50" t="s">
        <v>114</v>
      </c>
      <c r="E70" s="52">
        <f>COUNTIFS(Table2[Area],Table1[[#This Row],[Area]],Table2[Kriteria],Table1[[#This Row],[Kriteria]],Table2[Evaluasi Desain Kontrol],Table1[[#This Row],[Hasil Evaluasi]])</f>
        <v>0</v>
      </c>
      <c r="G70" s="53"/>
      <c r="I70" s="53"/>
    </row>
    <row r="71" spans="1:9" s="47" customFormat="1" ht="15" customHeight="1" x14ac:dyDescent="0.2">
      <c r="A71" s="47" t="str">
        <f t="shared" si="25"/>
        <v>FUNGSIONALITAS KINERJA WEBSITE</v>
      </c>
      <c r="B71" s="50" t="str">
        <f t="shared" si="30"/>
        <v>Kriptografi</v>
      </c>
      <c r="C71" s="52" t="s">
        <v>515</v>
      </c>
      <c r="D71" s="50" t="s">
        <v>518</v>
      </c>
      <c r="E71" s="52">
        <f>COUNTIFS(Table2[Area],Table1[[#This Row],[Area]],Table2[Kriteria],Table1[[#This Row],[Kriteria]],Table2[Evaluasi Desain Kontrol],Table1[[#This Row],[Hasil Evaluasi]])</f>
        <v>0</v>
      </c>
      <c r="G71" s="53"/>
      <c r="I71" s="53"/>
    </row>
    <row r="72" spans="1:9" s="47" customFormat="1" ht="15" customHeight="1" x14ac:dyDescent="0.2">
      <c r="A72" s="47" t="str">
        <f t="shared" si="25"/>
        <v>FUNGSIONALITAS KINERJA WEBSITE</v>
      </c>
      <c r="B72" s="50" t="str">
        <f t="shared" si="30"/>
        <v>Kriptografi</v>
      </c>
      <c r="C72" s="51" t="str">
        <f>C71</f>
        <v>Evaluasi Implementasi Kontrol</v>
      </c>
      <c r="D72" s="50" t="s">
        <v>519</v>
      </c>
      <c r="E72" s="52">
        <f>COUNTIFS(Table2[Area],Table1[[#This Row],[Area]],Table2[Kriteria],Table1[[#This Row],[Kriteria]],Table2[Evaluasi Desain Kontrol],Table1[[#This Row],[Hasil Evaluasi]])</f>
        <v>0</v>
      </c>
      <c r="G72" s="53"/>
      <c r="I72" s="53"/>
    </row>
    <row r="73" spans="1:9" s="47" customFormat="1" ht="15" customHeight="1" x14ac:dyDescent="0.2">
      <c r="A73" s="47" t="str">
        <f t="shared" si="25"/>
        <v>FUNGSIONALITAS KINERJA WEBSITE</v>
      </c>
      <c r="B73" s="50" t="str">
        <f t="shared" si="30"/>
        <v>Kriptografi</v>
      </c>
      <c r="C73" s="52" t="s">
        <v>516</v>
      </c>
      <c r="D73" s="50" t="s">
        <v>110</v>
      </c>
      <c r="E73" s="52">
        <f>COUNTIFS(Table2[Area],Table1[[#This Row],[Area]],Table2[Kriteria],Table1[[#This Row],[Kriteria]],Table2[Evaluasi Desain Kontrol],Table1[[#This Row],[Hasil Evaluasi]])</f>
        <v>0</v>
      </c>
      <c r="G73" s="53"/>
      <c r="I73" s="53"/>
    </row>
    <row r="74" spans="1:9" s="47" customFormat="1" ht="15" customHeight="1" x14ac:dyDescent="0.2">
      <c r="A74" s="47" t="str">
        <f t="shared" si="25"/>
        <v>FUNGSIONALITAS KINERJA WEBSITE</v>
      </c>
      <c r="B74" s="50" t="str">
        <f t="shared" si="30"/>
        <v>Kriptografi</v>
      </c>
      <c r="C74" s="51" t="str">
        <f t="shared" ref="C74:C75" si="32">C73</f>
        <v>Evaluasi Efektivitas Kontrol</v>
      </c>
      <c r="D74" s="50" t="s">
        <v>111</v>
      </c>
      <c r="E74" s="52">
        <f>COUNTIFS(Table2[Area],Table1[[#This Row],[Area]],Table2[Kriteria],Table1[[#This Row],[Kriteria]],Table2[Evaluasi Desain Kontrol],Table1[[#This Row],[Hasil Evaluasi]])</f>
        <v>0</v>
      </c>
      <c r="G74" s="53"/>
      <c r="I74" s="53"/>
    </row>
    <row r="75" spans="1:9" s="47" customFormat="1" ht="15" customHeight="1" x14ac:dyDescent="0.2">
      <c r="A75" s="47" t="str">
        <f t="shared" si="25"/>
        <v>FUNGSIONALITAS KINERJA WEBSITE</v>
      </c>
      <c r="B75" s="50" t="str">
        <f t="shared" si="30"/>
        <v>Kriptografi</v>
      </c>
      <c r="C75" s="52" t="str">
        <f t="shared" si="32"/>
        <v>Evaluasi Efektivitas Kontrol</v>
      </c>
      <c r="D75" s="50" t="s">
        <v>520</v>
      </c>
      <c r="E75" s="52">
        <f>COUNTIFS(Table2[Area],Table1[[#This Row],[Area]],Table2[Kriteria],Table1[[#This Row],[Kriteria]],Table2[Evaluasi Desain Kontrol],Table1[[#This Row],[Hasil Evaluasi]])</f>
        <v>0</v>
      </c>
      <c r="G75" s="53"/>
      <c r="I75" s="53"/>
    </row>
    <row r="76" spans="1:9" s="47" customFormat="1" ht="15" customHeight="1" x14ac:dyDescent="0.2">
      <c r="A76" s="47" t="str">
        <f t="shared" si="25"/>
        <v>FUNGSIONALITAS KINERJA WEBSITE</v>
      </c>
      <c r="B76" s="50" t="str">
        <f t="shared" si="30"/>
        <v>Kriptografi</v>
      </c>
      <c r="C76" s="52" t="s">
        <v>517</v>
      </c>
      <c r="D76" s="50" t="s">
        <v>108</v>
      </c>
      <c r="E76" s="52">
        <f>COUNTIFS(Table2[Area],Table1[[#This Row],[Area]],Table2[Kriteria],Table1[[#This Row],[Kriteria]],Table2[Evaluasi Desain Kontrol],Table1[[#This Row],[Hasil Evaluasi]])</f>
        <v>0</v>
      </c>
      <c r="G76" s="53"/>
      <c r="I76" s="53"/>
    </row>
    <row r="77" spans="1:9" s="47" customFormat="1" ht="15" customHeight="1" x14ac:dyDescent="0.2">
      <c r="A77" s="47" t="str">
        <f t="shared" si="25"/>
        <v>FUNGSIONALITAS KINERJA WEBSITE</v>
      </c>
      <c r="B77" s="50" t="str">
        <f t="shared" ref="B77:C78" si="33">B76</f>
        <v>Kriptografi</v>
      </c>
      <c r="C77" s="52" t="str">
        <f t="shared" si="33"/>
        <v>Kesimpulan</v>
      </c>
      <c r="D77" s="114" t="s">
        <v>111</v>
      </c>
      <c r="E77" s="52">
        <f>COUNTIFS(Table2[Area],Table1[[#This Row],[Area]],Table2[Kriteria],Table1[[#This Row],[Kriteria]],Table2[Evaluasi Desain Kontrol],Table1[[#This Row],[Hasil Evaluasi]])</f>
        <v>0</v>
      </c>
      <c r="G77" s="53"/>
      <c r="I77" s="53"/>
    </row>
    <row r="78" spans="1:9" s="47" customFormat="1" ht="15" customHeight="1" x14ac:dyDescent="0.2">
      <c r="A78" s="47" t="str">
        <f t="shared" si="25"/>
        <v>FUNGSIONALITAS KINERJA WEBSITE</v>
      </c>
      <c r="B78" s="50" t="str">
        <f t="shared" si="33"/>
        <v>Kriptografi</v>
      </c>
      <c r="C78" s="52" t="str">
        <f t="shared" si="33"/>
        <v>Kesimpulan</v>
      </c>
      <c r="D78" s="50" t="s">
        <v>114</v>
      </c>
      <c r="E78" s="52">
        <f>COUNTIFS(Table2[Area],Table1[[#This Row],[Area]],Table2[Kriteria],Table1[[#This Row],[Kriteria]],Table2[Evaluasi Desain Kontrol],Table1[[#This Row],[Hasil Evaluasi]])</f>
        <v>0</v>
      </c>
      <c r="G78" s="53"/>
      <c r="I78" s="53"/>
    </row>
    <row r="79" spans="1:9" x14ac:dyDescent="0.2">
      <c r="A79" t="str">
        <f t="shared" si="25"/>
        <v>FUNGSIONALITAS KINERJA WEBSITE</v>
      </c>
      <c r="B79" t="s">
        <v>204</v>
      </c>
      <c r="C79" s="52" t="s">
        <v>514</v>
      </c>
      <c r="D79" s="50" t="s">
        <v>108</v>
      </c>
      <c r="E79" s="52">
        <f>COUNTIFS(Table2[Area],Table1[[#This Row],[Area]],Table2[Kriteria],Table1[[#This Row],[Kriteria]],Table2[Evaluasi Desain Kontrol],Table1[[#This Row],[Hasil Evaluasi]])</f>
        <v>0</v>
      </c>
    </row>
    <row r="80" spans="1:9" x14ac:dyDescent="0.2">
      <c r="A80" t="str">
        <f t="shared" si="25"/>
        <v>FUNGSIONALITAS KINERJA WEBSITE</v>
      </c>
      <c r="B80" t="str">
        <f t="shared" ref="B80:B87" si="34">B79</f>
        <v>Eror dan Pencatatan Log</v>
      </c>
      <c r="C80" s="51" t="str">
        <f t="shared" ref="C80:C81" si="35">C79</f>
        <v>Evaluasi Desain Kontrol</v>
      </c>
      <c r="D80" s="50" t="s">
        <v>111</v>
      </c>
      <c r="E80" s="52">
        <f>COUNTIFS(Table2[Area],Table1[[#This Row],[Area]],Table2[Kriteria],Table1[[#This Row],[Kriteria]],Table2[Evaluasi Desain Kontrol],Table1[[#This Row],[Hasil Evaluasi]])</f>
        <v>0</v>
      </c>
    </row>
    <row r="81" spans="1:5" x14ac:dyDescent="0.2">
      <c r="A81" t="str">
        <f t="shared" si="25"/>
        <v>FUNGSIONALITAS KINERJA WEBSITE</v>
      </c>
      <c r="B81" t="str">
        <f t="shared" si="34"/>
        <v>Eror dan Pencatatan Log</v>
      </c>
      <c r="C81" s="51" t="str">
        <f t="shared" si="35"/>
        <v>Evaluasi Desain Kontrol</v>
      </c>
      <c r="D81" s="50" t="s">
        <v>114</v>
      </c>
      <c r="E81" s="52">
        <f>COUNTIFS(Table2[Area],Table1[[#This Row],[Area]],Table2[Kriteria],Table1[[#This Row],[Kriteria]],Table2[Evaluasi Desain Kontrol],Table1[[#This Row],[Hasil Evaluasi]])</f>
        <v>0</v>
      </c>
    </row>
    <row r="82" spans="1:5" x14ac:dyDescent="0.2">
      <c r="A82" t="str">
        <f t="shared" si="25"/>
        <v>FUNGSIONALITAS KINERJA WEBSITE</v>
      </c>
      <c r="B82" t="str">
        <f t="shared" si="34"/>
        <v>Eror dan Pencatatan Log</v>
      </c>
      <c r="C82" s="52" t="s">
        <v>515</v>
      </c>
      <c r="D82" s="50" t="s">
        <v>518</v>
      </c>
      <c r="E82" s="52">
        <f>COUNTIFS(Table2[Area],Table1[[#This Row],[Area]],Table2[Kriteria],Table1[[#This Row],[Kriteria]],Table2[Evaluasi Desain Kontrol],Table1[[#This Row],[Hasil Evaluasi]])</f>
        <v>0</v>
      </c>
    </row>
    <row r="83" spans="1:5" x14ac:dyDescent="0.2">
      <c r="A83" t="str">
        <f t="shared" si="25"/>
        <v>FUNGSIONALITAS KINERJA WEBSITE</v>
      </c>
      <c r="B83" t="str">
        <f t="shared" si="34"/>
        <v>Eror dan Pencatatan Log</v>
      </c>
      <c r="C83" s="51" t="str">
        <f>C82</f>
        <v>Evaluasi Implementasi Kontrol</v>
      </c>
      <c r="D83" s="50" t="s">
        <v>519</v>
      </c>
      <c r="E83" s="52">
        <f>COUNTIFS(Table2[Area],Table1[[#This Row],[Area]],Table2[Kriteria],Table1[[#This Row],[Kriteria]],Table2[Evaluasi Desain Kontrol],Table1[[#This Row],[Hasil Evaluasi]])</f>
        <v>0</v>
      </c>
    </row>
    <row r="84" spans="1:5" x14ac:dyDescent="0.2">
      <c r="A84" t="str">
        <f t="shared" si="25"/>
        <v>FUNGSIONALITAS KINERJA WEBSITE</v>
      </c>
      <c r="B84" t="str">
        <f t="shared" si="34"/>
        <v>Eror dan Pencatatan Log</v>
      </c>
      <c r="C84" s="52" t="s">
        <v>516</v>
      </c>
      <c r="D84" s="50" t="s">
        <v>110</v>
      </c>
      <c r="E84" s="52">
        <f>COUNTIFS(Table2[Area],Table1[[#This Row],[Area]],Table2[Kriteria],Table1[[#This Row],[Kriteria]],Table2[Evaluasi Desain Kontrol],Table1[[#This Row],[Hasil Evaluasi]])</f>
        <v>0</v>
      </c>
    </row>
    <row r="85" spans="1:5" x14ac:dyDescent="0.2">
      <c r="A85" t="str">
        <f t="shared" si="25"/>
        <v>FUNGSIONALITAS KINERJA WEBSITE</v>
      </c>
      <c r="B85" t="str">
        <f t="shared" si="34"/>
        <v>Eror dan Pencatatan Log</v>
      </c>
      <c r="C85" s="51" t="str">
        <f t="shared" ref="C85:C86" si="36">C84</f>
        <v>Evaluasi Efektivitas Kontrol</v>
      </c>
      <c r="D85" s="50" t="s">
        <v>111</v>
      </c>
      <c r="E85" s="52">
        <f>COUNTIFS(Table2[Area],Table1[[#This Row],[Area]],Table2[Kriteria],Table1[[#This Row],[Kriteria]],Table2[Evaluasi Desain Kontrol],Table1[[#This Row],[Hasil Evaluasi]])</f>
        <v>0</v>
      </c>
    </row>
    <row r="86" spans="1:5" x14ac:dyDescent="0.2">
      <c r="A86" t="str">
        <f t="shared" si="25"/>
        <v>FUNGSIONALITAS KINERJA WEBSITE</v>
      </c>
      <c r="B86" t="str">
        <f t="shared" si="34"/>
        <v>Eror dan Pencatatan Log</v>
      </c>
      <c r="C86" s="52" t="str">
        <f t="shared" si="36"/>
        <v>Evaluasi Efektivitas Kontrol</v>
      </c>
      <c r="D86" s="50" t="s">
        <v>520</v>
      </c>
      <c r="E86" s="52">
        <f>COUNTIFS(Table2[Area],Table1[[#This Row],[Area]],Table2[Kriteria],Table1[[#This Row],[Kriteria]],Table2[Evaluasi Desain Kontrol],Table1[[#This Row],[Hasil Evaluasi]])</f>
        <v>0</v>
      </c>
    </row>
    <row r="87" spans="1:5" x14ac:dyDescent="0.2">
      <c r="A87" t="str">
        <f t="shared" si="25"/>
        <v>FUNGSIONALITAS KINERJA WEBSITE</v>
      </c>
      <c r="B87" t="str">
        <f t="shared" si="34"/>
        <v>Eror dan Pencatatan Log</v>
      </c>
      <c r="C87" s="52" t="s">
        <v>517</v>
      </c>
      <c r="D87" s="50" t="s">
        <v>108</v>
      </c>
      <c r="E87" s="52">
        <f>COUNTIFS(Table2[Area],Table1[[#This Row],[Area]],Table2[Kriteria],Table1[[#This Row],[Kriteria]],Table2[Evaluasi Desain Kontrol],Table1[[#This Row],[Hasil Evaluasi]])</f>
        <v>0</v>
      </c>
    </row>
    <row r="88" spans="1:5" x14ac:dyDescent="0.2">
      <c r="A88" t="str">
        <f t="shared" si="25"/>
        <v>FUNGSIONALITAS KINERJA WEBSITE</v>
      </c>
      <c r="B88" t="str">
        <f t="shared" ref="B88:C89" si="37">B87</f>
        <v>Eror dan Pencatatan Log</v>
      </c>
      <c r="C88" s="52" t="str">
        <f t="shared" si="37"/>
        <v>Kesimpulan</v>
      </c>
      <c r="D88" s="114" t="s">
        <v>111</v>
      </c>
      <c r="E88" s="52">
        <f>COUNTIFS(Table2[Area],Table1[[#This Row],[Area]],Table2[Kriteria],Table1[[#This Row],[Kriteria]],Table2[Evaluasi Desain Kontrol],Table1[[#This Row],[Hasil Evaluasi]])</f>
        <v>0</v>
      </c>
    </row>
    <row r="89" spans="1:5" x14ac:dyDescent="0.2">
      <c r="A89" t="str">
        <f t="shared" ref="A89:A120" si="38">A88</f>
        <v>FUNGSIONALITAS KINERJA WEBSITE</v>
      </c>
      <c r="B89" t="str">
        <f t="shared" si="37"/>
        <v>Eror dan Pencatatan Log</v>
      </c>
      <c r="C89" s="52" t="str">
        <f t="shared" si="37"/>
        <v>Kesimpulan</v>
      </c>
      <c r="D89" s="50" t="s">
        <v>114</v>
      </c>
      <c r="E89" s="52">
        <f>COUNTIFS(Table2[Area],Table1[[#This Row],[Area]],Table2[Kriteria],Table1[[#This Row],[Kriteria]],Table2[Evaluasi Desain Kontrol],Table1[[#This Row],[Hasil Evaluasi]])</f>
        <v>0</v>
      </c>
    </row>
    <row r="90" spans="1:5" x14ac:dyDescent="0.2">
      <c r="A90" t="str">
        <f t="shared" si="38"/>
        <v>FUNGSIONALITAS KINERJA WEBSITE</v>
      </c>
      <c r="B90" s="50" t="s">
        <v>206</v>
      </c>
      <c r="C90" s="52" t="s">
        <v>514</v>
      </c>
      <c r="D90" s="50" t="s">
        <v>108</v>
      </c>
      <c r="E90" s="52">
        <f>COUNTIFS(Table2[Area],Table1[[#This Row],[Area]],Table2[Kriteria],Table1[[#This Row],[Kriteria]],Table2[Evaluasi Desain Kontrol],Table1[[#This Row],[Hasil Evaluasi]])</f>
        <v>0</v>
      </c>
    </row>
    <row r="91" spans="1:5" x14ac:dyDescent="0.2">
      <c r="A91" t="str">
        <f t="shared" si="38"/>
        <v>FUNGSIONALITAS KINERJA WEBSITE</v>
      </c>
      <c r="B91" t="str">
        <f t="shared" ref="B91:B98" si="39">B90</f>
        <v>Proteksi Data</v>
      </c>
      <c r="C91" s="51" t="str">
        <f t="shared" ref="C91:C92" si="40">C90</f>
        <v>Evaluasi Desain Kontrol</v>
      </c>
      <c r="D91" s="50" t="s">
        <v>111</v>
      </c>
      <c r="E91" s="52">
        <f>COUNTIFS(Table2[Area],Table1[[#This Row],[Area]],Table2[Kriteria],Table1[[#This Row],[Kriteria]],Table2[Evaluasi Desain Kontrol],Table1[[#This Row],[Hasil Evaluasi]])</f>
        <v>0</v>
      </c>
    </row>
    <row r="92" spans="1:5" x14ac:dyDescent="0.2">
      <c r="A92" t="str">
        <f t="shared" si="38"/>
        <v>FUNGSIONALITAS KINERJA WEBSITE</v>
      </c>
      <c r="B92" t="str">
        <f t="shared" si="39"/>
        <v>Proteksi Data</v>
      </c>
      <c r="C92" s="51" t="str">
        <f t="shared" si="40"/>
        <v>Evaluasi Desain Kontrol</v>
      </c>
      <c r="D92" s="50" t="s">
        <v>114</v>
      </c>
      <c r="E92" s="52">
        <f>COUNTIFS(Table2[Area],Table1[[#This Row],[Area]],Table2[Kriteria],Table1[[#This Row],[Kriteria]],Table2[Evaluasi Desain Kontrol],Table1[[#This Row],[Hasil Evaluasi]])</f>
        <v>0</v>
      </c>
    </row>
    <row r="93" spans="1:5" x14ac:dyDescent="0.2">
      <c r="A93" t="str">
        <f t="shared" si="38"/>
        <v>FUNGSIONALITAS KINERJA WEBSITE</v>
      </c>
      <c r="B93" t="str">
        <f t="shared" si="39"/>
        <v>Proteksi Data</v>
      </c>
      <c r="C93" s="52" t="s">
        <v>515</v>
      </c>
      <c r="D93" s="50" t="s">
        <v>518</v>
      </c>
      <c r="E93" s="52">
        <f>COUNTIFS(Table2[Area],Table1[[#This Row],[Area]],Table2[Kriteria],Table1[[#This Row],[Kriteria]],Table2[Evaluasi Desain Kontrol],Table1[[#This Row],[Hasil Evaluasi]])</f>
        <v>0</v>
      </c>
    </row>
    <row r="94" spans="1:5" x14ac:dyDescent="0.2">
      <c r="A94" t="str">
        <f t="shared" si="38"/>
        <v>FUNGSIONALITAS KINERJA WEBSITE</v>
      </c>
      <c r="B94" t="str">
        <f t="shared" si="39"/>
        <v>Proteksi Data</v>
      </c>
      <c r="C94" s="51" t="str">
        <f>C93</f>
        <v>Evaluasi Implementasi Kontrol</v>
      </c>
      <c r="D94" s="50" t="s">
        <v>519</v>
      </c>
      <c r="E94" s="52">
        <f>COUNTIFS(Table2[Area],Table1[[#This Row],[Area]],Table2[Kriteria],Table1[[#This Row],[Kriteria]],Table2[Evaluasi Desain Kontrol],Table1[[#This Row],[Hasil Evaluasi]])</f>
        <v>0</v>
      </c>
    </row>
    <row r="95" spans="1:5" x14ac:dyDescent="0.2">
      <c r="A95" t="str">
        <f t="shared" si="38"/>
        <v>FUNGSIONALITAS KINERJA WEBSITE</v>
      </c>
      <c r="B95" t="str">
        <f t="shared" si="39"/>
        <v>Proteksi Data</v>
      </c>
      <c r="C95" s="52" t="s">
        <v>516</v>
      </c>
      <c r="D95" s="50" t="s">
        <v>110</v>
      </c>
      <c r="E95" s="52">
        <f>COUNTIFS(Table2[Area],Table1[[#This Row],[Area]],Table2[Kriteria],Table1[[#This Row],[Kriteria]],Table2[Evaluasi Desain Kontrol],Table1[[#This Row],[Hasil Evaluasi]])</f>
        <v>0</v>
      </c>
    </row>
    <row r="96" spans="1:5" x14ac:dyDescent="0.2">
      <c r="A96" t="str">
        <f t="shared" si="38"/>
        <v>FUNGSIONALITAS KINERJA WEBSITE</v>
      </c>
      <c r="B96" t="str">
        <f t="shared" si="39"/>
        <v>Proteksi Data</v>
      </c>
      <c r="C96" s="51" t="str">
        <f t="shared" ref="C96:C97" si="41">C95</f>
        <v>Evaluasi Efektivitas Kontrol</v>
      </c>
      <c r="D96" s="50" t="s">
        <v>111</v>
      </c>
      <c r="E96" s="52">
        <f>COUNTIFS(Table2[Area],Table1[[#This Row],[Area]],Table2[Kriteria],Table1[[#This Row],[Kriteria]],Table2[Evaluasi Desain Kontrol],Table1[[#This Row],[Hasil Evaluasi]])</f>
        <v>0</v>
      </c>
    </row>
    <row r="97" spans="1:5" x14ac:dyDescent="0.2">
      <c r="A97" t="str">
        <f t="shared" si="38"/>
        <v>FUNGSIONALITAS KINERJA WEBSITE</v>
      </c>
      <c r="B97" t="str">
        <f t="shared" si="39"/>
        <v>Proteksi Data</v>
      </c>
      <c r="C97" s="52" t="str">
        <f t="shared" si="41"/>
        <v>Evaluasi Efektivitas Kontrol</v>
      </c>
      <c r="D97" s="50" t="s">
        <v>520</v>
      </c>
      <c r="E97" s="52">
        <f>COUNTIFS(Table2[Area],Table1[[#This Row],[Area]],Table2[Kriteria],Table1[[#This Row],[Kriteria]],Table2[Evaluasi Desain Kontrol],Table1[[#This Row],[Hasil Evaluasi]])</f>
        <v>0</v>
      </c>
    </row>
    <row r="98" spans="1:5" x14ac:dyDescent="0.2">
      <c r="A98" t="str">
        <f t="shared" si="38"/>
        <v>FUNGSIONALITAS KINERJA WEBSITE</v>
      </c>
      <c r="B98" t="str">
        <f t="shared" si="39"/>
        <v>Proteksi Data</v>
      </c>
      <c r="C98" s="52" t="s">
        <v>517</v>
      </c>
      <c r="D98" s="50" t="s">
        <v>108</v>
      </c>
      <c r="E98" s="52">
        <f>COUNTIFS(Table2[Area],Table1[[#This Row],[Area]],Table2[Kriteria],Table1[[#This Row],[Kriteria]],Table2[Evaluasi Desain Kontrol],Table1[[#This Row],[Hasil Evaluasi]])</f>
        <v>0</v>
      </c>
    </row>
    <row r="99" spans="1:5" x14ac:dyDescent="0.2">
      <c r="A99" t="str">
        <f t="shared" si="38"/>
        <v>FUNGSIONALITAS KINERJA WEBSITE</v>
      </c>
      <c r="B99" t="str">
        <f t="shared" ref="B99:C100" si="42">B98</f>
        <v>Proteksi Data</v>
      </c>
      <c r="C99" s="52" t="str">
        <f t="shared" si="42"/>
        <v>Kesimpulan</v>
      </c>
      <c r="D99" s="114" t="s">
        <v>111</v>
      </c>
      <c r="E99" s="52">
        <f>COUNTIFS(Table2[Area],Table1[[#This Row],[Area]],Table2[Kriteria],Table1[[#This Row],[Kriteria]],Table2[Evaluasi Desain Kontrol],Table1[[#This Row],[Hasil Evaluasi]])</f>
        <v>0</v>
      </c>
    </row>
    <row r="100" spans="1:5" x14ac:dyDescent="0.2">
      <c r="A100" t="str">
        <f t="shared" si="38"/>
        <v>FUNGSIONALITAS KINERJA WEBSITE</v>
      </c>
      <c r="B100" t="str">
        <f t="shared" si="42"/>
        <v>Proteksi Data</v>
      </c>
      <c r="C100" s="52" t="str">
        <f t="shared" si="42"/>
        <v>Kesimpulan</v>
      </c>
      <c r="D100" s="50" t="s">
        <v>114</v>
      </c>
      <c r="E100" s="52">
        <f>COUNTIFS(Table2[Area],Table1[[#This Row],[Area]],Table2[Kriteria],Table1[[#This Row],[Kriteria]],Table2[Evaluasi Desain Kontrol],Table1[[#This Row],[Hasil Evaluasi]])</f>
        <v>0</v>
      </c>
    </row>
    <row r="101" spans="1:5" x14ac:dyDescent="0.2">
      <c r="A101" t="str">
        <f t="shared" si="38"/>
        <v>FUNGSIONALITAS KINERJA WEBSITE</v>
      </c>
      <c r="B101" s="50" t="s">
        <v>209</v>
      </c>
      <c r="C101" s="52" t="s">
        <v>514</v>
      </c>
      <c r="D101" s="50" t="s">
        <v>108</v>
      </c>
      <c r="E101" s="52">
        <f>COUNTIFS(Table2[Area],Table1[[#This Row],[Area]],Table2[Kriteria],Table1[[#This Row],[Kriteria]],Table2[Evaluasi Desain Kontrol],Table1[[#This Row],[Hasil Evaluasi]])</f>
        <v>0</v>
      </c>
    </row>
    <row r="102" spans="1:5" x14ac:dyDescent="0.2">
      <c r="A102" t="str">
        <f t="shared" si="38"/>
        <v>FUNGSIONALITAS KINERJA WEBSITE</v>
      </c>
      <c r="B102" t="str">
        <f t="shared" ref="B102:B109" si="43">B101</f>
        <v>Keamanan Komunikasi</v>
      </c>
      <c r="C102" s="51" t="str">
        <f t="shared" ref="C102:C103" si="44">C101</f>
        <v>Evaluasi Desain Kontrol</v>
      </c>
      <c r="D102" s="50" t="s">
        <v>111</v>
      </c>
      <c r="E102" s="52">
        <f>COUNTIFS(Table2[Area],Table1[[#This Row],[Area]],Table2[Kriteria],Table1[[#This Row],[Kriteria]],Table2[Evaluasi Desain Kontrol],Table1[[#This Row],[Hasil Evaluasi]])</f>
        <v>0</v>
      </c>
    </row>
    <row r="103" spans="1:5" x14ac:dyDescent="0.2">
      <c r="A103" t="str">
        <f t="shared" si="38"/>
        <v>FUNGSIONALITAS KINERJA WEBSITE</v>
      </c>
      <c r="B103" t="str">
        <f t="shared" si="43"/>
        <v>Keamanan Komunikasi</v>
      </c>
      <c r="C103" s="51" t="str">
        <f t="shared" si="44"/>
        <v>Evaluasi Desain Kontrol</v>
      </c>
      <c r="D103" s="50" t="s">
        <v>114</v>
      </c>
      <c r="E103" s="52">
        <f>COUNTIFS(Table2[Area],Table1[[#This Row],[Area]],Table2[Kriteria],Table1[[#This Row],[Kriteria]],Table2[Evaluasi Desain Kontrol],Table1[[#This Row],[Hasil Evaluasi]])</f>
        <v>0</v>
      </c>
    </row>
    <row r="104" spans="1:5" x14ac:dyDescent="0.2">
      <c r="A104" t="str">
        <f t="shared" si="38"/>
        <v>FUNGSIONALITAS KINERJA WEBSITE</v>
      </c>
      <c r="B104" t="str">
        <f t="shared" si="43"/>
        <v>Keamanan Komunikasi</v>
      </c>
      <c r="C104" s="52" t="s">
        <v>515</v>
      </c>
      <c r="D104" s="50" t="s">
        <v>518</v>
      </c>
      <c r="E104" s="52">
        <f>COUNTIFS(Table2[Area],Table1[[#This Row],[Area]],Table2[Kriteria],Table1[[#This Row],[Kriteria]],Table2[Evaluasi Desain Kontrol],Table1[[#This Row],[Hasil Evaluasi]])</f>
        <v>0</v>
      </c>
    </row>
    <row r="105" spans="1:5" x14ac:dyDescent="0.2">
      <c r="A105" t="str">
        <f t="shared" si="38"/>
        <v>FUNGSIONALITAS KINERJA WEBSITE</v>
      </c>
      <c r="B105" t="str">
        <f t="shared" si="43"/>
        <v>Keamanan Komunikasi</v>
      </c>
      <c r="C105" s="51" t="str">
        <f>C104</f>
        <v>Evaluasi Implementasi Kontrol</v>
      </c>
      <c r="D105" s="50" t="s">
        <v>519</v>
      </c>
      <c r="E105" s="52">
        <f>COUNTIFS(Table2[Area],Table1[[#This Row],[Area]],Table2[Kriteria],Table1[[#This Row],[Kriteria]],Table2[Evaluasi Desain Kontrol],Table1[[#This Row],[Hasil Evaluasi]])</f>
        <v>0</v>
      </c>
    </row>
    <row r="106" spans="1:5" x14ac:dyDescent="0.2">
      <c r="A106" t="str">
        <f t="shared" si="38"/>
        <v>FUNGSIONALITAS KINERJA WEBSITE</v>
      </c>
      <c r="B106" t="str">
        <f t="shared" si="43"/>
        <v>Keamanan Komunikasi</v>
      </c>
      <c r="C106" s="52" t="s">
        <v>516</v>
      </c>
      <c r="D106" s="50" t="s">
        <v>110</v>
      </c>
      <c r="E106" s="52">
        <f>COUNTIFS(Table2[Area],Table1[[#This Row],[Area]],Table2[Kriteria],Table1[[#This Row],[Kriteria]],Table2[Evaluasi Desain Kontrol],Table1[[#This Row],[Hasil Evaluasi]])</f>
        <v>0</v>
      </c>
    </row>
    <row r="107" spans="1:5" x14ac:dyDescent="0.2">
      <c r="A107" t="str">
        <f t="shared" si="38"/>
        <v>FUNGSIONALITAS KINERJA WEBSITE</v>
      </c>
      <c r="B107" t="str">
        <f t="shared" si="43"/>
        <v>Keamanan Komunikasi</v>
      </c>
      <c r="C107" s="51" t="str">
        <f t="shared" ref="C107:C108" si="45">C106</f>
        <v>Evaluasi Efektivitas Kontrol</v>
      </c>
      <c r="D107" s="50" t="s">
        <v>111</v>
      </c>
      <c r="E107" s="52">
        <f>COUNTIFS(Table2[Area],Table1[[#This Row],[Area]],Table2[Kriteria],Table1[[#This Row],[Kriteria]],Table2[Evaluasi Desain Kontrol],Table1[[#This Row],[Hasil Evaluasi]])</f>
        <v>0</v>
      </c>
    </row>
    <row r="108" spans="1:5" x14ac:dyDescent="0.2">
      <c r="A108" t="str">
        <f t="shared" si="38"/>
        <v>FUNGSIONALITAS KINERJA WEBSITE</v>
      </c>
      <c r="B108" t="str">
        <f t="shared" si="43"/>
        <v>Keamanan Komunikasi</v>
      </c>
      <c r="C108" s="52" t="str">
        <f t="shared" si="45"/>
        <v>Evaluasi Efektivitas Kontrol</v>
      </c>
      <c r="D108" s="50" t="s">
        <v>520</v>
      </c>
      <c r="E108" s="52">
        <f>COUNTIFS(Table2[Area],Table1[[#This Row],[Area]],Table2[Kriteria],Table1[[#This Row],[Kriteria]],Table2[Evaluasi Desain Kontrol],Table1[[#This Row],[Hasil Evaluasi]])</f>
        <v>0</v>
      </c>
    </row>
    <row r="109" spans="1:5" x14ac:dyDescent="0.2">
      <c r="A109" t="str">
        <f t="shared" si="38"/>
        <v>FUNGSIONALITAS KINERJA WEBSITE</v>
      </c>
      <c r="B109" t="str">
        <f t="shared" si="43"/>
        <v>Keamanan Komunikasi</v>
      </c>
      <c r="C109" s="52" t="s">
        <v>517</v>
      </c>
      <c r="D109" s="50" t="s">
        <v>108</v>
      </c>
      <c r="E109" s="52">
        <f>COUNTIFS(Table2[Area],Table1[[#This Row],[Area]],Table2[Kriteria],Table1[[#This Row],[Kriteria]],Table2[Evaluasi Desain Kontrol],Table1[[#This Row],[Hasil Evaluasi]])</f>
        <v>0</v>
      </c>
    </row>
    <row r="110" spans="1:5" x14ac:dyDescent="0.2">
      <c r="A110" t="str">
        <f t="shared" si="38"/>
        <v>FUNGSIONALITAS KINERJA WEBSITE</v>
      </c>
      <c r="B110" t="str">
        <f t="shared" ref="B110:C111" si="46">B109</f>
        <v>Keamanan Komunikasi</v>
      </c>
      <c r="C110" s="52" t="str">
        <f t="shared" si="46"/>
        <v>Kesimpulan</v>
      </c>
      <c r="D110" s="114" t="s">
        <v>111</v>
      </c>
      <c r="E110" s="52">
        <f>COUNTIFS(Table2[Area],Table1[[#This Row],[Area]],Table2[Kriteria],Table1[[#This Row],[Kriteria]],Table2[Evaluasi Desain Kontrol],Table1[[#This Row],[Hasil Evaluasi]])</f>
        <v>0</v>
      </c>
    </row>
    <row r="111" spans="1:5" x14ac:dyDescent="0.2">
      <c r="A111" t="str">
        <f t="shared" si="38"/>
        <v>FUNGSIONALITAS KINERJA WEBSITE</v>
      </c>
      <c r="B111" t="str">
        <f t="shared" si="46"/>
        <v>Keamanan Komunikasi</v>
      </c>
      <c r="C111" s="52" t="str">
        <f t="shared" si="46"/>
        <v>Kesimpulan</v>
      </c>
      <c r="D111" s="50" t="s">
        <v>114</v>
      </c>
      <c r="E111" s="52">
        <f>COUNTIFS(Table2[Area],Table1[[#This Row],[Area]],Table2[Kriteria],Table1[[#This Row],[Kriteria]],Table2[Evaluasi Desain Kontrol],Table1[[#This Row],[Hasil Evaluasi]])</f>
        <v>0</v>
      </c>
    </row>
    <row r="112" spans="1:5" x14ac:dyDescent="0.2">
      <c r="A112" t="str">
        <f t="shared" si="38"/>
        <v>FUNGSIONALITAS KINERJA WEBSITE</v>
      </c>
      <c r="B112" s="50" t="s">
        <v>211</v>
      </c>
      <c r="C112" s="52" t="s">
        <v>514</v>
      </c>
      <c r="D112" s="50" t="s">
        <v>108</v>
      </c>
      <c r="E112" s="52">
        <f>COUNTIFS(Table2[Area],Table1[[#This Row],[Area]],Table2[Kriteria],Table1[[#This Row],[Kriteria]],Table2[Evaluasi Desain Kontrol],Table1[[#This Row],[Hasil Evaluasi]])</f>
        <v>0</v>
      </c>
    </row>
    <row r="113" spans="1:5" x14ac:dyDescent="0.2">
      <c r="A113" t="str">
        <f t="shared" si="38"/>
        <v>FUNGSIONALITAS KINERJA WEBSITE</v>
      </c>
      <c r="B113" t="str">
        <f t="shared" ref="B113:B120" si="47">B112</f>
        <v>Pengendalian Kode Berbahaya</v>
      </c>
      <c r="C113" s="51" t="str">
        <f t="shared" ref="C113:C114" si="48">C112</f>
        <v>Evaluasi Desain Kontrol</v>
      </c>
      <c r="D113" s="50" t="s">
        <v>111</v>
      </c>
      <c r="E113" s="52">
        <f>COUNTIFS(Table2[Area],Table1[[#This Row],[Area]],Table2[Kriteria],Table1[[#This Row],[Kriteria]],Table2[Evaluasi Desain Kontrol],Table1[[#This Row],[Hasil Evaluasi]])</f>
        <v>0</v>
      </c>
    </row>
    <row r="114" spans="1:5" x14ac:dyDescent="0.2">
      <c r="A114" t="str">
        <f t="shared" si="38"/>
        <v>FUNGSIONALITAS KINERJA WEBSITE</v>
      </c>
      <c r="B114" t="str">
        <f t="shared" si="47"/>
        <v>Pengendalian Kode Berbahaya</v>
      </c>
      <c r="C114" s="51" t="str">
        <f t="shared" si="48"/>
        <v>Evaluasi Desain Kontrol</v>
      </c>
      <c r="D114" s="50" t="s">
        <v>114</v>
      </c>
      <c r="E114" s="52">
        <f>COUNTIFS(Table2[Area],Table1[[#This Row],[Area]],Table2[Kriteria],Table1[[#This Row],[Kriteria]],Table2[Evaluasi Desain Kontrol],Table1[[#This Row],[Hasil Evaluasi]])</f>
        <v>0</v>
      </c>
    </row>
    <row r="115" spans="1:5" x14ac:dyDescent="0.2">
      <c r="A115" t="str">
        <f t="shared" si="38"/>
        <v>FUNGSIONALITAS KINERJA WEBSITE</v>
      </c>
      <c r="B115" t="str">
        <f t="shared" si="47"/>
        <v>Pengendalian Kode Berbahaya</v>
      </c>
      <c r="C115" s="52" t="s">
        <v>515</v>
      </c>
      <c r="D115" s="50" t="s">
        <v>518</v>
      </c>
      <c r="E115" s="52">
        <f>COUNTIFS(Table2[Area],Table1[[#This Row],[Area]],Table2[Kriteria],Table1[[#This Row],[Kriteria]],Table2[Evaluasi Desain Kontrol],Table1[[#This Row],[Hasil Evaluasi]])</f>
        <v>0</v>
      </c>
    </row>
    <row r="116" spans="1:5" x14ac:dyDescent="0.2">
      <c r="A116" t="str">
        <f t="shared" si="38"/>
        <v>FUNGSIONALITAS KINERJA WEBSITE</v>
      </c>
      <c r="B116" t="str">
        <f t="shared" si="47"/>
        <v>Pengendalian Kode Berbahaya</v>
      </c>
      <c r="C116" s="51" t="str">
        <f>C115</f>
        <v>Evaluasi Implementasi Kontrol</v>
      </c>
      <c r="D116" s="50" t="s">
        <v>519</v>
      </c>
      <c r="E116" s="52">
        <f>COUNTIFS(Table2[Area],Table1[[#This Row],[Area]],Table2[Kriteria],Table1[[#This Row],[Kriteria]],Table2[Evaluasi Desain Kontrol],Table1[[#This Row],[Hasil Evaluasi]])</f>
        <v>0</v>
      </c>
    </row>
    <row r="117" spans="1:5" x14ac:dyDescent="0.2">
      <c r="A117" t="str">
        <f t="shared" si="38"/>
        <v>FUNGSIONALITAS KINERJA WEBSITE</v>
      </c>
      <c r="B117" t="str">
        <f t="shared" si="47"/>
        <v>Pengendalian Kode Berbahaya</v>
      </c>
      <c r="C117" s="52" t="s">
        <v>516</v>
      </c>
      <c r="D117" s="50" t="s">
        <v>110</v>
      </c>
      <c r="E117" s="52">
        <f>COUNTIFS(Table2[Area],Table1[[#This Row],[Area]],Table2[Kriteria],Table1[[#This Row],[Kriteria]],Table2[Evaluasi Desain Kontrol],Table1[[#This Row],[Hasil Evaluasi]])</f>
        <v>0</v>
      </c>
    </row>
    <row r="118" spans="1:5" x14ac:dyDescent="0.2">
      <c r="A118" t="str">
        <f t="shared" si="38"/>
        <v>FUNGSIONALITAS KINERJA WEBSITE</v>
      </c>
      <c r="B118" t="str">
        <f t="shared" si="47"/>
        <v>Pengendalian Kode Berbahaya</v>
      </c>
      <c r="C118" s="51" t="str">
        <f t="shared" ref="C118:C119" si="49">C117</f>
        <v>Evaluasi Efektivitas Kontrol</v>
      </c>
      <c r="D118" s="50" t="s">
        <v>111</v>
      </c>
      <c r="E118" s="52">
        <f>COUNTIFS(Table2[Area],Table1[[#This Row],[Area]],Table2[Kriteria],Table1[[#This Row],[Kriteria]],Table2[Evaluasi Desain Kontrol],Table1[[#This Row],[Hasil Evaluasi]])</f>
        <v>0</v>
      </c>
    </row>
    <row r="119" spans="1:5" x14ac:dyDescent="0.2">
      <c r="A119" t="str">
        <f t="shared" si="38"/>
        <v>FUNGSIONALITAS KINERJA WEBSITE</v>
      </c>
      <c r="B119" t="str">
        <f t="shared" si="47"/>
        <v>Pengendalian Kode Berbahaya</v>
      </c>
      <c r="C119" s="52" t="str">
        <f t="shared" si="49"/>
        <v>Evaluasi Efektivitas Kontrol</v>
      </c>
      <c r="D119" s="50" t="s">
        <v>520</v>
      </c>
      <c r="E119" s="52">
        <f>COUNTIFS(Table2[Area],Table1[[#This Row],[Area]],Table2[Kriteria],Table1[[#This Row],[Kriteria]],Table2[Evaluasi Desain Kontrol],Table1[[#This Row],[Hasil Evaluasi]])</f>
        <v>0</v>
      </c>
    </row>
    <row r="120" spans="1:5" x14ac:dyDescent="0.2">
      <c r="A120" t="str">
        <f t="shared" si="38"/>
        <v>FUNGSIONALITAS KINERJA WEBSITE</v>
      </c>
      <c r="B120" t="str">
        <f t="shared" si="47"/>
        <v>Pengendalian Kode Berbahaya</v>
      </c>
      <c r="C120" s="52" t="s">
        <v>517</v>
      </c>
      <c r="D120" s="50" t="s">
        <v>108</v>
      </c>
      <c r="E120" s="52">
        <f>COUNTIFS(Table2[Area],Table1[[#This Row],[Area]],Table2[Kriteria],Table1[[#This Row],[Kriteria]],Table2[Evaluasi Desain Kontrol],Table1[[#This Row],[Hasil Evaluasi]])</f>
        <v>0</v>
      </c>
    </row>
    <row r="121" spans="1:5" x14ac:dyDescent="0.2">
      <c r="A121" t="str">
        <f t="shared" ref="A121:A156" si="50">A120</f>
        <v>FUNGSIONALITAS KINERJA WEBSITE</v>
      </c>
      <c r="B121" t="str">
        <f t="shared" ref="B121:C122" si="51">B120</f>
        <v>Pengendalian Kode Berbahaya</v>
      </c>
      <c r="C121" s="52" t="str">
        <f t="shared" si="51"/>
        <v>Kesimpulan</v>
      </c>
      <c r="D121" s="114" t="s">
        <v>111</v>
      </c>
      <c r="E121" s="52">
        <f>COUNTIFS(Table2[Area],Table1[[#This Row],[Area]],Table2[Kriteria],Table1[[#This Row],[Kriteria]],Table2[Evaluasi Desain Kontrol],Table1[[#This Row],[Hasil Evaluasi]])</f>
        <v>0</v>
      </c>
    </row>
    <row r="122" spans="1:5" x14ac:dyDescent="0.2">
      <c r="A122" t="str">
        <f t="shared" si="50"/>
        <v>FUNGSIONALITAS KINERJA WEBSITE</v>
      </c>
      <c r="B122" t="str">
        <f t="shared" si="51"/>
        <v>Pengendalian Kode Berbahaya</v>
      </c>
      <c r="C122" s="52" t="str">
        <f t="shared" si="51"/>
        <v>Kesimpulan</v>
      </c>
      <c r="D122" s="50" t="s">
        <v>114</v>
      </c>
      <c r="E122" s="52">
        <f>COUNTIFS(Table2[Area],Table1[[#This Row],[Area]],Table2[Kriteria],Table1[[#This Row],[Kriteria]],Table2[Evaluasi Desain Kontrol],Table1[[#This Row],[Hasil Evaluasi]])</f>
        <v>0</v>
      </c>
    </row>
    <row r="123" spans="1:5" x14ac:dyDescent="0.2">
      <c r="A123" t="str">
        <f t="shared" si="50"/>
        <v>FUNGSIONALITAS KINERJA WEBSITE</v>
      </c>
      <c r="B123" s="50" t="s">
        <v>213</v>
      </c>
      <c r="C123" s="52" t="s">
        <v>514</v>
      </c>
      <c r="D123" s="50" t="s">
        <v>108</v>
      </c>
      <c r="E123" s="52">
        <f>COUNTIFS(Table2[Area],Table1[[#This Row],[Area]],Table2[Kriteria],Table1[[#This Row],[Kriteria]],Table2[Evaluasi Desain Kontrol],Table1[[#This Row],[Hasil Evaluasi]])</f>
        <v>0</v>
      </c>
    </row>
    <row r="124" spans="1:5" x14ac:dyDescent="0.2">
      <c r="A124" t="str">
        <f t="shared" si="50"/>
        <v>FUNGSIONALITAS KINERJA WEBSITE</v>
      </c>
      <c r="B124" t="str">
        <f t="shared" ref="B124:B131" si="52">B123</f>
        <v>Logika Bisnis</v>
      </c>
      <c r="C124" s="51" t="str">
        <f t="shared" ref="C124:C125" si="53">C123</f>
        <v>Evaluasi Desain Kontrol</v>
      </c>
      <c r="D124" s="50" t="s">
        <v>111</v>
      </c>
      <c r="E124" s="52">
        <f>COUNTIFS(Table2[Area],Table1[[#This Row],[Area]],Table2[Kriteria],Table1[[#This Row],[Kriteria]],Table2[Evaluasi Desain Kontrol],Table1[[#This Row],[Hasil Evaluasi]])</f>
        <v>0</v>
      </c>
    </row>
    <row r="125" spans="1:5" x14ac:dyDescent="0.2">
      <c r="A125" t="str">
        <f t="shared" si="50"/>
        <v>FUNGSIONALITAS KINERJA WEBSITE</v>
      </c>
      <c r="B125" t="str">
        <f t="shared" si="52"/>
        <v>Logika Bisnis</v>
      </c>
      <c r="C125" s="51" t="str">
        <f t="shared" si="53"/>
        <v>Evaluasi Desain Kontrol</v>
      </c>
      <c r="D125" s="50" t="s">
        <v>114</v>
      </c>
      <c r="E125" s="52">
        <f>COUNTIFS(Table2[Area],Table1[[#This Row],[Area]],Table2[Kriteria],Table1[[#This Row],[Kriteria]],Table2[Evaluasi Desain Kontrol],Table1[[#This Row],[Hasil Evaluasi]])</f>
        <v>0</v>
      </c>
    </row>
    <row r="126" spans="1:5" x14ac:dyDescent="0.2">
      <c r="A126" t="str">
        <f t="shared" si="50"/>
        <v>FUNGSIONALITAS KINERJA WEBSITE</v>
      </c>
      <c r="B126" t="str">
        <f t="shared" si="52"/>
        <v>Logika Bisnis</v>
      </c>
      <c r="C126" s="52" t="s">
        <v>515</v>
      </c>
      <c r="D126" s="50" t="s">
        <v>518</v>
      </c>
      <c r="E126" s="52">
        <f>COUNTIFS(Table2[Area],Table1[[#This Row],[Area]],Table2[Kriteria],Table1[[#This Row],[Kriteria]],Table2[Evaluasi Desain Kontrol],Table1[[#This Row],[Hasil Evaluasi]])</f>
        <v>0</v>
      </c>
    </row>
    <row r="127" spans="1:5" x14ac:dyDescent="0.2">
      <c r="A127" t="str">
        <f t="shared" si="50"/>
        <v>FUNGSIONALITAS KINERJA WEBSITE</v>
      </c>
      <c r="B127" t="str">
        <f t="shared" si="52"/>
        <v>Logika Bisnis</v>
      </c>
      <c r="C127" s="51" t="str">
        <f>C126</f>
        <v>Evaluasi Implementasi Kontrol</v>
      </c>
      <c r="D127" s="50" t="s">
        <v>519</v>
      </c>
      <c r="E127" s="52">
        <f>COUNTIFS(Table2[Area],Table1[[#This Row],[Area]],Table2[Kriteria],Table1[[#This Row],[Kriteria]],Table2[Evaluasi Desain Kontrol],Table1[[#This Row],[Hasil Evaluasi]])</f>
        <v>0</v>
      </c>
    </row>
    <row r="128" spans="1:5" x14ac:dyDescent="0.2">
      <c r="A128" t="str">
        <f t="shared" si="50"/>
        <v>FUNGSIONALITAS KINERJA WEBSITE</v>
      </c>
      <c r="B128" t="str">
        <f t="shared" si="52"/>
        <v>Logika Bisnis</v>
      </c>
      <c r="C128" s="52" t="s">
        <v>516</v>
      </c>
      <c r="D128" s="50" t="s">
        <v>110</v>
      </c>
      <c r="E128" s="52">
        <f>COUNTIFS(Table2[Area],Table1[[#This Row],[Area]],Table2[Kriteria],Table1[[#This Row],[Kriteria]],Table2[Evaluasi Desain Kontrol],Table1[[#This Row],[Hasil Evaluasi]])</f>
        <v>0</v>
      </c>
    </row>
    <row r="129" spans="1:5" x14ac:dyDescent="0.2">
      <c r="A129" t="str">
        <f t="shared" si="50"/>
        <v>FUNGSIONALITAS KINERJA WEBSITE</v>
      </c>
      <c r="B129" t="str">
        <f t="shared" si="52"/>
        <v>Logika Bisnis</v>
      </c>
      <c r="C129" s="51" t="str">
        <f t="shared" ref="C129:C130" si="54">C128</f>
        <v>Evaluasi Efektivitas Kontrol</v>
      </c>
      <c r="D129" s="50" t="s">
        <v>111</v>
      </c>
      <c r="E129" s="52">
        <f>COUNTIFS(Table2[Area],Table1[[#This Row],[Area]],Table2[Kriteria],Table1[[#This Row],[Kriteria]],Table2[Evaluasi Desain Kontrol],Table1[[#This Row],[Hasil Evaluasi]])</f>
        <v>0</v>
      </c>
    </row>
    <row r="130" spans="1:5" x14ac:dyDescent="0.2">
      <c r="A130" t="str">
        <f t="shared" si="50"/>
        <v>FUNGSIONALITAS KINERJA WEBSITE</v>
      </c>
      <c r="B130" t="str">
        <f t="shared" si="52"/>
        <v>Logika Bisnis</v>
      </c>
      <c r="C130" s="52" t="str">
        <f t="shared" si="54"/>
        <v>Evaluasi Efektivitas Kontrol</v>
      </c>
      <c r="D130" s="50" t="s">
        <v>520</v>
      </c>
      <c r="E130" s="52">
        <f>COUNTIFS(Table2[Area],Table1[[#This Row],[Area]],Table2[Kriteria],Table1[[#This Row],[Kriteria]],Table2[Evaluasi Desain Kontrol],Table1[[#This Row],[Hasil Evaluasi]])</f>
        <v>0</v>
      </c>
    </row>
    <row r="131" spans="1:5" x14ac:dyDescent="0.2">
      <c r="A131" t="str">
        <f t="shared" si="50"/>
        <v>FUNGSIONALITAS KINERJA WEBSITE</v>
      </c>
      <c r="B131" t="str">
        <f t="shared" si="52"/>
        <v>Logika Bisnis</v>
      </c>
      <c r="C131" s="52" t="s">
        <v>517</v>
      </c>
      <c r="D131" s="50" t="s">
        <v>108</v>
      </c>
      <c r="E131" s="52">
        <f>COUNTIFS(Table2[Area],Table1[[#This Row],[Area]],Table2[Kriteria],Table1[[#This Row],[Kriteria]],Table2[Evaluasi Desain Kontrol],Table1[[#This Row],[Hasil Evaluasi]])</f>
        <v>0</v>
      </c>
    </row>
    <row r="132" spans="1:5" x14ac:dyDescent="0.2">
      <c r="A132" t="str">
        <f t="shared" si="50"/>
        <v>FUNGSIONALITAS KINERJA WEBSITE</v>
      </c>
      <c r="B132" t="str">
        <f t="shared" ref="B132:C133" si="55">B131</f>
        <v>Logika Bisnis</v>
      </c>
      <c r="C132" s="52" t="str">
        <f t="shared" si="55"/>
        <v>Kesimpulan</v>
      </c>
      <c r="D132" s="114" t="s">
        <v>111</v>
      </c>
      <c r="E132" s="52">
        <f>COUNTIFS(Table2[Area],Table1[[#This Row],[Area]],Table2[Kriteria],Table1[[#This Row],[Kriteria]],Table2[Evaluasi Desain Kontrol],Table1[[#This Row],[Hasil Evaluasi]])</f>
        <v>0</v>
      </c>
    </row>
    <row r="133" spans="1:5" x14ac:dyDescent="0.2">
      <c r="A133" t="str">
        <f t="shared" si="50"/>
        <v>FUNGSIONALITAS KINERJA WEBSITE</v>
      </c>
      <c r="B133" t="str">
        <f t="shared" si="55"/>
        <v>Logika Bisnis</v>
      </c>
      <c r="C133" s="52" t="str">
        <f t="shared" si="55"/>
        <v>Kesimpulan</v>
      </c>
      <c r="D133" s="50" t="s">
        <v>114</v>
      </c>
      <c r="E133" s="52">
        <f>COUNTIFS(Table2[Area],Table1[[#This Row],[Area]],Table2[Kriteria],Table1[[#This Row],[Kriteria]],Table2[Evaluasi Desain Kontrol],Table1[[#This Row],[Hasil Evaluasi]])</f>
        <v>0</v>
      </c>
    </row>
    <row r="134" spans="1:5" x14ac:dyDescent="0.2">
      <c r="A134" t="str">
        <f t="shared" si="50"/>
        <v>FUNGSIONALITAS KINERJA WEBSITE</v>
      </c>
      <c r="B134" s="50" t="s">
        <v>215</v>
      </c>
      <c r="C134" s="52" t="s">
        <v>514</v>
      </c>
      <c r="D134" s="50" t="s">
        <v>108</v>
      </c>
      <c r="E134" s="52">
        <f>COUNTIFS(Table2[Area],Table1[[#This Row],[Area]],Table2[Kriteria],Table1[[#This Row],[Kriteria]],Table2[Evaluasi Desain Kontrol],Table1[[#This Row],[Hasil Evaluasi]])</f>
        <v>0</v>
      </c>
    </row>
    <row r="135" spans="1:5" x14ac:dyDescent="0.2">
      <c r="A135" t="str">
        <f t="shared" si="50"/>
        <v>FUNGSIONALITAS KINERJA WEBSITE</v>
      </c>
      <c r="B135" t="str">
        <f t="shared" ref="B135:B142" si="56">B134</f>
        <v>File</v>
      </c>
      <c r="C135" s="51" t="str">
        <f t="shared" ref="C135:C136" si="57">C134</f>
        <v>Evaluasi Desain Kontrol</v>
      </c>
      <c r="D135" s="50" t="s">
        <v>111</v>
      </c>
      <c r="E135" s="52">
        <f>COUNTIFS(Table2[Area],Table1[[#This Row],[Area]],Table2[Kriteria],Table1[[#This Row],[Kriteria]],Table2[Evaluasi Desain Kontrol],Table1[[#This Row],[Hasil Evaluasi]])</f>
        <v>0</v>
      </c>
    </row>
    <row r="136" spans="1:5" x14ac:dyDescent="0.2">
      <c r="A136" t="str">
        <f t="shared" si="50"/>
        <v>FUNGSIONALITAS KINERJA WEBSITE</v>
      </c>
      <c r="B136" t="str">
        <f t="shared" si="56"/>
        <v>File</v>
      </c>
      <c r="C136" s="51" t="str">
        <f t="shared" si="57"/>
        <v>Evaluasi Desain Kontrol</v>
      </c>
      <c r="D136" s="50" t="s">
        <v>114</v>
      </c>
      <c r="E136" s="52">
        <f>COUNTIFS(Table2[Area],Table1[[#This Row],[Area]],Table2[Kriteria],Table1[[#This Row],[Kriteria]],Table2[Evaluasi Desain Kontrol],Table1[[#This Row],[Hasil Evaluasi]])</f>
        <v>0</v>
      </c>
    </row>
    <row r="137" spans="1:5" x14ac:dyDescent="0.2">
      <c r="A137" t="str">
        <f t="shared" si="50"/>
        <v>FUNGSIONALITAS KINERJA WEBSITE</v>
      </c>
      <c r="B137" t="str">
        <f t="shared" si="56"/>
        <v>File</v>
      </c>
      <c r="C137" s="52" t="s">
        <v>515</v>
      </c>
      <c r="D137" s="50" t="s">
        <v>518</v>
      </c>
      <c r="E137" s="52">
        <f>COUNTIFS(Table2[Area],Table1[[#This Row],[Area]],Table2[Kriteria],Table1[[#This Row],[Kriteria]],Table2[Evaluasi Desain Kontrol],Table1[[#This Row],[Hasil Evaluasi]])</f>
        <v>0</v>
      </c>
    </row>
    <row r="138" spans="1:5" x14ac:dyDescent="0.2">
      <c r="A138" t="str">
        <f t="shared" si="50"/>
        <v>FUNGSIONALITAS KINERJA WEBSITE</v>
      </c>
      <c r="B138" t="str">
        <f t="shared" si="56"/>
        <v>File</v>
      </c>
      <c r="C138" s="51" t="str">
        <f>C137</f>
        <v>Evaluasi Implementasi Kontrol</v>
      </c>
      <c r="D138" s="50" t="s">
        <v>519</v>
      </c>
      <c r="E138" s="52">
        <f>COUNTIFS(Table2[Area],Table1[[#This Row],[Area]],Table2[Kriteria],Table1[[#This Row],[Kriteria]],Table2[Evaluasi Desain Kontrol],Table1[[#This Row],[Hasil Evaluasi]])</f>
        <v>0</v>
      </c>
    </row>
    <row r="139" spans="1:5" x14ac:dyDescent="0.2">
      <c r="A139" t="str">
        <f t="shared" si="50"/>
        <v>FUNGSIONALITAS KINERJA WEBSITE</v>
      </c>
      <c r="B139" t="str">
        <f t="shared" si="56"/>
        <v>File</v>
      </c>
      <c r="C139" s="52" t="s">
        <v>516</v>
      </c>
      <c r="D139" s="50" t="s">
        <v>110</v>
      </c>
      <c r="E139" s="52">
        <f>COUNTIFS(Table2[Area],Table1[[#This Row],[Area]],Table2[Kriteria],Table1[[#This Row],[Kriteria]],Table2[Evaluasi Desain Kontrol],Table1[[#This Row],[Hasil Evaluasi]])</f>
        <v>0</v>
      </c>
    </row>
    <row r="140" spans="1:5" x14ac:dyDescent="0.2">
      <c r="A140" t="str">
        <f t="shared" si="50"/>
        <v>FUNGSIONALITAS KINERJA WEBSITE</v>
      </c>
      <c r="B140" t="str">
        <f t="shared" si="56"/>
        <v>File</v>
      </c>
      <c r="C140" s="51" t="str">
        <f t="shared" ref="C140:C141" si="58">C139</f>
        <v>Evaluasi Efektivitas Kontrol</v>
      </c>
      <c r="D140" s="50" t="s">
        <v>111</v>
      </c>
      <c r="E140" s="52">
        <f>COUNTIFS(Table2[Area],Table1[[#This Row],[Area]],Table2[Kriteria],Table1[[#This Row],[Kriteria]],Table2[Evaluasi Desain Kontrol],Table1[[#This Row],[Hasil Evaluasi]])</f>
        <v>0</v>
      </c>
    </row>
    <row r="141" spans="1:5" x14ac:dyDescent="0.2">
      <c r="A141" t="str">
        <f t="shared" si="50"/>
        <v>FUNGSIONALITAS KINERJA WEBSITE</v>
      </c>
      <c r="B141" t="str">
        <f t="shared" si="56"/>
        <v>File</v>
      </c>
      <c r="C141" s="52" t="str">
        <f t="shared" si="58"/>
        <v>Evaluasi Efektivitas Kontrol</v>
      </c>
      <c r="D141" s="50" t="s">
        <v>520</v>
      </c>
      <c r="E141" s="52">
        <f>COUNTIFS(Table2[Area],Table1[[#This Row],[Area]],Table2[Kriteria],Table1[[#This Row],[Kriteria]],Table2[Evaluasi Desain Kontrol],Table1[[#This Row],[Hasil Evaluasi]])</f>
        <v>0</v>
      </c>
    </row>
    <row r="142" spans="1:5" x14ac:dyDescent="0.2">
      <c r="A142" t="str">
        <f t="shared" si="50"/>
        <v>FUNGSIONALITAS KINERJA WEBSITE</v>
      </c>
      <c r="B142" t="str">
        <f t="shared" si="56"/>
        <v>File</v>
      </c>
      <c r="C142" s="52" t="s">
        <v>517</v>
      </c>
      <c r="D142" s="50" t="s">
        <v>108</v>
      </c>
      <c r="E142" s="52">
        <f>COUNTIFS(Table2[Area],Table1[[#This Row],[Area]],Table2[Kriteria],Table1[[#This Row],[Kriteria]],Table2[Evaluasi Desain Kontrol],Table1[[#This Row],[Hasil Evaluasi]])</f>
        <v>0</v>
      </c>
    </row>
    <row r="143" spans="1:5" x14ac:dyDescent="0.2">
      <c r="A143" t="str">
        <f t="shared" si="50"/>
        <v>FUNGSIONALITAS KINERJA WEBSITE</v>
      </c>
      <c r="B143" t="str">
        <f t="shared" ref="B143:C144" si="59">B142</f>
        <v>File</v>
      </c>
      <c r="C143" s="52" t="str">
        <f t="shared" si="59"/>
        <v>Kesimpulan</v>
      </c>
      <c r="D143" s="114" t="s">
        <v>111</v>
      </c>
      <c r="E143" s="52">
        <f>COUNTIFS(Table2[Area],Table1[[#This Row],[Area]],Table2[Kriteria],Table1[[#This Row],[Kriteria]],Table2[Evaluasi Desain Kontrol],Table1[[#This Row],[Hasil Evaluasi]])</f>
        <v>0</v>
      </c>
    </row>
    <row r="144" spans="1:5" x14ac:dyDescent="0.2">
      <c r="A144" t="str">
        <f t="shared" si="50"/>
        <v>FUNGSIONALITAS KINERJA WEBSITE</v>
      </c>
      <c r="B144" t="str">
        <f t="shared" si="59"/>
        <v>File</v>
      </c>
      <c r="C144" s="52" t="str">
        <f t="shared" si="59"/>
        <v>Kesimpulan</v>
      </c>
      <c r="D144" s="50" t="s">
        <v>114</v>
      </c>
      <c r="E144" s="52">
        <f>COUNTIFS(Table2[Area],Table1[[#This Row],[Area]],Table2[Kriteria],Table1[[#This Row],[Kriteria]],Table2[Evaluasi Desain Kontrol],Table1[[#This Row],[Hasil Evaluasi]])</f>
        <v>0</v>
      </c>
    </row>
    <row r="145" spans="1:5" x14ac:dyDescent="0.2">
      <c r="A145" t="str">
        <f t="shared" si="50"/>
        <v>FUNGSIONALITAS KINERJA WEBSITE</v>
      </c>
      <c r="B145" s="50" t="s">
        <v>217</v>
      </c>
      <c r="C145" s="52" t="s">
        <v>514</v>
      </c>
      <c r="D145" s="50" t="s">
        <v>108</v>
      </c>
      <c r="E145" s="52">
        <f>COUNTIFS(Table2[Area],Table1[[#This Row],[Area]],Table2[Kriteria],Table1[[#This Row],[Kriteria]],Table2[Evaluasi Desain Kontrol],Table1[[#This Row],[Hasil Evaluasi]])</f>
        <v>0</v>
      </c>
    </row>
    <row r="146" spans="1:5" x14ac:dyDescent="0.2">
      <c r="A146" t="str">
        <f t="shared" si="50"/>
        <v>FUNGSIONALITAS KINERJA WEBSITE</v>
      </c>
      <c r="B146" t="str">
        <f t="shared" ref="B146:B153" si="60">B145</f>
        <v>Keamanan API dan Web Service</v>
      </c>
      <c r="C146" s="51" t="str">
        <f t="shared" ref="C146:C147" si="61">C145</f>
        <v>Evaluasi Desain Kontrol</v>
      </c>
      <c r="D146" s="50" t="s">
        <v>111</v>
      </c>
      <c r="E146" s="52">
        <f>COUNTIFS(Table2[Area],Table1[[#This Row],[Area]],Table2[Kriteria],Table1[[#This Row],[Kriteria]],Table2[Evaluasi Desain Kontrol],Table1[[#This Row],[Hasil Evaluasi]])</f>
        <v>0</v>
      </c>
    </row>
    <row r="147" spans="1:5" x14ac:dyDescent="0.2">
      <c r="A147" t="str">
        <f t="shared" si="50"/>
        <v>FUNGSIONALITAS KINERJA WEBSITE</v>
      </c>
      <c r="B147" t="str">
        <f t="shared" si="60"/>
        <v>Keamanan API dan Web Service</v>
      </c>
      <c r="C147" s="51" t="str">
        <f t="shared" si="61"/>
        <v>Evaluasi Desain Kontrol</v>
      </c>
      <c r="D147" s="50" t="s">
        <v>114</v>
      </c>
      <c r="E147" s="52">
        <f>COUNTIFS(Table2[Area],Table1[[#This Row],[Area]],Table2[Kriteria],Table1[[#This Row],[Kriteria]],Table2[Evaluasi Desain Kontrol],Table1[[#This Row],[Hasil Evaluasi]])</f>
        <v>0</v>
      </c>
    </row>
    <row r="148" spans="1:5" x14ac:dyDescent="0.2">
      <c r="A148" t="str">
        <f t="shared" si="50"/>
        <v>FUNGSIONALITAS KINERJA WEBSITE</v>
      </c>
      <c r="B148" t="str">
        <f t="shared" si="60"/>
        <v>Keamanan API dan Web Service</v>
      </c>
      <c r="C148" s="52" t="s">
        <v>515</v>
      </c>
      <c r="D148" s="50" t="s">
        <v>518</v>
      </c>
      <c r="E148" s="52">
        <f>COUNTIFS(Table2[Area],Table1[[#This Row],[Area]],Table2[Kriteria],Table1[[#This Row],[Kriteria]],Table2[Evaluasi Desain Kontrol],Table1[[#This Row],[Hasil Evaluasi]])</f>
        <v>0</v>
      </c>
    </row>
    <row r="149" spans="1:5" x14ac:dyDescent="0.2">
      <c r="A149" t="str">
        <f t="shared" si="50"/>
        <v>FUNGSIONALITAS KINERJA WEBSITE</v>
      </c>
      <c r="B149" t="str">
        <f t="shared" si="60"/>
        <v>Keamanan API dan Web Service</v>
      </c>
      <c r="C149" s="51" t="str">
        <f>C148</f>
        <v>Evaluasi Implementasi Kontrol</v>
      </c>
      <c r="D149" s="50" t="s">
        <v>519</v>
      </c>
      <c r="E149" s="52">
        <f>COUNTIFS(Table2[Area],Table1[[#This Row],[Area]],Table2[Kriteria],Table1[[#This Row],[Kriteria]],Table2[Evaluasi Desain Kontrol],Table1[[#This Row],[Hasil Evaluasi]])</f>
        <v>0</v>
      </c>
    </row>
    <row r="150" spans="1:5" x14ac:dyDescent="0.2">
      <c r="A150" t="str">
        <f t="shared" si="50"/>
        <v>FUNGSIONALITAS KINERJA WEBSITE</v>
      </c>
      <c r="B150" t="str">
        <f t="shared" si="60"/>
        <v>Keamanan API dan Web Service</v>
      </c>
      <c r="C150" s="52" t="s">
        <v>516</v>
      </c>
      <c r="D150" s="50" t="s">
        <v>110</v>
      </c>
      <c r="E150" s="52">
        <f>COUNTIFS(Table2[Area],Table1[[#This Row],[Area]],Table2[Kriteria],Table1[[#This Row],[Kriteria]],Table2[Evaluasi Desain Kontrol],Table1[[#This Row],[Hasil Evaluasi]])</f>
        <v>0</v>
      </c>
    </row>
    <row r="151" spans="1:5" x14ac:dyDescent="0.2">
      <c r="A151" t="str">
        <f t="shared" si="50"/>
        <v>FUNGSIONALITAS KINERJA WEBSITE</v>
      </c>
      <c r="B151" t="str">
        <f t="shared" si="60"/>
        <v>Keamanan API dan Web Service</v>
      </c>
      <c r="C151" s="51" t="str">
        <f t="shared" ref="C151:C152" si="62">C150</f>
        <v>Evaluasi Efektivitas Kontrol</v>
      </c>
      <c r="D151" s="50" t="s">
        <v>111</v>
      </c>
      <c r="E151" s="52">
        <f>COUNTIFS(Table2[Area],Table1[[#This Row],[Area]],Table2[Kriteria],Table1[[#This Row],[Kriteria]],Table2[Evaluasi Desain Kontrol],Table1[[#This Row],[Hasil Evaluasi]])</f>
        <v>0</v>
      </c>
    </row>
    <row r="152" spans="1:5" x14ac:dyDescent="0.2">
      <c r="A152" t="str">
        <f t="shared" si="50"/>
        <v>FUNGSIONALITAS KINERJA WEBSITE</v>
      </c>
      <c r="B152" t="str">
        <f t="shared" si="60"/>
        <v>Keamanan API dan Web Service</v>
      </c>
      <c r="C152" s="52" t="str">
        <f t="shared" si="62"/>
        <v>Evaluasi Efektivitas Kontrol</v>
      </c>
      <c r="D152" s="50" t="s">
        <v>520</v>
      </c>
      <c r="E152" s="52">
        <f>COUNTIFS(Table2[Area],Table1[[#This Row],[Area]],Table2[Kriteria],Table1[[#This Row],[Kriteria]],Table2[Evaluasi Desain Kontrol],Table1[[#This Row],[Hasil Evaluasi]])</f>
        <v>0</v>
      </c>
    </row>
    <row r="153" spans="1:5" x14ac:dyDescent="0.2">
      <c r="A153" t="str">
        <f t="shared" si="50"/>
        <v>FUNGSIONALITAS KINERJA WEBSITE</v>
      </c>
      <c r="B153" t="str">
        <f t="shared" si="60"/>
        <v>Keamanan API dan Web Service</v>
      </c>
      <c r="C153" s="52" t="s">
        <v>517</v>
      </c>
      <c r="D153" s="50" t="s">
        <v>108</v>
      </c>
      <c r="E153" s="52">
        <f>COUNTIFS(Table2[Area],Table1[[#This Row],[Area]],Table2[Kriteria],Table1[[#This Row],[Kriteria]],Table2[Evaluasi Desain Kontrol],Table1[[#This Row],[Hasil Evaluasi]])</f>
        <v>0</v>
      </c>
    </row>
    <row r="154" spans="1:5" x14ac:dyDescent="0.2">
      <c r="A154" t="str">
        <f t="shared" si="50"/>
        <v>FUNGSIONALITAS KINERJA WEBSITE</v>
      </c>
      <c r="B154" t="str">
        <f t="shared" ref="B154:C155" si="63">B153</f>
        <v>Keamanan API dan Web Service</v>
      </c>
      <c r="C154" s="52" t="str">
        <f t="shared" si="63"/>
        <v>Kesimpulan</v>
      </c>
      <c r="D154" s="114" t="s">
        <v>111</v>
      </c>
      <c r="E154" s="52">
        <f>COUNTIFS(Table2[Area],Table1[[#This Row],[Area]],Table2[Kriteria],Table1[[#This Row],[Kriteria]],Table2[Evaluasi Desain Kontrol],Table1[[#This Row],[Hasil Evaluasi]])</f>
        <v>0</v>
      </c>
    </row>
    <row r="155" spans="1:5" x14ac:dyDescent="0.2">
      <c r="A155" t="str">
        <f t="shared" si="50"/>
        <v>FUNGSIONALITAS KINERJA WEBSITE</v>
      </c>
      <c r="B155" t="str">
        <f t="shared" si="63"/>
        <v>Keamanan API dan Web Service</v>
      </c>
      <c r="C155" s="52" t="str">
        <f t="shared" si="63"/>
        <v>Kesimpulan</v>
      </c>
      <c r="D155" s="50" t="s">
        <v>114</v>
      </c>
      <c r="E155" s="52">
        <f>COUNTIFS(Table2[Area],Table1[[#This Row],[Area]],Table2[Kriteria],Table1[[#This Row],[Kriteria]],Table2[Evaluasi Desain Kontrol],Table1[[#This Row],[Hasil Evaluasi]])</f>
        <v>0</v>
      </c>
    </row>
    <row r="156" spans="1:5" x14ac:dyDescent="0.2">
      <c r="A156" t="str">
        <f t="shared" si="50"/>
        <v>FUNGSIONALITAS KINERJA WEBSITE</v>
      </c>
      <c r="B156" s="50" t="s">
        <v>220</v>
      </c>
      <c r="C156" s="52" t="s">
        <v>514</v>
      </c>
      <c r="D156" s="50" t="s">
        <v>108</v>
      </c>
      <c r="E156" s="52">
        <f>COUNTIFS(Table2[Area],Table1[[#This Row],[Area]],Table2[Kriteria],Table1[[#This Row],[Kriteria]],Table2[Evaluasi Desain Kontrol],Table1[[#This Row],[Hasil Evaluasi]])</f>
        <v>0</v>
      </c>
    </row>
    <row r="157" spans="1:5" x14ac:dyDescent="0.2">
      <c r="A157" t="str">
        <f t="shared" ref="A157:C158" si="64">A156</f>
        <v>FUNGSIONALITAS KINERJA WEBSITE</v>
      </c>
      <c r="B157" t="str">
        <f t="shared" si="64"/>
        <v>Keamanan Konfigurasi</v>
      </c>
      <c r="C157" s="51" t="str">
        <f t="shared" si="64"/>
        <v>Evaluasi Desain Kontrol</v>
      </c>
      <c r="D157" s="50" t="s">
        <v>111</v>
      </c>
      <c r="E157" s="52">
        <f>COUNTIFS(Table2[Area],Table1[[#This Row],[Area]],Table2[Kriteria],Table1[[#This Row],[Kriteria]],Table2[Evaluasi Desain Kontrol],Table1[[#This Row],[Hasil Evaluasi]])</f>
        <v>0</v>
      </c>
    </row>
    <row r="158" spans="1:5" x14ac:dyDescent="0.2">
      <c r="A158" t="str">
        <f t="shared" si="64"/>
        <v>FUNGSIONALITAS KINERJA WEBSITE</v>
      </c>
      <c r="B158" t="str">
        <f t="shared" si="64"/>
        <v>Keamanan Konfigurasi</v>
      </c>
      <c r="C158" s="51" t="str">
        <f t="shared" si="64"/>
        <v>Evaluasi Desain Kontrol</v>
      </c>
      <c r="D158" s="50" t="s">
        <v>114</v>
      </c>
      <c r="E158" s="52">
        <f>COUNTIFS(Table2[Area],Table1[[#This Row],[Area]],Table2[Kriteria],Table1[[#This Row],[Kriteria]],Table2[Evaluasi Desain Kontrol],Table1[[#This Row],[Hasil Evaluasi]])</f>
        <v>0</v>
      </c>
    </row>
    <row r="159" spans="1:5" x14ac:dyDescent="0.2">
      <c r="A159" t="str">
        <f t="shared" ref="A159:B159" si="65">A158</f>
        <v>FUNGSIONALITAS KINERJA WEBSITE</v>
      </c>
      <c r="B159" t="str">
        <f t="shared" si="65"/>
        <v>Keamanan Konfigurasi</v>
      </c>
      <c r="C159" s="52" t="s">
        <v>515</v>
      </c>
      <c r="D159" s="50" t="s">
        <v>518</v>
      </c>
      <c r="E159" s="52">
        <f>COUNTIFS(Table2[Area],Table1[[#This Row],[Area]],Table2[Kriteria],Table1[[#This Row],[Kriteria]],Table2[Evaluasi Desain Kontrol],Table1[[#This Row],[Hasil Evaluasi]])</f>
        <v>0</v>
      </c>
    </row>
    <row r="160" spans="1:5" x14ac:dyDescent="0.2">
      <c r="A160" t="str">
        <f t="shared" ref="A160:C160" si="66">A159</f>
        <v>FUNGSIONALITAS KINERJA WEBSITE</v>
      </c>
      <c r="B160" t="str">
        <f t="shared" si="66"/>
        <v>Keamanan Konfigurasi</v>
      </c>
      <c r="C160" s="51" t="str">
        <f t="shared" si="66"/>
        <v>Evaluasi Implementasi Kontrol</v>
      </c>
      <c r="D160" s="50" t="s">
        <v>519</v>
      </c>
      <c r="E160" s="52">
        <f>COUNTIFS(Table2[Area],Table1[[#This Row],[Area]],Table2[Kriteria],Table1[[#This Row],[Kriteria]],Table2[Evaluasi Desain Kontrol],Table1[[#This Row],[Hasil Evaluasi]])</f>
        <v>0</v>
      </c>
    </row>
    <row r="161" spans="1:5" x14ac:dyDescent="0.2">
      <c r="A161" t="str">
        <f t="shared" ref="A161:B161" si="67">A160</f>
        <v>FUNGSIONALITAS KINERJA WEBSITE</v>
      </c>
      <c r="B161" t="str">
        <f t="shared" si="67"/>
        <v>Keamanan Konfigurasi</v>
      </c>
      <c r="C161" s="52" t="s">
        <v>516</v>
      </c>
      <c r="D161" s="50" t="s">
        <v>110</v>
      </c>
      <c r="E161" s="52">
        <f>COUNTIFS(Table2[Area],Table1[[#This Row],[Area]],Table2[Kriteria],Table1[[#This Row],[Kriteria]],Table2[Evaluasi Desain Kontrol],Table1[[#This Row],[Hasil Evaluasi]])</f>
        <v>0</v>
      </c>
    </row>
    <row r="162" spans="1:5" x14ac:dyDescent="0.2">
      <c r="A162" t="str">
        <f t="shared" ref="A162:C163" si="68">A161</f>
        <v>FUNGSIONALITAS KINERJA WEBSITE</v>
      </c>
      <c r="B162" t="str">
        <f t="shared" si="68"/>
        <v>Keamanan Konfigurasi</v>
      </c>
      <c r="C162" s="51" t="str">
        <f t="shared" si="68"/>
        <v>Evaluasi Efektivitas Kontrol</v>
      </c>
      <c r="D162" s="50" t="s">
        <v>111</v>
      </c>
      <c r="E162" s="52">
        <f>COUNTIFS(Table2[Area],Table1[[#This Row],[Area]],Table2[Kriteria],Table1[[#This Row],[Kriteria]],Table2[Evaluasi Desain Kontrol],Table1[[#This Row],[Hasil Evaluasi]])</f>
        <v>0</v>
      </c>
    </row>
    <row r="163" spans="1:5" x14ac:dyDescent="0.2">
      <c r="A163" t="str">
        <f t="shared" si="68"/>
        <v>FUNGSIONALITAS KINERJA WEBSITE</v>
      </c>
      <c r="B163" t="str">
        <f t="shared" si="68"/>
        <v>Keamanan Konfigurasi</v>
      </c>
      <c r="C163" s="52" t="str">
        <f t="shared" si="68"/>
        <v>Evaluasi Efektivitas Kontrol</v>
      </c>
      <c r="D163" s="50" t="s">
        <v>520</v>
      </c>
      <c r="E163" s="52">
        <f>COUNTIFS(Table2[Area],Table1[[#This Row],[Area]],Table2[Kriteria],Table1[[#This Row],[Kriteria]],Table2[Evaluasi Desain Kontrol],Table1[[#This Row],[Hasil Evaluasi]])</f>
        <v>0</v>
      </c>
    </row>
    <row r="164" spans="1:5" x14ac:dyDescent="0.2">
      <c r="A164" t="str">
        <f t="shared" ref="A164:B164" si="69">A163</f>
        <v>FUNGSIONALITAS KINERJA WEBSITE</v>
      </c>
      <c r="B164" t="str">
        <f t="shared" si="69"/>
        <v>Keamanan Konfigurasi</v>
      </c>
      <c r="C164" s="52" t="s">
        <v>517</v>
      </c>
      <c r="D164" s="50" t="s">
        <v>108</v>
      </c>
      <c r="E164" s="52">
        <f>COUNTIFS(Table2[Area],Table1[[#This Row],[Area]],Table2[Kriteria],Table1[[#This Row],[Kriteria]],Table2[Evaluasi Desain Kontrol],Table1[[#This Row],[Hasil Evaluasi]])</f>
        <v>0</v>
      </c>
    </row>
    <row r="165" spans="1:5" x14ac:dyDescent="0.2">
      <c r="A165" t="str">
        <f t="shared" ref="A165:C166" si="70">A164</f>
        <v>FUNGSIONALITAS KINERJA WEBSITE</v>
      </c>
      <c r="B165" t="str">
        <f t="shared" si="70"/>
        <v>Keamanan Konfigurasi</v>
      </c>
      <c r="C165" s="52" t="str">
        <f t="shared" si="70"/>
        <v>Kesimpulan</v>
      </c>
      <c r="D165" s="114" t="s">
        <v>111</v>
      </c>
      <c r="E165" s="52">
        <f>COUNTIFS(Table2[Area],Table1[[#This Row],[Area]],Table2[Kriteria],Table1[[#This Row],[Kriteria]],Table2[Evaluasi Desain Kontrol],Table1[[#This Row],[Hasil Evaluasi]])</f>
        <v>0</v>
      </c>
    </row>
    <row r="166" spans="1:5" x14ac:dyDescent="0.2">
      <c r="A166" t="str">
        <f t="shared" si="70"/>
        <v>FUNGSIONALITAS KINERJA WEBSITE</v>
      </c>
      <c r="B166" t="str">
        <f t="shared" si="70"/>
        <v>Keamanan Konfigurasi</v>
      </c>
      <c r="C166" s="52" t="str">
        <f t="shared" si="70"/>
        <v>Kesimpulan</v>
      </c>
      <c r="D166" s="50" t="s">
        <v>114</v>
      </c>
      <c r="E166" s="52">
        <f>COUNTIFS(Table2[Area],Table1[[#This Row],[Area]],Table2[Kriteria],Table1[[#This Row],[Kriteria]],Table2[Evaluasi Desain Kontrol],Table1[[#This Row],[Hasil Evaluasi]])</f>
        <v>0</v>
      </c>
    </row>
    <row r="167" spans="1:5" x14ac:dyDescent="0.2">
      <c r="A167" s="50" t="s">
        <v>529</v>
      </c>
      <c r="B167" s="50" t="s">
        <v>530</v>
      </c>
      <c r="C167" s="52" t="s">
        <v>514</v>
      </c>
      <c r="D167" s="50" t="s">
        <v>108</v>
      </c>
      <c r="E167" s="52">
        <f>COUNTIFS(Table2[Area],Table1[[#This Row],[Area]],Table2[Kriteria],Table1[[#This Row],[Kriteria]],Table2[Evaluasi Desain Kontrol],Table1[[#This Row],[Hasil Evaluasi]])</f>
        <v>0</v>
      </c>
    </row>
    <row r="168" spans="1:5" x14ac:dyDescent="0.2">
      <c r="A168" t="str">
        <f t="shared" ref="A168:A231" si="71">A167</f>
        <v>Standar Teknis Mobile</v>
      </c>
      <c r="B168" t="str">
        <f t="shared" ref="B168:B175" si="72">B167</f>
        <v>Penyimpanan Data dan Persyaratan Privasi</v>
      </c>
      <c r="C168" s="51" t="str">
        <f t="shared" ref="C168:C169" si="73">C167</f>
        <v>Evaluasi Desain Kontrol</v>
      </c>
      <c r="D168" s="50" t="s">
        <v>111</v>
      </c>
      <c r="E168" s="52">
        <f>COUNTIFS(Table2[Area],Table1[[#This Row],[Area]],Table2[Kriteria],Table1[[#This Row],[Kriteria]],Table2[Evaluasi Desain Kontrol],Table1[[#This Row],[Hasil Evaluasi]])</f>
        <v>0</v>
      </c>
    </row>
    <row r="169" spans="1:5" x14ac:dyDescent="0.2">
      <c r="A169" t="str">
        <f t="shared" si="71"/>
        <v>Standar Teknis Mobile</v>
      </c>
      <c r="B169" t="str">
        <f t="shared" si="72"/>
        <v>Penyimpanan Data dan Persyaratan Privasi</v>
      </c>
      <c r="C169" s="51" t="str">
        <f t="shared" si="73"/>
        <v>Evaluasi Desain Kontrol</v>
      </c>
      <c r="D169" s="50" t="s">
        <v>114</v>
      </c>
      <c r="E169" s="52">
        <f>COUNTIFS(Table2[Area],Table1[[#This Row],[Area]],Table2[Kriteria],Table1[[#This Row],[Kriteria]],Table2[Evaluasi Desain Kontrol],Table1[[#This Row],[Hasil Evaluasi]])</f>
        <v>0</v>
      </c>
    </row>
    <row r="170" spans="1:5" x14ac:dyDescent="0.2">
      <c r="A170" t="str">
        <f t="shared" si="71"/>
        <v>Standar Teknis Mobile</v>
      </c>
      <c r="B170" t="str">
        <f t="shared" si="72"/>
        <v>Penyimpanan Data dan Persyaratan Privasi</v>
      </c>
      <c r="C170" s="52" t="s">
        <v>515</v>
      </c>
      <c r="D170" s="50" t="s">
        <v>518</v>
      </c>
      <c r="E170" s="52">
        <f>COUNTIFS(Table2[Area],Table1[[#This Row],[Area]],Table2[Kriteria],Table1[[#This Row],[Kriteria]],Table2[Evaluasi Desain Kontrol],Table1[[#This Row],[Hasil Evaluasi]])</f>
        <v>0</v>
      </c>
    </row>
    <row r="171" spans="1:5" x14ac:dyDescent="0.2">
      <c r="A171" t="str">
        <f t="shared" si="71"/>
        <v>Standar Teknis Mobile</v>
      </c>
      <c r="B171" t="str">
        <f t="shared" si="72"/>
        <v>Penyimpanan Data dan Persyaratan Privasi</v>
      </c>
      <c r="C171" s="51" t="str">
        <f>C170</f>
        <v>Evaluasi Implementasi Kontrol</v>
      </c>
      <c r="D171" s="50" t="s">
        <v>519</v>
      </c>
      <c r="E171" s="52">
        <f>COUNTIFS(Table2[Area],Table1[[#This Row],[Area]],Table2[Kriteria],Table1[[#This Row],[Kriteria]],Table2[Evaluasi Desain Kontrol],Table1[[#This Row],[Hasil Evaluasi]])</f>
        <v>0</v>
      </c>
    </row>
    <row r="172" spans="1:5" x14ac:dyDescent="0.2">
      <c r="A172" t="str">
        <f t="shared" si="71"/>
        <v>Standar Teknis Mobile</v>
      </c>
      <c r="B172" t="str">
        <f t="shared" si="72"/>
        <v>Penyimpanan Data dan Persyaratan Privasi</v>
      </c>
      <c r="C172" s="52" t="s">
        <v>516</v>
      </c>
      <c r="D172" s="50" t="s">
        <v>110</v>
      </c>
      <c r="E172" s="52">
        <f>COUNTIFS(Table2[Area],Table1[[#This Row],[Area]],Table2[Kriteria],Table1[[#This Row],[Kriteria]],Table2[Evaluasi Desain Kontrol],Table1[[#This Row],[Hasil Evaluasi]])</f>
        <v>0</v>
      </c>
    </row>
    <row r="173" spans="1:5" x14ac:dyDescent="0.2">
      <c r="A173" t="str">
        <f t="shared" si="71"/>
        <v>Standar Teknis Mobile</v>
      </c>
      <c r="B173" t="str">
        <f t="shared" si="72"/>
        <v>Penyimpanan Data dan Persyaratan Privasi</v>
      </c>
      <c r="C173" s="51" t="str">
        <f t="shared" ref="C173:C174" si="74">C172</f>
        <v>Evaluasi Efektivitas Kontrol</v>
      </c>
      <c r="D173" s="50" t="s">
        <v>111</v>
      </c>
      <c r="E173" s="52">
        <f>COUNTIFS(Table2[Area],Table1[[#This Row],[Area]],Table2[Kriteria],Table1[[#This Row],[Kriteria]],Table2[Evaluasi Desain Kontrol],Table1[[#This Row],[Hasil Evaluasi]])</f>
        <v>0</v>
      </c>
    </row>
    <row r="174" spans="1:5" x14ac:dyDescent="0.2">
      <c r="A174" t="str">
        <f t="shared" si="71"/>
        <v>Standar Teknis Mobile</v>
      </c>
      <c r="B174" t="str">
        <f t="shared" si="72"/>
        <v>Penyimpanan Data dan Persyaratan Privasi</v>
      </c>
      <c r="C174" s="52" t="str">
        <f t="shared" si="74"/>
        <v>Evaluasi Efektivitas Kontrol</v>
      </c>
      <c r="D174" s="50" t="s">
        <v>520</v>
      </c>
      <c r="E174" s="52">
        <f>COUNTIFS(Table2[Area],Table1[[#This Row],[Area]],Table2[Kriteria],Table1[[#This Row],[Kriteria]],Table2[Evaluasi Desain Kontrol],Table1[[#This Row],[Hasil Evaluasi]])</f>
        <v>0</v>
      </c>
    </row>
    <row r="175" spans="1:5" x14ac:dyDescent="0.2">
      <c r="A175" t="str">
        <f t="shared" si="71"/>
        <v>Standar Teknis Mobile</v>
      </c>
      <c r="B175" t="str">
        <f t="shared" si="72"/>
        <v>Penyimpanan Data dan Persyaratan Privasi</v>
      </c>
      <c r="C175" s="52" t="s">
        <v>517</v>
      </c>
      <c r="D175" s="50" t="s">
        <v>108</v>
      </c>
      <c r="E175" s="52">
        <f>COUNTIFS(Table2[Area],Table1[[#This Row],[Area]],Table2[Kriteria],Table1[[#This Row],[Kriteria]],Table2[Evaluasi Desain Kontrol],Table1[[#This Row],[Hasil Evaluasi]])</f>
        <v>0</v>
      </c>
    </row>
    <row r="176" spans="1:5" x14ac:dyDescent="0.2">
      <c r="A176" t="str">
        <f t="shared" si="71"/>
        <v>Standar Teknis Mobile</v>
      </c>
      <c r="B176" t="str">
        <f t="shared" ref="B176:C177" si="75">B175</f>
        <v>Penyimpanan Data dan Persyaratan Privasi</v>
      </c>
      <c r="C176" s="52" t="str">
        <f t="shared" si="75"/>
        <v>Kesimpulan</v>
      </c>
      <c r="D176" s="114" t="s">
        <v>111</v>
      </c>
      <c r="E176" s="52">
        <f>COUNTIFS(Table2[Area],Table1[[#This Row],[Area]],Table2[Kriteria],Table1[[#This Row],[Kriteria]],Table2[Evaluasi Desain Kontrol],Table1[[#This Row],[Hasil Evaluasi]])</f>
        <v>0</v>
      </c>
    </row>
    <row r="177" spans="1:5" x14ac:dyDescent="0.2">
      <c r="A177" t="str">
        <f t="shared" si="71"/>
        <v>Standar Teknis Mobile</v>
      </c>
      <c r="B177" t="str">
        <f t="shared" si="75"/>
        <v>Penyimpanan Data dan Persyaratan Privasi</v>
      </c>
      <c r="C177" s="52" t="str">
        <f t="shared" si="75"/>
        <v>Kesimpulan</v>
      </c>
      <c r="D177" s="50" t="s">
        <v>114</v>
      </c>
      <c r="E177" s="52">
        <f>COUNTIFS(Table2[Area],Table1[[#This Row],[Area]],Table2[Kriteria],Table1[[#This Row],[Kriteria]],Table2[Evaluasi Desain Kontrol],Table1[[#This Row],[Hasil Evaluasi]])</f>
        <v>0</v>
      </c>
    </row>
    <row r="178" spans="1:5" x14ac:dyDescent="0.2">
      <c r="A178" t="str">
        <f t="shared" si="71"/>
        <v>Standar Teknis Mobile</v>
      </c>
      <c r="B178" s="50" t="s">
        <v>201</v>
      </c>
      <c r="C178" s="52" t="s">
        <v>514</v>
      </c>
      <c r="D178" s="50" t="s">
        <v>108</v>
      </c>
      <c r="E178" s="52">
        <f>COUNTIFS(Table2[Area],Table1[[#This Row],[Area]],Table2[Kriteria],Table1[[#This Row],[Kriteria]],Table2[Evaluasi Desain Kontrol],Table1[[#This Row],[Hasil Evaluasi]])</f>
        <v>0</v>
      </c>
    </row>
    <row r="179" spans="1:5" x14ac:dyDescent="0.2">
      <c r="A179" t="str">
        <f t="shared" si="71"/>
        <v>Standar Teknis Mobile</v>
      </c>
      <c r="B179" t="str">
        <f t="shared" ref="B179:B186" si="76">B178</f>
        <v>Kriptografi</v>
      </c>
      <c r="C179" s="51" t="str">
        <f t="shared" ref="C179:C180" si="77">C178</f>
        <v>Evaluasi Desain Kontrol</v>
      </c>
      <c r="D179" s="50" t="s">
        <v>111</v>
      </c>
      <c r="E179" s="52">
        <f>COUNTIFS(Table2[Area],Table1[[#This Row],[Area]],Table2[Kriteria],Table1[[#This Row],[Kriteria]],Table2[Evaluasi Desain Kontrol],Table1[[#This Row],[Hasil Evaluasi]])</f>
        <v>0</v>
      </c>
    </row>
    <row r="180" spans="1:5" x14ac:dyDescent="0.2">
      <c r="A180" t="str">
        <f t="shared" si="71"/>
        <v>Standar Teknis Mobile</v>
      </c>
      <c r="B180" t="str">
        <f t="shared" si="76"/>
        <v>Kriptografi</v>
      </c>
      <c r="C180" s="51" t="str">
        <f t="shared" si="77"/>
        <v>Evaluasi Desain Kontrol</v>
      </c>
      <c r="D180" s="50" t="s">
        <v>114</v>
      </c>
      <c r="E180" s="52">
        <f>COUNTIFS(Table2[Area],Table1[[#This Row],[Area]],Table2[Kriteria],Table1[[#This Row],[Kriteria]],Table2[Evaluasi Desain Kontrol],Table1[[#This Row],[Hasil Evaluasi]])</f>
        <v>0</v>
      </c>
    </row>
    <row r="181" spans="1:5" x14ac:dyDescent="0.2">
      <c r="A181" t="str">
        <f t="shared" si="71"/>
        <v>Standar Teknis Mobile</v>
      </c>
      <c r="B181" t="str">
        <f t="shared" si="76"/>
        <v>Kriptografi</v>
      </c>
      <c r="C181" s="52" t="s">
        <v>515</v>
      </c>
      <c r="D181" s="50" t="s">
        <v>518</v>
      </c>
      <c r="E181" s="52">
        <f>COUNTIFS(Table2[Area],Table1[[#This Row],[Area]],Table2[Kriteria],Table1[[#This Row],[Kriteria]],Table2[Evaluasi Desain Kontrol],Table1[[#This Row],[Hasil Evaluasi]])</f>
        <v>0</v>
      </c>
    </row>
    <row r="182" spans="1:5" x14ac:dyDescent="0.2">
      <c r="A182" t="str">
        <f t="shared" si="71"/>
        <v>Standar Teknis Mobile</v>
      </c>
      <c r="B182" t="str">
        <f t="shared" si="76"/>
        <v>Kriptografi</v>
      </c>
      <c r="C182" s="51" t="str">
        <f>C181</f>
        <v>Evaluasi Implementasi Kontrol</v>
      </c>
      <c r="D182" s="50" t="s">
        <v>519</v>
      </c>
      <c r="E182" s="52">
        <f>COUNTIFS(Table2[Area],Table1[[#This Row],[Area]],Table2[Kriteria],Table1[[#This Row],[Kriteria]],Table2[Evaluasi Desain Kontrol],Table1[[#This Row],[Hasil Evaluasi]])</f>
        <v>0</v>
      </c>
    </row>
    <row r="183" spans="1:5" x14ac:dyDescent="0.2">
      <c r="A183" t="str">
        <f t="shared" si="71"/>
        <v>Standar Teknis Mobile</v>
      </c>
      <c r="B183" t="str">
        <f t="shared" si="76"/>
        <v>Kriptografi</v>
      </c>
      <c r="C183" s="52" t="s">
        <v>516</v>
      </c>
      <c r="D183" s="50" t="s">
        <v>110</v>
      </c>
      <c r="E183" s="52">
        <f>COUNTIFS(Table2[Area],Table1[[#This Row],[Area]],Table2[Kriteria],Table1[[#This Row],[Kriteria]],Table2[Evaluasi Desain Kontrol],Table1[[#This Row],[Hasil Evaluasi]])</f>
        <v>0</v>
      </c>
    </row>
    <row r="184" spans="1:5" x14ac:dyDescent="0.2">
      <c r="A184" t="str">
        <f t="shared" si="71"/>
        <v>Standar Teknis Mobile</v>
      </c>
      <c r="B184" t="str">
        <f t="shared" si="76"/>
        <v>Kriptografi</v>
      </c>
      <c r="C184" s="51" t="str">
        <f t="shared" ref="C184:C185" si="78">C183</f>
        <v>Evaluasi Efektivitas Kontrol</v>
      </c>
      <c r="D184" s="50" t="s">
        <v>111</v>
      </c>
      <c r="E184" s="52">
        <f>COUNTIFS(Table2[Area],Table1[[#This Row],[Area]],Table2[Kriteria],Table1[[#This Row],[Kriteria]],Table2[Evaluasi Desain Kontrol],Table1[[#This Row],[Hasil Evaluasi]])</f>
        <v>0</v>
      </c>
    </row>
    <row r="185" spans="1:5" x14ac:dyDescent="0.2">
      <c r="A185" t="str">
        <f t="shared" si="71"/>
        <v>Standar Teknis Mobile</v>
      </c>
      <c r="B185" t="str">
        <f t="shared" si="76"/>
        <v>Kriptografi</v>
      </c>
      <c r="C185" s="52" t="str">
        <f t="shared" si="78"/>
        <v>Evaluasi Efektivitas Kontrol</v>
      </c>
      <c r="D185" s="50" t="s">
        <v>520</v>
      </c>
      <c r="E185" s="52">
        <f>COUNTIFS(Table2[Area],Table1[[#This Row],[Area]],Table2[Kriteria],Table1[[#This Row],[Kriteria]],Table2[Evaluasi Desain Kontrol],Table1[[#This Row],[Hasil Evaluasi]])</f>
        <v>0</v>
      </c>
    </row>
    <row r="186" spans="1:5" x14ac:dyDescent="0.2">
      <c r="A186" t="str">
        <f t="shared" si="71"/>
        <v>Standar Teknis Mobile</v>
      </c>
      <c r="B186" t="str">
        <f t="shared" si="76"/>
        <v>Kriptografi</v>
      </c>
      <c r="C186" s="52" t="s">
        <v>517</v>
      </c>
      <c r="D186" s="50" t="s">
        <v>108</v>
      </c>
      <c r="E186" s="52">
        <f>COUNTIFS(Table2[Area],Table1[[#This Row],[Area]],Table2[Kriteria],Table1[[#This Row],[Kriteria]],Table2[Evaluasi Desain Kontrol],Table1[[#This Row],[Hasil Evaluasi]])</f>
        <v>0</v>
      </c>
    </row>
    <row r="187" spans="1:5" x14ac:dyDescent="0.2">
      <c r="A187" t="str">
        <f t="shared" si="71"/>
        <v>Standar Teknis Mobile</v>
      </c>
      <c r="B187" t="str">
        <f t="shared" ref="B187:C188" si="79">B186</f>
        <v>Kriptografi</v>
      </c>
      <c r="C187" s="52" t="str">
        <f t="shared" si="79"/>
        <v>Kesimpulan</v>
      </c>
      <c r="D187" s="114" t="s">
        <v>111</v>
      </c>
      <c r="E187" s="52">
        <f>COUNTIFS(Table2[Area],Table1[[#This Row],[Area]],Table2[Kriteria],Table1[[#This Row],[Kriteria]],Table2[Evaluasi Desain Kontrol],Table1[[#This Row],[Hasil Evaluasi]])</f>
        <v>0</v>
      </c>
    </row>
    <row r="188" spans="1:5" x14ac:dyDescent="0.2">
      <c r="A188" t="str">
        <f t="shared" si="71"/>
        <v>Standar Teknis Mobile</v>
      </c>
      <c r="B188" t="str">
        <f t="shared" si="79"/>
        <v>Kriptografi</v>
      </c>
      <c r="C188" s="52" t="str">
        <f t="shared" si="79"/>
        <v>Kesimpulan</v>
      </c>
      <c r="D188" s="50" t="s">
        <v>114</v>
      </c>
      <c r="E188" s="52">
        <f>COUNTIFS(Table2[Area],Table1[[#This Row],[Area]],Table2[Kriteria],Table1[[#This Row],[Kriteria]],Table2[Evaluasi Desain Kontrol],Table1[[#This Row],[Hasil Evaluasi]])</f>
        <v>0</v>
      </c>
    </row>
    <row r="189" spans="1:5" x14ac:dyDescent="0.2">
      <c r="A189" t="str">
        <f t="shared" si="71"/>
        <v>Standar Teknis Mobile</v>
      </c>
      <c r="B189" s="50" t="s">
        <v>531</v>
      </c>
      <c r="C189" s="52" t="s">
        <v>514</v>
      </c>
      <c r="D189" s="50" t="s">
        <v>108</v>
      </c>
      <c r="E189" s="52">
        <f>COUNTIFS(Table2[Area],Table1[[#This Row],[Area]],Table2[Kriteria],Table1[[#This Row],[Kriteria]],Table2[Evaluasi Desain Kontrol],Table1[[#This Row],[Hasil Evaluasi]])</f>
        <v>0</v>
      </c>
    </row>
    <row r="190" spans="1:5" x14ac:dyDescent="0.2">
      <c r="A190" t="str">
        <f t="shared" si="71"/>
        <v>Standar Teknis Mobile</v>
      </c>
      <c r="B190" t="str">
        <f t="shared" ref="B190:B197" si="80">B189</f>
        <v>Otentikasi dan Manajemen Sesi</v>
      </c>
      <c r="C190" s="51" t="str">
        <f t="shared" ref="C190:C191" si="81">C189</f>
        <v>Evaluasi Desain Kontrol</v>
      </c>
      <c r="D190" s="50" t="s">
        <v>111</v>
      </c>
      <c r="E190" s="52">
        <f>COUNTIFS(Table2[Area],Table1[[#This Row],[Area]],Table2[Kriteria],Table1[[#This Row],[Kriteria]],Table2[Evaluasi Desain Kontrol],Table1[[#This Row],[Hasil Evaluasi]])</f>
        <v>0</v>
      </c>
    </row>
    <row r="191" spans="1:5" x14ac:dyDescent="0.2">
      <c r="A191" t="str">
        <f t="shared" si="71"/>
        <v>Standar Teknis Mobile</v>
      </c>
      <c r="B191" t="str">
        <f t="shared" si="80"/>
        <v>Otentikasi dan Manajemen Sesi</v>
      </c>
      <c r="C191" s="51" t="str">
        <f t="shared" si="81"/>
        <v>Evaluasi Desain Kontrol</v>
      </c>
      <c r="D191" s="50" t="s">
        <v>114</v>
      </c>
      <c r="E191" s="52">
        <f>COUNTIFS(Table2[Area],Table1[[#This Row],[Area]],Table2[Kriteria],Table1[[#This Row],[Kriteria]],Table2[Evaluasi Desain Kontrol],Table1[[#This Row],[Hasil Evaluasi]])</f>
        <v>0</v>
      </c>
    </row>
    <row r="192" spans="1:5" x14ac:dyDescent="0.2">
      <c r="A192" t="str">
        <f t="shared" si="71"/>
        <v>Standar Teknis Mobile</v>
      </c>
      <c r="B192" t="str">
        <f t="shared" si="80"/>
        <v>Otentikasi dan Manajemen Sesi</v>
      </c>
      <c r="C192" s="52" t="s">
        <v>515</v>
      </c>
      <c r="D192" s="50" t="s">
        <v>518</v>
      </c>
      <c r="E192" s="52">
        <f>COUNTIFS(Table2[Area],Table1[[#This Row],[Area]],Table2[Kriteria],Table1[[#This Row],[Kriteria]],Table2[Evaluasi Desain Kontrol],Table1[[#This Row],[Hasil Evaluasi]])</f>
        <v>0</v>
      </c>
    </row>
    <row r="193" spans="1:5" x14ac:dyDescent="0.2">
      <c r="A193" t="str">
        <f t="shared" si="71"/>
        <v>Standar Teknis Mobile</v>
      </c>
      <c r="B193" t="str">
        <f t="shared" si="80"/>
        <v>Otentikasi dan Manajemen Sesi</v>
      </c>
      <c r="C193" s="51" t="str">
        <f>C192</f>
        <v>Evaluasi Implementasi Kontrol</v>
      </c>
      <c r="D193" s="50" t="s">
        <v>519</v>
      </c>
      <c r="E193" s="52">
        <f>COUNTIFS(Table2[Area],Table1[[#This Row],[Area]],Table2[Kriteria],Table1[[#This Row],[Kriteria]],Table2[Evaluasi Desain Kontrol],Table1[[#This Row],[Hasil Evaluasi]])</f>
        <v>0</v>
      </c>
    </row>
    <row r="194" spans="1:5" x14ac:dyDescent="0.2">
      <c r="A194" t="str">
        <f t="shared" si="71"/>
        <v>Standar Teknis Mobile</v>
      </c>
      <c r="B194" t="str">
        <f t="shared" si="80"/>
        <v>Otentikasi dan Manajemen Sesi</v>
      </c>
      <c r="C194" s="52" t="s">
        <v>516</v>
      </c>
      <c r="D194" s="50" t="s">
        <v>110</v>
      </c>
      <c r="E194" s="52">
        <f>COUNTIFS(Table2[Area],Table1[[#This Row],[Area]],Table2[Kriteria],Table1[[#This Row],[Kriteria]],Table2[Evaluasi Desain Kontrol],Table1[[#This Row],[Hasil Evaluasi]])</f>
        <v>0</v>
      </c>
    </row>
    <row r="195" spans="1:5" x14ac:dyDescent="0.2">
      <c r="A195" t="str">
        <f t="shared" si="71"/>
        <v>Standar Teknis Mobile</v>
      </c>
      <c r="B195" t="str">
        <f t="shared" si="80"/>
        <v>Otentikasi dan Manajemen Sesi</v>
      </c>
      <c r="C195" s="51" t="str">
        <f t="shared" ref="C195:C196" si="82">C194</f>
        <v>Evaluasi Efektivitas Kontrol</v>
      </c>
      <c r="D195" s="50" t="s">
        <v>111</v>
      </c>
      <c r="E195" s="52">
        <f>COUNTIFS(Table2[Area],Table1[[#This Row],[Area]],Table2[Kriteria],Table1[[#This Row],[Kriteria]],Table2[Evaluasi Desain Kontrol],Table1[[#This Row],[Hasil Evaluasi]])</f>
        <v>0</v>
      </c>
    </row>
    <row r="196" spans="1:5" x14ac:dyDescent="0.2">
      <c r="A196" t="str">
        <f t="shared" si="71"/>
        <v>Standar Teknis Mobile</v>
      </c>
      <c r="B196" t="str">
        <f t="shared" si="80"/>
        <v>Otentikasi dan Manajemen Sesi</v>
      </c>
      <c r="C196" s="52" t="str">
        <f t="shared" si="82"/>
        <v>Evaluasi Efektivitas Kontrol</v>
      </c>
      <c r="D196" s="50" t="s">
        <v>520</v>
      </c>
      <c r="E196" s="52">
        <f>COUNTIFS(Table2[Area],Table1[[#This Row],[Area]],Table2[Kriteria],Table1[[#This Row],[Kriteria]],Table2[Evaluasi Desain Kontrol],Table1[[#This Row],[Hasil Evaluasi]])</f>
        <v>0</v>
      </c>
    </row>
    <row r="197" spans="1:5" x14ac:dyDescent="0.2">
      <c r="A197" t="str">
        <f t="shared" si="71"/>
        <v>Standar Teknis Mobile</v>
      </c>
      <c r="B197" t="str">
        <f t="shared" si="80"/>
        <v>Otentikasi dan Manajemen Sesi</v>
      </c>
      <c r="C197" s="52" t="s">
        <v>517</v>
      </c>
      <c r="D197" s="50" t="s">
        <v>108</v>
      </c>
      <c r="E197" s="52">
        <f>COUNTIFS(Table2[Area],Table1[[#This Row],[Area]],Table2[Kriteria],Table1[[#This Row],[Kriteria]],Table2[Evaluasi Desain Kontrol],Table1[[#This Row],[Hasil Evaluasi]])</f>
        <v>0</v>
      </c>
    </row>
    <row r="198" spans="1:5" x14ac:dyDescent="0.2">
      <c r="A198" t="str">
        <f t="shared" si="71"/>
        <v>Standar Teknis Mobile</v>
      </c>
      <c r="B198" t="str">
        <f t="shared" ref="B198:C199" si="83">B197</f>
        <v>Otentikasi dan Manajemen Sesi</v>
      </c>
      <c r="C198" s="52" t="str">
        <f t="shared" si="83"/>
        <v>Kesimpulan</v>
      </c>
      <c r="D198" s="114" t="s">
        <v>111</v>
      </c>
      <c r="E198" s="52">
        <f>COUNTIFS(Table2[Area],Table1[[#This Row],[Area]],Table2[Kriteria],Table1[[#This Row],[Kriteria]],Table2[Evaluasi Desain Kontrol],Table1[[#This Row],[Hasil Evaluasi]])</f>
        <v>0</v>
      </c>
    </row>
    <row r="199" spans="1:5" x14ac:dyDescent="0.2">
      <c r="A199" t="str">
        <f t="shared" si="71"/>
        <v>Standar Teknis Mobile</v>
      </c>
      <c r="B199" t="str">
        <f t="shared" si="83"/>
        <v>Otentikasi dan Manajemen Sesi</v>
      </c>
      <c r="C199" s="52" t="str">
        <f t="shared" si="83"/>
        <v>Kesimpulan</v>
      </c>
      <c r="D199" s="50" t="s">
        <v>114</v>
      </c>
      <c r="E199" s="52">
        <f>COUNTIFS(Table2[Area],Table1[[#This Row],[Area]],Table2[Kriteria],Table1[[#This Row],[Kriteria]],Table2[Evaluasi Desain Kontrol],Table1[[#This Row],[Hasil Evaluasi]])</f>
        <v>0</v>
      </c>
    </row>
    <row r="200" spans="1:5" x14ac:dyDescent="0.2">
      <c r="A200" t="str">
        <f t="shared" si="71"/>
        <v>Standar Teknis Mobile</v>
      </c>
      <c r="B200" s="50" t="s">
        <v>532</v>
      </c>
      <c r="C200" s="52" t="s">
        <v>514</v>
      </c>
      <c r="D200" s="50" t="s">
        <v>108</v>
      </c>
      <c r="E200" s="52">
        <f>COUNTIFS(Table2[Area],Table1[[#This Row],[Area]],Table2[Kriteria],Table1[[#This Row],[Kriteria]],Table2[Evaluasi Desain Kontrol],Table1[[#This Row],[Hasil Evaluasi]])</f>
        <v>0</v>
      </c>
    </row>
    <row r="201" spans="1:5" x14ac:dyDescent="0.2">
      <c r="A201" t="str">
        <f t="shared" si="71"/>
        <v>Standar Teknis Mobile</v>
      </c>
      <c r="B201" t="str">
        <f t="shared" ref="B201:B208" si="84">B200</f>
        <v>Komunikasi Jaringan</v>
      </c>
      <c r="C201" s="51" t="str">
        <f t="shared" ref="C201:C202" si="85">C200</f>
        <v>Evaluasi Desain Kontrol</v>
      </c>
      <c r="D201" s="50" t="s">
        <v>111</v>
      </c>
      <c r="E201" s="52">
        <f>COUNTIFS(Table2[Area],Table1[[#This Row],[Area]],Table2[Kriteria],Table1[[#This Row],[Kriteria]],Table2[Evaluasi Desain Kontrol],Table1[[#This Row],[Hasil Evaluasi]])</f>
        <v>0</v>
      </c>
    </row>
    <row r="202" spans="1:5" x14ac:dyDescent="0.2">
      <c r="A202" t="str">
        <f t="shared" si="71"/>
        <v>Standar Teknis Mobile</v>
      </c>
      <c r="B202" t="str">
        <f t="shared" si="84"/>
        <v>Komunikasi Jaringan</v>
      </c>
      <c r="C202" s="51" t="str">
        <f t="shared" si="85"/>
        <v>Evaluasi Desain Kontrol</v>
      </c>
      <c r="D202" s="50" t="s">
        <v>114</v>
      </c>
      <c r="E202" s="52">
        <f>COUNTIFS(Table2[Area],Table1[[#This Row],[Area]],Table2[Kriteria],Table1[[#This Row],[Kriteria]],Table2[Evaluasi Desain Kontrol],Table1[[#This Row],[Hasil Evaluasi]])</f>
        <v>0</v>
      </c>
    </row>
    <row r="203" spans="1:5" x14ac:dyDescent="0.2">
      <c r="A203" t="str">
        <f t="shared" si="71"/>
        <v>Standar Teknis Mobile</v>
      </c>
      <c r="B203" t="str">
        <f t="shared" si="84"/>
        <v>Komunikasi Jaringan</v>
      </c>
      <c r="C203" s="52" t="s">
        <v>515</v>
      </c>
      <c r="D203" s="50" t="s">
        <v>518</v>
      </c>
      <c r="E203" s="52">
        <f>COUNTIFS(Table2[Area],Table1[[#This Row],[Area]],Table2[Kriteria],Table1[[#This Row],[Kriteria]],Table2[Evaluasi Desain Kontrol],Table1[[#This Row],[Hasil Evaluasi]])</f>
        <v>0</v>
      </c>
    </row>
    <row r="204" spans="1:5" x14ac:dyDescent="0.2">
      <c r="A204" t="str">
        <f t="shared" si="71"/>
        <v>Standar Teknis Mobile</v>
      </c>
      <c r="B204" t="str">
        <f t="shared" si="84"/>
        <v>Komunikasi Jaringan</v>
      </c>
      <c r="C204" s="51" t="str">
        <f>C203</f>
        <v>Evaluasi Implementasi Kontrol</v>
      </c>
      <c r="D204" s="50" t="s">
        <v>519</v>
      </c>
      <c r="E204" s="52">
        <f>COUNTIFS(Table2[Area],Table1[[#This Row],[Area]],Table2[Kriteria],Table1[[#This Row],[Kriteria]],Table2[Evaluasi Desain Kontrol],Table1[[#This Row],[Hasil Evaluasi]])</f>
        <v>0</v>
      </c>
    </row>
    <row r="205" spans="1:5" x14ac:dyDescent="0.2">
      <c r="A205" t="str">
        <f t="shared" si="71"/>
        <v>Standar Teknis Mobile</v>
      </c>
      <c r="B205" t="str">
        <f t="shared" si="84"/>
        <v>Komunikasi Jaringan</v>
      </c>
      <c r="C205" s="52" t="s">
        <v>516</v>
      </c>
      <c r="D205" s="50" t="s">
        <v>110</v>
      </c>
      <c r="E205" s="52">
        <f>COUNTIFS(Table2[Area],Table1[[#This Row],[Area]],Table2[Kriteria],Table1[[#This Row],[Kriteria]],Table2[Evaluasi Desain Kontrol],Table1[[#This Row],[Hasil Evaluasi]])</f>
        <v>0</v>
      </c>
    </row>
    <row r="206" spans="1:5" x14ac:dyDescent="0.2">
      <c r="A206" t="str">
        <f t="shared" si="71"/>
        <v>Standar Teknis Mobile</v>
      </c>
      <c r="B206" t="str">
        <f t="shared" si="84"/>
        <v>Komunikasi Jaringan</v>
      </c>
      <c r="C206" s="51" t="str">
        <f t="shared" ref="C206:C207" si="86">C205</f>
        <v>Evaluasi Efektivitas Kontrol</v>
      </c>
      <c r="D206" s="50" t="s">
        <v>111</v>
      </c>
      <c r="E206" s="52">
        <f>COUNTIFS(Table2[Area],Table1[[#This Row],[Area]],Table2[Kriteria],Table1[[#This Row],[Kriteria]],Table2[Evaluasi Desain Kontrol],Table1[[#This Row],[Hasil Evaluasi]])</f>
        <v>0</v>
      </c>
    </row>
    <row r="207" spans="1:5" x14ac:dyDescent="0.2">
      <c r="A207" t="str">
        <f t="shared" si="71"/>
        <v>Standar Teknis Mobile</v>
      </c>
      <c r="B207" t="str">
        <f t="shared" si="84"/>
        <v>Komunikasi Jaringan</v>
      </c>
      <c r="C207" s="52" t="str">
        <f t="shared" si="86"/>
        <v>Evaluasi Efektivitas Kontrol</v>
      </c>
      <c r="D207" s="50" t="s">
        <v>520</v>
      </c>
      <c r="E207" s="52">
        <f>COUNTIFS(Table2[Area],Table1[[#This Row],[Area]],Table2[Kriteria],Table1[[#This Row],[Kriteria]],Table2[Evaluasi Desain Kontrol],Table1[[#This Row],[Hasil Evaluasi]])</f>
        <v>0</v>
      </c>
    </row>
    <row r="208" spans="1:5" x14ac:dyDescent="0.2">
      <c r="A208" t="str">
        <f t="shared" si="71"/>
        <v>Standar Teknis Mobile</v>
      </c>
      <c r="B208" t="str">
        <f t="shared" si="84"/>
        <v>Komunikasi Jaringan</v>
      </c>
      <c r="C208" s="52" t="s">
        <v>517</v>
      </c>
      <c r="D208" s="50" t="s">
        <v>108</v>
      </c>
      <c r="E208" s="52">
        <f>COUNTIFS(Table2[Area],Table1[[#This Row],[Area]],Table2[Kriteria],Table1[[#This Row],[Kriteria]],Table2[Evaluasi Desain Kontrol],Table1[[#This Row],[Hasil Evaluasi]])</f>
        <v>0</v>
      </c>
    </row>
    <row r="209" spans="1:5" x14ac:dyDescent="0.2">
      <c r="A209" t="str">
        <f t="shared" si="71"/>
        <v>Standar Teknis Mobile</v>
      </c>
      <c r="B209" t="str">
        <f t="shared" ref="B209:C210" si="87">B208</f>
        <v>Komunikasi Jaringan</v>
      </c>
      <c r="C209" s="52" t="str">
        <f t="shared" si="87"/>
        <v>Kesimpulan</v>
      </c>
      <c r="D209" s="114" t="s">
        <v>111</v>
      </c>
      <c r="E209" s="52">
        <f>COUNTIFS(Table2[Area],Table1[[#This Row],[Area]],Table2[Kriteria],Table1[[#This Row],[Kriteria]],Table2[Evaluasi Desain Kontrol],Table1[[#This Row],[Hasil Evaluasi]])</f>
        <v>0</v>
      </c>
    </row>
    <row r="210" spans="1:5" x14ac:dyDescent="0.2">
      <c r="A210" t="str">
        <f t="shared" si="71"/>
        <v>Standar Teknis Mobile</v>
      </c>
      <c r="B210" t="str">
        <f t="shared" si="87"/>
        <v>Komunikasi Jaringan</v>
      </c>
      <c r="C210" s="52" t="str">
        <f t="shared" si="87"/>
        <v>Kesimpulan</v>
      </c>
      <c r="D210" s="50" t="s">
        <v>114</v>
      </c>
      <c r="E210" s="52">
        <f>COUNTIFS(Table2[Area],Table1[[#This Row],[Area]],Table2[Kriteria],Table1[[#This Row],[Kriteria]],Table2[Evaluasi Desain Kontrol],Table1[[#This Row],[Hasil Evaluasi]])</f>
        <v>0</v>
      </c>
    </row>
    <row r="211" spans="1:5" x14ac:dyDescent="0.2">
      <c r="A211" t="str">
        <f t="shared" si="71"/>
        <v>Standar Teknis Mobile</v>
      </c>
      <c r="B211" s="50" t="s">
        <v>533</v>
      </c>
      <c r="C211" s="52" t="s">
        <v>514</v>
      </c>
      <c r="D211" s="50" t="s">
        <v>108</v>
      </c>
      <c r="E211" s="52">
        <f>COUNTIFS(Table2[Area],Table1[[#This Row],[Area]],Table2[Kriteria],Table1[[#This Row],[Kriteria]],Table2[Evaluasi Desain Kontrol],Table1[[#This Row],[Hasil Evaluasi]])</f>
        <v>0</v>
      </c>
    </row>
    <row r="212" spans="1:5" x14ac:dyDescent="0.2">
      <c r="A212" t="str">
        <f t="shared" si="71"/>
        <v>Standar Teknis Mobile</v>
      </c>
      <c r="B212" t="str">
        <f t="shared" ref="B212:B219" si="88">B211</f>
        <v>Interaksi Platform</v>
      </c>
      <c r="C212" s="51" t="str">
        <f t="shared" ref="C212:C213" si="89">C211</f>
        <v>Evaluasi Desain Kontrol</v>
      </c>
      <c r="D212" s="50" t="s">
        <v>111</v>
      </c>
      <c r="E212" s="52">
        <f>COUNTIFS(Table2[Area],Table1[[#This Row],[Area]],Table2[Kriteria],Table1[[#This Row],[Kriteria]],Table2[Evaluasi Desain Kontrol],Table1[[#This Row],[Hasil Evaluasi]])</f>
        <v>0</v>
      </c>
    </row>
    <row r="213" spans="1:5" x14ac:dyDescent="0.2">
      <c r="A213" t="str">
        <f t="shared" si="71"/>
        <v>Standar Teknis Mobile</v>
      </c>
      <c r="B213" t="str">
        <f t="shared" si="88"/>
        <v>Interaksi Platform</v>
      </c>
      <c r="C213" s="51" t="str">
        <f t="shared" si="89"/>
        <v>Evaluasi Desain Kontrol</v>
      </c>
      <c r="D213" s="50" t="s">
        <v>114</v>
      </c>
      <c r="E213" s="52">
        <f>COUNTIFS(Table2[Area],Table1[[#This Row],[Area]],Table2[Kriteria],Table1[[#This Row],[Kriteria]],Table2[Evaluasi Desain Kontrol],Table1[[#This Row],[Hasil Evaluasi]])</f>
        <v>0</v>
      </c>
    </row>
    <row r="214" spans="1:5" x14ac:dyDescent="0.2">
      <c r="A214" t="str">
        <f t="shared" si="71"/>
        <v>Standar Teknis Mobile</v>
      </c>
      <c r="B214" t="str">
        <f t="shared" si="88"/>
        <v>Interaksi Platform</v>
      </c>
      <c r="C214" s="52" t="s">
        <v>515</v>
      </c>
      <c r="D214" s="50" t="s">
        <v>518</v>
      </c>
      <c r="E214" s="52">
        <f>COUNTIFS(Table2[Area],Table1[[#This Row],[Area]],Table2[Kriteria],Table1[[#This Row],[Kriteria]],Table2[Evaluasi Desain Kontrol],Table1[[#This Row],[Hasil Evaluasi]])</f>
        <v>0</v>
      </c>
    </row>
    <row r="215" spans="1:5" x14ac:dyDescent="0.2">
      <c r="A215" t="str">
        <f t="shared" si="71"/>
        <v>Standar Teknis Mobile</v>
      </c>
      <c r="B215" t="str">
        <f t="shared" si="88"/>
        <v>Interaksi Platform</v>
      </c>
      <c r="C215" s="51" t="str">
        <f>C214</f>
        <v>Evaluasi Implementasi Kontrol</v>
      </c>
      <c r="D215" s="50" t="s">
        <v>519</v>
      </c>
      <c r="E215" s="52">
        <f>COUNTIFS(Table2[Area],Table1[[#This Row],[Area]],Table2[Kriteria],Table1[[#This Row],[Kriteria]],Table2[Evaluasi Desain Kontrol],Table1[[#This Row],[Hasil Evaluasi]])</f>
        <v>0</v>
      </c>
    </row>
    <row r="216" spans="1:5" x14ac:dyDescent="0.2">
      <c r="A216" t="str">
        <f t="shared" si="71"/>
        <v>Standar Teknis Mobile</v>
      </c>
      <c r="B216" t="str">
        <f t="shared" si="88"/>
        <v>Interaksi Platform</v>
      </c>
      <c r="C216" s="52" t="s">
        <v>516</v>
      </c>
      <c r="D216" s="50" t="s">
        <v>110</v>
      </c>
      <c r="E216" s="52">
        <f>COUNTIFS(Table2[Area],Table1[[#This Row],[Area]],Table2[Kriteria],Table1[[#This Row],[Kriteria]],Table2[Evaluasi Desain Kontrol],Table1[[#This Row],[Hasil Evaluasi]])</f>
        <v>0</v>
      </c>
    </row>
    <row r="217" spans="1:5" x14ac:dyDescent="0.2">
      <c r="A217" t="str">
        <f t="shared" si="71"/>
        <v>Standar Teknis Mobile</v>
      </c>
      <c r="B217" t="str">
        <f t="shared" si="88"/>
        <v>Interaksi Platform</v>
      </c>
      <c r="C217" s="51" t="str">
        <f t="shared" ref="C217:C218" si="90">C216</f>
        <v>Evaluasi Efektivitas Kontrol</v>
      </c>
      <c r="D217" s="50" t="s">
        <v>111</v>
      </c>
      <c r="E217" s="52">
        <f>COUNTIFS(Table2[Area],Table1[[#This Row],[Area]],Table2[Kriteria],Table1[[#This Row],[Kriteria]],Table2[Evaluasi Desain Kontrol],Table1[[#This Row],[Hasil Evaluasi]])</f>
        <v>0</v>
      </c>
    </row>
    <row r="218" spans="1:5" x14ac:dyDescent="0.2">
      <c r="A218" t="str">
        <f t="shared" si="71"/>
        <v>Standar Teknis Mobile</v>
      </c>
      <c r="B218" t="str">
        <f t="shared" si="88"/>
        <v>Interaksi Platform</v>
      </c>
      <c r="C218" s="52" t="str">
        <f t="shared" si="90"/>
        <v>Evaluasi Efektivitas Kontrol</v>
      </c>
      <c r="D218" s="50" t="s">
        <v>520</v>
      </c>
      <c r="E218" s="52">
        <f>COUNTIFS(Table2[Area],Table1[[#This Row],[Area]],Table2[Kriteria],Table1[[#This Row],[Kriteria]],Table2[Evaluasi Desain Kontrol],Table1[[#This Row],[Hasil Evaluasi]])</f>
        <v>0</v>
      </c>
    </row>
    <row r="219" spans="1:5" x14ac:dyDescent="0.2">
      <c r="A219" t="str">
        <f t="shared" si="71"/>
        <v>Standar Teknis Mobile</v>
      </c>
      <c r="B219" t="str">
        <f t="shared" si="88"/>
        <v>Interaksi Platform</v>
      </c>
      <c r="C219" s="52" t="s">
        <v>517</v>
      </c>
      <c r="D219" s="50" t="s">
        <v>108</v>
      </c>
      <c r="E219" s="52">
        <f>COUNTIFS(Table2[Area],Table1[[#This Row],[Area]],Table2[Kriteria],Table1[[#This Row],[Kriteria]],Table2[Evaluasi Desain Kontrol],Table1[[#This Row],[Hasil Evaluasi]])</f>
        <v>0</v>
      </c>
    </row>
    <row r="220" spans="1:5" x14ac:dyDescent="0.2">
      <c r="A220" t="str">
        <f t="shared" si="71"/>
        <v>Standar Teknis Mobile</v>
      </c>
      <c r="B220" t="str">
        <f t="shared" ref="B220:C221" si="91">B219</f>
        <v>Interaksi Platform</v>
      </c>
      <c r="C220" s="52" t="str">
        <f t="shared" si="91"/>
        <v>Kesimpulan</v>
      </c>
      <c r="D220" s="114" t="s">
        <v>111</v>
      </c>
      <c r="E220" s="52">
        <f>COUNTIFS(Table2[Area],Table1[[#This Row],[Area]],Table2[Kriteria],Table1[[#This Row],[Kriteria]],Table2[Evaluasi Desain Kontrol],Table1[[#This Row],[Hasil Evaluasi]])</f>
        <v>0</v>
      </c>
    </row>
    <row r="221" spans="1:5" x14ac:dyDescent="0.2">
      <c r="A221" t="str">
        <f t="shared" si="71"/>
        <v>Standar Teknis Mobile</v>
      </c>
      <c r="B221" t="str">
        <f t="shared" si="91"/>
        <v>Interaksi Platform</v>
      </c>
      <c r="C221" s="52" t="str">
        <f t="shared" si="91"/>
        <v>Kesimpulan</v>
      </c>
      <c r="D221" s="50" t="s">
        <v>114</v>
      </c>
      <c r="E221" s="52">
        <f>COUNTIFS(Table2[Area],Table1[[#This Row],[Area]],Table2[Kriteria],Table1[[#This Row],[Kriteria]],Table2[Evaluasi Desain Kontrol],Table1[[#This Row],[Hasil Evaluasi]])</f>
        <v>0</v>
      </c>
    </row>
    <row r="222" spans="1:5" x14ac:dyDescent="0.2">
      <c r="A222" t="str">
        <f t="shared" si="71"/>
        <v>Standar Teknis Mobile</v>
      </c>
      <c r="B222" s="50" t="s">
        <v>534</v>
      </c>
      <c r="C222" s="52" t="s">
        <v>514</v>
      </c>
      <c r="D222" s="50" t="s">
        <v>108</v>
      </c>
      <c r="E222" s="52">
        <f>COUNTIFS(Table2[Area],Table1[[#This Row],[Area]],Table2[Kriteria],Table1[[#This Row],[Kriteria]],Table2[Evaluasi Desain Kontrol],Table1[[#This Row],[Hasil Evaluasi]])</f>
        <v>0</v>
      </c>
    </row>
    <row r="223" spans="1:5" x14ac:dyDescent="0.2">
      <c r="A223" t="str">
        <f t="shared" si="71"/>
        <v>Standar Teknis Mobile</v>
      </c>
      <c r="B223" t="str">
        <f t="shared" ref="B223:B230" si="92">B222</f>
        <v>Kualitas Kode dan Pengaturan Build</v>
      </c>
      <c r="C223" s="51" t="str">
        <f t="shared" ref="C223:C224" si="93">C222</f>
        <v>Evaluasi Desain Kontrol</v>
      </c>
      <c r="D223" s="50" t="s">
        <v>111</v>
      </c>
      <c r="E223" s="52">
        <f>COUNTIFS(Table2[Area],Table1[[#This Row],[Area]],Table2[Kriteria],Table1[[#This Row],[Kriteria]],Table2[Evaluasi Desain Kontrol],Table1[[#This Row],[Hasil Evaluasi]])</f>
        <v>0</v>
      </c>
    </row>
    <row r="224" spans="1:5" x14ac:dyDescent="0.2">
      <c r="A224" t="str">
        <f t="shared" si="71"/>
        <v>Standar Teknis Mobile</v>
      </c>
      <c r="B224" t="str">
        <f t="shared" si="92"/>
        <v>Kualitas Kode dan Pengaturan Build</v>
      </c>
      <c r="C224" s="51" t="str">
        <f t="shared" si="93"/>
        <v>Evaluasi Desain Kontrol</v>
      </c>
      <c r="D224" s="50" t="s">
        <v>114</v>
      </c>
      <c r="E224" s="52">
        <f>COUNTIFS(Table2[Area],Table1[[#This Row],[Area]],Table2[Kriteria],Table1[[#This Row],[Kriteria]],Table2[Evaluasi Desain Kontrol],Table1[[#This Row],[Hasil Evaluasi]])</f>
        <v>0</v>
      </c>
    </row>
    <row r="225" spans="1:5" x14ac:dyDescent="0.2">
      <c r="A225" t="str">
        <f t="shared" si="71"/>
        <v>Standar Teknis Mobile</v>
      </c>
      <c r="B225" t="str">
        <f t="shared" si="92"/>
        <v>Kualitas Kode dan Pengaturan Build</v>
      </c>
      <c r="C225" s="52" t="s">
        <v>515</v>
      </c>
      <c r="D225" s="50" t="s">
        <v>518</v>
      </c>
      <c r="E225" s="52">
        <f>COUNTIFS(Table2[Area],Table1[[#This Row],[Area]],Table2[Kriteria],Table1[[#This Row],[Kriteria]],Table2[Evaluasi Desain Kontrol],Table1[[#This Row],[Hasil Evaluasi]])</f>
        <v>0</v>
      </c>
    </row>
    <row r="226" spans="1:5" x14ac:dyDescent="0.2">
      <c r="A226" t="str">
        <f t="shared" si="71"/>
        <v>Standar Teknis Mobile</v>
      </c>
      <c r="B226" t="str">
        <f t="shared" si="92"/>
        <v>Kualitas Kode dan Pengaturan Build</v>
      </c>
      <c r="C226" s="51" t="str">
        <f>C225</f>
        <v>Evaluasi Implementasi Kontrol</v>
      </c>
      <c r="D226" s="50" t="s">
        <v>519</v>
      </c>
      <c r="E226" s="52">
        <f>COUNTIFS(Table2[Area],Table1[[#This Row],[Area]],Table2[Kriteria],Table1[[#This Row],[Kriteria]],Table2[Evaluasi Desain Kontrol],Table1[[#This Row],[Hasil Evaluasi]])</f>
        <v>0</v>
      </c>
    </row>
    <row r="227" spans="1:5" x14ac:dyDescent="0.2">
      <c r="A227" t="str">
        <f t="shared" si="71"/>
        <v>Standar Teknis Mobile</v>
      </c>
      <c r="B227" t="str">
        <f t="shared" si="92"/>
        <v>Kualitas Kode dan Pengaturan Build</v>
      </c>
      <c r="C227" s="52" t="s">
        <v>516</v>
      </c>
      <c r="D227" s="50" t="s">
        <v>110</v>
      </c>
      <c r="E227" s="52">
        <f>COUNTIFS(Table2[Area],Table1[[#This Row],[Area]],Table2[Kriteria],Table1[[#This Row],[Kriteria]],Table2[Evaluasi Desain Kontrol],Table1[[#This Row],[Hasil Evaluasi]])</f>
        <v>0</v>
      </c>
    </row>
    <row r="228" spans="1:5" x14ac:dyDescent="0.2">
      <c r="A228" t="str">
        <f t="shared" si="71"/>
        <v>Standar Teknis Mobile</v>
      </c>
      <c r="B228" t="str">
        <f t="shared" si="92"/>
        <v>Kualitas Kode dan Pengaturan Build</v>
      </c>
      <c r="C228" s="51" t="str">
        <f t="shared" ref="C228:C229" si="94">C227</f>
        <v>Evaluasi Efektivitas Kontrol</v>
      </c>
      <c r="D228" s="50" t="s">
        <v>111</v>
      </c>
      <c r="E228" s="52">
        <f>COUNTIFS(Table2[Area],Table1[[#This Row],[Area]],Table2[Kriteria],Table1[[#This Row],[Kriteria]],Table2[Evaluasi Desain Kontrol],Table1[[#This Row],[Hasil Evaluasi]])</f>
        <v>0</v>
      </c>
    </row>
    <row r="229" spans="1:5" x14ac:dyDescent="0.2">
      <c r="A229" t="str">
        <f t="shared" si="71"/>
        <v>Standar Teknis Mobile</v>
      </c>
      <c r="B229" t="str">
        <f t="shared" si="92"/>
        <v>Kualitas Kode dan Pengaturan Build</v>
      </c>
      <c r="C229" s="52" t="str">
        <f t="shared" si="94"/>
        <v>Evaluasi Efektivitas Kontrol</v>
      </c>
      <c r="D229" s="50" t="s">
        <v>520</v>
      </c>
      <c r="E229" s="52">
        <f>COUNTIFS(Table2[Area],Table1[[#This Row],[Area]],Table2[Kriteria],Table1[[#This Row],[Kriteria]],Table2[Evaluasi Desain Kontrol],Table1[[#This Row],[Hasil Evaluasi]])</f>
        <v>0</v>
      </c>
    </row>
    <row r="230" spans="1:5" x14ac:dyDescent="0.2">
      <c r="A230" t="str">
        <f t="shared" si="71"/>
        <v>Standar Teknis Mobile</v>
      </c>
      <c r="B230" t="str">
        <f t="shared" si="92"/>
        <v>Kualitas Kode dan Pengaturan Build</v>
      </c>
      <c r="C230" s="52" t="s">
        <v>517</v>
      </c>
      <c r="D230" s="50" t="s">
        <v>108</v>
      </c>
      <c r="E230" s="52">
        <f>COUNTIFS(Table2[Area],Table1[[#This Row],[Area]],Table2[Kriteria],Table1[[#This Row],[Kriteria]],Table2[Evaluasi Desain Kontrol],Table1[[#This Row],[Hasil Evaluasi]])</f>
        <v>0</v>
      </c>
    </row>
    <row r="231" spans="1:5" x14ac:dyDescent="0.2">
      <c r="A231" t="str">
        <f t="shared" si="71"/>
        <v>Standar Teknis Mobile</v>
      </c>
      <c r="B231" t="str">
        <f t="shared" ref="B231:C232" si="95">B230</f>
        <v>Kualitas Kode dan Pengaturan Build</v>
      </c>
      <c r="C231" s="52" t="str">
        <f t="shared" si="95"/>
        <v>Kesimpulan</v>
      </c>
      <c r="D231" s="114" t="s">
        <v>111</v>
      </c>
      <c r="E231" s="52">
        <f>COUNTIFS(Table2[Area],Table1[[#This Row],[Area]],Table2[Kriteria],Table1[[#This Row],[Kriteria]],Table2[Evaluasi Desain Kontrol],Table1[[#This Row],[Hasil Evaluasi]])</f>
        <v>0</v>
      </c>
    </row>
    <row r="232" spans="1:5" x14ac:dyDescent="0.2">
      <c r="A232" t="str">
        <f t="shared" ref="A232:A254" si="96">A231</f>
        <v>Standar Teknis Mobile</v>
      </c>
      <c r="B232" t="str">
        <f t="shared" si="95"/>
        <v>Kualitas Kode dan Pengaturan Build</v>
      </c>
      <c r="C232" s="52" t="str">
        <f t="shared" si="95"/>
        <v>Kesimpulan</v>
      </c>
      <c r="D232" s="50" t="s">
        <v>114</v>
      </c>
      <c r="E232" s="52">
        <f>COUNTIFS(Table2[Area],Table1[[#This Row],[Area]],Table2[Kriteria],Table1[[#This Row],[Kriteria]],Table2[Evaluasi Desain Kontrol],Table1[[#This Row],[Hasil Evaluasi]])</f>
        <v>0</v>
      </c>
    </row>
    <row r="233" spans="1:5" x14ac:dyDescent="0.2">
      <c r="A233" t="str">
        <f t="shared" si="96"/>
        <v>Standar Teknis Mobile</v>
      </c>
      <c r="B233" s="50" t="s">
        <v>535</v>
      </c>
      <c r="C233" s="52" t="s">
        <v>514</v>
      </c>
      <c r="D233" s="50" t="s">
        <v>108</v>
      </c>
      <c r="E233" s="52">
        <f>COUNTIFS(Table2[Area],Table1[[#This Row],[Area]],Table2[Kriteria],Table1[[#This Row],[Kriteria]],Table2[Evaluasi Desain Kontrol],Table1[[#This Row],[Hasil Evaluasi]])</f>
        <v>0</v>
      </c>
    </row>
    <row r="234" spans="1:5" x14ac:dyDescent="0.2">
      <c r="A234" t="str">
        <f t="shared" si="96"/>
        <v>Standar Teknis Mobile</v>
      </c>
      <c r="B234" t="str">
        <f t="shared" ref="B234:B241" si="97">B233</f>
        <v>Ketahanan</v>
      </c>
      <c r="C234" s="51" t="str">
        <f t="shared" ref="C234:C235" si="98">C233</f>
        <v>Evaluasi Desain Kontrol</v>
      </c>
      <c r="D234" s="50" t="s">
        <v>111</v>
      </c>
      <c r="E234" s="52">
        <f>COUNTIFS(Table2[Area],Table1[[#This Row],[Area]],Table2[Kriteria],Table1[[#This Row],[Kriteria]],Table2[Evaluasi Desain Kontrol],Table1[[#This Row],[Hasil Evaluasi]])</f>
        <v>0</v>
      </c>
    </row>
    <row r="235" spans="1:5" x14ac:dyDescent="0.2">
      <c r="A235" t="str">
        <f t="shared" si="96"/>
        <v>Standar Teknis Mobile</v>
      </c>
      <c r="B235" t="str">
        <f t="shared" si="97"/>
        <v>Ketahanan</v>
      </c>
      <c r="C235" s="51" t="str">
        <f t="shared" si="98"/>
        <v>Evaluasi Desain Kontrol</v>
      </c>
      <c r="D235" s="50" t="s">
        <v>114</v>
      </c>
      <c r="E235" s="52">
        <f>COUNTIFS(Table2[Area],Table1[[#This Row],[Area]],Table2[Kriteria],Table1[[#This Row],[Kriteria]],Table2[Evaluasi Desain Kontrol],Table1[[#This Row],[Hasil Evaluasi]])</f>
        <v>0</v>
      </c>
    </row>
    <row r="236" spans="1:5" x14ac:dyDescent="0.2">
      <c r="A236" t="str">
        <f t="shared" si="96"/>
        <v>Standar Teknis Mobile</v>
      </c>
      <c r="B236" t="str">
        <f t="shared" si="97"/>
        <v>Ketahanan</v>
      </c>
      <c r="C236" s="52" t="s">
        <v>515</v>
      </c>
      <c r="D236" s="50" t="s">
        <v>518</v>
      </c>
      <c r="E236" s="52">
        <f>COUNTIFS(Table2[Area],Table1[[#This Row],[Area]],Table2[Kriteria],Table1[[#This Row],[Kriteria]],Table2[Evaluasi Desain Kontrol],Table1[[#This Row],[Hasil Evaluasi]])</f>
        <v>0</v>
      </c>
    </row>
    <row r="237" spans="1:5" x14ac:dyDescent="0.2">
      <c r="A237" t="str">
        <f t="shared" si="96"/>
        <v>Standar Teknis Mobile</v>
      </c>
      <c r="B237" t="str">
        <f t="shared" si="97"/>
        <v>Ketahanan</v>
      </c>
      <c r="C237" s="51" t="str">
        <f>C236</f>
        <v>Evaluasi Implementasi Kontrol</v>
      </c>
      <c r="D237" s="50" t="s">
        <v>519</v>
      </c>
      <c r="E237" s="52">
        <f>COUNTIFS(Table2[Area],Table1[[#This Row],[Area]],Table2[Kriteria],Table1[[#This Row],[Kriteria]],Table2[Evaluasi Desain Kontrol],Table1[[#This Row],[Hasil Evaluasi]])</f>
        <v>0</v>
      </c>
    </row>
    <row r="238" spans="1:5" x14ac:dyDescent="0.2">
      <c r="A238" t="str">
        <f t="shared" si="96"/>
        <v>Standar Teknis Mobile</v>
      </c>
      <c r="B238" t="str">
        <f t="shared" si="97"/>
        <v>Ketahanan</v>
      </c>
      <c r="C238" s="52" t="s">
        <v>516</v>
      </c>
      <c r="D238" s="50" t="s">
        <v>110</v>
      </c>
      <c r="E238" s="52">
        <f>COUNTIFS(Table2[Area],Table1[[#This Row],[Area]],Table2[Kriteria],Table1[[#This Row],[Kriteria]],Table2[Evaluasi Desain Kontrol],Table1[[#This Row],[Hasil Evaluasi]])</f>
        <v>0</v>
      </c>
    </row>
    <row r="239" spans="1:5" x14ac:dyDescent="0.2">
      <c r="A239" t="str">
        <f t="shared" si="96"/>
        <v>Standar Teknis Mobile</v>
      </c>
      <c r="B239" t="str">
        <f t="shared" si="97"/>
        <v>Ketahanan</v>
      </c>
      <c r="C239" s="51" t="str">
        <f t="shared" ref="C239:C240" si="99">C238</f>
        <v>Evaluasi Efektivitas Kontrol</v>
      </c>
      <c r="D239" s="50" t="s">
        <v>111</v>
      </c>
      <c r="E239" s="52">
        <f>COUNTIFS(Table2[Area],Table1[[#This Row],[Area]],Table2[Kriteria],Table1[[#This Row],[Kriteria]],Table2[Evaluasi Desain Kontrol],Table1[[#This Row],[Hasil Evaluasi]])</f>
        <v>0</v>
      </c>
    </row>
    <row r="240" spans="1:5" x14ac:dyDescent="0.2">
      <c r="A240" t="str">
        <f t="shared" si="96"/>
        <v>Standar Teknis Mobile</v>
      </c>
      <c r="B240" t="str">
        <f t="shared" si="97"/>
        <v>Ketahanan</v>
      </c>
      <c r="C240" s="52" t="str">
        <f t="shared" si="99"/>
        <v>Evaluasi Efektivitas Kontrol</v>
      </c>
      <c r="D240" s="50" t="s">
        <v>520</v>
      </c>
      <c r="E240" s="52">
        <f>COUNTIFS(Table2[Area],Table1[[#This Row],[Area]],Table2[Kriteria],Table1[[#This Row],[Kriteria]],Table2[Evaluasi Desain Kontrol],Table1[[#This Row],[Hasil Evaluasi]])</f>
        <v>0</v>
      </c>
    </row>
    <row r="241" spans="1:5" x14ac:dyDescent="0.2">
      <c r="A241" t="str">
        <f t="shared" si="96"/>
        <v>Standar Teknis Mobile</v>
      </c>
      <c r="B241" t="str">
        <f t="shared" si="97"/>
        <v>Ketahanan</v>
      </c>
      <c r="C241" s="52" t="s">
        <v>517</v>
      </c>
      <c r="D241" s="50" t="s">
        <v>108</v>
      </c>
      <c r="E241" s="52">
        <f>COUNTIFS(Table2[Area],Table1[[#This Row],[Area]],Table2[Kriteria],Table1[[#This Row],[Kriteria]],Table2[Evaluasi Desain Kontrol],Table1[[#This Row],[Hasil Evaluasi]])</f>
        <v>0</v>
      </c>
    </row>
    <row r="242" spans="1:5" x14ac:dyDescent="0.2">
      <c r="A242" t="str">
        <f t="shared" si="96"/>
        <v>Standar Teknis Mobile</v>
      </c>
      <c r="B242" t="str">
        <f t="shared" ref="B242:C243" si="100">B241</f>
        <v>Ketahanan</v>
      </c>
      <c r="C242" s="52" t="str">
        <f t="shared" si="100"/>
        <v>Kesimpulan</v>
      </c>
      <c r="D242" s="114" t="s">
        <v>111</v>
      </c>
      <c r="E242" s="52">
        <f>COUNTIFS(Table2[Area],Table1[[#This Row],[Area]],Table2[Kriteria],Table1[[#This Row],[Kriteria]],Table2[Evaluasi Desain Kontrol],Table1[[#This Row],[Hasil Evaluasi]])</f>
        <v>0</v>
      </c>
    </row>
    <row r="243" spans="1:5" x14ac:dyDescent="0.2">
      <c r="A243" t="str">
        <f t="shared" si="96"/>
        <v>Standar Teknis Mobile</v>
      </c>
      <c r="B243" t="str">
        <f t="shared" si="100"/>
        <v>Ketahanan</v>
      </c>
      <c r="C243" s="52" t="str">
        <f t="shared" si="100"/>
        <v>Kesimpulan</v>
      </c>
      <c r="D243" s="50" t="s">
        <v>114</v>
      </c>
      <c r="E243" s="52">
        <f>COUNTIFS(Table2[Area],Table1[[#This Row],[Area]],Table2[Kriteria],Table1[[#This Row],[Kriteria]],Table2[Evaluasi Desain Kontrol],Table1[[#This Row],[Hasil Evaluasi]])</f>
        <v>0</v>
      </c>
    </row>
    <row r="244" spans="1:5" x14ac:dyDescent="0.2">
      <c r="A244" t="str">
        <f t="shared" si="96"/>
        <v>Standar Teknis Mobile</v>
      </c>
      <c r="B244" s="50" t="s">
        <v>536</v>
      </c>
      <c r="C244" s="52" t="s">
        <v>514</v>
      </c>
      <c r="D244" s="50" t="s">
        <v>108</v>
      </c>
      <c r="E244" s="52">
        <f>COUNTIFS(Table2[Area],Table1[[#This Row],[Area]],Table2[Kriteria],Table1[[#This Row],[Kriteria]],Table2[Evaluasi Desain Kontrol],Table1[[#This Row],[Hasil Evaluasi]])</f>
        <v>0</v>
      </c>
    </row>
    <row r="245" spans="1:5" x14ac:dyDescent="0.2">
      <c r="A245" t="str">
        <f t="shared" si="96"/>
        <v>Standar Teknis Mobile</v>
      </c>
      <c r="B245" t="str">
        <f t="shared" ref="B245:B252" si="101">B244</f>
        <v>Pengujian Keamanan</v>
      </c>
      <c r="C245" s="51" t="str">
        <f t="shared" ref="C245:C246" si="102">C244</f>
        <v>Evaluasi Desain Kontrol</v>
      </c>
      <c r="D245" s="50" t="s">
        <v>111</v>
      </c>
      <c r="E245" s="52">
        <f>COUNTIFS(Table2[Area],Table1[[#This Row],[Area]],Table2[Kriteria],Table1[[#This Row],[Kriteria]],Table2[Evaluasi Desain Kontrol],Table1[[#This Row],[Hasil Evaluasi]])</f>
        <v>0</v>
      </c>
    </row>
    <row r="246" spans="1:5" x14ac:dyDescent="0.2">
      <c r="A246" t="str">
        <f t="shared" si="96"/>
        <v>Standar Teknis Mobile</v>
      </c>
      <c r="B246" t="str">
        <f t="shared" si="101"/>
        <v>Pengujian Keamanan</v>
      </c>
      <c r="C246" s="51" t="str">
        <f t="shared" si="102"/>
        <v>Evaluasi Desain Kontrol</v>
      </c>
      <c r="D246" s="50" t="s">
        <v>114</v>
      </c>
      <c r="E246" s="52">
        <f>COUNTIFS(Table2[Area],Table1[[#This Row],[Area]],Table2[Kriteria],Table1[[#This Row],[Kriteria]],Table2[Evaluasi Desain Kontrol],Table1[[#This Row],[Hasil Evaluasi]])</f>
        <v>0</v>
      </c>
    </row>
    <row r="247" spans="1:5" x14ac:dyDescent="0.2">
      <c r="A247" t="str">
        <f t="shared" si="96"/>
        <v>Standar Teknis Mobile</v>
      </c>
      <c r="B247" t="str">
        <f t="shared" si="101"/>
        <v>Pengujian Keamanan</v>
      </c>
      <c r="C247" s="52" t="s">
        <v>515</v>
      </c>
      <c r="D247" s="50" t="s">
        <v>518</v>
      </c>
      <c r="E247" s="52">
        <f>COUNTIFS(Table2[Area],Table1[[#This Row],[Area]],Table2[Kriteria],Table1[[#This Row],[Kriteria]],Table2[Evaluasi Desain Kontrol],Table1[[#This Row],[Hasil Evaluasi]])</f>
        <v>0</v>
      </c>
    </row>
    <row r="248" spans="1:5" x14ac:dyDescent="0.2">
      <c r="A248" t="str">
        <f t="shared" si="96"/>
        <v>Standar Teknis Mobile</v>
      </c>
      <c r="B248" t="str">
        <f t="shared" si="101"/>
        <v>Pengujian Keamanan</v>
      </c>
      <c r="C248" s="51" t="str">
        <f>C247</f>
        <v>Evaluasi Implementasi Kontrol</v>
      </c>
      <c r="D248" s="50" t="s">
        <v>519</v>
      </c>
      <c r="E248" s="52">
        <f>COUNTIFS(Table2[Area],Table1[[#This Row],[Area]],Table2[Kriteria],Table1[[#This Row],[Kriteria]],Table2[Evaluasi Desain Kontrol],Table1[[#This Row],[Hasil Evaluasi]])</f>
        <v>0</v>
      </c>
    </row>
    <row r="249" spans="1:5" x14ac:dyDescent="0.2">
      <c r="A249" t="str">
        <f t="shared" si="96"/>
        <v>Standar Teknis Mobile</v>
      </c>
      <c r="B249" t="str">
        <f t="shared" si="101"/>
        <v>Pengujian Keamanan</v>
      </c>
      <c r="C249" s="52" t="s">
        <v>516</v>
      </c>
      <c r="D249" s="50" t="s">
        <v>110</v>
      </c>
      <c r="E249" s="52">
        <f>COUNTIFS(Table2[Area],Table1[[#This Row],[Area]],Table2[Kriteria],Table1[[#This Row],[Kriteria]],Table2[Evaluasi Desain Kontrol],Table1[[#This Row],[Hasil Evaluasi]])</f>
        <v>0</v>
      </c>
    </row>
    <row r="250" spans="1:5" x14ac:dyDescent="0.2">
      <c r="A250" t="str">
        <f t="shared" si="96"/>
        <v>Standar Teknis Mobile</v>
      </c>
      <c r="B250" t="str">
        <f t="shared" si="101"/>
        <v>Pengujian Keamanan</v>
      </c>
      <c r="C250" s="51" t="str">
        <f t="shared" ref="C250:C251" si="103">C249</f>
        <v>Evaluasi Efektivitas Kontrol</v>
      </c>
      <c r="D250" s="50" t="s">
        <v>111</v>
      </c>
      <c r="E250" s="52">
        <f>COUNTIFS(Table2[Area],Table1[[#This Row],[Area]],Table2[Kriteria],Table1[[#This Row],[Kriteria]],Table2[Evaluasi Desain Kontrol],Table1[[#This Row],[Hasil Evaluasi]])</f>
        <v>0</v>
      </c>
    </row>
    <row r="251" spans="1:5" x14ac:dyDescent="0.2">
      <c r="A251" t="str">
        <f t="shared" si="96"/>
        <v>Standar Teknis Mobile</v>
      </c>
      <c r="B251" t="str">
        <f t="shared" si="101"/>
        <v>Pengujian Keamanan</v>
      </c>
      <c r="C251" s="52" t="str">
        <f t="shared" si="103"/>
        <v>Evaluasi Efektivitas Kontrol</v>
      </c>
      <c r="D251" s="50" t="s">
        <v>520</v>
      </c>
      <c r="E251" s="52">
        <f>COUNTIFS(Table2[Area],Table1[[#This Row],[Area]],Table2[Kriteria],Table1[[#This Row],[Kriteria]],Table2[Evaluasi Desain Kontrol],Table1[[#This Row],[Hasil Evaluasi]])</f>
        <v>0</v>
      </c>
    </row>
    <row r="252" spans="1:5" x14ac:dyDescent="0.2">
      <c r="A252" t="str">
        <f t="shared" si="96"/>
        <v>Standar Teknis Mobile</v>
      </c>
      <c r="B252" t="str">
        <f t="shared" si="101"/>
        <v>Pengujian Keamanan</v>
      </c>
      <c r="C252" s="52" t="s">
        <v>517</v>
      </c>
      <c r="D252" s="50" t="s">
        <v>108</v>
      </c>
      <c r="E252" s="52">
        <f>COUNTIFS(Table2[Area],Table1[[#This Row],[Area]],Table2[Kriteria],Table1[[#This Row],[Kriteria]],Table2[Evaluasi Desain Kontrol],Table1[[#This Row],[Hasil Evaluasi]])</f>
        <v>0</v>
      </c>
    </row>
    <row r="253" spans="1:5" x14ac:dyDescent="0.2">
      <c r="A253" t="str">
        <f t="shared" si="96"/>
        <v>Standar Teknis Mobile</v>
      </c>
      <c r="B253" t="str">
        <f t="shared" ref="B253:C254" si="104">B252</f>
        <v>Pengujian Keamanan</v>
      </c>
      <c r="C253" s="52" t="str">
        <f t="shared" si="104"/>
        <v>Kesimpulan</v>
      </c>
      <c r="D253" s="114" t="s">
        <v>111</v>
      </c>
      <c r="E253" s="52">
        <f>COUNTIFS(Table2[Area],Table1[[#This Row],[Area]],Table2[Kriteria],Table1[[#This Row],[Kriteria]],Table2[Evaluasi Desain Kontrol],Table1[[#This Row],[Hasil Evaluasi]])</f>
        <v>0</v>
      </c>
    </row>
    <row r="254" spans="1:5" x14ac:dyDescent="0.2">
      <c r="A254" t="str">
        <f t="shared" si="96"/>
        <v>Standar Teknis Mobile</v>
      </c>
      <c r="B254" t="str">
        <f t="shared" si="104"/>
        <v>Pengujian Keamanan</v>
      </c>
      <c r="C254" s="52" t="str">
        <f t="shared" si="104"/>
        <v>Kesimpulan</v>
      </c>
      <c r="D254" s="50" t="s">
        <v>114</v>
      </c>
      <c r="E254" s="52">
        <f>COUNTIFS(Table2[Area],Table1[[#This Row],[Area]],Table2[Kriteria],Table1[[#This Row],[Kriteria]],Table2[Evaluasi Desain Kontrol],Table1[[#This Row],[Hasil Evaluasi]])</f>
        <v>0</v>
      </c>
    </row>
    <row r="255" spans="1:5" x14ac:dyDescent="0.2">
      <c r="A255" s="50" t="s">
        <v>537</v>
      </c>
      <c r="B255" s="50" t="s">
        <v>538</v>
      </c>
      <c r="C255" s="52" t="s">
        <v>514</v>
      </c>
      <c r="D255" s="50" t="s">
        <v>108</v>
      </c>
      <c r="E255" s="52">
        <f>COUNTIFS(Table2[Area],Table1[[#This Row],[Area]],Table2[Kriteria],Table1[[#This Row],[Kriteria]],Table2[Evaluasi Desain Kontrol],Table1[[#This Row],[Hasil Evaluasi]])</f>
        <v>0</v>
      </c>
    </row>
    <row r="256" spans="1:5" x14ac:dyDescent="0.2">
      <c r="A256" t="str">
        <f t="shared" ref="A256:A309" si="105">A255</f>
        <v>Standar Teknis Sistem Penghubung Layanan</v>
      </c>
      <c r="B256" t="str">
        <f t="shared" ref="B256:B265" si="106">B255</f>
        <v>Keamanan Interoperabilitas</v>
      </c>
      <c r="C256" s="52" t="str">
        <f t="shared" ref="C256:C257" si="107">C255</f>
        <v>Evaluasi Desain Kontrol</v>
      </c>
      <c r="D256" s="50" t="s">
        <v>111</v>
      </c>
      <c r="E256" s="52">
        <f>COUNTIFS(Table2[Area],Table1[[#This Row],[Area]],Table2[Kriteria],Table1[[#This Row],[Kriteria]],Table2[Evaluasi Desain Kontrol],Table1[[#This Row],[Hasil Evaluasi]])</f>
        <v>0</v>
      </c>
    </row>
    <row r="257" spans="1:5" x14ac:dyDescent="0.2">
      <c r="A257" t="str">
        <f t="shared" si="105"/>
        <v>Standar Teknis Sistem Penghubung Layanan</v>
      </c>
      <c r="B257" t="str">
        <f t="shared" si="106"/>
        <v>Keamanan Interoperabilitas</v>
      </c>
      <c r="C257" s="52" t="str">
        <f t="shared" si="107"/>
        <v>Evaluasi Desain Kontrol</v>
      </c>
      <c r="D257" s="50" t="s">
        <v>114</v>
      </c>
      <c r="E257" s="52">
        <f>COUNTIFS(Table2[Area],Table1[[#This Row],[Area]],Table2[Kriteria],Table1[[#This Row],[Kriteria]],Table2[Evaluasi Desain Kontrol],Table1[[#This Row],[Hasil Evaluasi]])</f>
        <v>0</v>
      </c>
    </row>
    <row r="258" spans="1:5" x14ac:dyDescent="0.2">
      <c r="A258" t="str">
        <f t="shared" si="105"/>
        <v>Standar Teknis Sistem Penghubung Layanan</v>
      </c>
      <c r="B258" t="str">
        <f t="shared" si="106"/>
        <v>Keamanan Interoperabilitas</v>
      </c>
      <c r="C258" s="52" t="s">
        <v>515</v>
      </c>
      <c r="D258" s="50" t="s">
        <v>518</v>
      </c>
      <c r="E258" s="52">
        <f>COUNTIFS(Table2[Area],Table1[[#This Row],[Area]],Table2[Kriteria],Table1[[#This Row],[Kriteria]],Table2[Evaluasi Desain Kontrol],Table1[[#This Row],[Hasil Evaluasi]])</f>
        <v>0</v>
      </c>
    </row>
    <row r="259" spans="1:5" x14ac:dyDescent="0.2">
      <c r="A259" t="str">
        <f t="shared" si="105"/>
        <v>Standar Teknis Sistem Penghubung Layanan</v>
      </c>
      <c r="B259" t="str">
        <f t="shared" si="106"/>
        <v>Keamanan Interoperabilitas</v>
      </c>
      <c r="C259" s="52" t="str">
        <f>C258</f>
        <v>Evaluasi Implementasi Kontrol</v>
      </c>
      <c r="D259" s="50" t="s">
        <v>519</v>
      </c>
      <c r="E259" s="52">
        <f>COUNTIFS(Table2[Area],Table1[[#This Row],[Area]],Table2[Kriteria],Table1[[#This Row],[Kriteria]],Table2[Evaluasi Desain Kontrol],Table1[[#This Row],[Hasil Evaluasi]])</f>
        <v>0</v>
      </c>
    </row>
    <row r="260" spans="1:5" x14ac:dyDescent="0.2">
      <c r="A260" t="str">
        <f t="shared" si="105"/>
        <v>Standar Teknis Sistem Penghubung Layanan</v>
      </c>
      <c r="B260" t="str">
        <f t="shared" si="106"/>
        <v>Keamanan Interoperabilitas</v>
      </c>
      <c r="C260" s="52" t="s">
        <v>516</v>
      </c>
      <c r="D260" s="50" t="s">
        <v>110</v>
      </c>
      <c r="E260" s="52">
        <f>COUNTIFS(Table2[Area],Table1[[#This Row],[Area]],Table2[Kriteria],Table1[[#This Row],[Kriteria]],Table2[Evaluasi Desain Kontrol],Table1[[#This Row],[Hasil Evaluasi]])</f>
        <v>0</v>
      </c>
    </row>
    <row r="261" spans="1:5" x14ac:dyDescent="0.2">
      <c r="A261" t="str">
        <f t="shared" si="105"/>
        <v>Standar Teknis Sistem Penghubung Layanan</v>
      </c>
      <c r="B261" t="str">
        <f t="shared" si="106"/>
        <v>Keamanan Interoperabilitas</v>
      </c>
      <c r="C261" s="52" t="str">
        <f t="shared" ref="C261:C262" si="108">C260</f>
        <v>Evaluasi Efektivitas Kontrol</v>
      </c>
      <c r="D261" s="50" t="s">
        <v>111</v>
      </c>
      <c r="E261" s="52">
        <f>COUNTIFS(Table2[Area],Table1[[#This Row],[Area]],Table2[Kriteria],Table1[[#This Row],[Kriteria]],Table2[Evaluasi Desain Kontrol],Table1[[#This Row],[Hasil Evaluasi]])</f>
        <v>0</v>
      </c>
    </row>
    <row r="262" spans="1:5" x14ac:dyDescent="0.2">
      <c r="A262" t="str">
        <f t="shared" si="105"/>
        <v>Standar Teknis Sistem Penghubung Layanan</v>
      </c>
      <c r="B262" t="str">
        <f t="shared" si="106"/>
        <v>Keamanan Interoperabilitas</v>
      </c>
      <c r="C262" s="52" t="str">
        <f t="shared" si="108"/>
        <v>Evaluasi Efektivitas Kontrol</v>
      </c>
      <c r="D262" s="50" t="s">
        <v>520</v>
      </c>
      <c r="E262" s="52">
        <f>COUNTIFS(Table2[Area],Table1[[#This Row],[Area]],Table2[Kriteria],Table1[[#This Row],[Kriteria]],Table2[Evaluasi Desain Kontrol],Table1[[#This Row],[Hasil Evaluasi]])</f>
        <v>0</v>
      </c>
    </row>
    <row r="263" spans="1:5" x14ac:dyDescent="0.2">
      <c r="A263" t="str">
        <f t="shared" si="105"/>
        <v>Standar Teknis Sistem Penghubung Layanan</v>
      </c>
      <c r="B263" t="str">
        <f t="shared" si="106"/>
        <v>Keamanan Interoperabilitas</v>
      </c>
      <c r="C263" s="52" t="s">
        <v>517</v>
      </c>
      <c r="D263" s="50" t="s">
        <v>108</v>
      </c>
      <c r="E263" s="52">
        <f>COUNTIFS(Table2[Area],Table1[[#This Row],[Area]],Table2[Kriteria],Table1[[#This Row],[Kriteria]],Table2[Evaluasi Desain Kontrol],Table1[[#This Row],[Hasil Evaluasi]])</f>
        <v>0</v>
      </c>
    </row>
    <row r="264" spans="1:5" x14ac:dyDescent="0.2">
      <c r="A264" t="str">
        <f t="shared" si="105"/>
        <v>Standar Teknis Sistem Penghubung Layanan</v>
      </c>
      <c r="B264" t="str">
        <f t="shared" si="106"/>
        <v>Keamanan Interoperabilitas</v>
      </c>
      <c r="C264" s="52" t="str">
        <f t="shared" ref="C264:C265" si="109">C263</f>
        <v>Kesimpulan</v>
      </c>
      <c r="D264" s="114" t="s">
        <v>111</v>
      </c>
      <c r="E264" s="52">
        <f>COUNTIFS(Table2[Area],Table1[[#This Row],[Area]],Table2[Kriteria],Table1[[#This Row],[Kriteria]],Table2[Evaluasi Desain Kontrol],Table1[[#This Row],[Hasil Evaluasi]])</f>
        <v>0</v>
      </c>
    </row>
    <row r="265" spans="1:5" x14ac:dyDescent="0.2">
      <c r="A265" t="str">
        <f t="shared" si="105"/>
        <v>Standar Teknis Sistem Penghubung Layanan</v>
      </c>
      <c r="B265" t="str">
        <f t="shared" si="106"/>
        <v>Keamanan Interoperabilitas</v>
      </c>
      <c r="C265" s="52" t="str">
        <f t="shared" si="109"/>
        <v>Kesimpulan</v>
      </c>
      <c r="D265" s="50" t="s">
        <v>114</v>
      </c>
      <c r="E265" s="52">
        <f>COUNTIFS(Table2[Area],Table1[[#This Row],[Area]],Table2[Kriteria],Table1[[#This Row],[Kriteria]],Table2[Evaluasi Desain Kontrol],Table1[[#This Row],[Hasil Evaluasi]])</f>
        <v>0</v>
      </c>
    </row>
    <row r="266" spans="1:5" x14ac:dyDescent="0.2">
      <c r="A266" t="str">
        <f t="shared" si="105"/>
        <v>Standar Teknis Sistem Penghubung Layanan</v>
      </c>
      <c r="B266" s="50" t="s">
        <v>539</v>
      </c>
      <c r="C266" s="52" t="s">
        <v>514</v>
      </c>
      <c r="D266" s="50" t="s">
        <v>108</v>
      </c>
      <c r="E266" s="52">
        <f>COUNTIFS(Table2[Area],Table1[[#This Row],[Area]],Table2[Kriteria],Table1[[#This Row],[Kriteria]],Table2[Evaluasi Desain Kontrol],Table1[[#This Row],[Hasil Evaluasi]])</f>
        <v>0</v>
      </c>
    </row>
    <row r="267" spans="1:5" x14ac:dyDescent="0.2">
      <c r="A267" t="str">
        <f t="shared" si="105"/>
        <v>Standar Teknis Sistem Penghubung Layanan</v>
      </c>
      <c r="B267" t="str">
        <f t="shared" ref="B267:B276" si="110">B266</f>
        <v>Kontrol Sistem Integrasi</v>
      </c>
      <c r="C267" s="52" t="str">
        <f t="shared" ref="C267:C268" si="111">C266</f>
        <v>Evaluasi Desain Kontrol</v>
      </c>
      <c r="D267" s="50" t="s">
        <v>111</v>
      </c>
      <c r="E267" s="52">
        <f>COUNTIFS(Table2[Area],Table1[[#This Row],[Area]],Table2[Kriteria],Table1[[#This Row],[Kriteria]],Table2[Evaluasi Desain Kontrol],Table1[[#This Row],[Hasil Evaluasi]])</f>
        <v>0</v>
      </c>
    </row>
    <row r="268" spans="1:5" x14ac:dyDescent="0.2">
      <c r="A268" t="str">
        <f t="shared" si="105"/>
        <v>Standar Teknis Sistem Penghubung Layanan</v>
      </c>
      <c r="B268" t="str">
        <f t="shared" si="110"/>
        <v>Kontrol Sistem Integrasi</v>
      </c>
      <c r="C268" s="52" t="str">
        <f t="shared" si="111"/>
        <v>Evaluasi Desain Kontrol</v>
      </c>
      <c r="D268" s="50" t="s">
        <v>114</v>
      </c>
      <c r="E268" s="52">
        <f>COUNTIFS(Table2[Area],Table1[[#This Row],[Area]],Table2[Kriteria],Table1[[#This Row],[Kriteria]],Table2[Evaluasi Desain Kontrol],Table1[[#This Row],[Hasil Evaluasi]])</f>
        <v>0</v>
      </c>
    </row>
    <row r="269" spans="1:5" x14ac:dyDescent="0.2">
      <c r="A269" t="str">
        <f t="shared" si="105"/>
        <v>Standar Teknis Sistem Penghubung Layanan</v>
      </c>
      <c r="B269" t="str">
        <f t="shared" si="110"/>
        <v>Kontrol Sistem Integrasi</v>
      </c>
      <c r="C269" s="52" t="s">
        <v>515</v>
      </c>
      <c r="D269" s="50" t="s">
        <v>518</v>
      </c>
      <c r="E269" s="52">
        <f>COUNTIFS(Table2[Area],Table1[[#This Row],[Area]],Table2[Kriteria],Table1[[#This Row],[Kriteria]],Table2[Evaluasi Desain Kontrol],Table1[[#This Row],[Hasil Evaluasi]])</f>
        <v>0</v>
      </c>
    </row>
    <row r="270" spans="1:5" x14ac:dyDescent="0.2">
      <c r="A270" t="str">
        <f t="shared" si="105"/>
        <v>Standar Teknis Sistem Penghubung Layanan</v>
      </c>
      <c r="B270" t="str">
        <f t="shared" si="110"/>
        <v>Kontrol Sistem Integrasi</v>
      </c>
      <c r="C270" s="52" t="str">
        <f>C269</f>
        <v>Evaluasi Implementasi Kontrol</v>
      </c>
      <c r="D270" s="50" t="s">
        <v>519</v>
      </c>
      <c r="E270" s="52">
        <f>COUNTIFS(Table2[Area],Table1[[#This Row],[Area]],Table2[Kriteria],Table1[[#This Row],[Kriteria]],Table2[Evaluasi Desain Kontrol],Table1[[#This Row],[Hasil Evaluasi]])</f>
        <v>0</v>
      </c>
    </row>
    <row r="271" spans="1:5" x14ac:dyDescent="0.2">
      <c r="A271" t="str">
        <f t="shared" si="105"/>
        <v>Standar Teknis Sistem Penghubung Layanan</v>
      </c>
      <c r="B271" t="str">
        <f t="shared" si="110"/>
        <v>Kontrol Sistem Integrasi</v>
      </c>
      <c r="C271" s="52" t="s">
        <v>516</v>
      </c>
      <c r="D271" s="50" t="s">
        <v>110</v>
      </c>
      <c r="E271" s="52">
        <f>COUNTIFS(Table2[Area],Table1[[#This Row],[Area]],Table2[Kriteria],Table1[[#This Row],[Kriteria]],Table2[Evaluasi Desain Kontrol],Table1[[#This Row],[Hasil Evaluasi]])</f>
        <v>0</v>
      </c>
    </row>
    <row r="272" spans="1:5" x14ac:dyDescent="0.2">
      <c r="A272" t="str">
        <f t="shared" si="105"/>
        <v>Standar Teknis Sistem Penghubung Layanan</v>
      </c>
      <c r="B272" t="str">
        <f t="shared" si="110"/>
        <v>Kontrol Sistem Integrasi</v>
      </c>
      <c r="C272" s="52" t="str">
        <f t="shared" ref="C272:C273" si="112">C271</f>
        <v>Evaluasi Efektivitas Kontrol</v>
      </c>
      <c r="D272" s="50" t="s">
        <v>111</v>
      </c>
      <c r="E272" s="52">
        <f>COUNTIFS(Table2[Area],Table1[[#This Row],[Area]],Table2[Kriteria],Table1[[#This Row],[Kriteria]],Table2[Evaluasi Desain Kontrol],Table1[[#This Row],[Hasil Evaluasi]])</f>
        <v>0</v>
      </c>
    </row>
    <row r="273" spans="1:5" x14ac:dyDescent="0.2">
      <c r="A273" t="str">
        <f t="shared" si="105"/>
        <v>Standar Teknis Sistem Penghubung Layanan</v>
      </c>
      <c r="B273" t="str">
        <f t="shared" si="110"/>
        <v>Kontrol Sistem Integrasi</v>
      </c>
      <c r="C273" s="52" t="str">
        <f t="shared" si="112"/>
        <v>Evaluasi Efektivitas Kontrol</v>
      </c>
      <c r="D273" s="50" t="s">
        <v>520</v>
      </c>
      <c r="E273" s="52">
        <f>COUNTIFS(Table2[Area],Table1[[#This Row],[Area]],Table2[Kriteria],Table1[[#This Row],[Kriteria]],Table2[Evaluasi Desain Kontrol],Table1[[#This Row],[Hasil Evaluasi]])</f>
        <v>0</v>
      </c>
    </row>
    <row r="274" spans="1:5" x14ac:dyDescent="0.2">
      <c r="A274" t="str">
        <f t="shared" si="105"/>
        <v>Standar Teknis Sistem Penghubung Layanan</v>
      </c>
      <c r="B274" t="str">
        <f t="shared" si="110"/>
        <v>Kontrol Sistem Integrasi</v>
      </c>
      <c r="C274" s="52" t="s">
        <v>517</v>
      </c>
      <c r="D274" s="50" t="s">
        <v>108</v>
      </c>
      <c r="E274" s="52">
        <f>COUNTIFS(Table2[Area],Table1[[#This Row],[Area]],Table2[Kriteria],Table1[[#This Row],[Kriteria]],Table2[Evaluasi Desain Kontrol],Table1[[#This Row],[Hasil Evaluasi]])</f>
        <v>0</v>
      </c>
    </row>
    <row r="275" spans="1:5" x14ac:dyDescent="0.2">
      <c r="A275" t="str">
        <f t="shared" si="105"/>
        <v>Standar Teknis Sistem Penghubung Layanan</v>
      </c>
      <c r="B275" t="str">
        <f t="shared" si="110"/>
        <v>Kontrol Sistem Integrasi</v>
      </c>
      <c r="C275" s="52" t="str">
        <f t="shared" ref="C275:C276" si="113">C274</f>
        <v>Kesimpulan</v>
      </c>
      <c r="D275" s="114" t="s">
        <v>111</v>
      </c>
      <c r="E275" s="52">
        <f>COUNTIFS(Table2[Area],Table1[[#This Row],[Area]],Table2[Kriteria],Table1[[#This Row],[Kriteria]],Table2[Evaluasi Desain Kontrol],Table1[[#This Row],[Hasil Evaluasi]])</f>
        <v>0</v>
      </c>
    </row>
    <row r="276" spans="1:5" x14ac:dyDescent="0.2">
      <c r="A276" t="str">
        <f t="shared" si="105"/>
        <v>Standar Teknis Sistem Penghubung Layanan</v>
      </c>
      <c r="B276" t="str">
        <f t="shared" si="110"/>
        <v>Kontrol Sistem Integrasi</v>
      </c>
      <c r="C276" s="52" t="str">
        <f t="shared" si="113"/>
        <v>Kesimpulan</v>
      </c>
      <c r="D276" s="50" t="s">
        <v>114</v>
      </c>
      <c r="E276" s="52">
        <f>COUNTIFS(Table2[Area],Table1[[#This Row],[Area]],Table2[Kriteria],Table1[[#This Row],[Kriteria]],Table2[Evaluasi Desain Kontrol],Table1[[#This Row],[Hasil Evaluasi]])</f>
        <v>0</v>
      </c>
    </row>
    <row r="277" spans="1:5" x14ac:dyDescent="0.2">
      <c r="A277" t="str">
        <f t="shared" si="105"/>
        <v>Standar Teknis Sistem Penghubung Layanan</v>
      </c>
      <c r="B277" s="50" t="s">
        <v>540</v>
      </c>
      <c r="C277" s="52" t="s">
        <v>514</v>
      </c>
      <c r="D277" s="50" t="s">
        <v>108</v>
      </c>
      <c r="E277" s="52">
        <f>COUNTIFS(Table2[Area],Table1[[#This Row],[Area]],Table2[Kriteria],Table1[[#This Row],[Kriteria]],Table2[Evaluasi Desain Kontrol],Table1[[#This Row],[Hasil Evaluasi]])</f>
        <v>0</v>
      </c>
    </row>
    <row r="278" spans="1:5" x14ac:dyDescent="0.2">
      <c r="A278" t="str">
        <f t="shared" si="105"/>
        <v>Standar Teknis Sistem Penghubung Layanan</v>
      </c>
      <c r="B278" t="str">
        <f t="shared" ref="B278:B287" si="114">B277</f>
        <v>Kontrol Perangkat Integrator</v>
      </c>
      <c r="C278" s="52" t="str">
        <f t="shared" ref="C278:C279" si="115">C277</f>
        <v>Evaluasi Desain Kontrol</v>
      </c>
      <c r="D278" s="50" t="s">
        <v>111</v>
      </c>
      <c r="E278" s="52">
        <f>COUNTIFS(Table2[Area],Table1[[#This Row],[Area]],Table2[Kriteria],Table1[[#This Row],[Kriteria]],Table2[Evaluasi Desain Kontrol],Table1[[#This Row],[Hasil Evaluasi]])</f>
        <v>0</v>
      </c>
    </row>
    <row r="279" spans="1:5" x14ac:dyDescent="0.2">
      <c r="A279" t="str">
        <f t="shared" si="105"/>
        <v>Standar Teknis Sistem Penghubung Layanan</v>
      </c>
      <c r="B279" t="str">
        <f t="shared" si="114"/>
        <v>Kontrol Perangkat Integrator</v>
      </c>
      <c r="C279" s="52" t="str">
        <f t="shared" si="115"/>
        <v>Evaluasi Desain Kontrol</v>
      </c>
      <c r="D279" s="50" t="s">
        <v>114</v>
      </c>
      <c r="E279" s="52">
        <f>COUNTIFS(Table2[Area],Table1[[#This Row],[Area]],Table2[Kriteria],Table1[[#This Row],[Kriteria]],Table2[Evaluasi Desain Kontrol],Table1[[#This Row],[Hasil Evaluasi]])</f>
        <v>0</v>
      </c>
    </row>
    <row r="280" spans="1:5" x14ac:dyDescent="0.2">
      <c r="A280" t="str">
        <f t="shared" si="105"/>
        <v>Standar Teknis Sistem Penghubung Layanan</v>
      </c>
      <c r="B280" t="str">
        <f t="shared" si="114"/>
        <v>Kontrol Perangkat Integrator</v>
      </c>
      <c r="C280" s="52" t="s">
        <v>515</v>
      </c>
      <c r="D280" s="50" t="s">
        <v>518</v>
      </c>
      <c r="E280" s="52">
        <f>COUNTIFS(Table2[Area],Table1[[#This Row],[Area]],Table2[Kriteria],Table1[[#This Row],[Kriteria]],Table2[Evaluasi Desain Kontrol],Table1[[#This Row],[Hasil Evaluasi]])</f>
        <v>0</v>
      </c>
    </row>
    <row r="281" spans="1:5" x14ac:dyDescent="0.2">
      <c r="A281" t="str">
        <f t="shared" si="105"/>
        <v>Standar Teknis Sistem Penghubung Layanan</v>
      </c>
      <c r="B281" t="str">
        <f t="shared" si="114"/>
        <v>Kontrol Perangkat Integrator</v>
      </c>
      <c r="C281" s="52" t="str">
        <f>C280</f>
        <v>Evaluasi Implementasi Kontrol</v>
      </c>
      <c r="D281" s="50" t="s">
        <v>519</v>
      </c>
      <c r="E281" s="52">
        <f>COUNTIFS(Table2[Area],Table1[[#This Row],[Area]],Table2[Kriteria],Table1[[#This Row],[Kriteria]],Table2[Evaluasi Desain Kontrol],Table1[[#This Row],[Hasil Evaluasi]])</f>
        <v>0</v>
      </c>
    </row>
    <row r="282" spans="1:5" x14ac:dyDescent="0.2">
      <c r="A282" t="str">
        <f t="shared" si="105"/>
        <v>Standar Teknis Sistem Penghubung Layanan</v>
      </c>
      <c r="B282" t="str">
        <f t="shared" si="114"/>
        <v>Kontrol Perangkat Integrator</v>
      </c>
      <c r="C282" s="52" t="s">
        <v>516</v>
      </c>
      <c r="D282" s="50" t="s">
        <v>110</v>
      </c>
      <c r="E282" s="52">
        <f>COUNTIFS(Table2[Area],Table1[[#This Row],[Area]],Table2[Kriteria],Table1[[#This Row],[Kriteria]],Table2[Evaluasi Desain Kontrol],Table1[[#This Row],[Hasil Evaluasi]])</f>
        <v>0</v>
      </c>
    </row>
    <row r="283" spans="1:5" x14ac:dyDescent="0.2">
      <c r="A283" t="str">
        <f t="shared" si="105"/>
        <v>Standar Teknis Sistem Penghubung Layanan</v>
      </c>
      <c r="B283" t="str">
        <f t="shared" si="114"/>
        <v>Kontrol Perangkat Integrator</v>
      </c>
      <c r="C283" s="52" t="str">
        <f t="shared" ref="C283:C284" si="116">C282</f>
        <v>Evaluasi Efektivitas Kontrol</v>
      </c>
      <c r="D283" s="50" t="s">
        <v>111</v>
      </c>
      <c r="E283" s="52">
        <f>COUNTIFS(Table2[Area],Table1[[#This Row],[Area]],Table2[Kriteria],Table1[[#This Row],[Kriteria]],Table2[Evaluasi Desain Kontrol],Table1[[#This Row],[Hasil Evaluasi]])</f>
        <v>0</v>
      </c>
    </row>
    <row r="284" spans="1:5" x14ac:dyDescent="0.2">
      <c r="A284" t="str">
        <f t="shared" si="105"/>
        <v>Standar Teknis Sistem Penghubung Layanan</v>
      </c>
      <c r="B284" t="str">
        <f t="shared" si="114"/>
        <v>Kontrol Perangkat Integrator</v>
      </c>
      <c r="C284" s="52" t="str">
        <f t="shared" si="116"/>
        <v>Evaluasi Efektivitas Kontrol</v>
      </c>
      <c r="D284" s="50" t="s">
        <v>520</v>
      </c>
      <c r="E284" s="52">
        <f>COUNTIFS(Table2[Area],Table1[[#This Row],[Area]],Table2[Kriteria],Table1[[#This Row],[Kriteria]],Table2[Evaluasi Desain Kontrol],Table1[[#This Row],[Hasil Evaluasi]])</f>
        <v>0</v>
      </c>
    </row>
    <row r="285" spans="1:5" x14ac:dyDescent="0.2">
      <c r="A285" t="str">
        <f t="shared" si="105"/>
        <v>Standar Teknis Sistem Penghubung Layanan</v>
      </c>
      <c r="B285" t="str">
        <f t="shared" si="114"/>
        <v>Kontrol Perangkat Integrator</v>
      </c>
      <c r="C285" s="52" t="s">
        <v>517</v>
      </c>
      <c r="D285" s="50" t="s">
        <v>108</v>
      </c>
      <c r="E285" s="52">
        <f>COUNTIFS(Table2[Area],Table1[[#This Row],[Area]],Table2[Kriteria],Table1[[#This Row],[Kriteria]],Table2[Evaluasi Desain Kontrol],Table1[[#This Row],[Hasil Evaluasi]])</f>
        <v>0</v>
      </c>
    </row>
    <row r="286" spans="1:5" x14ac:dyDescent="0.2">
      <c r="A286" t="str">
        <f t="shared" si="105"/>
        <v>Standar Teknis Sistem Penghubung Layanan</v>
      </c>
      <c r="B286" t="str">
        <f t="shared" si="114"/>
        <v>Kontrol Perangkat Integrator</v>
      </c>
      <c r="C286" s="52" t="str">
        <f t="shared" ref="C286:C287" si="117">C285</f>
        <v>Kesimpulan</v>
      </c>
      <c r="D286" s="114" t="s">
        <v>111</v>
      </c>
      <c r="E286" s="52">
        <f>COUNTIFS(Table2[Area],Table1[[#This Row],[Area]],Table2[Kriteria],Table1[[#This Row],[Kriteria]],Table2[Evaluasi Desain Kontrol],Table1[[#This Row],[Hasil Evaluasi]])</f>
        <v>0</v>
      </c>
    </row>
    <row r="287" spans="1:5" x14ac:dyDescent="0.2">
      <c r="A287" t="str">
        <f t="shared" si="105"/>
        <v>Standar Teknis Sistem Penghubung Layanan</v>
      </c>
      <c r="B287" t="str">
        <f t="shared" si="114"/>
        <v>Kontrol Perangkat Integrator</v>
      </c>
      <c r="C287" s="52" t="str">
        <f t="shared" si="117"/>
        <v>Kesimpulan</v>
      </c>
      <c r="D287" s="50" t="s">
        <v>114</v>
      </c>
      <c r="E287" s="52">
        <f>COUNTIFS(Table2[Area],Table1[[#This Row],[Area]],Table2[Kriteria],Table1[[#This Row],[Kriteria]],Table2[Evaluasi Desain Kontrol],Table1[[#This Row],[Hasil Evaluasi]])</f>
        <v>0</v>
      </c>
    </row>
    <row r="288" spans="1:5" x14ac:dyDescent="0.2">
      <c r="A288" t="str">
        <f t="shared" si="105"/>
        <v>Standar Teknis Sistem Penghubung Layanan</v>
      </c>
      <c r="B288" s="50" t="s">
        <v>217</v>
      </c>
      <c r="C288" s="52" t="s">
        <v>514</v>
      </c>
      <c r="D288" s="50" t="s">
        <v>108</v>
      </c>
      <c r="E288" s="52">
        <f>COUNTIFS(Table2[Area],Table1[[#This Row],[Area]],Table2[Kriteria],Table1[[#This Row],[Kriteria]],Table2[Evaluasi Desain Kontrol],Table1[[#This Row],[Hasil Evaluasi]])</f>
        <v>0</v>
      </c>
    </row>
    <row r="289" spans="1:5" x14ac:dyDescent="0.2">
      <c r="A289" t="str">
        <f t="shared" si="105"/>
        <v>Standar Teknis Sistem Penghubung Layanan</v>
      </c>
      <c r="B289" t="str">
        <f t="shared" ref="B289:B298" si="118">B288</f>
        <v>Keamanan API dan Web Service</v>
      </c>
      <c r="C289" s="52" t="str">
        <f t="shared" ref="C289:C290" si="119">C288</f>
        <v>Evaluasi Desain Kontrol</v>
      </c>
      <c r="D289" s="50" t="s">
        <v>111</v>
      </c>
      <c r="E289" s="52">
        <f>COUNTIFS(Table2[Area],Table1[[#This Row],[Area]],Table2[Kriteria],Table1[[#This Row],[Kriteria]],Table2[Evaluasi Desain Kontrol],Table1[[#This Row],[Hasil Evaluasi]])</f>
        <v>0</v>
      </c>
    </row>
    <row r="290" spans="1:5" x14ac:dyDescent="0.2">
      <c r="A290" t="str">
        <f t="shared" si="105"/>
        <v>Standar Teknis Sistem Penghubung Layanan</v>
      </c>
      <c r="B290" t="str">
        <f t="shared" si="118"/>
        <v>Keamanan API dan Web Service</v>
      </c>
      <c r="C290" s="52" t="str">
        <f t="shared" si="119"/>
        <v>Evaluasi Desain Kontrol</v>
      </c>
      <c r="D290" s="50" t="s">
        <v>114</v>
      </c>
      <c r="E290" s="52">
        <f>COUNTIFS(Table2[Area],Table1[[#This Row],[Area]],Table2[Kriteria],Table1[[#This Row],[Kriteria]],Table2[Evaluasi Desain Kontrol],Table1[[#This Row],[Hasil Evaluasi]])</f>
        <v>0</v>
      </c>
    </row>
    <row r="291" spans="1:5" x14ac:dyDescent="0.2">
      <c r="A291" t="str">
        <f t="shared" si="105"/>
        <v>Standar Teknis Sistem Penghubung Layanan</v>
      </c>
      <c r="B291" t="str">
        <f t="shared" si="118"/>
        <v>Keamanan API dan Web Service</v>
      </c>
      <c r="C291" s="52" t="s">
        <v>515</v>
      </c>
      <c r="D291" s="50" t="s">
        <v>518</v>
      </c>
      <c r="E291" s="52">
        <f>COUNTIFS(Table2[Area],Table1[[#This Row],[Area]],Table2[Kriteria],Table1[[#This Row],[Kriteria]],Table2[Evaluasi Desain Kontrol],Table1[[#This Row],[Hasil Evaluasi]])</f>
        <v>0</v>
      </c>
    </row>
    <row r="292" spans="1:5" x14ac:dyDescent="0.2">
      <c r="A292" t="str">
        <f t="shared" si="105"/>
        <v>Standar Teknis Sistem Penghubung Layanan</v>
      </c>
      <c r="B292" t="str">
        <f t="shared" si="118"/>
        <v>Keamanan API dan Web Service</v>
      </c>
      <c r="C292" s="52" t="str">
        <f>C291</f>
        <v>Evaluasi Implementasi Kontrol</v>
      </c>
      <c r="D292" s="50" t="s">
        <v>519</v>
      </c>
      <c r="E292" s="52">
        <f>COUNTIFS(Table2[Area],Table1[[#This Row],[Area]],Table2[Kriteria],Table1[[#This Row],[Kriteria]],Table2[Evaluasi Desain Kontrol],Table1[[#This Row],[Hasil Evaluasi]])</f>
        <v>0</v>
      </c>
    </row>
    <row r="293" spans="1:5" x14ac:dyDescent="0.2">
      <c r="A293" t="str">
        <f t="shared" si="105"/>
        <v>Standar Teknis Sistem Penghubung Layanan</v>
      </c>
      <c r="B293" t="str">
        <f t="shared" si="118"/>
        <v>Keamanan API dan Web Service</v>
      </c>
      <c r="C293" s="52" t="s">
        <v>516</v>
      </c>
      <c r="D293" s="50" t="s">
        <v>110</v>
      </c>
      <c r="E293" s="52">
        <f>COUNTIFS(Table2[Area],Table1[[#This Row],[Area]],Table2[Kriteria],Table1[[#This Row],[Kriteria]],Table2[Evaluasi Desain Kontrol],Table1[[#This Row],[Hasil Evaluasi]])</f>
        <v>0</v>
      </c>
    </row>
    <row r="294" spans="1:5" x14ac:dyDescent="0.2">
      <c r="A294" t="str">
        <f t="shared" si="105"/>
        <v>Standar Teknis Sistem Penghubung Layanan</v>
      </c>
      <c r="B294" t="str">
        <f t="shared" si="118"/>
        <v>Keamanan API dan Web Service</v>
      </c>
      <c r="C294" s="52" t="str">
        <f t="shared" ref="C294:C295" si="120">C293</f>
        <v>Evaluasi Efektivitas Kontrol</v>
      </c>
      <c r="D294" s="50" t="s">
        <v>111</v>
      </c>
      <c r="E294" s="52">
        <f>COUNTIFS(Table2[Area],Table1[[#This Row],[Area]],Table2[Kriteria],Table1[[#This Row],[Kriteria]],Table2[Evaluasi Desain Kontrol],Table1[[#This Row],[Hasil Evaluasi]])</f>
        <v>0</v>
      </c>
    </row>
    <row r="295" spans="1:5" x14ac:dyDescent="0.2">
      <c r="A295" t="str">
        <f t="shared" si="105"/>
        <v>Standar Teknis Sistem Penghubung Layanan</v>
      </c>
      <c r="B295" t="str">
        <f t="shared" si="118"/>
        <v>Keamanan API dan Web Service</v>
      </c>
      <c r="C295" s="52" t="str">
        <f t="shared" si="120"/>
        <v>Evaluasi Efektivitas Kontrol</v>
      </c>
      <c r="D295" s="50" t="s">
        <v>520</v>
      </c>
      <c r="E295" s="52">
        <f>COUNTIFS(Table2[Area],Table1[[#This Row],[Area]],Table2[Kriteria],Table1[[#This Row],[Kriteria]],Table2[Evaluasi Desain Kontrol],Table1[[#This Row],[Hasil Evaluasi]])</f>
        <v>0</v>
      </c>
    </row>
    <row r="296" spans="1:5" x14ac:dyDescent="0.2">
      <c r="A296" t="str">
        <f t="shared" si="105"/>
        <v>Standar Teknis Sistem Penghubung Layanan</v>
      </c>
      <c r="B296" t="str">
        <f t="shared" si="118"/>
        <v>Keamanan API dan Web Service</v>
      </c>
      <c r="C296" s="52" t="s">
        <v>517</v>
      </c>
      <c r="D296" s="50" t="s">
        <v>108</v>
      </c>
      <c r="E296" s="52">
        <f>COUNTIFS(Table2[Area],Table1[[#This Row],[Area]],Table2[Kriteria],Table1[[#This Row],[Kriteria]],Table2[Evaluasi Desain Kontrol],Table1[[#This Row],[Hasil Evaluasi]])</f>
        <v>0</v>
      </c>
    </row>
    <row r="297" spans="1:5" x14ac:dyDescent="0.2">
      <c r="A297" t="str">
        <f t="shared" si="105"/>
        <v>Standar Teknis Sistem Penghubung Layanan</v>
      </c>
      <c r="B297" t="str">
        <f t="shared" si="118"/>
        <v>Keamanan API dan Web Service</v>
      </c>
      <c r="C297" s="52" t="str">
        <f t="shared" ref="C297:C298" si="121">C296</f>
        <v>Kesimpulan</v>
      </c>
      <c r="D297" s="114" t="s">
        <v>111</v>
      </c>
      <c r="E297" s="52">
        <f>COUNTIFS(Table2[Area],Table1[[#This Row],[Area]],Table2[Kriteria],Table1[[#This Row],[Kriteria]],Table2[Evaluasi Desain Kontrol],Table1[[#This Row],[Hasil Evaluasi]])</f>
        <v>0</v>
      </c>
    </row>
    <row r="298" spans="1:5" x14ac:dyDescent="0.2">
      <c r="A298" t="str">
        <f t="shared" si="105"/>
        <v>Standar Teknis Sistem Penghubung Layanan</v>
      </c>
      <c r="B298" t="str">
        <f t="shared" si="118"/>
        <v>Keamanan API dan Web Service</v>
      </c>
      <c r="C298" s="52" t="str">
        <f t="shared" si="121"/>
        <v>Kesimpulan</v>
      </c>
      <c r="D298" s="50" t="s">
        <v>114</v>
      </c>
      <c r="E298" s="52">
        <f>COUNTIFS(Table2[Area],Table1[[#This Row],[Area]],Table2[Kriteria],Table1[[#This Row],[Kriteria]],Table2[Evaluasi Desain Kontrol],Table1[[#This Row],[Hasil Evaluasi]])</f>
        <v>0</v>
      </c>
    </row>
    <row r="299" spans="1:5" x14ac:dyDescent="0.2">
      <c r="A299" t="str">
        <f t="shared" si="105"/>
        <v>Standar Teknis Sistem Penghubung Layanan</v>
      </c>
      <c r="B299" s="50" t="s">
        <v>541</v>
      </c>
      <c r="C299" s="52" t="s">
        <v>514</v>
      </c>
      <c r="D299" s="50" t="s">
        <v>108</v>
      </c>
      <c r="E299" s="52">
        <f>COUNTIFS(Table2[Area],Table1[[#This Row],[Area]],Table2[Kriteria],Table1[[#This Row],[Kriteria]],Table2[Evaluasi Desain Kontrol],Table1[[#This Row],[Hasil Evaluasi]])</f>
        <v>0</v>
      </c>
    </row>
    <row r="300" spans="1:5" x14ac:dyDescent="0.2">
      <c r="A300" t="str">
        <f t="shared" si="105"/>
        <v>Standar Teknis Sistem Penghubung Layanan</v>
      </c>
      <c r="B300" t="str">
        <f t="shared" ref="B300:B309" si="122">B299</f>
        <v>Keamanan Mingrasi Data</v>
      </c>
      <c r="C300" s="52" t="str">
        <f t="shared" ref="C300:C301" si="123">C299</f>
        <v>Evaluasi Desain Kontrol</v>
      </c>
      <c r="D300" s="50" t="s">
        <v>111</v>
      </c>
      <c r="E300" s="52">
        <f>COUNTIFS(Table2[Area],Table1[[#This Row],[Area]],Table2[Kriteria],Table1[[#This Row],[Kriteria]],Table2[Evaluasi Desain Kontrol],Table1[[#This Row],[Hasil Evaluasi]])</f>
        <v>0</v>
      </c>
    </row>
    <row r="301" spans="1:5" x14ac:dyDescent="0.2">
      <c r="A301" t="str">
        <f t="shared" si="105"/>
        <v>Standar Teknis Sistem Penghubung Layanan</v>
      </c>
      <c r="B301" t="str">
        <f t="shared" si="122"/>
        <v>Keamanan Mingrasi Data</v>
      </c>
      <c r="C301" s="52" t="str">
        <f t="shared" si="123"/>
        <v>Evaluasi Desain Kontrol</v>
      </c>
      <c r="D301" s="50" t="s">
        <v>114</v>
      </c>
      <c r="E301" s="52">
        <f>COUNTIFS(Table2[Area],Table1[[#This Row],[Area]],Table2[Kriteria],Table1[[#This Row],[Kriteria]],Table2[Evaluasi Desain Kontrol],Table1[[#This Row],[Hasil Evaluasi]])</f>
        <v>0</v>
      </c>
    </row>
    <row r="302" spans="1:5" x14ac:dyDescent="0.2">
      <c r="A302" t="str">
        <f t="shared" si="105"/>
        <v>Standar Teknis Sistem Penghubung Layanan</v>
      </c>
      <c r="B302" t="str">
        <f t="shared" si="122"/>
        <v>Keamanan Mingrasi Data</v>
      </c>
      <c r="C302" s="52" t="s">
        <v>515</v>
      </c>
      <c r="D302" s="50" t="s">
        <v>518</v>
      </c>
      <c r="E302" s="52">
        <f>COUNTIFS(Table2[Area],Table1[[#This Row],[Area]],Table2[Kriteria],Table1[[#This Row],[Kriteria]],Table2[Evaluasi Desain Kontrol],Table1[[#This Row],[Hasil Evaluasi]])</f>
        <v>0</v>
      </c>
    </row>
    <row r="303" spans="1:5" x14ac:dyDescent="0.2">
      <c r="A303" t="str">
        <f t="shared" si="105"/>
        <v>Standar Teknis Sistem Penghubung Layanan</v>
      </c>
      <c r="B303" t="str">
        <f t="shared" si="122"/>
        <v>Keamanan Mingrasi Data</v>
      </c>
      <c r="C303" s="52" t="str">
        <f>C302</f>
        <v>Evaluasi Implementasi Kontrol</v>
      </c>
      <c r="D303" s="50" t="s">
        <v>519</v>
      </c>
      <c r="E303" s="52">
        <f>COUNTIFS(Table2[Area],Table1[[#This Row],[Area]],Table2[Kriteria],Table1[[#This Row],[Kriteria]],Table2[Evaluasi Desain Kontrol],Table1[[#This Row],[Hasil Evaluasi]])</f>
        <v>0</v>
      </c>
    </row>
    <row r="304" spans="1:5" x14ac:dyDescent="0.2">
      <c r="A304" t="str">
        <f t="shared" si="105"/>
        <v>Standar Teknis Sistem Penghubung Layanan</v>
      </c>
      <c r="B304" t="str">
        <f t="shared" si="122"/>
        <v>Keamanan Mingrasi Data</v>
      </c>
      <c r="C304" s="52" t="s">
        <v>516</v>
      </c>
      <c r="D304" s="50" t="s">
        <v>110</v>
      </c>
      <c r="E304" s="52">
        <f>COUNTIFS(Table2[Area],Table1[[#This Row],[Area]],Table2[Kriteria],Table1[[#This Row],[Kriteria]],Table2[Evaluasi Desain Kontrol],Table1[[#This Row],[Hasil Evaluasi]])</f>
        <v>0</v>
      </c>
    </row>
    <row r="305" spans="1:5" x14ac:dyDescent="0.2">
      <c r="A305" t="str">
        <f t="shared" si="105"/>
        <v>Standar Teknis Sistem Penghubung Layanan</v>
      </c>
      <c r="B305" t="str">
        <f t="shared" si="122"/>
        <v>Keamanan Mingrasi Data</v>
      </c>
      <c r="C305" s="52" t="str">
        <f t="shared" ref="C305:C306" si="124">C304</f>
        <v>Evaluasi Efektivitas Kontrol</v>
      </c>
      <c r="D305" s="50" t="s">
        <v>111</v>
      </c>
      <c r="E305" s="52">
        <f>COUNTIFS(Table2[Area],Table1[[#This Row],[Area]],Table2[Kriteria],Table1[[#This Row],[Kriteria]],Table2[Evaluasi Desain Kontrol],Table1[[#This Row],[Hasil Evaluasi]])</f>
        <v>0</v>
      </c>
    </row>
    <row r="306" spans="1:5" x14ac:dyDescent="0.2">
      <c r="A306" t="str">
        <f t="shared" si="105"/>
        <v>Standar Teknis Sistem Penghubung Layanan</v>
      </c>
      <c r="B306" t="str">
        <f t="shared" si="122"/>
        <v>Keamanan Mingrasi Data</v>
      </c>
      <c r="C306" s="52" t="str">
        <f t="shared" si="124"/>
        <v>Evaluasi Efektivitas Kontrol</v>
      </c>
      <c r="D306" s="50" t="s">
        <v>520</v>
      </c>
      <c r="E306" s="52">
        <f>COUNTIFS(Table2[Area],Table1[[#This Row],[Area]],Table2[Kriteria],Table1[[#This Row],[Kriteria]],Table2[Evaluasi Desain Kontrol],Table1[[#This Row],[Hasil Evaluasi]])</f>
        <v>0</v>
      </c>
    </row>
    <row r="307" spans="1:5" x14ac:dyDescent="0.2">
      <c r="A307" t="str">
        <f t="shared" si="105"/>
        <v>Standar Teknis Sistem Penghubung Layanan</v>
      </c>
      <c r="B307" t="str">
        <f t="shared" si="122"/>
        <v>Keamanan Mingrasi Data</v>
      </c>
      <c r="C307" s="52" t="s">
        <v>517</v>
      </c>
      <c r="D307" s="50" t="s">
        <v>108</v>
      </c>
      <c r="E307" s="52">
        <f>COUNTIFS(Table2[Area],Table1[[#This Row],[Area]],Table2[Kriteria],Table1[[#This Row],[Kriteria]],Table2[Evaluasi Desain Kontrol],Table1[[#This Row],[Hasil Evaluasi]])</f>
        <v>0</v>
      </c>
    </row>
    <row r="308" spans="1:5" x14ac:dyDescent="0.2">
      <c r="A308" t="str">
        <f t="shared" si="105"/>
        <v>Standar Teknis Sistem Penghubung Layanan</v>
      </c>
      <c r="B308" t="str">
        <f t="shared" si="122"/>
        <v>Keamanan Mingrasi Data</v>
      </c>
      <c r="C308" s="52" t="str">
        <f t="shared" ref="C308:C309" si="125">C307</f>
        <v>Kesimpulan</v>
      </c>
      <c r="D308" s="114" t="s">
        <v>111</v>
      </c>
      <c r="E308" s="52">
        <f>COUNTIFS(Table2[Area],Table1[[#This Row],[Area]],Table2[Kriteria],Table1[[#This Row],[Kriteria]],Table2[Evaluasi Desain Kontrol],Table1[[#This Row],[Hasil Evaluasi]])</f>
        <v>0</v>
      </c>
    </row>
    <row r="309" spans="1:5" x14ac:dyDescent="0.2">
      <c r="A309" t="str">
        <f t="shared" si="105"/>
        <v>Standar Teknis Sistem Penghubung Layanan</v>
      </c>
      <c r="B309" t="str">
        <f t="shared" si="122"/>
        <v>Keamanan Mingrasi Data</v>
      </c>
      <c r="C309" s="52" t="str">
        <f t="shared" si="125"/>
        <v>Kesimpulan</v>
      </c>
      <c r="D309" s="50" t="s">
        <v>114</v>
      </c>
      <c r="E309" s="52">
        <f>COUNTIFS(Table2[Area],Table1[[#This Row],[Area]],Table2[Kriteria],Table1[[#This Row],[Kriteria]],Table2[Evaluasi Desain Kontrol],Table1[[#This Row],[Hasil Evaluasi]])</f>
        <v>0</v>
      </c>
    </row>
    <row r="310" spans="1:5" x14ac:dyDescent="0.2">
      <c r="A310" s="50" t="s">
        <v>542</v>
      </c>
      <c r="B310" s="50" t="s">
        <v>543</v>
      </c>
      <c r="C310" s="52" t="s">
        <v>514</v>
      </c>
      <c r="D310" s="50" t="s">
        <v>108</v>
      </c>
      <c r="E310" s="52">
        <f>COUNTIFS(Table2[Area],Table1[[#This Row],[Area]],Table2[Kriteria],Table1[[#This Row],[Kriteria]],Table2[Evaluasi Desain Kontrol],Table1[[#This Row],[Hasil Evaluasi]])</f>
        <v>0</v>
      </c>
    </row>
    <row r="311" spans="1:5" x14ac:dyDescent="0.2">
      <c r="A311" t="str">
        <f t="shared" ref="A311:A374" si="126">A310</f>
        <v>Standar Teknis Jaringan Intra</v>
      </c>
      <c r="B311" t="str">
        <f t="shared" ref="B311:B320" si="127">B310</f>
        <v>Aspek Administrasi Keamanan Jaringan Intra</v>
      </c>
      <c r="C311" s="52" t="str">
        <f t="shared" ref="C311:C312" si="128">C310</f>
        <v>Evaluasi Desain Kontrol</v>
      </c>
      <c r="D311" s="50" t="s">
        <v>111</v>
      </c>
      <c r="E311" s="52">
        <f>COUNTIFS(Table2[Area],Table1[[#This Row],[Area]],Table2[Kriteria],Table1[[#This Row],[Kriteria]],Table2[Evaluasi Desain Kontrol],Table1[[#This Row],[Hasil Evaluasi]])</f>
        <v>0</v>
      </c>
    </row>
    <row r="312" spans="1:5" x14ac:dyDescent="0.2">
      <c r="A312" t="str">
        <f t="shared" si="126"/>
        <v>Standar Teknis Jaringan Intra</v>
      </c>
      <c r="B312" t="str">
        <f t="shared" si="127"/>
        <v>Aspek Administrasi Keamanan Jaringan Intra</v>
      </c>
      <c r="C312" s="52" t="str">
        <f t="shared" si="128"/>
        <v>Evaluasi Desain Kontrol</v>
      </c>
      <c r="D312" s="50" t="s">
        <v>114</v>
      </c>
      <c r="E312" s="52">
        <f>COUNTIFS(Table2[Area],Table1[[#This Row],[Area]],Table2[Kriteria],Table1[[#This Row],[Kriteria]],Table2[Evaluasi Desain Kontrol],Table1[[#This Row],[Hasil Evaluasi]])</f>
        <v>0</v>
      </c>
    </row>
    <row r="313" spans="1:5" x14ac:dyDescent="0.2">
      <c r="A313" t="str">
        <f t="shared" si="126"/>
        <v>Standar Teknis Jaringan Intra</v>
      </c>
      <c r="B313" t="str">
        <f t="shared" si="127"/>
        <v>Aspek Administrasi Keamanan Jaringan Intra</v>
      </c>
      <c r="C313" s="52" t="s">
        <v>515</v>
      </c>
      <c r="D313" s="50" t="s">
        <v>518</v>
      </c>
      <c r="E313" s="52">
        <f>COUNTIFS(Table2[Area],Table1[[#This Row],[Area]],Table2[Kriteria],Table1[[#This Row],[Kriteria]],Table2[Evaluasi Desain Kontrol],Table1[[#This Row],[Hasil Evaluasi]])</f>
        <v>0</v>
      </c>
    </row>
    <row r="314" spans="1:5" x14ac:dyDescent="0.2">
      <c r="A314" t="str">
        <f t="shared" si="126"/>
        <v>Standar Teknis Jaringan Intra</v>
      </c>
      <c r="B314" t="str">
        <f t="shared" si="127"/>
        <v>Aspek Administrasi Keamanan Jaringan Intra</v>
      </c>
      <c r="C314" s="52" t="str">
        <f>C313</f>
        <v>Evaluasi Implementasi Kontrol</v>
      </c>
      <c r="D314" s="50" t="s">
        <v>519</v>
      </c>
      <c r="E314" s="52">
        <f>COUNTIFS(Table2[Area],Table1[[#This Row],[Area]],Table2[Kriteria],Table1[[#This Row],[Kriteria]],Table2[Evaluasi Desain Kontrol],Table1[[#This Row],[Hasil Evaluasi]])</f>
        <v>0</v>
      </c>
    </row>
    <row r="315" spans="1:5" x14ac:dyDescent="0.2">
      <c r="A315" t="str">
        <f t="shared" si="126"/>
        <v>Standar Teknis Jaringan Intra</v>
      </c>
      <c r="B315" t="str">
        <f t="shared" si="127"/>
        <v>Aspek Administrasi Keamanan Jaringan Intra</v>
      </c>
      <c r="C315" s="52" t="s">
        <v>516</v>
      </c>
      <c r="D315" s="50" t="s">
        <v>110</v>
      </c>
      <c r="E315" s="52">
        <f>COUNTIFS(Table2[Area],Table1[[#This Row],[Area]],Table2[Kriteria],Table1[[#This Row],[Kriteria]],Table2[Evaluasi Desain Kontrol],Table1[[#This Row],[Hasil Evaluasi]])</f>
        <v>0</v>
      </c>
    </row>
    <row r="316" spans="1:5" x14ac:dyDescent="0.2">
      <c r="A316" t="str">
        <f t="shared" si="126"/>
        <v>Standar Teknis Jaringan Intra</v>
      </c>
      <c r="B316" t="str">
        <f t="shared" si="127"/>
        <v>Aspek Administrasi Keamanan Jaringan Intra</v>
      </c>
      <c r="C316" s="52" t="str">
        <f t="shared" ref="C316:C317" si="129">C315</f>
        <v>Evaluasi Efektivitas Kontrol</v>
      </c>
      <c r="D316" s="50" t="s">
        <v>111</v>
      </c>
      <c r="E316" s="52">
        <f>COUNTIFS(Table2[Area],Table1[[#This Row],[Area]],Table2[Kriteria],Table1[[#This Row],[Kriteria]],Table2[Evaluasi Desain Kontrol],Table1[[#This Row],[Hasil Evaluasi]])</f>
        <v>0</v>
      </c>
    </row>
    <row r="317" spans="1:5" x14ac:dyDescent="0.2">
      <c r="A317" t="str">
        <f t="shared" si="126"/>
        <v>Standar Teknis Jaringan Intra</v>
      </c>
      <c r="B317" t="str">
        <f t="shared" si="127"/>
        <v>Aspek Administrasi Keamanan Jaringan Intra</v>
      </c>
      <c r="C317" s="52" t="str">
        <f t="shared" si="129"/>
        <v>Evaluasi Efektivitas Kontrol</v>
      </c>
      <c r="D317" s="50" t="s">
        <v>520</v>
      </c>
      <c r="E317" s="52">
        <f>COUNTIFS(Table2[Area],Table1[[#This Row],[Area]],Table2[Kriteria],Table1[[#This Row],[Kriteria]],Table2[Evaluasi Desain Kontrol],Table1[[#This Row],[Hasil Evaluasi]])</f>
        <v>0</v>
      </c>
    </row>
    <row r="318" spans="1:5" x14ac:dyDescent="0.2">
      <c r="A318" t="str">
        <f t="shared" si="126"/>
        <v>Standar Teknis Jaringan Intra</v>
      </c>
      <c r="B318" t="str">
        <f t="shared" si="127"/>
        <v>Aspek Administrasi Keamanan Jaringan Intra</v>
      </c>
      <c r="C318" s="52" t="s">
        <v>517</v>
      </c>
      <c r="D318" s="50" t="s">
        <v>108</v>
      </c>
      <c r="E318" s="52">
        <f>COUNTIFS(Table2[Area],Table1[[#This Row],[Area]],Table2[Kriteria],Table1[[#This Row],[Kriteria]],Table2[Evaluasi Desain Kontrol],Table1[[#This Row],[Hasil Evaluasi]])</f>
        <v>0</v>
      </c>
    </row>
    <row r="319" spans="1:5" x14ac:dyDescent="0.2">
      <c r="A319" t="str">
        <f t="shared" si="126"/>
        <v>Standar Teknis Jaringan Intra</v>
      </c>
      <c r="B319" t="str">
        <f t="shared" si="127"/>
        <v>Aspek Administrasi Keamanan Jaringan Intra</v>
      </c>
      <c r="C319" s="52" t="str">
        <f t="shared" ref="C319:C320" si="130">C318</f>
        <v>Kesimpulan</v>
      </c>
      <c r="D319" s="114" t="s">
        <v>111</v>
      </c>
      <c r="E319" s="52">
        <f>COUNTIFS(Table2[Area],Table1[[#This Row],[Area]],Table2[Kriteria],Table1[[#This Row],[Kriteria]],Table2[Evaluasi Desain Kontrol],Table1[[#This Row],[Hasil Evaluasi]])</f>
        <v>0</v>
      </c>
    </row>
    <row r="320" spans="1:5" x14ac:dyDescent="0.2">
      <c r="A320" t="str">
        <f t="shared" si="126"/>
        <v>Standar Teknis Jaringan Intra</v>
      </c>
      <c r="B320" t="str">
        <f t="shared" si="127"/>
        <v>Aspek Administrasi Keamanan Jaringan Intra</v>
      </c>
      <c r="C320" s="52" t="str">
        <f t="shared" si="130"/>
        <v>Kesimpulan</v>
      </c>
      <c r="D320" s="50" t="s">
        <v>114</v>
      </c>
      <c r="E320" s="52">
        <f>COUNTIFS(Table2[Area],Table1[[#This Row],[Area]],Table2[Kriteria],Table1[[#This Row],[Kriteria]],Table2[Evaluasi Desain Kontrol],Table1[[#This Row],[Hasil Evaluasi]])</f>
        <v>0</v>
      </c>
    </row>
    <row r="321" spans="1:5" x14ac:dyDescent="0.2">
      <c r="A321" t="str">
        <f t="shared" si="126"/>
        <v>Standar Teknis Jaringan Intra</v>
      </c>
      <c r="B321" s="50" t="s">
        <v>544</v>
      </c>
      <c r="C321" s="52" t="s">
        <v>514</v>
      </c>
      <c r="D321" s="50" t="s">
        <v>108</v>
      </c>
      <c r="E321" s="52">
        <f>COUNTIFS(Table2[Area],Table1[[#This Row],[Area]],Table2[Kriteria],Table1[[#This Row],[Kriteria]],Table2[Evaluasi Desain Kontrol],Table1[[#This Row],[Hasil Evaluasi]])</f>
        <v>0</v>
      </c>
    </row>
    <row r="322" spans="1:5" x14ac:dyDescent="0.2">
      <c r="A322" t="str">
        <f t="shared" si="126"/>
        <v>Standar Teknis Jaringan Intra</v>
      </c>
      <c r="B322" t="str">
        <f t="shared" ref="B322:B331" si="131">B321</f>
        <v>Kontrol Akses dan Autentikasi</v>
      </c>
      <c r="C322" s="52" t="str">
        <f t="shared" ref="C322:C323" si="132">C321</f>
        <v>Evaluasi Desain Kontrol</v>
      </c>
      <c r="D322" s="50" t="s">
        <v>111</v>
      </c>
      <c r="E322" s="52">
        <f>COUNTIFS(Table2[Area],Table1[[#This Row],[Area]],Table2[Kriteria],Table1[[#This Row],[Kriteria]],Table2[Evaluasi Desain Kontrol],Table1[[#This Row],[Hasil Evaluasi]])</f>
        <v>0</v>
      </c>
    </row>
    <row r="323" spans="1:5" x14ac:dyDescent="0.2">
      <c r="A323" t="str">
        <f t="shared" si="126"/>
        <v>Standar Teknis Jaringan Intra</v>
      </c>
      <c r="B323" t="str">
        <f t="shared" si="131"/>
        <v>Kontrol Akses dan Autentikasi</v>
      </c>
      <c r="C323" s="52" t="str">
        <f t="shared" si="132"/>
        <v>Evaluasi Desain Kontrol</v>
      </c>
      <c r="D323" s="50" t="s">
        <v>114</v>
      </c>
      <c r="E323" s="52">
        <f>COUNTIFS(Table2[Area],Table1[[#This Row],[Area]],Table2[Kriteria],Table1[[#This Row],[Kriteria]],Table2[Evaluasi Desain Kontrol],Table1[[#This Row],[Hasil Evaluasi]])</f>
        <v>0</v>
      </c>
    </row>
    <row r="324" spans="1:5" x14ac:dyDescent="0.2">
      <c r="A324" t="str">
        <f t="shared" si="126"/>
        <v>Standar Teknis Jaringan Intra</v>
      </c>
      <c r="B324" t="str">
        <f t="shared" si="131"/>
        <v>Kontrol Akses dan Autentikasi</v>
      </c>
      <c r="C324" s="52" t="s">
        <v>515</v>
      </c>
      <c r="D324" s="50" t="s">
        <v>518</v>
      </c>
      <c r="E324" s="52">
        <f>COUNTIFS(Table2[Area],Table1[[#This Row],[Area]],Table2[Kriteria],Table1[[#This Row],[Kriteria]],Table2[Evaluasi Desain Kontrol],Table1[[#This Row],[Hasil Evaluasi]])</f>
        <v>0</v>
      </c>
    </row>
    <row r="325" spans="1:5" x14ac:dyDescent="0.2">
      <c r="A325" t="str">
        <f t="shared" si="126"/>
        <v>Standar Teknis Jaringan Intra</v>
      </c>
      <c r="B325" t="str">
        <f t="shared" si="131"/>
        <v>Kontrol Akses dan Autentikasi</v>
      </c>
      <c r="C325" s="52" t="str">
        <f>C324</f>
        <v>Evaluasi Implementasi Kontrol</v>
      </c>
      <c r="D325" s="50" t="s">
        <v>519</v>
      </c>
      <c r="E325" s="52">
        <f>COUNTIFS(Table2[Area],Table1[[#This Row],[Area]],Table2[Kriteria],Table1[[#This Row],[Kriteria]],Table2[Evaluasi Desain Kontrol],Table1[[#This Row],[Hasil Evaluasi]])</f>
        <v>0</v>
      </c>
    </row>
    <row r="326" spans="1:5" x14ac:dyDescent="0.2">
      <c r="A326" t="str">
        <f t="shared" si="126"/>
        <v>Standar Teknis Jaringan Intra</v>
      </c>
      <c r="B326" t="str">
        <f t="shared" si="131"/>
        <v>Kontrol Akses dan Autentikasi</v>
      </c>
      <c r="C326" s="52" t="s">
        <v>516</v>
      </c>
      <c r="D326" s="50" t="s">
        <v>110</v>
      </c>
      <c r="E326" s="52">
        <f>COUNTIFS(Table2[Area],Table1[[#This Row],[Area]],Table2[Kriteria],Table1[[#This Row],[Kriteria]],Table2[Evaluasi Desain Kontrol],Table1[[#This Row],[Hasil Evaluasi]])</f>
        <v>0</v>
      </c>
    </row>
    <row r="327" spans="1:5" x14ac:dyDescent="0.2">
      <c r="A327" t="str">
        <f t="shared" si="126"/>
        <v>Standar Teknis Jaringan Intra</v>
      </c>
      <c r="B327" t="str">
        <f t="shared" si="131"/>
        <v>Kontrol Akses dan Autentikasi</v>
      </c>
      <c r="C327" s="52" t="str">
        <f t="shared" ref="C327:C328" si="133">C326</f>
        <v>Evaluasi Efektivitas Kontrol</v>
      </c>
      <c r="D327" s="50" t="s">
        <v>111</v>
      </c>
      <c r="E327" s="52">
        <f>COUNTIFS(Table2[Area],Table1[[#This Row],[Area]],Table2[Kriteria],Table1[[#This Row],[Kriteria]],Table2[Evaluasi Desain Kontrol],Table1[[#This Row],[Hasil Evaluasi]])</f>
        <v>0</v>
      </c>
    </row>
    <row r="328" spans="1:5" x14ac:dyDescent="0.2">
      <c r="A328" t="str">
        <f t="shared" si="126"/>
        <v>Standar Teknis Jaringan Intra</v>
      </c>
      <c r="B328" t="str">
        <f t="shared" si="131"/>
        <v>Kontrol Akses dan Autentikasi</v>
      </c>
      <c r="C328" s="52" t="str">
        <f t="shared" si="133"/>
        <v>Evaluasi Efektivitas Kontrol</v>
      </c>
      <c r="D328" s="50" t="s">
        <v>520</v>
      </c>
      <c r="E328" s="52">
        <f>COUNTIFS(Table2[Area],Table1[[#This Row],[Area]],Table2[Kriteria],Table1[[#This Row],[Kriteria]],Table2[Evaluasi Desain Kontrol],Table1[[#This Row],[Hasil Evaluasi]])</f>
        <v>0</v>
      </c>
    </row>
    <row r="329" spans="1:5" x14ac:dyDescent="0.2">
      <c r="A329" t="str">
        <f t="shared" si="126"/>
        <v>Standar Teknis Jaringan Intra</v>
      </c>
      <c r="B329" t="str">
        <f t="shared" si="131"/>
        <v>Kontrol Akses dan Autentikasi</v>
      </c>
      <c r="C329" s="52" t="s">
        <v>517</v>
      </c>
      <c r="D329" s="50" t="s">
        <v>108</v>
      </c>
      <c r="E329" s="52">
        <f>COUNTIFS(Table2[Area],Table1[[#This Row],[Area]],Table2[Kriteria],Table1[[#This Row],[Kriteria]],Table2[Evaluasi Desain Kontrol],Table1[[#This Row],[Hasil Evaluasi]])</f>
        <v>0</v>
      </c>
    </row>
    <row r="330" spans="1:5" x14ac:dyDescent="0.2">
      <c r="A330" t="str">
        <f t="shared" si="126"/>
        <v>Standar Teknis Jaringan Intra</v>
      </c>
      <c r="B330" t="str">
        <f t="shared" si="131"/>
        <v>Kontrol Akses dan Autentikasi</v>
      </c>
      <c r="C330" s="52" t="str">
        <f t="shared" ref="C330:C331" si="134">C329</f>
        <v>Kesimpulan</v>
      </c>
      <c r="D330" s="114" t="s">
        <v>111</v>
      </c>
      <c r="E330" s="52">
        <f>COUNTIFS(Table2[Area],Table1[[#This Row],[Area]],Table2[Kriteria],Table1[[#This Row],[Kriteria]],Table2[Evaluasi Desain Kontrol],Table1[[#This Row],[Hasil Evaluasi]])</f>
        <v>0</v>
      </c>
    </row>
    <row r="331" spans="1:5" x14ac:dyDescent="0.2">
      <c r="A331" t="str">
        <f t="shared" si="126"/>
        <v>Standar Teknis Jaringan Intra</v>
      </c>
      <c r="B331" t="str">
        <f t="shared" si="131"/>
        <v>Kontrol Akses dan Autentikasi</v>
      </c>
      <c r="C331" s="52" t="str">
        <f t="shared" si="134"/>
        <v>Kesimpulan</v>
      </c>
      <c r="D331" s="50" t="s">
        <v>114</v>
      </c>
      <c r="E331" s="52">
        <f>COUNTIFS(Table2[Area],Table1[[#This Row],[Area]],Table2[Kriteria],Table1[[#This Row],[Kriteria]],Table2[Evaluasi Desain Kontrol],Table1[[#This Row],[Hasil Evaluasi]])</f>
        <v>0</v>
      </c>
    </row>
    <row r="332" spans="1:5" x14ac:dyDescent="0.2">
      <c r="A332" t="str">
        <f t="shared" si="126"/>
        <v>Standar Teknis Jaringan Intra</v>
      </c>
      <c r="B332" s="50" t="s">
        <v>545</v>
      </c>
      <c r="C332" s="52" t="s">
        <v>514</v>
      </c>
      <c r="D332" s="50" t="s">
        <v>108</v>
      </c>
      <c r="E332" s="52">
        <f>COUNTIFS(Table2[Area],Table1[[#This Row],[Area]],Table2[Kriteria],Table1[[#This Row],[Kriteria]],Table2[Evaluasi Desain Kontrol],Table1[[#This Row],[Hasil Evaluasi]])</f>
        <v>0</v>
      </c>
    </row>
    <row r="333" spans="1:5" x14ac:dyDescent="0.2">
      <c r="A333" t="str">
        <f t="shared" si="126"/>
        <v>Standar Teknis Jaringan Intra</v>
      </c>
      <c r="B333" t="str">
        <f t="shared" ref="B333:B342" si="135">B332</f>
        <v>Persyaratan Perangkat dan Aplikasi Keamanan Jaringan Intra</v>
      </c>
      <c r="C333" s="52" t="str">
        <f t="shared" ref="C333:C334" si="136">C332</f>
        <v>Evaluasi Desain Kontrol</v>
      </c>
      <c r="D333" s="50" t="s">
        <v>111</v>
      </c>
      <c r="E333" s="52">
        <f>COUNTIFS(Table2[Area],Table1[[#This Row],[Area]],Table2[Kriteria],Table1[[#This Row],[Kriteria]],Table2[Evaluasi Desain Kontrol],Table1[[#This Row],[Hasil Evaluasi]])</f>
        <v>0</v>
      </c>
    </row>
    <row r="334" spans="1:5" x14ac:dyDescent="0.2">
      <c r="A334" t="str">
        <f t="shared" si="126"/>
        <v>Standar Teknis Jaringan Intra</v>
      </c>
      <c r="B334" t="str">
        <f t="shared" si="135"/>
        <v>Persyaratan Perangkat dan Aplikasi Keamanan Jaringan Intra</v>
      </c>
      <c r="C334" s="52" t="str">
        <f t="shared" si="136"/>
        <v>Evaluasi Desain Kontrol</v>
      </c>
      <c r="D334" s="50" t="s">
        <v>114</v>
      </c>
      <c r="E334" s="52">
        <f>COUNTIFS(Table2[Area],Table1[[#This Row],[Area]],Table2[Kriteria],Table1[[#This Row],[Kriteria]],Table2[Evaluasi Desain Kontrol],Table1[[#This Row],[Hasil Evaluasi]])</f>
        <v>0</v>
      </c>
    </row>
    <row r="335" spans="1:5" x14ac:dyDescent="0.2">
      <c r="A335" t="str">
        <f t="shared" si="126"/>
        <v>Standar Teknis Jaringan Intra</v>
      </c>
      <c r="B335" t="str">
        <f t="shared" si="135"/>
        <v>Persyaratan Perangkat dan Aplikasi Keamanan Jaringan Intra</v>
      </c>
      <c r="C335" s="52" t="s">
        <v>515</v>
      </c>
      <c r="D335" s="50" t="s">
        <v>518</v>
      </c>
      <c r="E335" s="52">
        <f>COUNTIFS(Table2[Area],Table1[[#This Row],[Area]],Table2[Kriteria],Table1[[#This Row],[Kriteria]],Table2[Evaluasi Desain Kontrol],Table1[[#This Row],[Hasil Evaluasi]])</f>
        <v>0</v>
      </c>
    </row>
    <row r="336" spans="1:5" x14ac:dyDescent="0.2">
      <c r="A336" t="str">
        <f t="shared" si="126"/>
        <v>Standar Teknis Jaringan Intra</v>
      </c>
      <c r="B336" t="str">
        <f t="shared" si="135"/>
        <v>Persyaratan Perangkat dan Aplikasi Keamanan Jaringan Intra</v>
      </c>
      <c r="C336" s="52" t="str">
        <f>C335</f>
        <v>Evaluasi Implementasi Kontrol</v>
      </c>
      <c r="D336" s="50" t="s">
        <v>519</v>
      </c>
      <c r="E336" s="52">
        <f>COUNTIFS(Table2[Area],Table1[[#This Row],[Area]],Table2[Kriteria],Table1[[#This Row],[Kriteria]],Table2[Evaluasi Desain Kontrol],Table1[[#This Row],[Hasil Evaluasi]])</f>
        <v>0</v>
      </c>
    </row>
    <row r="337" spans="1:5" x14ac:dyDescent="0.2">
      <c r="A337" t="str">
        <f t="shared" si="126"/>
        <v>Standar Teknis Jaringan Intra</v>
      </c>
      <c r="B337" t="str">
        <f t="shared" si="135"/>
        <v>Persyaratan Perangkat dan Aplikasi Keamanan Jaringan Intra</v>
      </c>
      <c r="C337" s="52" t="s">
        <v>516</v>
      </c>
      <c r="D337" s="50" t="s">
        <v>110</v>
      </c>
      <c r="E337" s="52">
        <f>COUNTIFS(Table2[Area],Table1[[#This Row],[Area]],Table2[Kriteria],Table1[[#This Row],[Kriteria]],Table2[Evaluasi Desain Kontrol],Table1[[#This Row],[Hasil Evaluasi]])</f>
        <v>0</v>
      </c>
    </row>
    <row r="338" spans="1:5" x14ac:dyDescent="0.2">
      <c r="A338" t="str">
        <f t="shared" si="126"/>
        <v>Standar Teknis Jaringan Intra</v>
      </c>
      <c r="B338" t="str">
        <f t="shared" si="135"/>
        <v>Persyaratan Perangkat dan Aplikasi Keamanan Jaringan Intra</v>
      </c>
      <c r="C338" s="52" t="str">
        <f t="shared" ref="C338:C339" si="137">C337</f>
        <v>Evaluasi Efektivitas Kontrol</v>
      </c>
      <c r="D338" s="50" t="s">
        <v>111</v>
      </c>
      <c r="E338" s="52">
        <f>COUNTIFS(Table2[Area],Table1[[#This Row],[Area]],Table2[Kriteria],Table1[[#This Row],[Kriteria]],Table2[Evaluasi Desain Kontrol],Table1[[#This Row],[Hasil Evaluasi]])</f>
        <v>0</v>
      </c>
    </row>
    <row r="339" spans="1:5" x14ac:dyDescent="0.2">
      <c r="A339" t="str">
        <f t="shared" si="126"/>
        <v>Standar Teknis Jaringan Intra</v>
      </c>
      <c r="B339" t="str">
        <f t="shared" si="135"/>
        <v>Persyaratan Perangkat dan Aplikasi Keamanan Jaringan Intra</v>
      </c>
      <c r="C339" s="52" t="str">
        <f t="shared" si="137"/>
        <v>Evaluasi Efektivitas Kontrol</v>
      </c>
      <c r="D339" s="50" t="s">
        <v>520</v>
      </c>
      <c r="E339" s="52">
        <f>COUNTIFS(Table2[Area],Table1[[#This Row],[Area]],Table2[Kriteria],Table1[[#This Row],[Kriteria]],Table2[Evaluasi Desain Kontrol],Table1[[#This Row],[Hasil Evaluasi]])</f>
        <v>0</v>
      </c>
    </row>
    <row r="340" spans="1:5" x14ac:dyDescent="0.2">
      <c r="A340" t="str">
        <f t="shared" si="126"/>
        <v>Standar Teknis Jaringan Intra</v>
      </c>
      <c r="B340" t="str">
        <f t="shared" si="135"/>
        <v>Persyaratan Perangkat dan Aplikasi Keamanan Jaringan Intra</v>
      </c>
      <c r="C340" s="52" t="s">
        <v>517</v>
      </c>
      <c r="D340" s="50" t="s">
        <v>108</v>
      </c>
      <c r="E340" s="52">
        <f>COUNTIFS(Table2[Area],Table1[[#This Row],[Area]],Table2[Kriteria],Table1[[#This Row],[Kriteria]],Table2[Evaluasi Desain Kontrol],Table1[[#This Row],[Hasil Evaluasi]])</f>
        <v>0</v>
      </c>
    </row>
    <row r="341" spans="1:5" x14ac:dyDescent="0.2">
      <c r="A341" t="str">
        <f t="shared" si="126"/>
        <v>Standar Teknis Jaringan Intra</v>
      </c>
      <c r="B341" t="str">
        <f t="shared" si="135"/>
        <v>Persyaratan Perangkat dan Aplikasi Keamanan Jaringan Intra</v>
      </c>
      <c r="C341" s="52" t="str">
        <f t="shared" ref="C341:C342" si="138">C340</f>
        <v>Kesimpulan</v>
      </c>
      <c r="D341" s="114" t="s">
        <v>111</v>
      </c>
      <c r="E341" s="52">
        <f>COUNTIFS(Table2[Area],Table1[[#This Row],[Area]],Table2[Kriteria],Table1[[#This Row],[Kriteria]],Table2[Evaluasi Desain Kontrol],Table1[[#This Row],[Hasil Evaluasi]])</f>
        <v>0</v>
      </c>
    </row>
    <row r="342" spans="1:5" x14ac:dyDescent="0.2">
      <c r="A342" t="str">
        <f t="shared" si="126"/>
        <v>Standar Teknis Jaringan Intra</v>
      </c>
      <c r="B342" t="str">
        <f t="shared" si="135"/>
        <v>Persyaratan Perangkat dan Aplikasi Keamanan Jaringan Intra</v>
      </c>
      <c r="C342" s="52" t="str">
        <f t="shared" si="138"/>
        <v>Kesimpulan</v>
      </c>
      <c r="D342" s="50" t="s">
        <v>114</v>
      </c>
      <c r="E342" s="52">
        <f>COUNTIFS(Table2[Area],Table1[[#This Row],[Area]],Table2[Kriteria],Table1[[#This Row],[Kriteria]],Table2[Evaluasi Desain Kontrol],Table1[[#This Row],[Hasil Evaluasi]])</f>
        <v>0</v>
      </c>
    </row>
    <row r="343" spans="1:5" x14ac:dyDescent="0.2">
      <c r="A343" t="str">
        <f t="shared" si="126"/>
        <v>Standar Teknis Jaringan Intra</v>
      </c>
      <c r="B343" s="50" t="s">
        <v>546</v>
      </c>
      <c r="C343" s="52" t="s">
        <v>514</v>
      </c>
      <c r="D343" s="50" t="s">
        <v>108</v>
      </c>
      <c r="E343" s="52">
        <f>COUNTIFS(Table2[Area],Table1[[#This Row],[Area]],Table2[Kriteria],Table1[[#This Row],[Kriteria]],Table2[Evaluasi Desain Kontrol],Table1[[#This Row],[Hasil Evaluasi]])</f>
        <v>0</v>
      </c>
    </row>
    <row r="344" spans="1:5" x14ac:dyDescent="0.2">
      <c r="A344" t="str">
        <f t="shared" si="126"/>
        <v>Standar Teknis Jaringan Intra</v>
      </c>
      <c r="B344" t="str">
        <f t="shared" ref="B344:B353" si="139">B343</f>
        <v>Kontrol Keamanan Gateway</v>
      </c>
      <c r="C344" s="52" t="str">
        <f t="shared" ref="C344:C345" si="140">C343</f>
        <v>Evaluasi Desain Kontrol</v>
      </c>
      <c r="D344" s="50" t="s">
        <v>111</v>
      </c>
      <c r="E344" s="52">
        <f>COUNTIFS(Table2[Area],Table1[[#This Row],[Area]],Table2[Kriteria],Table1[[#This Row],[Kriteria]],Table2[Evaluasi Desain Kontrol],Table1[[#This Row],[Hasil Evaluasi]])</f>
        <v>0</v>
      </c>
    </row>
    <row r="345" spans="1:5" x14ac:dyDescent="0.2">
      <c r="A345" t="str">
        <f t="shared" si="126"/>
        <v>Standar Teknis Jaringan Intra</v>
      </c>
      <c r="B345" t="str">
        <f t="shared" si="139"/>
        <v>Kontrol Keamanan Gateway</v>
      </c>
      <c r="C345" s="52" t="str">
        <f t="shared" si="140"/>
        <v>Evaluasi Desain Kontrol</v>
      </c>
      <c r="D345" s="50" t="s">
        <v>114</v>
      </c>
      <c r="E345" s="52">
        <f>COUNTIFS(Table2[Area],Table1[[#This Row],[Area]],Table2[Kriteria],Table1[[#This Row],[Kriteria]],Table2[Evaluasi Desain Kontrol],Table1[[#This Row],[Hasil Evaluasi]])</f>
        <v>0</v>
      </c>
    </row>
    <row r="346" spans="1:5" x14ac:dyDescent="0.2">
      <c r="A346" t="str">
        <f t="shared" si="126"/>
        <v>Standar Teknis Jaringan Intra</v>
      </c>
      <c r="B346" t="str">
        <f t="shared" si="139"/>
        <v>Kontrol Keamanan Gateway</v>
      </c>
      <c r="C346" s="52" t="s">
        <v>515</v>
      </c>
      <c r="D346" s="50" t="s">
        <v>518</v>
      </c>
      <c r="E346" s="52">
        <f>COUNTIFS(Table2[Area],Table1[[#This Row],[Area]],Table2[Kriteria],Table1[[#This Row],[Kriteria]],Table2[Evaluasi Desain Kontrol],Table1[[#This Row],[Hasil Evaluasi]])</f>
        <v>0</v>
      </c>
    </row>
    <row r="347" spans="1:5" x14ac:dyDescent="0.2">
      <c r="A347" t="str">
        <f t="shared" si="126"/>
        <v>Standar Teknis Jaringan Intra</v>
      </c>
      <c r="B347" t="str">
        <f t="shared" si="139"/>
        <v>Kontrol Keamanan Gateway</v>
      </c>
      <c r="C347" s="52" t="str">
        <f>C346</f>
        <v>Evaluasi Implementasi Kontrol</v>
      </c>
      <c r="D347" s="50" t="s">
        <v>519</v>
      </c>
      <c r="E347" s="52">
        <f>COUNTIFS(Table2[Area],Table1[[#This Row],[Area]],Table2[Kriteria],Table1[[#This Row],[Kriteria]],Table2[Evaluasi Desain Kontrol],Table1[[#This Row],[Hasil Evaluasi]])</f>
        <v>0</v>
      </c>
    </row>
    <row r="348" spans="1:5" x14ac:dyDescent="0.2">
      <c r="A348" t="str">
        <f t="shared" si="126"/>
        <v>Standar Teknis Jaringan Intra</v>
      </c>
      <c r="B348" t="str">
        <f t="shared" si="139"/>
        <v>Kontrol Keamanan Gateway</v>
      </c>
      <c r="C348" s="52" t="s">
        <v>516</v>
      </c>
      <c r="D348" s="50" t="s">
        <v>110</v>
      </c>
      <c r="E348" s="52">
        <f>COUNTIFS(Table2[Area],Table1[[#This Row],[Area]],Table2[Kriteria],Table1[[#This Row],[Kriteria]],Table2[Evaluasi Desain Kontrol],Table1[[#This Row],[Hasil Evaluasi]])</f>
        <v>0</v>
      </c>
    </row>
    <row r="349" spans="1:5" x14ac:dyDescent="0.2">
      <c r="A349" t="str">
        <f t="shared" si="126"/>
        <v>Standar Teknis Jaringan Intra</v>
      </c>
      <c r="B349" t="str">
        <f t="shared" si="139"/>
        <v>Kontrol Keamanan Gateway</v>
      </c>
      <c r="C349" s="52" t="str">
        <f t="shared" ref="C349:C350" si="141">C348</f>
        <v>Evaluasi Efektivitas Kontrol</v>
      </c>
      <c r="D349" s="50" t="s">
        <v>111</v>
      </c>
      <c r="E349" s="52">
        <f>COUNTIFS(Table2[Area],Table1[[#This Row],[Area]],Table2[Kriteria],Table1[[#This Row],[Kriteria]],Table2[Evaluasi Desain Kontrol],Table1[[#This Row],[Hasil Evaluasi]])</f>
        <v>0</v>
      </c>
    </row>
    <row r="350" spans="1:5" x14ac:dyDescent="0.2">
      <c r="A350" t="str">
        <f t="shared" si="126"/>
        <v>Standar Teknis Jaringan Intra</v>
      </c>
      <c r="B350" t="str">
        <f t="shared" si="139"/>
        <v>Kontrol Keamanan Gateway</v>
      </c>
      <c r="C350" s="52" t="str">
        <f t="shared" si="141"/>
        <v>Evaluasi Efektivitas Kontrol</v>
      </c>
      <c r="D350" s="50" t="s">
        <v>520</v>
      </c>
      <c r="E350" s="52">
        <f>COUNTIFS(Table2[Area],Table1[[#This Row],[Area]],Table2[Kriteria],Table1[[#This Row],[Kriteria]],Table2[Evaluasi Desain Kontrol],Table1[[#This Row],[Hasil Evaluasi]])</f>
        <v>0</v>
      </c>
    </row>
    <row r="351" spans="1:5" x14ac:dyDescent="0.2">
      <c r="A351" t="str">
        <f t="shared" si="126"/>
        <v>Standar Teknis Jaringan Intra</v>
      </c>
      <c r="B351" t="str">
        <f t="shared" si="139"/>
        <v>Kontrol Keamanan Gateway</v>
      </c>
      <c r="C351" s="52" t="s">
        <v>517</v>
      </c>
      <c r="D351" s="50" t="s">
        <v>108</v>
      </c>
      <c r="E351" s="52">
        <f>COUNTIFS(Table2[Area],Table1[[#This Row],[Area]],Table2[Kriteria],Table1[[#This Row],[Kriteria]],Table2[Evaluasi Desain Kontrol],Table1[[#This Row],[Hasil Evaluasi]])</f>
        <v>0</v>
      </c>
    </row>
    <row r="352" spans="1:5" x14ac:dyDescent="0.2">
      <c r="A352" t="str">
        <f t="shared" si="126"/>
        <v>Standar Teknis Jaringan Intra</v>
      </c>
      <c r="B352" t="str">
        <f t="shared" si="139"/>
        <v>Kontrol Keamanan Gateway</v>
      </c>
      <c r="C352" s="52" t="str">
        <f t="shared" ref="C352:C353" si="142">C351</f>
        <v>Kesimpulan</v>
      </c>
      <c r="D352" s="114" t="s">
        <v>111</v>
      </c>
      <c r="E352" s="52">
        <f>COUNTIFS(Table2[Area],Table1[[#This Row],[Area]],Table2[Kriteria],Table1[[#This Row],[Kriteria]],Table2[Evaluasi Desain Kontrol],Table1[[#This Row],[Hasil Evaluasi]])</f>
        <v>0</v>
      </c>
    </row>
    <row r="353" spans="1:5" x14ac:dyDescent="0.2">
      <c r="A353" t="str">
        <f t="shared" si="126"/>
        <v>Standar Teknis Jaringan Intra</v>
      </c>
      <c r="B353" t="str">
        <f t="shared" si="139"/>
        <v>Kontrol Keamanan Gateway</v>
      </c>
      <c r="C353" s="52" t="str">
        <f t="shared" si="142"/>
        <v>Kesimpulan</v>
      </c>
      <c r="D353" s="50" t="s">
        <v>114</v>
      </c>
      <c r="E353" s="52">
        <f>COUNTIFS(Table2[Area],Table1[[#This Row],[Area]],Table2[Kriteria],Table1[[#This Row],[Kriteria]],Table2[Evaluasi Desain Kontrol],Table1[[#This Row],[Hasil Evaluasi]])</f>
        <v>0</v>
      </c>
    </row>
    <row r="354" spans="1:5" x14ac:dyDescent="0.2">
      <c r="A354" t="str">
        <f t="shared" si="126"/>
        <v>Standar Teknis Jaringan Intra</v>
      </c>
      <c r="B354" s="50" t="s">
        <v>547</v>
      </c>
      <c r="C354" s="52" t="s">
        <v>514</v>
      </c>
      <c r="D354" s="50" t="s">
        <v>108</v>
      </c>
      <c r="E354" s="52">
        <f>COUNTIFS(Table2[Area],Table1[[#This Row],[Area]],Table2[Kriteria],Table1[[#This Row],[Kriteria]],Table2[Evaluasi Desain Kontrol],Table1[[#This Row],[Hasil Evaluasi]])</f>
        <v>0</v>
      </c>
    </row>
    <row r="355" spans="1:5" x14ac:dyDescent="0.2">
      <c r="A355" t="str">
        <f t="shared" si="126"/>
        <v>Standar Teknis Jaringan Intra</v>
      </c>
      <c r="B355" t="str">
        <f t="shared" ref="B355:B364" si="143">B354</f>
        <v>Kontrol Keamanan Access Point Pada Jaringan Nirkabel</v>
      </c>
      <c r="C355" s="52" t="str">
        <f t="shared" ref="C355:C356" si="144">C354</f>
        <v>Evaluasi Desain Kontrol</v>
      </c>
      <c r="D355" s="50" t="s">
        <v>111</v>
      </c>
      <c r="E355" s="52">
        <f>COUNTIFS(Table2[Area],Table1[[#This Row],[Area]],Table2[Kriteria],Table1[[#This Row],[Kriteria]],Table2[Evaluasi Desain Kontrol],Table1[[#This Row],[Hasil Evaluasi]])</f>
        <v>0</v>
      </c>
    </row>
    <row r="356" spans="1:5" x14ac:dyDescent="0.2">
      <c r="A356" t="str">
        <f t="shared" si="126"/>
        <v>Standar Teknis Jaringan Intra</v>
      </c>
      <c r="B356" t="str">
        <f t="shared" si="143"/>
        <v>Kontrol Keamanan Access Point Pada Jaringan Nirkabel</v>
      </c>
      <c r="C356" s="52" t="str">
        <f t="shared" si="144"/>
        <v>Evaluasi Desain Kontrol</v>
      </c>
      <c r="D356" s="50" t="s">
        <v>114</v>
      </c>
      <c r="E356" s="52">
        <f>COUNTIFS(Table2[Area],Table1[[#This Row],[Area]],Table2[Kriteria],Table1[[#This Row],[Kriteria]],Table2[Evaluasi Desain Kontrol],Table1[[#This Row],[Hasil Evaluasi]])</f>
        <v>0</v>
      </c>
    </row>
    <row r="357" spans="1:5" x14ac:dyDescent="0.2">
      <c r="A357" t="str">
        <f t="shared" si="126"/>
        <v>Standar Teknis Jaringan Intra</v>
      </c>
      <c r="B357" t="str">
        <f t="shared" si="143"/>
        <v>Kontrol Keamanan Access Point Pada Jaringan Nirkabel</v>
      </c>
      <c r="C357" s="52" t="s">
        <v>515</v>
      </c>
      <c r="D357" s="50" t="s">
        <v>518</v>
      </c>
      <c r="E357" s="52">
        <f>COUNTIFS(Table2[Area],Table1[[#This Row],[Area]],Table2[Kriteria],Table1[[#This Row],[Kriteria]],Table2[Evaluasi Desain Kontrol],Table1[[#This Row],[Hasil Evaluasi]])</f>
        <v>0</v>
      </c>
    </row>
    <row r="358" spans="1:5" x14ac:dyDescent="0.2">
      <c r="A358" t="str">
        <f t="shared" si="126"/>
        <v>Standar Teknis Jaringan Intra</v>
      </c>
      <c r="B358" t="str">
        <f t="shared" si="143"/>
        <v>Kontrol Keamanan Access Point Pada Jaringan Nirkabel</v>
      </c>
      <c r="C358" s="52" t="str">
        <f>C357</f>
        <v>Evaluasi Implementasi Kontrol</v>
      </c>
      <c r="D358" s="50" t="s">
        <v>519</v>
      </c>
      <c r="E358" s="52">
        <f>COUNTIFS(Table2[Area],Table1[[#This Row],[Area]],Table2[Kriteria],Table1[[#This Row],[Kriteria]],Table2[Evaluasi Desain Kontrol],Table1[[#This Row],[Hasil Evaluasi]])</f>
        <v>0</v>
      </c>
    </row>
    <row r="359" spans="1:5" x14ac:dyDescent="0.2">
      <c r="A359" t="str">
        <f t="shared" si="126"/>
        <v>Standar Teknis Jaringan Intra</v>
      </c>
      <c r="B359" t="str">
        <f t="shared" si="143"/>
        <v>Kontrol Keamanan Access Point Pada Jaringan Nirkabel</v>
      </c>
      <c r="C359" s="52" t="s">
        <v>516</v>
      </c>
      <c r="D359" s="50" t="s">
        <v>110</v>
      </c>
      <c r="E359" s="52">
        <f>COUNTIFS(Table2[Area],Table1[[#This Row],[Area]],Table2[Kriteria],Table1[[#This Row],[Kriteria]],Table2[Evaluasi Desain Kontrol],Table1[[#This Row],[Hasil Evaluasi]])</f>
        <v>0</v>
      </c>
    </row>
    <row r="360" spans="1:5" x14ac:dyDescent="0.2">
      <c r="A360" t="str">
        <f t="shared" si="126"/>
        <v>Standar Teknis Jaringan Intra</v>
      </c>
      <c r="B360" t="str">
        <f t="shared" si="143"/>
        <v>Kontrol Keamanan Access Point Pada Jaringan Nirkabel</v>
      </c>
      <c r="C360" s="52" t="str">
        <f t="shared" ref="C360:C361" si="145">C359</f>
        <v>Evaluasi Efektivitas Kontrol</v>
      </c>
      <c r="D360" s="50" t="s">
        <v>111</v>
      </c>
      <c r="E360" s="52">
        <f>COUNTIFS(Table2[Area],Table1[[#This Row],[Area]],Table2[Kriteria],Table1[[#This Row],[Kriteria]],Table2[Evaluasi Desain Kontrol],Table1[[#This Row],[Hasil Evaluasi]])</f>
        <v>0</v>
      </c>
    </row>
    <row r="361" spans="1:5" x14ac:dyDescent="0.2">
      <c r="A361" t="str">
        <f t="shared" si="126"/>
        <v>Standar Teknis Jaringan Intra</v>
      </c>
      <c r="B361" t="str">
        <f t="shared" si="143"/>
        <v>Kontrol Keamanan Access Point Pada Jaringan Nirkabel</v>
      </c>
      <c r="C361" s="52" t="str">
        <f t="shared" si="145"/>
        <v>Evaluasi Efektivitas Kontrol</v>
      </c>
      <c r="D361" s="50" t="s">
        <v>520</v>
      </c>
      <c r="E361" s="52">
        <f>COUNTIFS(Table2[Area],Table1[[#This Row],[Area]],Table2[Kriteria],Table1[[#This Row],[Kriteria]],Table2[Evaluasi Desain Kontrol],Table1[[#This Row],[Hasil Evaluasi]])</f>
        <v>0</v>
      </c>
    </row>
    <row r="362" spans="1:5" x14ac:dyDescent="0.2">
      <c r="A362" t="str">
        <f t="shared" si="126"/>
        <v>Standar Teknis Jaringan Intra</v>
      </c>
      <c r="B362" t="str">
        <f t="shared" si="143"/>
        <v>Kontrol Keamanan Access Point Pada Jaringan Nirkabel</v>
      </c>
      <c r="C362" s="52" t="s">
        <v>517</v>
      </c>
      <c r="D362" s="50" t="s">
        <v>108</v>
      </c>
      <c r="E362" s="52">
        <f>COUNTIFS(Table2[Area],Table1[[#This Row],[Area]],Table2[Kriteria],Table1[[#This Row],[Kriteria]],Table2[Evaluasi Desain Kontrol],Table1[[#This Row],[Hasil Evaluasi]])</f>
        <v>0</v>
      </c>
    </row>
    <row r="363" spans="1:5" x14ac:dyDescent="0.2">
      <c r="A363" t="str">
        <f t="shared" si="126"/>
        <v>Standar Teknis Jaringan Intra</v>
      </c>
      <c r="B363" t="str">
        <f t="shared" si="143"/>
        <v>Kontrol Keamanan Access Point Pada Jaringan Nirkabel</v>
      </c>
      <c r="C363" s="52" t="str">
        <f t="shared" ref="C363:C364" si="146">C362</f>
        <v>Kesimpulan</v>
      </c>
      <c r="D363" s="114" t="s">
        <v>111</v>
      </c>
      <c r="E363" s="52">
        <f>COUNTIFS(Table2[Area],Table1[[#This Row],[Area]],Table2[Kriteria],Table1[[#This Row],[Kriteria]],Table2[Evaluasi Desain Kontrol],Table1[[#This Row],[Hasil Evaluasi]])</f>
        <v>0</v>
      </c>
    </row>
    <row r="364" spans="1:5" x14ac:dyDescent="0.2">
      <c r="A364" t="str">
        <f t="shared" si="126"/>
        <v>Standar Teknis Jaringan Intra</v>
      </c>
      <c r="B364" t="str">
        <f t="shared" si="143"/>
        <v>Kontrol Keamanan Access Point Pada Jaringan Nirkabel</v>
      </c>
      <c r="C364" s="52" t="str">
        <f t="shared" si="146"/>
        <v>Kesimpulan</v>
      </c>
      <c r="D364" s="50" t="s">
        <v>114</v>
      </c>
      <c r="E364" s="52">
        <f>COUNTIFS(Table2[Area],Table1[[#This Row],[Area]],Table2[Kriteria],Table1[[#This Row],[Kriteria]],Table2[Evaluasi Desain Kontrol],Table1[[#This Row],[Hasil Evaluasi]])</f>
        <v>0</v>
      </c>
    </row>
    <row r="365" spans="1:5" x14ac:dyDescent="0.2">
      <c r="A365" t="str">
        <f t="shared" si="126"/>
        <v>Standar Teknis Jaringan Intra</v>
      </c>
      <c r="B365" s="50" t="s">
        <v>548</v>
      </c>
      <c r="C365" s="52" t="s">
        <v>514</v>
      </c>
      <c r="D365" s="50" t="s">
        <v>108</v>
      </c>
      <c r="E365" s="52">
        <f>COUNTIFS(Table2[Area],Table1[[#This Row],[Area]],Table2[Kriteria],Table1[[#This Row],[Kriteria]],Table2[Evaluasi Desain Kontrol],Table1[[#This Row],[Hasil Evaluasi]])</f>
        <v>0</v>
      </c>
    </row>
    <row r="366" spans="1:5" x14ac:dyDescent="0.2">
      <c r="A366" t="str">
        <f t="shared" si="126"/>
        <v>Standar Teknis Jaringan Intra</v>
      </c>
      <c r="B366" t="str">
        <f t="shared" ref="B366:B375" si="147">B365</f>
        <v>Kontrol Konfigurasi Access Point Pada Jaringan Nirkabel</v>
      </c>
      <c r="C366" s="52" t="str">
        <f t="shared" ref="C366:C367" si="148">C365</f>
        <v>Evaluasi Desain Kontrol</v>
      </c>
      <c r="D366" s="50" t="s">
        <v>111</v>
      </c>
      <c r="E366" s="52">
        <f>COUNTIFS(Table2[Area],Table1[[#This Row],[Area]],Table2[Kriteria],Table1[[#This Row],[Kriteria]],Table2[Evaluasi Desain Kontrol],Table1[[#This Row],[Hasil Evaluasi]])</f>
        <v>0</v>
      </c>
    </row>
    <row r="367" spans="1:5" x14ac:dyDescent="0.2">
      <c r="A367" t="str">
        <f t="shared" si="126"/>
        <v>Standar Teknis Jaringan Intra</v>
      </c>
      <c r="B367" t="str">
        <f t="shared" si="147"/>
        <v>Kontrol Konfigurasi Access Point Pada Jaringan Nirkabel</v>
      </c>
      <c r="C367" s="52" t="str">
        <f t="shared" si="148"/>
        <v>Evaluasi Desain Kontrol</v>
      </c>
      <c r="D367" s="50" t="s">
        <v>114</v>
      </c>
      <c r="E367" s="52">
        <f>COUNTIFS(Table2[Area],Table1[[#This Row],[Area]],Table2[Kriteria],Table1[[#This Row],[Kriteria]],Table2[Evaluasi Desain Kontrol],Table1[[#This Row],[Hasil Evaluasi]])</f>
        <v>0</v>
      </c>
    </row>
    <row r="368" spans="1:5" x14ac:dyDescent="0.2">
      <c r="A368" t="str">
        <f t="shared" si="126"/>
        <v>Standar Teknis Jaringan Intra</v>
      </c>
      <c r="B368" t="str">
        <f t="shared" si="147"/>
        <v>Kontrol Konfigurasi Access Point Pada Jaringan Nirkabel</v>
      </c>
      <c r="C368" s="52" t="s">
        <v>515</v>
      </c>
      <c r="D368" s="50" t="s">
        <v>518</v>
      </c>
      <c r="E368" s="52">
        <f>COUNTIFS(Table2[Area],Table1[[#This Row],[Area]],Table2[Kriteria],Table1[[#This Row],[Kriteria]],Table2[Evaluasi Desain Kontrol],Table1[[#This Row],[Hasil Evaluasi]])</f>
        <v>0</v>
      </c>
    </row>
    <row r="369" spans="1:5" x14ac:dyDescent="0.2">
      <c r="A369" t="str">
        <f t="shared" si="126"/>
        <v>Standar Teknis Jaringan Intra</v>
      </c>
      <c r="B369" t="str">
        <f t="shared" si="147"/>
        <v>Kontrol Konfigurasi Access Point Pada Jaringan Nirkabel</v>
      </c>
      <c r="C369" s="52" t="str">
        <f>C368</f>
        <v>Evaluasi Implementasi Kontrol</v>
      </c>
      <c r="D369" s="50" t="s">
        <v>519</v>
      </c>
      <c r="E369" s="52">
        <f>COUNTIFS(Table2[Area],Table1[[#This Row],[Area]],Table2[Kriteria],Table1[[#This Row],[Kriteria]],Table2[Evaluasi Desain Kontrol],Table1[[#This Row],[Hasil Evaluasi]])</f>
        <v>0</v>
      </c>
    </row>
    <row r="370" spans="1:5" x14ac:dyDescent="0.2">
      <c r="A370" t="str">
        <f t="shared" si="126"/>
        <v>Standar Teknis Jaringan Intra</v>
      </c>
      <c r="B370" t="str">
        <f t="shared" si="147"/>
        <v>Kontrol Konfigurasi Access Point Pada Jaringan Nirkabel</v>
      </c>
      <c r="C370" s="52" t="s">
        <v>516</v>
      </c>
      <c r="D370" s="50" t="s">
        <v>110</v>
      </c>
      <c r="E370" s="52">
        <f>COUNTIFS(Table2[Area],Table1[[#This Row],[Area]],Table2[Kriteria],Table1[[#This Row],[Kriteria]],Table2[Evaluasi Desain Kontrol],Table1[[#This Row],[Hasil Evaluasi]])</f>
        <v>0</v>
      </c>
    </row>
    <row r="371" spans="1:5" x14ac:dyDescent="0.2">
      <c r="A371" t="str">
        <f t="shared" si="126"/>
        <v>Standar Teknis Jaringan Intra</v>
      </c>
      <c r="B371" t="str">
        <f t="shared" si="147"/>
        <v>Kontrol Konfigurasi Access Point Pada Jaringan Nirkabel</v>
      </c>
      <c r="C371" s="52" t="str">
        <f t="shared" ref="C371:C372" si="149">C370</f>
        <v>Evaluasi Efektivitas Kontrol</v>
      </c>
      <c r="D371" s="50" t="s">
        <v>111</v>
      </c>
      <c r="E371" s="52">
        <f>COUNTIFS(Table2[Area],Table1[[#This Row],[Area]],Table2[Kriteria],Table1[[#This Row],[Kriteria]],Table2[Evaluasi Desain Kontrol],Table1[[#This Row],[Hasil Evaluasi]])</f>
        <v>0</v>
      </c>
    </row>
    <row r="372" spans="1:5" x14ac:dyDescent="0.2">
      <c r="A372" t="str">
        <f t="shared" si="126"/>
        <v>Standar Teknis Jaringan Intra</v>
      </c>
      <c r="B372" t="str">
        <f t="shared" si="147"/>
        <v>Kontrol Konfigurasi Access Point Pada Jaringan Nirkabel</v>
      </c>
      <c r="C372" s="52" t="str">
        <f t="shared" si="149"/>
        <v>Evaluasi Efektivitas Kontrol</v>
      </c>
      <c r="D372" s="50" t="s">
        <v>520</v>
      </c>
      <c r="E372" s="52">
        <f>COUNTIFS(Table2[Area],Table1[[#This Row],[Area]],Table2[Kriteria],Table1[[#This Row],[Kriteria]],Table2[Evaluasi Desain Kontrol],Table1[[#This Row],[Hasil Evaluasi]])</f>
        <v>0</v>
      </c>
    </row>
    <row r="373" spans="1:5" x14ac:dyDescent="0.2">
      <c r="A373" t="str">
        <f t="shared" si="126"/>
        <v>Standar Teknis Jaringan Intra</v>
      </c>
      <c r="B373" t="str">
        <f t="shared" si="147"/>
        <v>Kontrol Konfigurasi Access Point Pada Jaringan Nirkabel</v>
      </c>
      <c r="C373" s="52" t="s">
        <v>517</v>
      </c>
      <c r="D373" s="50" t="s">
        <v>108</v>
      </c>
      <c r="E373" s="52">
        <f>COUNTIFS(Table2[Area],Table1[[#This Row],[Area]],Table2[Kriteria],Table1[[#This Row],[Kriteria]],Table2[Evaluasi Desain Kontrol],Table1[[#This Row],[Hasil Evaluasi]])</f>
        <v>0</v>
      </c>
    </row>
    <row r="374" spans="1:5" x14ac:dyDescent="0.2">
      <c r="A374" t="str">
        <f t="shared" si="126"/>
        <v>Standar Teknis Jaringan Intra</v>
      </c>
      <c r="B374" t="str">
        <f t="shared" si="147"/>
        <v>Kontrol Konfigurasi Access Point Pada Jaringan Nirkabel</v>
      </c>
      <c r="C374" s="52" t="str">
        <f t="shared" ref="C374:C375" si="150">C373</f>
        <v>Kesimpulan</v>
      </c>
      <c r="D374" s="114" t="s">
        <v>111</v>
      </c>
      <c r="E374" s="52">
        <f>COUNTIFS(Table2[Area],Table1[[#This Row],[Area]],Table2[Kriteria],Table1[[#This Row],[Kriteria]],Table2[Evaluasi Desain Kontrol],Table1[[#This Row],[Hasil Evaluasi]])</f>
        <v>0</v>
      </c>
    </row>
    <row r="375" spans="1:5" x14ac:dyDescent="0.2">
      <c r="A375" t="str">
        <f t="shared" ref="A375" si="151">A374</f>
        <v>Standar Teknis Jaringan Intra</v>
      </c>
      <c r="B375" t="str">
        <f t="shared" si="147"/>
        <v>Kontrol Konfigurasi Access Point Pada Jaringan Nirkabel</v>
      </c>
      <c r="C375" s="52" t="str">
        <f t="shared" si="150"/>
        <v>Kesimpulan</v>
      </c>
      <c r="D375" s="50" t="s">
        <v>114</v>
      </c>
      <c r="E375" s="52">
        <f>COUNTIFS(Table2[Area],Table1[[#This Row],[Area]],Table2[Kriteria],Table1[[#This Row],[Kriteria]],Table2[Evaluasi Desain Kontrol],Table1[[#This Row],[Hasil Evaluasi]])</f>
        <v>0</v>
      </c>
    </row>
  </sheetData>
  <sheetProtection algorithmName="SHA-512" hashValue="OF45w6ih8ko7FwlrWa5dkksPPANsjrlrK5JGoi4s59g9Ol5yiCMGZMpSay/bPTSPWDnDXsVfZarr4rzPb0RL2w==" saltValue="9m2GoJT22ZrmXhE4+oZTdw==" spinCount="100000" sheet="1" formatCells="0" formatColumns="0" formatRows="0" insertColumns="0" insertRows="0" insertHyperlinks="0" deleteColumns="0" deleteRows="0" sort="0" autoFilter="0" pivotTables="0"/>
  <pageMargins left="0.7" right="0.7" top="0.75" bottom="0.75" header="0.3" footer="0.3"/>
  <pageSetup paperSize="9" scale="81" orientation="portrait" r:id="rId1"/>
  <colBreaks count="1" manualBreakCount="1">
    <brk id="1" max="18" man="1"/>
  </colBreak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57230-C24C-4CE9-91ED-2EE3779AEECD}">
  <sheetPr codeName="Sheet8"/>
  <dimension ref="A1:F205"/>
  <sheetViews>
    <sheetView topLeftCell="A190" workbookViewId="0">
      <selection activeCell="S6" sqref="S6"/>
    </sheetView>
  </sheetViews>
  <sheetFormatPr baseColWidth="10" defaultColWidth="9" defaultRowHeight="16" x14ac:dyDescent="0.2"/>
  <cols>
    <col min="1" max="1" width="20.1640625" style="124" customWidth="1"/>
    <col min="2" max="2" width="27" style="124" customWidth="1"/>
    <col min="3" max="3" width="23.1640625" style="124" customWidth="1"/>
    <col min="4" max="4" width="29.1640625" style="124" customWidth="1"/>
    <col min="5" max="5" width="26.5" style="124" customWidth="1"/>
    <col min="6" max="6" width="22.5" style="124" customWidth="1"/>
    <col min="7" max="16384" width="9" style="124"/>
  </cols>
  <sheetData>
    <row r="1" spans="1:6" x14ac:dyDescent="0.2">
      <c r="A1" s="124" t="s">
        <v>522</v>
      </c>
      <c r="B1" s="124" t="s">
        <v>523</v>
      </c>
      <c r="C1" s="124" t="s">
        <v>514</v>
      </c>
      <c r="D1" s="124" t="s">
        <v>515</v>
      </c>
      <c r="E1" s="124" t="s">
        <v>516</v>
      </c>
      <c r="F1" s="124" t="s">
        <v>517</v>
      </c>
    </row>
    <row r="2" spans="1:6" x14ac:dyDescent="0.2">
      <c r="A2" s="124" t="s">
        <v>528</v>
      </c>
      <c r="B2" s="124" t="s">
        <v>187</v>
      </c>
      <c r="C2" s="124" t="str">
        <f>'FUNGSIONALITAS KINERJA - WEB'!$H$5</f>
        <v>-</v>
      </c>
      <c r="D2" s="124" t="str">
        <f>'FUNGSIONALITAS KINERJA - WEB'!$I$5</f>
        <v>-</v>
      </c>
      <c r="E2" s="124" t="str">
        <f>'FUNGSIONALITAS KINERJA - WEB'!$K$5</f>
        <v>-</v>
      </c>
      <c r="F2" s="124" t="str">
        <f>'FUNGSIONALITAS KINERJA - WEB'!$P$5</f>
        <v>BELUM DIISI</v>
      </c>
    </row>
    <row r="3" spans="1:6" x14ac:dyDescent="0.2">
      <c r="A3" s="124" t="s">
        <v>528</v>
      </c>
      <c r="B3" s="124" t="str">
        <f t="shared" ref="B3:B8" si="0">B2</f>
        <v>Autentikasi</v>
      </c>
      <c r="C3" s="124" t="str">
        <f>'FUNGSIONALITAS KINERJA - WEB'!$H$6</f>
        <v>-</v>
      </c>
      <c r="D3" s="124" t="str">
        <f>'FUNGSIONALITAS KINERJA - WEB'!$I$6</f>
        <v>-</v>
      </c>
      <c r="E3" s="124" t="str">
        <f>'FUNGSIONALITAS KINERJA - WEB'!$K$6</f>
        <v>-</v>
      </c>
      <c r="F3" s="124" t="str">
        <f>'FUNGSIONALITAS KINERJA - WEB'!$P$6</f>
        <v>BELUM DIISI</v>
      </c>
    </row>
    <row r="4" spans="1:6" x14ac:dyDescent="0.2">
      <c r="A4" s="124" t="s">
        <v>528</v>
      </c>
      <c r="B4" s="124" t="str">
        <f t="shared" si="0"/>
        <v>Autentikasi</v>
      </c>
      <c r="C4" s="124" t="str">
        <f>'FUNGSIONALITAS KINERJA - WEB'!$H$7</f>
        <v>Perlu Peningkatan</v>
      </c>
      <c r="D4" s="124" t="str">
        <f>'FUNGSIONALITAS KINERJA - WEB'!$I$7</f>
        <v>Sesuai Dengan Desain Kontrol</v>
      </c>
      <c r="E4" s="124" t="str">
        <f>'FUNGSIONALITAS KINERJA - WEB'!$K$7</f>
        <v>Efektif</v>
      </c>
      <c r="F4" s="124" t="str">
        <f>'FUNGSIONALITAS KINERJA - WEB'!$P$7</f>
        <v>MEMADAI</v>
      </c>
    </row>
    <row r="5" spans="1:6" x14ac:dyDescent="0.2">
      <c r="A5" s="124" t="s">
        <v>528</v>
      </c>
      <c r="B5" s="124" t="str">
        <f t="shared" si="0"/>
        <v>Autentikasi</v>
      </c>
      <c r="C5" s="124" t="str">
        <f>'FUNGSIONALITAS KINERJA - WEB'!$H$8</f>
        <v>-</v>
      </c>
      <c r="D5" s="124" t="str">
        <f>'FUNGSIONALITAS KINERJA - WEB'!$I$8</f>
        <v>-</v>
      </c>
      <c r="E5" s="124" t="str">
        <f>'FUNGSIONALITAS KINERJA - WEB'!$K$8</f>
        <v>-</v>
      </c>
      <c r="F5" s="124" t="str">
        <f>'FUNGSIONALITAS KINERJA - WEB'!$P$8</f>
        <v>BELUM DIISI</v>
      </c>
    </row>
    <row r="6" spans="1:6" x14ac:dyDescent="0.2">
      <c r="A6" s="124" t="s">
        <v>528</v>
      </c>
      <c r="B6" s="124" t="str">
        <f t="shared" si="0"/>
        <v>Autentikasi</v>
      </c>
      <c r="C6" s="124" t="str">
        <f>'FUNGSIONALITAS KINERJA - WEB'!$H$9</f>
        <v>-</v>
      </c>
      <c r="D6" s="124" t="str">
        <f>'FUNGSIONALITAS KINERJA - WEB'!$I$9</f>
        <v>-</v>
      </c>
      <c r="E6" s="124" t="str">
        <f>'FUNGSIONALITAS KINERJA - WEB'!$K$9</f>
        <v>-</v>
      </c>
      <c r="F6" s="124" t="str">
        <f>'FUNGSIONALITAS KINERJA - WEB'!$P$9</f>
        <v>BELUM DIISI</v>
      </c>
    </row>
    <row r="7" spans="1:6" x14ac:dyDescent="0.2">
      <c r="A7" s="124" t="s">
        <v>528</v>
      </c>
      <c r="B7" s="124" t="str">
        <f t="shared" si="0"/>
        <v>Autentikasi</v>
      </c>
      <c r="C7" s="124" t="str">
        <f>'FUNGSIONALITAS KINERJA - WEB'!$H$10</f>
        <v>-</v>
      </c>
      <c r="D7" s="124" t="str">
        <f>'FUNGSIONALITAS KINERJA - WEB'!$I$10</f>
        <v>-</v>
      </c>
      <c r="E7" s="124" t="str">
        <f>'FUNGSIONALITAS KINERJA - WEB'!$K$10</f>
        <v>-</v>
      </c>
      <c r="F7" s="124" t="str">
        <f>'FUNGSIONALITAS KINERJA - WEB'!$P$10</f>
        <v>BELUM DIISI</v>
      </c>
    </row>
    <row r="8" spans="1:6" x14ac:dyDescent="0.2">
      <c r="A8" s="124" t="s">
        <v>528</v>
      </c>
      <c r="B8" s="124" t="str">
        <f t="shared" si="0"/>
        <v>Autentikasi</v>
      </c>
      <c r="C8" s="124" t="str">
        <f>'FUNGSIONALITAS KINERJA - WEB'!$H$11</f>
        <v>-</v>
      </c>
      <c r="D8" s="124" t="str">
        <f>'FUNGSIONALITAS KINERJA - WEB'!$I$11</f>
        <v>-</v>
      </c>
      <c r="E8" s="124" t="str">
        <f>'FUNGSIONALITAS KINERJA - WEB'!$K$11</f>
        <v>-</v>
      </c>
      <c r="F8" s="124" t="str">
        <f>'FUNGSIONALITAS KINERJA - WEB'!$P$11</f>
        <v>BELUM DIISI</v>
      </c>
    </row>
    <row r="9" spans="1:6" x14ac:dyDescent="0.2">
      <c r="A9" s="124" t="s">
        <v>528</v>
      </c>
      <c r="B9" s="124" t="s">
        <v>192</v>
      </c>
      <c r="C9" s="124" t="str">
        <f>'FUNGSIONALITAS KINERJA - WEB'!$H$13</f>
        <v>-</v>
      </c>
      <c r="D9" s="124" t="str">
        <f>'FUNGSIONALITAS KINERJA - WEB'!$I$13</f>
        <v>-</v>
      </c>
      <c r="E9" s="124" t="str">
        <f>'FUNGSIONALITAS KINERJA - WEB'!$K$13</f>
        <v>-</v>
      </c>
      <c r="F9" s="124" t="str">
        <f>'FUNGSIONALITAS KINERJA - WEB'!$P$13</f>
        <v>BELUM DIISI</v>
      </c>
    </row>
    <row r="10" spans="1:6" x14ac:dyDescent="0.2">
      <c r="A10" s="124" t="s">
        <v>528</v>
      </c>
      <c r="B10" s="124" t="str">
        <f t="shared" ref="B10:B15" si="1">B9</f>
        <v>Manajemen Sesi</v>
      </c>
      <c r="C10" s="124" t="str">
        <f>'FUNGSIONALITAS KINERJA - WEB'!$H$14</f>
        <v>-</v>
      </c>
      <c r="D10" s="124" t="str">
        <f>'FUNGSIONALITAS KINERJA - WEB'!$I$14</f>
        <v>-</v>
      </c>
      <c r="E10" s="124" t="str">
        <f>'FUNGSIONALITAS KINERJA - WEB'!$K$14</f>
        <v>-</v>
      </c>
      <c r="F10" s="124" t="str">
        <f>'FUNGSIONALITAS KINERJA - WEB'!$P$14</f>
        <v>BELUM DIISI</v>
      </c>
    </row>
    <row r="11" spans="1:6" x14ac:dyDescent="0.2">
      <c r="A11" s="124" t="s">
        <v>528</v>
      </c>
      <c r="B11" s="124" t="str">
        <f t="shared" si="1"/>
        <v>Manajemen Sesi</v>
      </c>
      <c r="C11" s="124" t="str">
        <f>'FUNGSIONALITAS KINERJA - WEB'!$H$15</f>
        <v>Memadai</v>
      </c>
      <c r="D11" s="124" t="str">
        <f>'FUNGSIONALITAS KINERJA - WEB'!$I$15</f>
        <v>Tidak Sesuai Dengan Desain Kontrol</v>
      </c>
      <c r="E11" s="124" t="str">
        <f>'FUNGSIONALITAS KINERJA - WEB'!$K$15</f>
        <v>Efektif</v>
      </c>
      <c r="F11" s="124" t="str">
        <f>'FUNGSIONALITAS KINERJA - WEB'!$P$15</f>
        <v>PERLU PENINGKATAN</v>
      </c>
    </row>
    <row r="12" spans="1:6" x14ac:dyDescent="0.2">
      <c r="A12" s="124" t="s">
        <v>528</v>
      </c>
      <c r="B12" s="124" t="str">
        <f t="shared" si="1"/>
        <v>Manajemen Sesi</v>
      </c>
      <c r="C12" s="124" t="str">
        <f>'FUNGSIONALITAS KINERJA - WEB'!$H$16</f>
        <v>-</v>
      </c>
      <c r="D12" s="124" t="str">
        <f>'FUNGSIONALITAS KINERJA - WEB'!$I$16</f>
        <v>-</v>
      </c>
      <c r="E12" s="124" t="str">
        <f>'FUNGSIONALITAS KINERJA - WEB'!$K$16</f>
        <v>-</v>
      </c>
      <c r="F12" s="124" t="str">
        <f>'FUNGSIONALITAS KINERJA - WEB'!$P$16</f>
        <v>BELUM DIISI</v>
      </c>
    </row>
    <row r="13" spans="1:6" x14ac:dyDescent="0.2">
      <c r="A13" s="124" t="s">
        <v>528</v>
      </c>
      <c r="B13" s="124" t="str">
        <f t="shared" si="1"/>
        <v>Manajemen Sesi</v>
      </c>
      <c r="C13" s="124" t="str">
        <f>'FUNGSIONALITAS KINERJA - WEB'!$H$17</f>
        <v>-</v>
      </c>
      <c r="D13" s="124" t="str">
        <f>'FUNGSIONALITAS KINERJA - WEB'!$I$17</f>
        <v>-</v>
      </c>
      <c r="E13" s="124" t="str">
        <f>'FUNGSIONALITAS KINERJA - WEB'!$K$17</f>
        <v>-</v>
      </c>
      <c r="F13" s="124" t="str">
        <f>'FUNGSIONALITAS KINERJA - WEB'!$P$17</f>
        <v>BELUM DIISI</v>
      </c>
    </row>
    <row r="14" spans="1:6" x14ac:dyDescent="0.2">
      <c r="A14" s="124" t="s">
        <v>528</v>
      </c>
      <c r="B14" s="124" t="str">
        <f t="shared" si="1"/>
        <v>Manajemen Sesi</v>
      </c>
      <c r="C14" s="124" t="str">
        <f>'FUNGSIONALITAS KINERJA - WEB'!$H$18</f>
        <v>-</v>
      </c>
      <c r="D14" s="124" t="str">
        <f>'FUNGSIONALITAS KINERJA - WEB'!$I$18</f>
        <v>-</v>
      </c>
      <c r="E14" s="124" t="str">
        <f>'FUNGSIONALITAS KINERJA - WEB'!$K$18</f>
        <v>-</v>
      </c>
      <c r="F14" s="124" t="str">
        <f>'FUNGSIONALITAS KINERJA - WEB'!$P$18</f>
        <v>BELUM DIISI</v>
      </c>
    </row>
    <row r="15" spans="1:6" x14ac:dyDescent="0.2">
      <c r="A15" s="124" t="s">
        <v>528</v>
      </c>
      <c r="B15" s="124" t="str">
        <f t="shared" si="1"/>
        <v>Manajemen Sesi</v>
      </c>
      <c r="C15" s="124" t="str">
        <f>'FUNGSIONALITAS KINERJA - WEB'!$H$19</f>
        <v>-</v>
      </c>
      <c r="D15" s="124" t="str">
        <f>'FUNGSIONALITAS KINERJA - WEB'!$I$19</f>
        <v>-</v>
      </c>
      <c r="E15" s="124" t="str">
        <f>'FUNGSIONALITAS KINERJA - WEB'!$K$19</f>
        <v>-</v>
      </c>
      <c r="F15" s="124" t="str">
        <f>'FUNGSIONALITAS KINERJA - WEB'!$P$19</f>
        <v>BELUM DIISI</v>
      </c>
    </row>
    <row r="16" spans="1:6" x14ac:dyDescent="0.2">
      <c r="A16" s="124" t="s">
        <v>528</v>
      </c>
      <c r="B16" s="124" t="s">
        <v>197</v>
      </c>
      <c r="C16" s="124" t="str">
        <f>'FUNGSIONALITAS KINERJA - WEB'!$H$21</f>
        <v>-</v>
      </c>
      <c r="D16" s="124" t="str">
        <f>'FUNGSIONALITAS KINERJA - WEB'!$I$21</f>
        <v>-</v>
      </c>
      <c r="E16" s="124" t="str">
        <f>'FUNGSIONALITAS KINERJA - WEB'!$K$21</f>
        <v>-</v>
      </c>
      <c r="F16" s="124" t="str">
        <f>'FUNGSIONALITAS KINERJA - WEB'!$P$21</f>
        <v>BELUM DIISI</v>
      </c>
    </row>
    <row r="17" spans="1:6" x14ac:dyDescent="0.2">
      <c r="A17" s="124" t="s">
        <v>528</v>
      </c>
      <c r="B17" s="124" t="str">
        <f t="shared" ref="B17:B19" si="2">B16</f>
        <v>Kontrol Akses</v>
      </c>
      <c r="C17" s="124" t="str">
        <f>'FUNGSIONALITAS KINERJA - WEB'!$H$22</f>
        <v>-</v>
      </c>
      <c r="D17" s="124" t="str">
        <f>'FUNGSIONALITAS KINERJA - WEB'!$I$22</f>
        <v>-</v>
      </c>
      <c r="E17" s="124" t="str">
        <f>'FUNGSIONALITAS KINERJA - WEB'!$K$22</f>
        <v>-</v>
      </c>
      <c r="F17" s="124" t="str">
        <f>'FUNGSIONALITAS KINERJA - WEB'!$P$22</f>
        <v>BELUM DIISI</v>
      </c>
    </row>
    <row r="18" spans="1:6" x14ac:dyDescent="0.2">
      <c r="A18" s="124" t="s">
        <v>528</v>
      </c>
      <c r="B18" s="124" t="str">
        <f t="shared" si="2"/>
        <v>Kontrol Akses</v>
      </c>
      <c r="C18" s="124" t="str">
        <f>'FUNGSIONALITAS KINERJA - WEB'!$H$23</f>
        <v>-</v>
      </c>
      <c r="D18" s="124" t="str">
        <f>'FUNGSIONALITAS KINERJA - WEB'!$I$23</f>
        <v>-</v>
      </c>
      <c r="E18" s="124" t="str">
        <f>'FUNGSIONALITAS KINERJA - WEB'!$K$23</f>
        <v>-</v>
      </c>
      <c r="F18" s="124" t="str">
        <f>'FUNGSIONALITAS KINERJA - WEB'!$P$23</f>
        <v>BELUM DIISI</v>
      </c>
    </row>
    <row r="19" spans="1:6" x14ac:dyDescent="0.2">
      <c r="A19" s="124" t="s">
        <v>528</v>
      </c>
      <c r="B19" s="124" t="str">
        <f t="shared" si="2"/>
        <v>Kontrol Akses</v>
      </c>
      <c r="C19" s="124" t="str">
        <f>'FUNGSIONALITAS KINERJA - WEB'!$H$24</f>
        <v>-</v>
      </c>
      <c r="D19" s="124" t="str">
        <f>'FUNGSIONALITAS KINERJA - WEB'!$I$24</f>
        <v>-</v>
      </c>
      <c r="E19" s="124" t="str">
        <f>'FUNGSIONALITAS KINERJA - WEB'!$K$24</f>
        <v>-</v>
      </c>
      <c r="F19" s="124" t="str">
        <f>'FUNGSIONALITAS KINERJA - WEB'!$P$24</f>
        <v>BELUM DIISI</v>
      </c>
    </row>
    <row r="20" spans="1:6" x14ac:dyDescent="0.2">
      <c r="A20" s="124" t="s">
        <v>528</v>
      </c>
      <c r="B20" s="124" t="s">
        <v>199</v>
      </c>
      <c r="C20" s="124" t="str">
        <f>'FUNGSIONALITAS KINERJA - WEB'!$H$26</f>
        <v>-</v>
      </c>
      <c r="D20" s="124" t="str">
        <f>'FUNGSIONALITAS KINERJA - WEB'!$I$26</f>
        <v>-</v>
      </c>
      <c r="E20" s="124" t="str">
        <f>'FUNGSIONALITAS KINERJA - WEB'!$K$26</f>
        <v>-</v>
      </c>
      <c r="F20" s="124" t="str">
        <f>'FUNGSIONALITAS KINERJA - WEB'!$P$26</f>
        <v>BELUM DIISI</v>
      </c>
    </row>
    <row r="21" spans="1:6" x14ac:dyDescent="0.2">
      <c r="A21" s="124" t="s">
        <v>528</v>
      </c>
      <c r="B21" s="124" t="str">
        <f t="shared" ref="B21:B27" si="3">B20</f>
        <v>Validasi Input</v>
      </c>
      <c r="C21" s="124" t="str">
        <f>'FUNGSIONALITAS KINERJA - WEB'!$H$27</f>
        <v>-</v>
      </c>
      <c r="D21" s="124" t="str">
        <f>'FUNGSIONALITAS KINERJA - WEB'!$I$27</f>
        <v>-</v>
      </c>
      <c r="E21" s="124" t="str">
        <f>'FUNGSIONALITAS KINERJA - WEB'!$K$27</f>
        <v>-</v>
      </c>
      <c r="F21" s="124" t="str">
        <f>'FUNGSIONALITAS KINERJA - WEB'!$P$27</f>
        <v>BELUM DIISI</v>
      </c>
    </row>
    <row r="22" spans="1:6" x14ac:dyDescent="0.2">
      <c r="A22" s="124" t="s">
        <v>528</v>
      </c>
      <c r="B22" s="124" t="str">
        <f t="shared" si="3"/>
        <v>Validasi Input</v>
      </c>
      <c r="C22" s="124" t="str">
        <f>'FUNGSIONALITAS KINERJA - WEB'!$H$28</f>
        <v>-</v>
      </c>
      <c r="D22" s="124" t="str">
        <f>'FUNGSIONALITAS KINERJA - WEB'!$I$28</f>
        <v>-</v>
      </c>
      <c r="E22" s="124" t="str">
        <f>'FUNGSIONALITAS KINERJA - WEB'!$K$28</f>
        <v>-</v>
      </c>
      <c r="F22" s="124" t="str">
        <f>'FUNGSIONALITAS KINERJA - WEB'!$P$28</f>
        <v>BELUM DIISI</v>
      </c>
    </row>
    <row r="23" spans="1:6" x14ac:dyDescent="0.2">
      <c r="A23" s="124" t="s">
        <v>528</v>
      </c>
      <c r="B23" s="124" t="str">
        <f t="shared" si="3"/>
        <v>Validasi Input</v>
      </c>
      <c r="C23" s="124" t="str">
        <f>'FUNGSIONALITAS KINERJA - WEB'!$H$29</f>
        <v>-</v>
      </c>
      <c r="D23" s="124" t="str">
        <f>'FUNGSIONALITAS KINERJA - WEB'!$I$29</f>
        <v>-</v>
      </c>
      <c r="E23" s="124" t="str">
        <f>'FUNGSIONALITAS KINERJA - WEB'!$K$29</f>
        <v>-</v>
      </c>
      <c r="F23" s="124" t="str">
        <f>'FUNGSIONALITAS KINERJA - WEB'!$P$29</f>
        <v>BELUM DIISI</v>
      </c>
    </row>
    <row r="24" spans="1:6" x14ac:dyDescent="0.2">
      <c r="A24" s="124" t="s">
        <v>528</v>
      </c>
      <c r="B24" s="124" t="str">
        <f t="shared" si="3"/>
        <v>Validasi Input</v>
      </c>
      <c r="C24" s="124" t="str">
        <f>'FUNGSIONALITAS KINERJA - WEB'!$H$30</f>
        <v>-</v>
      </c>
      <c r="D24" s="124" t="str">
        <f>'FUNGSIONALITAS KINERJA - WEB'!$I$30</f>
        <v>-</v>
      </c>
      <c r="E24" s="124" t="str">
        <f>'FUNGSIONALITAS KINERJA - WEB'!$K$30</f>
        <v>-</v>
      </c>
      <c r="F24" s="124" t="str">
        <f>'FUNGSIONALITAS KINERJA - WEB'!$P$30</f>
        <v>BELUM DIISI</v>
      </c>
    </row>
    <row r="25" spans="1:6" x14ac:dyDescent="0.2">
      <c r="A25" s="124" t="s">
        <v>528</v>
      </c>
      <c r="B25" s="124" t="str">
        <f t="shared" si="3"/>
        <v>Validasi Input</v>
      </c>
      <c r="C25" s="124" t="str">
        <f>'FUNGSIONALITAS KINERJA - WEB'!$H$31</f>
        <v>-</v>
      </c>
      <c r="D25" s="124" t="str">
        <f>'FUNGSIONALITAS KINERJA - WEB'!$I$31</f>
        <v>-</v>
      </c>
      <c r="E25" s="124" t="str">
        <f>'FUNGSIONALITAS KINERJA - WEB'!$K$31</f>
        <v>-</v>
      </c>
      <c r="F25" s="124" t="str">
        <f>'FUNGSIONALITAS KINERJA - WEB'!$P$31</f>
        <v>BELUM DIISI</v>
      </c>
    </row>
    <row r="26" spans="1:6" x14ac:dyDescent="0.2">
      <c r="A26" s="124" t="s">
        <v>528</v>
      </c>
      <c r="B26" s="124" t="str">
        <f t="shared" si="3"/>
        <v>Validasi Input</v>
      </c>
      <c r="C26" s="124" t="str">
        <f>'FUNGSIONALITAS KINERJA - WEB'!$H$32</f>
        <v>-</v>
      </c>
      <c r="D26" s="124" t="str">
        <f>'FUNGSIONALITAS KINERJA - WEB'!$I$32</f>
        <v>-</v>
      </c>
      <c r="E26" s="124" t="str">
        <f>'FUNGSIONALITAS KINERJA - WEB'!$K$32</f>
        <v>-</v>
      </c>
      <c r="F26" s="124" t="str">
        <f>'FUNGSIONALITAS KINERJA - WEB'!$P$32</f>
        <v>BELUM DIISI</v>
      </c>
    </row>
    <row r="27" spans="1:6" x14ac:dyDescent="0.2">
      <c r="A27" s="124" t="s">
        <v>528</v>
      </c>
      <c r="B27" s="124" t="str">
        <f t="shared" si="3"/>
        <v>Validasi Input</v>
      </c>
      <c r="C27" s="124" t="str">
        <f>'FUNGSIONALITAS KINERJA - WEB'!$H$33</f>
        <v>-</v>
      </c>
      <c r="D27" s="124" t="str">
        <f>'FUNGSIONALITAS KINERJA - WEB'!$I$33</f>
        <v>-</v>
      </c>
      <c r="E27" s="124" t="str">
        <f>'FUNGSIONALITAS KINERJA - WEB'!$K$33</f>
        <v>-</v>
      </c>
      <c r="F27" s="124" t="str">
        <f>'FUNGSIONALITAS KINERJA - WEB'!$P$33</f>
        <v>BELUM DIISI</v>
      </c>
    </row>
    <row r="28" spans="1:6" x14ac:dyDescent="0.2">
      <c r="A28" s="124" t="s">
        <v>528</v>
      </c>
      <c r="B28" s="124" t="s">
        <v>201</v>
      </c>
      <c r="C28" s="124" t="str">
        <f>'FUNGSIONALITAS KINERJA - WEB'!$H$35</f>
        <v>-</v>
      </c>
      <c r="D28" s="124" t="str">
        <f>'FUNGSIONALITAS KINERJA - WEB'!$I$35</f>
        <v>-</v>
      </c>
      <c r="E28" s="124" t="str">
        <f>'FUNGSIONALITAS KINERJA - WEB'!$K$35</f>
        <v>-</v>
      </c>
      <c r="F28" s="124" t="str">
        <f>'FUNGSIONALITAS KINERJA - WEB'!$P$35</f>
        <v>BELUM DIISI</v>
      </c>
    </row>
    <row r="29" spans="1:6" x14ac:dyDescent="0.2">
      <c r="A29" s="124" t="s">
        <v>528</v>
      </c>
      <c r="B29" s="124" t="str">
        <f t="shared" ref="B29:B31" si="4">B28</f>
        <v>Kriptografi</v>
      </c>
      <c r="C29" s="124" t="str">
        <f>'FUNGSIONALITAS KINERJA - WEB'!$H$36</f>
        <v>-</v>
      </c>
      <c r="D29" s="124" t="str">
        <f>'FUNGSIONALITAS KINERJA - WEB'!$I$36</f>
        <v>-</v>
      </c>
      <c r="E29" s="124" t="str">
        <f>'FUNGSIONALITAS KINERJA - WEB'!$K$36</f>
        <v>-</v>
      </c>
      <c r="F29" s="124" t="str">
        <f>'FUNGSIONALITAS KINERJA - WEB'!$P$36</f>
        <v>BELUM DIISI</v>
      </c>
    </row>
    <row r="30" spans="1:6" x14ac:dyDescent="0.2">
      <c r="A30" s="124" t="s">
        <v>528</v>
      </c>
      <c r="B30" s="124" t="str">
        <f t="shared" si="4"/>
        <v>Kriptografi</v>
      </c>
      <c r="C30" s="124" t="str">
        <f>'FUNGSIONALITAS KINERJA - WEB'!$H$37</f>
        <v>-</v>
      </c>
      <c r="D30" s="124" t="str">
        <f>'FUNGSIONALITAS KINERJA - WEB'!$I$37</f>
        <v>-</v>
      </c>
      <c r="E30" s="124" t="str">
        <f>'FUNGSIONALITAS KINERJA - WEB'!$K$37</f>
        <v>-</v>
      </c>
      <c r="F30" s="124" t="str">
        <f>'FUNGSIONALITAS KINERJA - WEB'!$P$37</f>
        <v>BELUM DIISI</v>
      </c>
    </row>
    <row r="31" spans="1:6" x14ac:dyDescent="0.2">
      <c r="A31" s="124" t="s">
        <v>528</v>
      </c>
      <c r="B31" s="124" t="str">
        <f t="shared" si="4"/>
        <v>Kriptografi</v>
      </c>
      <c r="C31" s="124" t="str">
        <f>'FUNGSIONALITAS KINERJA - WEB'!$H$38</f>
        <v>-</v>
      </c>
      <c r="D31" s="124" t="str">
        <f>'FUNGSIONALITAS KINERJA - WEB'!$I$38</f>
        <v>-</v>
      </c>
      <c r="E31" s="124" t="str">
        <f>'FUNGSIONALITAS KINERJA - WEB'!$K$38</f>
        <v>-</v>
      </c>
      <c r="F31" s="124" t="str">
        <f>'FUNGSIONALITAS KINERJA - WEB'!$P$38</f>
        <v>BELUM DIISI</v>
      </c>
    </row>
    <row r="32" spans="1:6" x14ac:dyDescent="0.2">
      <c r="A32" s="124" t="s">
        <v>528</v>
      </c>
      <c r="B32" s="124" t="s">
        <v>204</v>
      </c>
      <c r="C32" s="124" t="str">
        <f>'FUNGSIONALITAS KINERJA - WEB'!$H$40</f>
        <v>-</v>
      </c>
      <c r="D32" s="124" t="str">
        <f>'FUNGSIONALITAS KINERJA - WEB'!$I$40</f>
        <v>-</v>
      </c>
      <c r="E32" s="124" t="str">
        <f>'FUNGSIONALITAS KINERJA - WEB'!$K$40</f>
        <v>-</v>
      </c>
      <c r="F32" s="124" t="str">
        <f>'FUNGSIONALITAS KINERJA - WEB'!$P$40</f>
        <v>BELUM DIISI</v>
      </c>
    </row>
    <row r="33" spans="1:6" x14ac:dyDescent="0.2">
      <c r="A33" s="124" t="s">
        <v>528</v>
      </c>
      <c r="B33" s="124" t="str">
        <f t="shared" ref="B33:B38" si="5">B32</f>
        <v>Eror dan Pencatatan Log</v>
      </c>
      <c r="C33" s="124" t="str">
        <f>'FUNGSIONALITAS KINERJA - WEB'!$H$41</f>
        <v>-</v>
      </c>
      <c r="D33" s="124" t="str">
        <f>'FUNGSIONALITAS KINERJA - WEB'!$I$41</f>
        <v>-</v>
      </c>
      <c r="E33" s="124" t="str">
        <f>'FUNGSIONALITAS KINERJA - WEB'!$K$41</f>
        <v>-</v>
      </c>
      <c r="F33" s="124" t="str">
        <f>'FUNGSIONALITAS KINERJA - WEB'!$P$41</f>
        <v>BELUM DIISI</v>
      </c>
    </row>
    <row r="34" spans="1:6" x14ac:dyDescent="0.2">
      <c r="A34" s="124" t="s">
        <v>528</v>
      </c>
      <c r="B34" s="124" t="str">
        <f t="shared" si="5"/>
        <v>Eror dan Pencatatan Log</v>
      </c>
      <c r="C34" s="124" t="str">
        <f>'FUNGSIONALITAS KINERJA - WEB'!$H$42</f>
        <v>-</v>
      </c>
      <c r="D34" s="124" t="str">
        <f>'FUNGSIONALITAS KINERJA - WEB'!$I$42</f>
        <v>-</v>
      </c>
      <c r="E34" s="124" t="str">
        <f>'FUNGSIONALITAS KINERJA - WEB'!$K$42</f>
        <v>-</v>
      </c>
      <c r="F34" s="124" t="str">
        <f>'FUNGSIONALITAS KINERJA - WEB'!$P$42</f>
        <v>BELUM DIISI</v>
      </c>
    </row>
    <row r="35" spans="1:6" x14ac:dyDescent="0.2">
      <c r="A35" s="124" t="s">
        <v>528</v>
      </c>
      <c r="B35" s="124" t="str">
        <f t="shared" si="5"/>
        <v>Eror dan Pencatatan Log</v>
      </c>
      <c r="C35" s="124" t="str">
        <f>'FUNGSIONALITAS KINERJA - WEB'!$H$43</f>
        <v>-</v>
      </c>
      <c r="D35" s="124" t="str">
        <f>'FUNGSIONALITAS KINERJA - WEB'!$I$43</f>
        <v>-</v>
      </c>
      <c r="E35" s="124" t="str">
        <f>'FUNGSIONALITAS KINERJA - WEB'!$K$43</f>
        <v>-</v>
      </c>
      <c r="F35" s="124" t="str">
        <f>'FUNGSIONALITAS KINERJA - WEB'!$P$43</f>
        <v>BELUM DIISI</v>
      </c>
    </row>
    <row r="36" spans="1:6" x14ac:dyDescent="0.2">
      <c r="A36" s="124" t="s">
        <v>528</v>
      </c>
      <c r="B36" s="124" t="str">
        <f t="shared" si="5"/>
        <v>Eror dan Pencatatan Log</v>
      </c>
      <c r="C36" s="124" t="str">
        <f>'FUNGSIONALITAS KINERJA - WEB'!$H$44</f>
        <v>-</v>
      </c>
      <c r="D36" s="124" t="str">
        <f>'FUNGSIONALITAS KINERJA - WEB'!$I$44</f>
        <v>-</v>
      </c>
      <c r="E36" s="124" t="str">
        <f>'FUNGSIONALITAS KINERJA - WEB'!$K$44</f>
        <v>-</v>
      </c>
      <c r="F36" s="124" t="str">
        <f>'FUNGSIONALITAS KINERJA - WEB'!$P$44</f>
        <v>BELUM DIISI</v>
      </c>
    </row>
    <row r="37" spans="1:6" x14ac:dyDescent="0.2">
      <c r="A37" s="124" t="s">
        <v>528</v>
      </c>
      <c r="B37" s="124" t="str">
        <f t="shared" si="5"/>
        <v>Eror dan Pencatatan Log</v>
      </c>
      <c r="C37" s="124" t="str">
        <f>'FUNGSIONALITAS KINERJA - WEB'!$H$45</f>
        <v>-</v>
      </c>
      <c r="D37" s="124" t="str">
        <f>'FUNGSIONALITAS KINERJA - WEB'!$I$45</f>
        <v>-</v>
      </c>
      <c r="E37" s="124" t="str">
        <f>'FUNGSIONALITAS KINERJA - WEB'!$K$45</f>
        <v>-</v>
      </c>
      <c r="F37" s="124" t="str">
        <f>'FUNGSIONALITAS KINERJA - WEB'!$P$45</f>
        <v>BELUM DIISI</v>
      </c>
    </row>
    <row r="38" spans="1:6" x14ac:dyDescent="0.2">
      <c r="A38" s="124" t="s">
        <v>528</v>
      </c>
      <c r="B38" s="124" t="str">
        <f t="shared" si="5"/>
        <v>Eror dan Pencatatan Log</v>
      </c>
      <c r="C38" s="124" t="str">
        <f>'FUNGSIONALITAS KINERJA - WEB'!$H$46</f>
        <v>-</v>
      </c>
      <c r="D38" s="124" t="str">
        <f>'FUNGSIONALITAS KINERJA - WEB'!$I$46</f>
        <v>-</v>
      </c>
      <c r="E38" s="124" t="str">
        <f>'FUNGSIONALITAS KINERJA - WEB'!$K$46</f>
        <v>-</v>
      </c>
      <c r="F38" s="124" t="str">
        <f>'FUNGSIONALITAS KINERJA - WEB'!$P$46</f>
        <v>BELUM DIISI</v>
      </c>
    </row>
    <row r="39" spans="1:6" x14ac:dyDescent="0.2">
      <c r="A39" s="124" t="s">
        <v>528</v>
      </c>
      <c r="B39" s="124" t="s">
        <v>206</v>
      </c>
      <c r="C39" s="124" t="str">
        <f>'FUNGSIONALITAS KINERJA - WEB'!$H$48</f>
        <v>-</v>
      </c>
      <c r="D39" s="124" t="str">
        <f>'FUNGSIONALITAS KINERJA - WEB'!$I$48</f>
        <v>-</v>
      </c>
      <c r="E39" s="124" t="str">
        <f>'FUNGSIONALITAS KINERJA - WEB'!$K$48</f>
        <v>-</v>
      </c>
      <c r="F39" s="124" t="str">
        <f>'FUNGSIONALITAS KINERJA - WEB'!$P$48</f>
        <v>BELUM DIISI</v>
      </c>
    </row>
    <row r="40" spans="1:6" x14ac:dyDescent="0.2">
      <c r="A40" s="124" t="s">
        <v>528</v>
      </c>
      <c r="B40" s="124" t="str">
        <f t="shared" ref="B40:B45" si="6">B39</f>
        <v>Proteksi Data</v>
      </c>
      <c r="C40" s="124" t="str">
        <f>'FUNGSIONALITAS KINERJA - WEB'!$H$49</f>
        <v>-</v>
      </c>
      <c r="D40" s="124" t="str">
        <f>'FUNGSIONALITAS KINERJA - WEB'!$I$49</f>
        <v>-</v>
      </c>
      <c r="E40" s="124" t="str">
        <f>'FUNGSIONALITAS KINERJA - WEB'!$K$49</f>
        <v>-</v>
      </c>
      <c r="F40" s="124" t="str">
        <f>'FUNGSIONALITAS KINERJA - WEB'!$P$49</f>
        <v>BELUM DIISI</v>
      </c>
    </row>
    <row r="41" spans="1:6" x14ac:dyDescent="0.2">
      <c r="A41" s="124" t="s">
        <v>528</v>
      </c>
      <c r="B41" s="124" t="str">
        <f t="shared" si="6"/>
        <v>Proteksi Data</v>
      </c>
      <c r="C41" s="124" t="str">
        <f>'FUNGSIONALITAS KINERJA - WEB'!$H$50</f>
        <v>-</v>
      </c>
      <c r="D41" s="124" t="str">
        <f>'FUNGSIONALITAS KINERJA - WEB'!$I$50</f>
        <v>-</v>
      </c>
      <c r="E41" s="124" t="str">
        <f>'FUNGSIONALITAS KINERJA - WEB'!$K$50</f>
        <v>-</v>
      </c>
      <c r="F41" s="124" t="str">
        <f>'FUNGSIONALITAS KINERJA - WEB'!$P$50</f>
        <v>BELUM DIISI</v>
      </c>
    </row>
    <row r="42" spans="1:6" x14ac:dyDescent="0.2">
      <c r="A42" s="124" t="s">
        <v>528</v>
      </c>
      <c r="B42" s="124" t="str">
        <f t="shared" si="6"/>
        <v>Proteksi Data</v>
      </c>
      <c r="C42" s="124" t="str">
        <f>'FUNGSIONALITAS KINERJA - WEB'!$H$51</f>
        <v>-</v>
      </c>
      <c r="D42" s="124" t="str">
        <f>'FUNGSIONALITAS KINERJA - WEB'!$I$51</f>
        <v>-</v>
      </c>
      <c r="E42" s="124" t="str">
        <f>'FUNGSIONALITAS KINERJA - WEB'!$K$51</f>
        <v>-</v>
      </c>
      <c r="F42" s="124" t="str">
        <f>'FUNGSIONALITAS KINERJA - WEB'!$P$51</f>
        <v>BELUM DIISI</v>
      </c>
    </row>
    <row r="43" spans="1:6" x14ac:dyDescent="0.2">
      <c r="A43" s="124" t="s">
        <v>528</v>
      </c>
      <c r="B43" s="124" t="str">
        <f t="shared" si="6"/>
        <v>Proteksi Data</v>
      </c>
      <c r="C43" s="124" t="str">
        <f>'FUNGSIONALITAS KINERJA - WEB'!$H$52</f>
        <v>-</v>
      </c>
      <c r="D43" s="124" t="str">
        <f>'FUNGSIONALITAS KINERJA - WEB'!$I$52</f>
        <v>-</v>
      </c>
      <c r="E43" s="124" t="str">
        <f>'FUNGSIONALITAS KINERJA - WEB'!$K$52</f>
        <v>-</v>
      </c>
      <c r="F43" s="124" t="str">
        <f>'FUNGSIONALITAS KINERJA - WEB'!$P$52</f>
        <v>BELUM DIISI</v>
      </c>
    </row>
    <row r="44" spans="1:6" x14ac:dyDescent="0.2">
      <c r="A44" s="124" t="s">
        <v>528</v>
      </c>
      <c r="B44" s="124" t="str">
        <f t="shared" si="6"/>
        <v>Proteksi Data</v>
      </c>
      <c r="C44" s="124" t="str">
        <f>'FUNGSIONALITAS KINERJA - WEB'!$H$53</f>
        <v>-</v>
      </c>
      <c r="D44" s="124" t="str">
        <f>'FUNGSIONALITAS KINERJA - WEB'!$I$53</f>
        <v>-</v>
      </c>
      <c r="E44" s="124" t="str">
        <f>'FUNGSIONALITAS KINERJA - WEB'!$K$53</f>
        <v>-</v>
      </c>
      <c r="F44" s="124" t="str">
        <f>'FUNGSIONALITAS KINERJA - WEB'!$P$53</f>
        <v>BELUM DIISI</v>
      </c>
    </row>
    <row r="45" spans="1:6" x14ac:dyDescent="0.2">
      <c r="A45" s="124" t="s">
        <v>528</v>
      </c>
      <c r="B45" s="124" t="str">
        <f t="shared" si="6"/>
        <v>Proteksi Data</v>
      </c>
      <c r="C45" s="124" t="str">
        <f>'FUNGSIONALITAS KINERJA - WEB'!$H$54</f>
        <v>-</v>
      </c>
      <c r="D45" s="124" t="str">
        <f>'FUNGSIONALITAS KINERJA - WEB'!$I$54</f>
        <v>-</v>
      </c>
      <c r="E45" s="124" t="str">
        <f>'FUNGSIONALITAS KINERJA - WEB'!$K$54</f>
        <v>-</v>
      </c>
      <c r="F45" s="124" t="str">
        <f>'FUNGSIONALITAS KINERJA - WEB'!$P$54</f>
        <v>BELUM DIISI</v>
      </c>
    </row>
    <row r="46" spans="1:6" x14ac:dyDescent="0.2">
      <c r="A46" s="124" t="s">
        <v>528</v>
      </c>
      <c r="B46" s="124" t="s">
        <v>209</v>
      </c>
      <c r="C46" s="124" t="str">
        <f>'FUNGSIONALITAS KINERJA - WEB'!$H$56</f>
        <v>-</v>
      </c>
      <c r="D46" s="124" t="str">
        <f>'FUNGSIONALITAS KINERJA - WEB'!$I$56</f>
        <v>-</v>
      </c>
      <c r="E46" s="124" t="str">
        <f>'FUNGSIONALITAS KINERJA - WEB'!$K$56</f>
        <v>-</v>
      </c>
      <c r="F46" s="124" t="str">
        <f>'FUNGSIONALITAS KINERJA - WEB'!$P$56</f>
        <v>BELUM DIISI</v>
      </c>
    </row>
    <row r="47" spans="1:6" x14ac:dyDescent="0.2">
      <c r="A47" s="124" t="s">
        <v>528</v>
      </c>
      <c r="B47" s="124" t="str">
        <f t="shared" ref="B47:B49" si="7">B46</f>
        <v>Keamanan Komunikasi</v>
      </c>
      <c r="C47" s="124" t="str">
        <f>'FUNGSIONALITAS KINERJA - WEB'!$H$57</f>
        <v>-</v>
      </c>
      <c r="D47" s="124" t="str">
        <f>'FUNGSIONALITAS KINERJA - WEB'!$I$57</f>
        <v>-</v>
      </c>
      <c r="E47" s="124" t="str">
        <f>'FUNGSIONALITAS KINERJA - WEB'!$K$57</f>
        <v>-</v>
      </c>
      <c r="F47" s="124" t="str">
        <f>'FUNGSIONALITAS KINERJA - WEB'!$P$57</f>
        <v>BELUM DIISI</v>
      </c>
    </row>
    <row r="48" spans="1:6" x14ac:dyDescent="0.2">
      <c r="A48" s="124" t="s">
        <v>528</v>
      </c>
      <c r="B48" s="124" t="str">
        <f t="shared" si="7"/>
        <v>Keamanan Komunikasi</v>
      </c>
      <c r="C48" s="124" t="str">
        <f>'FUNGSIONALITAS KINERJA - WEB'!$H$58</f>
        <v>-</v>
      </c>
      <c r="D48" s="124" t="str">
        <f>'FUNGSIONALITAS KINERJA - WEB'!$I$58</f>
        <v>-</v>
      </c>
      <c r="E48" s="124" t="str">
        <f>'FUNGSIONALITAS KINERJA - WEB'!$K$58</f>
        <v>-</v>
      </c>
      <c r="F48" s="124" t="str">
        <f>'FUNGSIONALITAS KINERJA - WEB'!$P$58</f>
        <v>BELUM DIISI</v>
      </c>
    </row>
    <row r="49" spans="1:6" x14ac:dyDescent="0.2">
      <c r="A49" s="124" t="s">
        <v>528</v>
      </c>
      <c r="B49" s="124" t="str">
        <f t="shared" si="7"/>
        <v>Keamanan Komunikasi</v>
      </c>
      <c r="C49" s="124" t="str">
        <f>'FUNGSIONALITAS KINERJA - WEB'!$H$59</f>
        <v>-</v>
      </c>
      <c r="D49" s="124" t="str">
        <f>'FUNGSIONALITAS KINERJA - WEB'!$I$59</f>
        <v>-</v>
      </c>
      <c r="E49" s="124" t="str">
        <f>'FUNGSIONALITAS KINERJA - WEB'!$K$59</f>
        <v>-</v>
      </c>
      <c r="F49" s="124" t="str">
        <f>'FUNGSIONALITAS KINERJA - WEB'!$P$59</f>
        <v>BELUM DIISI</v>
      </c>
    </row>
    <row r="50" spans="1:6" x14ac:dyDescent="0.2">
      <c r="A50" s="124" t="s">
        <v>528</v>
      </c>
      <c r="B50" s="124" t="s">
        <v>211</v>
      </c>
      <c r="C50" s="124" t="str">
        <f>'FUNGSIONALITAS KINERJA - WEB'!$H$61</f>
        <v>-</v>
      </c>
      <c r="D50" s="124" t="str">
        <f>'FUNGSIONALITAS KINERJA - WEB'!$I$61</f>
        <v>-</v>
      </c>
      <c r="E50" s="124" t="str">
        <f>'FUNGSIONALITAS KINERJA - WEB'!$K$61</f>
        <v>-</v>
      </c>
      <c r="F50" s="124" t="str">
        <f>'FUNGSIONALITAS KINERJA - WEB'!$P$61</f>
        <v>BELUM DIISI</v>
      </c>
    </row>
    <row r="51" spans="1:6" x14ac:dyDescent="0.2">
      <c r="A51" s="124" t="s">
        <v>528</v>
      </c>
      <c r="B51" s="124" t="str">
        <f t="shared" ref="B51:B54" si="8">B50</f>
        <v>Pengendalian Kode Berbahaya</v>
      </c>
      <c r="C51" s="124" t="str">
        <f>'FUNGSIONALITAS KINERJA - WEB'!$H$62</f>
        <v>-</v>
      </c>
      <c r="D51" s="124" t="str">
        <f>'FUNGSIONALITAS KINERJA - WEB'!$I$62</f>
        <v>-</v>
      </c>
      <c r="E51" s="124" t="str">
        <f>'FUNGSIONALITAS KINERJA - WEB'!$K$62</f>
        <v>-</v>
      </c>
      <c r="F51" s="124" t="str">
        <f>'FUNGSIONALITAS KINERJA - WEB'!$P$62</f>
        <v>BELUM DIISI</v>
      </c>
    </row>
    <row r="52" spans="1:6" x14ac:dyDescent="0.2">
      <c r="A52" s="124" t="s">
        <v>528</v>
      </c>
      <c r="B52" s="124" t="str">
        <f t="shared" si="8"/>
        <v>Pengendalian Kode Berbahaya</v>
      </c>
      <c r="C52" s="124" t="str">
        <f>'FUNGSIONALITAS KINERJA - WEB'!$H$63</f>
        <v>-</v>
      </c>
      <c r="D52" s="124" t="str">
        <f>'FUNGSIONALITAS KINERJA - WEB'!$I$63</f>
        <v>-</v>
      </c>
      <c r="E52" s="124" t="str">
        <f>'FUNGSIONALITAS KINERJA - WEB'!$K$63</f>
        <v>-</v>
      </c>
      <c r="F52" s="124" t="str">
        <f>'FUNGSIONALITAS KINERJA - WEB'!$P$63</f>
        <v>BELUM DIISI</v>
      </c>
    </row>
    <row r="53" spans="1:6" x14ac:dyDescent="0.2">
      <c r="A53" s="124" t="s">
        <v>528</v>
      </c>
      <c r="B53" s="124" t="str">
        <f t="shared" si="8"/>
        <v>Pengendalian Kode Berbahaya</v>
      </c>
      <c r="C53" s="124" t="str">
        <f>'FUNGSIONALITAS KINERJA - WEB'!$H$64</f>
        <v>-</v>
      </c>
      <c r="D53" s="124" t="str">
        <f>'FUNGSIONALITAS KINERJA - WEB'!$I$64</f>
        <v>-</v>
      </c>
      <c r="E53" s="124" t="str">
        <f>'FUNGSIONALITAS KINERJA - WEB'!$K$64</f>
        <v>-</v>
      </c>
      <c r="F53" s="124" t="str">
        <f>'FUNGSIONALITAS KINERJA - WEB'!$P$64</f>
        <v>BELUM DIISI</v>
      </c>
    </row>
    <row r="54" spans="1:6" x14ac:dyDescent="0.2">
      <c r="A54" s="124" t="s">
        <v>528</v>
      </c>
      <c r="B54" s="124" t="str">
        <f t="shared" si="8"/>
        <v>Pengendalian Kode Berbahaya</v>
      </c>
      <c r="C54" s="124" t="str">
        <f>'FUNGSIONALITAS KINERJA - WEB'!$H$65</f>
        <v>-</v>
      </c>
      <c r="D54" s="124" t="str">
        <f>'FUNGSIONALITAS KINERJA - WEB'!$I$65</f>
        <v>-</v>
      </c>
      <c r="E54" s="124" t="str">
        <f>'FUNGSIONALITAS KINERJA - WEB'!$K$65</f>
        <v>-</v>
      </c>
      <c r="F54" s="124" t="str">
        <f>'FUNGSIONALITAS KINERJA - WEB'!$P$65</f>
        <v>BELUM DIISI</v>
      </c>
    </row>
    <row r="55" spans="1:6" x14ac:dyDescent="0.2">
      <c r="A55" s="124" t="s">
        <v>528</v>
      </c>
      <c r="B55" s="124" t="s">
        <v>213</v>
      </c>
      <c r="C55" s="124" t="str">
        <f>'FUNGSIONALITAS KINERJA - WEB'!$H$67</f>
        <v>-</v>
      </c>
      <c r="D55" s="124" t="str">
        <f>'FUNGSIONALITAS KINERJA - WEB'!$I$67</f>
        <v>-</v>
      </c>
      <c r="E55" s="124" t="str">
        <f>'FUNGSIONALITAS KINERJA - WEB'!$K$67</f>
        <v>-</v>
      </c>
      <c r="F55" s="124" t="str">
        <f>'FUNGSIONALITAS KINERJA - WEB'!$P$67</f>
        <v>BELUM DIISI</v>
      </c>
    </row>
    <row r="56" spans="1:6" x14ac:dyDescent="0.2">
      <c r="A56" s="124" t="s">
        <v>528</v>
      </c>
      <c r="B56" s="124" t="str">
        <f t="shared" ref="B56:B59" si="9">B55</f>
        <v>Logika Bisnis</v>
      </c>
      <c r="C56" s="124" t="str">
        <f>'FUNGSIONALITAS KINERJA - WEB'!$H$68</f>
        <v>-</v>
      </c>
      <c r="D56" s="124" t="str">
        <f>'FUNGSIONALITAS KINERJA - WEB'!$I$68</f>
        <v>-</v>
      </c>
      <c r="E56" s="124" t="str">
        <f>'FUNGSIONALITAS KINERJA - WEB'!$K$68</f>
        <v>-</v>
      </c>
      <c r="F56" s="124" t="str">
        <f>'FUNGSIONALITAS KINERJA - WEB'!$P$68</f>
        <v>BELUM DIISI</v>
      </c>
    </row>
    <row r="57" spans="1:6" x14ac:dyDescent="0.2">
      <c r="A57" s="124" t="s">
        <v>528</v>
      </c>
      <c r="B57" s="124" t="str">
        <f t="shared" si="9"/>
        <v>Logika Bisnis</v>
      </c>
      <c r="C57" s="124" t="str">
        <f>'FUNGSIONALITAS KINERJA - WEB'!$H$69</f>
        <v>-</v>
      </c>
      <c r="D57" s="124" t="str">
        <f>'FUNGSIONALITAS KINERJA - WEB'!$I$69</f>
        <v>-</v>
      </c>
      <c r="E57" s="124" t="str">
        <f>'FUNGSIONALITAS KINERJA - WEB'!$K$69</f>
        <v>-</v>
      </c>
      <c r="F57" s="124" t="str">
        <f>'FUNGSIONALITAS KINERJA - WEB'!$P$69</f>
        <v>BELUM DIISI</v>
      </c>
    </row>
    <row r="58" spans="1:6" x14ac:dyDescent="0.2">
      <c r="A58" s="124" t="s">
        <v>528</v>
      </c>
      <c r="B58" s="124" t="str">
        <f t="shared" si="9"/>
        <v>Logika Bisnis</v>
      </c>
      <c r="C58" s="124" t="str">
        <f>'FUNGSIONALITAS KINERJA - WEB'!$H$70</f>
        <v>-</v>
      </c>
      <c r="D58" s="124" t="str">
        <f>'FUNGSIONALITAS KINERJA - WEB'!$I$70</f>
        <v>-</v>
      </c>
      <c r="E58" s="124" t="str">
        <f>'FUNGSIONALITAS KINERJA - WEB'!$K$70</f>
        <v>-</v>
      </c>
      <c r="F58" s="124" t="str">
        <f>'FUNGSIONALITAS KINERJA - WEB'!$P$70</f>
        <v>BELUM DIISI</v>
      </c>
    </row>
    <row r="59" spans="1:6" x14ac:dyDescent="0.2">
      <c r="A59" s="124" t="s">
        <v>528</v>
      </c>
      <c r="B59" s="124" t="str">
        <f t="shared" si="9"/>
        <v>Logika Bisnis</v>
      </c>
      <c r="C59" s="124" t="str">
        <f>'FUNGSIONALITAS KINERJA - WEB'!$H$71</f>
        <v>-</v>
      </c>
      <c r="D59" s="124" t="str">
        <f>'FUNGSIONALITAS KINERJA - WEB'!$I$71</f>
        <v>-</v>
      </c>
      <c r="E59" s="124" t="str">
        <f>'FUNGSIONALITAS KINERJA - WEB'!$K$71</f>
        <v>-</v>
      </c>
      <c r="F59" s="124" t="str">
        <f>'FUNGSIONALITAS KINERJA - WEB'!$P$71</f>
        <v>BELUM DIISI</v>
      </c>
    </row>
    <row r="60" spans="1:6" x14ac:dyDescent="0.2">
      <c r="A60" s="124" t="s">
        <v>528</v>
      </c>
      <c r="B60" s="124" t="s">
        <v>215</v>
      </c>
      <c r="C60" s="124" t="str">
        <f>'FUNGSIONALITAS KINERJA - WEB'!$H$73</f>
        <v>Tidak Memadai</v>
      </c>
      <c r="D60" s="124" t="str">
        <f>'FUNGSIONALITAS KINERJA - WEB'!$I$73</f>
        <v>-</v>
      </c>
      <c r="E60" s="124" t="str">
        <f>'FUNGSIONALITAS KINERJA - WEB'!$K$73</f>
        <v>Efektif</v>
      </c>
      <c r="F60" s="124" t="str">
        <f>'FUNGSIONALITAS KINERJA - WEB'!$P$73</f>
        <v>TIDAK MEMADAI</v>
      </c>
    </row>
    <row r="61" spans="1:6" x14ac:dyDescent="0.2">
      <c r="A61" s="124" t="s">
        <v>528</v>
      </c>
      <c r="B61" s="124" t="str">
        <f t="shared" ref="B61:B64" si="10">B60</f>
        <v>File</v>
      </c>
      <c r="C61" s="124" t="str">
        <f>'FUNGSIONALITAS KINERJA - WEB'!$H$74</f>
        <v>-</v>
      </c>
      <c r="D61" s="124" t="str">
        <f>'FUNGSIONALITAS KINERJA - WEB'!$I$74</f>
        <v>-</v>
      </c>
      <c r="E61" s="124" t="str">
        <f>'FUNGSIONALITAS KINERJA - WEB'!$K$74</f>
        <v>-</v>
      </c>
      <c r="F61" s="124" t="str">
        <f>'FUNGSIONALITAS KINERJA - WEB'!$P$74</f>
        <v>BELUM DIISI</v>
      </c>
    </row>
    <row r="62" spans="1:6" x14ac:dyDescent="0.2">
      <c r="A62" s="124" t="s">
        <v>528</v>
      </c>
      <c r="B62" s="124" t="str">
        <f t="shared" si="10"/>
        <v>File</v>
      </c>
      <c r="C62" s="124" t="str">
        <f>'FUNGSIONALITAS KINERJA - WEB'!$H$75</f>
        <v>-</v>
      </c>
      <c r="D62" s="124" t="str">
        <f>'FUNGSIONALITAS KINERJA - WEB'!$I$75</f>
        <v>-</v>
      </c>
      <c r="E62" s="124" t="str">
        <f>'FUNGSIONALITAS KINERJA - WEB'!$K$75</f>
        <v>-</v>
      </c>
      <c r="F62" s="124" t="str">
        <f>'FUNGSIONALITAS KINERJA - WEB'!$P$75</f>
        <v>BELUM DIISI</v>
      </c>
    </row>
    <row r="63" spans="1:6" x14ac:dyDescent="0.2">
      <c r="A63" s="124" t="s">
        <v>528</v>
      </c>
      <c r="B63" s="124" t="str">
        <f t="shared" si="10"/>
        <v>File</v>
      </c>
      <c r="C63" s="124" t="str">
        <f>'FUNGSIONALITAS KINERJA - WEB'!$H$76</f>
        <v>-</v>
      </c>
      <c r="D63" s="124" t="str">
        <f>'FUNGSIONALITAS KINERJA - WEB'!$I$76</f>
        <v>-</v>
      </c>
      <c r="E63" s="124" t="str">
        <f>'FUNGSIONALITAS KINERJA - WEB'!$K$76</f>
        <v>-</v>
      </c>
      <c r="F63" s="124" t="str">
        <f>'FUNGSIONALITAS KINERJA - WEB'!$P$76</f>
        <v>BELUM DIISI</v>
      </c>
    </row>
    <row r="64" spans="1:6" x14ac:dyDescent="0.2">
      <c r="A64" s="124" t="s">
        <v>528</v>
      </c>
      <c r="B64" s="124" t="str">
        <f t="shared" si="10"/>
        <v>File</v>
      </c>
      <c r="C64" s="124" t="str">
        <f>'FUNGSIONALITAS KINERJA - WEB'!$H$77</f>
        <v>-</v>
      </c>
      <c r="D64" s="124" t="str">
        <f>'FUNGSIONALITAS KINERJA - WEB'!$I$77</f>
        <v>-</v>
      </c>
      <c r="E64" s="124" t="str">
        <f>'FUNGSIONALITAS KINERJA - WEB'!$K$77</f>
        <v>-</v>
      </c>
      <c r="F64" s="124" t="str">
        <f>'FUNGSIONALITAS KINERJA - WEB'!$P$77</f>
        <v>BELUM DIISI</v>
      </c>
    </row>
    <row r="65" spans="1:6" x14ac:dyDescent="0.2">
      <c r="A65" s="124" t="s">
        <v>528</v>
      </c>
      <c r="B65" s="124" t="s">
        <v>217</v>
      </c>
      <c r="C65" s="124" t="str">
        <f>'FUNGSIONALITAS KINERJA - WEB'!$H$79</f>
        <v>N/A</v>
      </c>
      <c r="D65" s="124" t="str">
        <f>'FUNGSIONALITAS KINERJA - WEB'!$I$79</f>
        <v>N/A</v>
      </c>
      <c r="E65" s="124" t="str">
        <f>'FUNGSIONALITAS KINERJA - WEB'!$K$79</f>
        <v>N/A</v>
      </c>
      <c r="F65" s="124" t="str">
        <f>'FUNGSIONALITAS KINERJA - WEB'!$P$79</f>
        <v>TIDAK DILAKUKAN EVALUASI</v>
      </c>
    </row>
    <row r="66" spans="1:6" x14ac:dyDescent="0.2">
      <c r="A66" s="124" t="s">
        <v>528</v>
      </c>
      <c r="B66" s="124" t="str">
        <f t="shared" ref="B66:B71" si="11">B65</f>
        <v>Keamanan API dan Web Service</v>
      </c>
      <c r="C66" s="124" t="str">
        <f>'FUNGSIONALITAS KINERJA - WEB'!$H$80</f>
        <v>-</v>
      </c>
      <c r="D66" s="124" t="str">
        <f>'FUNGSIONALITAS KINERJA - WEB'!$I$80</f>
        <v>-</v>
      </c>
      <c r="E66" s="124" t="str">
        <f>'FUNGSIONALITAS KINERJA - WEB'!$K$80</f>
        <v>-</v>
      </c>
      <c r="F66" s="124" t="str">
        <f>'FUNGSIONALITAS KINERJA - WEB'!$P$80</f>
        <v>BELUM DIISI</v>
      </c>
    </row>
    <row r="67" spans="1:6" x14ac:dyDescent="0.2">
      <c r="A67" s="124" t="s">
        <v>528</v>
      </c>
      <c r="B67" s="124" t="str">
        <f t="shared" si="11"/>
        <v>Keamanan API dan Web Service</v>
      </c>
      <c r="C67" s="124" t="str">
        <f>'FUNGSIONALITAS KINERJA - WEB'!$H$81</f>
        <v>-</v>
      </c>
      <c r="D67" s="124" t="str">
        <f>'FUNGSIONALITAS KINERJA - WEB'!$I$81</f>
        <v>-</v>
      </c>
      <c r="E67" s="124" t="str">
        <f>'FUNGSIONALITAS KINERJA - WEB'!$K$81</f>
        <v>-</v>
      </c>
      <c r="F67" s="124" t="str">
        <f>'FUNGSIONALITAS KINERJA - WEB'!$P$81</f>
        <v>BELUM DIISI</v>
      </c>
    </row>
    <row r="68" spans="1:6" x14ac:dyDescent="0.2">
      <c r="A68" s="124" t="s">
        <v>528</v>
      </c>
      <c r="B68" s="124" t="str">
        <f t="shared" si="11"/>
        <v>Keamanan API dan Web Service</v>
      </c>
      <c r="C68" s="124" t="str">
        <f>'FUNGSIONALITAS KINERJA - WEB'!$H$82</f>
        <v>-</v>
      </c>
      <c r="D68" s="124" t="str">
        <f>'FUNGSIONALITAS KINERJA - WEB'!$I$82</f>
        <v>-</v>
      </c>
      <c r="E68" s="124" t="str">
        <f>'FUNGSIONALITAS KINERJA - WEB'!$K$82</f>
        <v>-</v>
      </c>
      <c r="F68" s="124" t="str">
        <f>'FUNGSIONALITAS KINERJA - WEB'!$P$82</f>
        <v>BELUM DIISI</v>
      </c>
    </row>
    <row r="69" spans="1:6" x14ac:dyDescent="0.2">
      <c r="A69" s="124" t="s">
        <v>528</v>
      </c>
      <c r="B69" s="124" t="str">
        <f t="shared" si="11"/>
        <v>Keamanan API dan Web Service</v>
      </c>
      <c r="C69" s="124" t="str">
        <f>'FUNGSIONALITAS KINERJA - WEB'!$H$83</f>
        <v>-</v>
      </c>
      <c r="D69" s="124" t="str">
        <f>'FUNGSIONALITAS KINERJA - WEB'!$I$83</f>
        <v>-</v>
      </c>
      <c r="E69" s="124" t="str">
        <f>'FUNGSIONALITAS KINERJA - WEB'!$K$83</f>
        <v>-</v>
      </c>
      <c r="F69" s="124" t="str">
        <f>'FUNGSIONALITAS KINERJA - WEB'!$P$83</f>
        <v>BELUM DIISI</v>
      </c>
    </row>
    <row r="70" spans="1:6" x14ac:dyDescent="0.2">
      <c r="A70" s="124" t="s">
        <v>528</v>
      </c>
      <c r="B70" s="124" t="str">
        <f t="shared" si="11"/>
        <v>Keamanan API dan Web Service</v>
      </c>
      <c r="C70" s="124" t="str">
        <f>'FUNGSIONALITAS KINERJA - WEB'!$H$84</f>
        <v>-</v>
      </c>
      <c r="D70" s="124" t="str">
        <f>'FUNGSIONALITAS KINERJA - WEB'!$I$84</f>
        <v>-</v>
      </c>
      <c r="E70" s="124" t="str">
        <f>'FUNGSIONALITAS KINERJA - WEB'!$K$84</f>
        <v>-</v>
      </c>
      <c r="F70" s="124" t="str">
        <f>'FUNGSIONALITAS KINERJA - WEB'!$P$84</f>
        <v>BELUM DIISI</v>
      </c>
    </row>
    <row r="71" spans="1:6" x14ac:dyDescent="0.2">
      <c r="A71" s="124" t="s">
        <v>528</v>
      </c>
      <c r="B71" s="124" t="str">
        <f t="shared" si="11"/>
        <v>Keamanan API dan Web Service</v>
      </c>
      <c r="C71" s="124" t="str">
        <f>'FUNGSIONALITAS KINERJA - WEB'!$H$85</f>
        <v>-</v>
      </c>
      <c r="D71" s="124" t="str">
        <f>'FUNGSIONALITAS KINERJA - WEB'!$I$85</f>
        <v>-</v>
      </c>
      <c r="E71" s="124" t="str">
        <f>'FUNGSIONALITAS KINERJA - WEB'!$K$85</f>
        <v>-</v>
      </c>
      <c r="F71" s="124" t="str">
        <f>'FUNGSIONALITAS KINERJA - WEB'!$P$85</f>
        <v>BELUM DIISI</v>
      </c>
    </row>
    <row r="72" spans="1:6" x14ac:dyDescent="0.2">
      <c r="A72" s="124" t="s">
        <v>528</v>
      </c>
      <c r="B72" s="124" t="s">
        <v>220</v>
      </c>
      <c r="C72" s="124" t="str">
        <f>'FUNGSIONALITAS KINERJA - WEB'!$H$87</f>
        <v>-</v>
      </c>
      <c r="D72" s="124" t="str">
        <f>'FUNGSIONALITAS KINERJA - WEB'!$I$87</f>
        <v>-</v>
      </c>
      <c r="E72" s="124" t="str">
        <f>'FUNGSIONALITAS KINERJA - WEB'!$K$87</f>
        <v>-</v>
      </c>
      <c r="F72" s="124" t="str">
        <f>'FUNGSIONALITAS KINERJA - WEB'!$P$87</f>
        <v>BELUM DIISI</v>
      </c>
    </row>
    <row r="73" spans="1:6" x14ac:dyDescent="0.2">
      <c r="A73" s="124" t="s">
        <v>528</v>
      </c>
      <c r="B73" s="124" t="str">
        <f t="shared" ref="B73:B76" si="12">B72</f>
        <v>Keamanan Konfigurasi</v>
      </c>
      <c r="C73" s="124" t="str">
        <f>'FUNGSIONALITAS KINERJA - WEB'!$H$88</f>
        <v>-</v>
      </c>
      <c r="D73" s="124" t="str">
        <f>'FUNGSIONALITAS KINERJA - WEB'!$I$88</f>
        <v>-</v>
      </c>
      <c r="E73" s="124" t="str">
        <f>'FUNGSIONALITAS KINERJA - WEB'!$K$88</f>
        <v>-</v>
      </c>
      <c r="F73" s="124" t="str">
        <f>'FUNGSIONALITAS KINERJA - WEB'!$P$88</f>
        <v>BELUM DIISI</v>
      </c>
    </row>
    <row r="74" spans="1:6" x14ac:dyDescent="0.2">
      <c r="A74" s="124" t="s">
        <v>528</v>
      </c>
      <c r="B74" s="124" t="str">
        <f t="shared" si="12"/>
        <v>Keamanan Konfigurasi</v>
      </c>
      <c r="C74" s="124" t="str">
        <f>'FUNGSIONALITAS KINERJA - WEB'!$H$89</f>
        <v>-</v>
      </c>
      <c r="D74" s="124" t="str">
        <f>'FUNGSIONALITAS KINERJA - WEB'!$I$89</f>
        <v>-</v>
      </c>
      <c r="E74" s="124" t="str">
        <f>'FUNGSIONALITAS KINERJA - WEB'!$K$89</f>
        <v>-</v>
      </c>
      <c r="F74" s="124" t="str">
        <f>'FUNGSIONALITAS KINERJA - WEB'!$P$89</f>
        <v>BELUM DIISI</v>
      </c>
    </row>
    <row r="75" spans="1:6" x14ac:dyDescent="0.2">
      <c r="A75" s="124" t="s">
        <v>528</v>
      </c>
      <c r="B75" s="124" t="str">
        <f t="shared" si="12"/>
        <v>Keamanan Konfigurasi</v>
      </c>
      <c r="C75" s="124" t="str">
        <f>'FUNGSIONALITAS KINERJA - WEB'!$H$90</f>
        <v>-</v>
      </c>
      <c r="D75" s="124" t="str">
        <f>'FUNGSIONALITAS KINERJA - WEB'!$I$90</f>
        <v>-</v>
      </c>
      <c r="E75" s="124" t="str">
        <f>'FUNGSIONALITAS KINERJA - WEB'!$K$90</f>
        <v>-</v>
      </c>
      <c r="F75" s="124" t="str">
        <f>'FUNGSIONALITAS KINERJA - WEB'!$P$90</f>
        <v>BELUM DIISI</v>
      </c>
    </row>
    <row r="76" spans="1:6" x14ac:dyDescent="0.2">
      <c r="A76" s="124" t="s">
        <v>528</v>
      </c>
      <c r="B76" s="124" t="str">
        <f t="shared" si="12"/>
        <v>Keamanan Konfigurasi</v>
      </c>
      <c r="C76" s="124" t="str">
        <f>'FUNGSIONALITAS KINERJA - WEB'!$H$91</f>
        <v>-</v>
      </c>
      <c r="D76" s="124" t="str">
        <f>'FUNGSIONALITAS KINERJA - WEB'!$I$91</f>
        <v>-</v>
      </c>
      <c r="E76" s="124" t="str">
        <f>'FUNGSIONALITAS KINERJA - WEB'!$K$91</f>
        <v>-</v>
      </c>
      <c r="F76" s="124" t="str">
        <f>'FUNGSIONALITAS KINERJA - WEB'!$P$91</f>
        <v>BELUM DIISI</v>
      </c>
    </row>
    <row r="77" spans="1:6" x14ac:dyDescent="0.2">
      <c r="A77" s="124" t="s">
        <v>529</v>
      </c>
      <c r="B77" s="124" t="s">
        <v>530</v>
      </c>
      <c r="C77" s="124" t="str">
        <f>'STANDAR TEKNIS - MOBILE'!$G$8</f>
        <v>-</v>
      </c>
      <c r="D77" s="124" t="str">
        <f>'STANDAR TEKNIS - MOBILE'!$H$8</f>
        <v>-</v>
      </c>
      <c r="E77" s="124" t="str">
        <f>'STANDAR TEKNIS - MOBILE'!$J$8</f>
        <v>-</v>
      </c>
      <c r="F77" s="124" t="str">
        <f>'STANDAR TEKNIS - MOBILE'!$O$8</f>
        <v>BELUM DIISI</v>
      </c>
    </row>
    <row r="78" spans="1:6" x14ac:dyDescent="0.2">
      <c r="A78" s="124" t="s">
        <v>529</v>
      </c>
      <c r="B78" s="124" t="str">
        <f t="shared" ref="B78:B81" si="13">B77</f>
        <v>Penyimpanan Data dan Persyaratan Privasi</v>
      </c>
      <c r="C78" s="124" t="str">
        <f>'STANDAR TEKNIS - MOBILE'!$G$9</f>
        <v>-</v>
      </c>
      <c r="D78" s="124" t="str">
        <f>'STANDAR TEKNIS - MOBILE'!$H$9</f>
        <v>Tidak Sesuai Dengan Desain Kontrol</v>
      </c>
      <c r="E78" s="124" t="str">
        <f>'STANDAR TEKNIS - MOBILE'!$J$9</f>
        <v>-</v>
      </c>
      <c r="F78" s="124" t="str">
        <f>'STANDAR TEKNIS - MOBILE'!$O$9</f>
        <v>EVALUASI TIDAK LENGKAP</v>
      </c>
    </row>
    <row r="79" spans="1:6" x14ac:dyDescent="0.2">
      <c r="A79" s="124" t="s">
        <v>529</v>
      </c>
      <c r="B79" s="124" t="str">
        <f t="shared" si="13"/>
        <v>Penyimpanan Data dan Persyaratan Privasi</v>
      </c>
      <c r="C79" s="124" t="str">
        <f>'STANDAR TEKNIS - MOBILE'!$G$10</f>
        <v>-</v>
      </c>
      <c r="D79" s="124" t="str">
        <f>'STANDAR TEKNIS - MOBILE'!$H$10</f>
        <v>-</v>
      </c>
      <c r="E79" s="124" t="str">
        <f>'STANDAR TEKNIS - MOBILE'!$J$10</f>
        <v>-</v>
      </c>
      <c r="F79" s="124" t="str">
        <f>'STANDAR TEKNIS - MOBILE'!$O$10</f>
        <v>BELUM DIISI</v>
      </c>
    </row>
    <row r="80" spans="1:6" x14ac:dyDescent="0.2">
      <c r="A80" s="124" t="s">
        <v>529</v>
      </c>
      <c r="B80" s="124" t="str">
        <f t="shared" si="13"/>
        <v>Penyimpanan Data dan Persyaratan Privasi</v>
      </c>
      <c r="C80" s="124" t="str">
        <f>'STANDAR TEKNIS - MOBILE'!$G$11</f>
        <v>-</v>
      </c>
      <c r="D80" s="124" t="str">
        <f>'STANDAR TEKNIS - MOBILE'!$H$11</f>
        <v>-</v>
      </c>
      <c r="E80" s="124" t="str">
        <f>'STANDAR TEKNIS - MOBILE'!$J$11</f>
        <v>-</v>
      </c>
      <c r="F80" s="124" t="str">
        <f>'STANDAR TEKNIS - MOBILE'!$O$11</f>
        <v>BELUM DIISI</v>
      </c>
    </row>
    <row r="81" spans="1:6" x14ac:dyDescent="0.2">
      <c r="A81" s="124" t="s">
        <v>529</v>
      </c>
      <c r="B81" s="124" t="str">
        <f t="shared" si="13"/>
        <v>Penyimpanan Data dan Persyaratan Privasi</v>
      </c>
      <c r="C81" s="124" t="str">
        <f>'STANDAR TEKNIS - MOBILE'!$G$12</f>
        <v>-</v>
      </c>
      <c r="D81" s="124" t="str">
        <f>'STANDAR TEKNIS - MOBILE'!$H$12</f>
        <v>-</v>
      </c>
      <c r="E81" s="124" t="str">
        <f>'STANDAR TEKNIS - MOBILE'!$J$12</f>
        <v>-</v>
      </c>
      <c r="F81" s="124" t="str">
        <f>'STANDAR TEKNIS - MOBILE'!$O$12</f>
        <v>BELUM DIISI</v>
      </c>
    </row>
    <row r="82" spans="1:6" x14ac:dyDescent="0.2">
      <c r="A82" s="124" t="s">
        <v>529</v>
      </c>
      <c r="B82" s="124" t="s">
        <v>201</v>
      </c>
      <c r="C82" s="124" t="str">
        <f>'STANDAR TEKNIS - MOBILE'!$G$14</f>
        <v>-</v>
      </c>
      <c r="D82" s="124" t="str">
        <f>'STANDAR TEKNIS - MOBILE'!$H$14</f>
        <v>-</v>
      </c>
      <c r="E82" s="124" t="str">
        <f>'STANDAR TEKNIS - MOBILE'!$J$14</f>
        <v>-</v>
      </c>
      <c r="F82" s="124" t="str">
        <f>'STANDAR TEKNIS - MOBILE'!$O$14</f>
        <v>BELUM DIISI</v>
      </c>
    </row>
    <row r="83" spans="1:6" x14ac:dyDescent="0.2">
      <c r="A83" s="124" t="s">
        <v>529</v>
      </c>
      <c r="B83" s="124" t="str">
        <f t="shared" ref="B83:B86" si="14">B82</f>
        <v>Kriptografi</v>
      </c>
      <c r="C83" s="124" t="str">
        <f>'STANDAR TEKNIS - MOBILE'!$G$15</f>
        <v>-</v>
      </c>
      <c r="D83" s="124" t="str">
        <f>'STANDAR TEKNIS - MOBILE'!$H$15</f>
        <v>-</v>
      </c>
      <c r="E83" s="124" t="str">
        <f>'STANDAR TEKNIS - MOBILE'!$J$15</f>
        <v>-</v>
      </c>
      <c r="F83" s="124" t="str">
        <f>'STANDAR TEKNIS - MOBILE'!$O$15</f>
        <v>BELUM DIISI</v>
      </c>
    </row>
    <row r="84" spans="1:6" x14ac:dyDescent="0.2">
      <c r="A84" s="124" t="s">
        <v>529</v>
      </c>
      <c r="B84" s="124" t="str">
        <f t="shared" si="14"/>
        <v>Kriptografi</v>
      </c>
      <c r="C84" s="124" t="str">
        <f>'STANDAR TEKNIS - MOBILE'!$G$16</f>
        <v>-</v>
      </c>
      <c r="D84" s="124" t="str">
        <f>'STANDAR TEKNIS - MOBILE'!$H$16</f>
        <v>-</v>
      </c>
      <c r="E84" s="124" t="str">
        <f>'STANDAR TEKNIS - MOBILE'!$J$16</f>
        <v>-</v>
      </c>
      <c r="F84" s="124" t="str">
        <f>'STANDAR TEKNIS - MOBILE'!$O$16</f>
        <v>BELUM DIISI</v>
      </c>
    </row>
    <row r="85" spans="1:6" x14ac:dyDescent="0.2">
      <c r="A85" s="124" t="s">
        <v>529</v>
      </c>
      <c r="B85" s="124" t="str">
        <f t="shared" si="14"/>
        <v>Kriptografi</v>
      </c>
      <c r="C85" s="124" t="str">
        <f>'STANDAR TEKNIS - MOBILE'!$G$17</f>
        <v>-</v>
      </c>
      <c r="D85" s="124" t="str">
        <f>'STANDAR TEKNIS - MOBILE'!$H$17</f>
        <v>-</v>
      </c>
      <c r="E85" s="124" t="str">
        <f>'STANDAR TEKNIS - MOBILE'!$J$17</f>
        <v>-</v>
      </c>
      <c r="F85" s="124" t="str">
        <f>'STANDAR TEKNIS - MOBILE'!$O$17</f>
        <v>BELUM DIISI</v>
      </c>
    </row>
    <row r="86" spans="1:6" x14ac:dyDescent="0.2">
      <c r="A86" s="124" t="s">
        <v>529</v>
      </c>
      <c r="B86" s="124" t="str">
        <f t="shared" si="14"/>
        <v>Kriptografi</v>
      </c>
      <c r="C86" s="124" t="str">
        <f>'STANDAR TEKNIS - MOBILE'!$G$18</f>
        <v>-</v>
      </c>
      <c r="D86" s="124" t="str">
        <f>'STANDAR TEKNIS - MOBILE'!$H$18</f>
        <v>-</v>
      </c>
      <c r="E86" s="124" t="str">
        <f>'STANDAR TEKNIS - MOBILE'!$J$18</f>
        <v>-</v>
      </c>
      <c r="F86" s="124" t="str">
        <f>'STANDAR TEKNIS - MOBILE'!$O$18</f>
        <v>BELUM DIISI</v>
      </c>
    </row>
    <row r="87" spans="1:6" x14ac:dyDescent="0.2">
      <c r="A87" s="124" t="s">
        <v>529</v>
      </c>
      <c r="B87" s="124" t="s">
        <v>531</v>
      </c>
      <c r="C87" s="124" t="str">
        <f>'STANDAR TEKNIS - MOBILE'!$G$20</f>
        <v>-</v>
      </c>
      <c r="D87" s="124" t="str">
        <f>'STANDAR TEKNIS - MOBILE'!$H$20</f>
        <v>-</v>
      </c>
      <c r="E87" s="124" t="str">
        <f>'STANDAR TEKNIS - MOBILE'!$J$20</f>
        <v>-</v>
      </c>
      <c r="F87" s="124" t="str">
        <f>'STANDAR TEKNIS - MOBILE'!$O$20</f>
        <v>BELUM DIISI</v>
      </c>
    </row>
    <row r="88" spans="1:6" x14ac:dyDescent="0.2">
      <c r="A88" s="124" t="s">
        <v>529</v>
      </c>
      <c r="B88" s="124" t="str">
        <f t="shared" ref="B88:B94" si="15">B87</f>
        <v>Otentikasi dan Manajemen Sesi</v>
      </c>
      <c r="C88" s="124" t="str">
        <f>'STANDAR TEKNIS - MOBILE'!$G$21</f>
        <v>-</v>
      </c>
      <c r="D88" s="124" t="str">
        <f>'STANDAR TEKNIS - MOBILE'!$H$21</f>
        <v>-</v>
      </c>
      <c r="E88" s="124" t="str">
        <f>'STANDAR TEKNIS - MOBILE'!$J$21</f>
        <v>-</v>
      </c>
      <c r="F88" s="124" t="str">
        <f>'STANDAR TEKNIS - MOBILE'!$O$21</f>
        <v>BELUM DIISI</v>
      </c>
    </row>
    <row r="89" spans="1:6" x14ac:dyDescent="0.2">
      <c r="A89" s="124" t="s">
        <v>529</v>
      </c>
      <c r="B89" s="124" t="str">
        <f t="shared" si="15"/>
        <v>Otentikasi dan Manajemen Sesi</v>
      </c>
      <c r="C89" s="124" t="str">
        <f>'STANDAR TEKNIS - MOBILE'!$G$22</f>
        <v>-</v>
      </c>
      <c r="D89" s="124" t="str">
        <f>'STANDAR TEKNIS - MOBILE'!$H$22</f>
        <v>-</v>
      </c>
      <c r="E89" s="124" t="str">
        <f>'STANDAR TEKNIS - MOBILE'!$J$22</f>
        <v>-</v>
      </c>
      <c r="F89" s="124" t="str">
        <f>'STANDAR TEKNIS - MOBILE'!$O$22</f>
        <v>BELUM DIISI</v>
      </c>
    </row>
    <row r="90" spans="1:6" x14ac:dyDescent="0.2">
      <c r="A90" s="124" t="s">
        <v>529</v>
      </c>
      <c r="B90" s="124" t="str">
        <f t="shared" si="15"/>
        <v>Otentikasi dan Manajemen Sesi</v>
      </c>
      <c r="C90" s="124" t="str">
        <f>'STANDAR TEKNIS - MOBILE'!$G$23</f>
        <v>-</v>
      </c>
      <c r="D90" s="124" t="str">
        <f>'STANDAR TEKNIS - MOBILE'!$H$23</f>
        <v>-</v>
      </c>
      <c r="E90" s="124" t="str">
        <f>'STANDAR TEKNIS - MOBILE'!$J$23</f>
        <v>-</v>
      </c>
      <c r="F90" s="124" t="str">
        <f>'STANDAR TEKNIS - MOBILE'!$O$23</f>
        <v>BELUM DIISI</v>
      </c>
    </row>
    <row r="91" spans="1:6" x14ac:dyDescent="0.2">
      <c r="A91" s="124" t="s">
        <v>529</v>
      </c>
      <c r="B91" s="124" t="str">
        <f t="shared" si="15"/>
        <v>Otentikasi dan Manajemen Sesi</v>
      </c>
      <c r="C91" s="124" t="str">
        <f>'STANDAR TEKNIS - MOBILE'!$G$24</f>
        <v>-</v>
      </c>
      <c r="D91" s="124" t="str">
        <f>'STANDAR TEKNIS - MOBILE'!$H$24</f>
        <v>-</v>
      </c>
      <c r="E91" s="124" t="str">
        <f>'STANDAR TEKNIS - MOBILE'!$J$24</f>
        <v>-</v>
      </c>
      <c r="F91" s="124" t="str">
        <f>'STANDAR TEKNIS - MOBILE'!$O$24</f>
        <v>BELUM DIISI</v>
      </c>
    </row>
    <row r="92" spans="1:6" x14ac:dyDescent="0.2">
      <c r="A92" s="124" t="s">
        <v>529</v>
      </c>
      <c r="B92" s="124" t="str">
        <f t="shared" si="15"/>
        <v>Otentikasi dan Manajemen Sesi</v>
      </c>
      <c r="C92" s="124" t="str">
        <f>'STANDAR TEKNIS - MOBILE'!$G$25</f>
        <v>-</v>
      </c>
      <c r="D92" s="124" t="str">
        <f>'STANDAR TEKNIS - MOBILE'!$H$25</f>
        <v>-</v>
      </c>
      <c r="E92" s="124" t="str">
        <f>'STANDAR TEKNIS - MOBILE'!$J$25</f>
        <v>-</v>
      </c>
      <c r="F92" s="124" t="str">
        <f>'STANDAR TEKNIS - MOBILE'!$O$25</f>
        <v>BELUM DIISI</v>
      </c>
    </row>
    <row r="93" spans="1:6" x14ac:dyDescent="0.2">
      <c r="A93" s="124" t="s">
        <v>529</v>
      </c>
      <c r="B93" s="124" t="str">
        <f t="shared" si="15"/>
        <v>Otentikasi dan Manajemen Sesi</v>
      </c>
      <c r="C93" s="124" t="str">
        <f>'STANDAR TEKNIS - MOBILE'!$G$26</f>
        <v>-</v>
      </c>
      <c r="D93" s="124" t="str">
        <f>'STANDAR TEKNIS - MOBILE'!$H$26</f>
        <v>-</v>
      </c>
      <c r="E93" s="124" t="str">
        <f>'STANDAR TEKNIS - MOBILE'!$J$26</f>
        <v>-</v>
      </c>
      <c r="F93" s="124" t="str">
        <f>'STANDAR TEKNIS - MOBILE'!$O$26</f>
        <v>BELUM DIISI</v>
      </c>
    </row>
    <row r="94" spans="1:6" x14ac:dyDescent="0.2">
      <c r="A94" s="124" t="s">
        <v>529</v>
      </c>
      <c r="B94" s="124" t="str">
        <f t="shared" si="15"/>
        <v>Otentikasi dan Manajemen Sesi</v>
      </c>
      <c r="C94" s="124" t="str">
        <f>'STANDAR TEKNIS - MOBILE'!$G$27</f>
        <v>-</v>
      </c>
      <c r="D94" s="124" t="str">
        <f>'STANDAR TEKNIS - MOBILE'!$H$27</f>
        <v>-</v>
      </c>
      <c r="E94" s="124" t="str">
        <f>'STANDAR TEKNIS - MOBILE'!$J$27</f>
        <v>-</v>
      </c>
      <c r="F94" s="124" t="str">
        <f>'STANDAR TEKNIS - MOBILE'!$O$27</f>
        <v>BELUM DIISI</v>
      </c>
    </row>
    <row r="95" spans="1:6" x14ac:dyDescent="0.2">
      <c r="A95" s="124" t="s">
        <v>529</v>
      </c>
      <c r="B95" s="124" t="s">
        <v>532</v>
      </c>
      <c r="C95" s="124" t="str">
        <f>'STANDAR TEKNIS - MOBILE'!$G$29</f>
        <v>-</v>
      </c>
      <c r="D95" s="124" t="str">
        <f>'STANDAR TEKNIS - MOBILE'!$H$29</f>
        <v>-</v>
      </c>
      <c r="E95" s="124" t="str">
        <f>'STANDAR TEKNIS - MOBILE'!$J$29</f>
        <v>-</v>
      </c>
      <c r="F95" s="124" t="str">
        <f>'STANDAR TEKNIS - MOBILE'!$O$29</f>
        <v>BELUM DIISI</v>
      </c>
    </row>
    <row r="96" spans="1:6" x14ac:dyDescent="0.2">
      <c r="A96" s="124" t="s">
        <v>529</v>
      </c>
      <c r="B96" s="124" t="str">
        <f>B95</f>
        <v>Komunikasi Jaringan</v>
      </c>
      <c r="C96" s="124" t="str">
        <f>'STANDAR TEKNIS - MOBILE'!$G$30</f>
        <v>-</v>
      </c>
      <c r="D96" s="124" t="str">
        <f>'STANDAR TEKNIS - MOBILE'!$H$30</f>
        <v>-</v>
      </c>
      <c r="E96" s="124" t="str">
        <f>'STANDAR TEKNIS - MOBILE'!$J$30</f>
        <v>-</v>
      </c>
      <c r="F96" s="124" t="str">
        <f>'STANDAR TEKNIS - MOBILE'!$O$30</f>
        <v>BELUM DIISI</v>
      </c>
    </row>
    <row r="97" spans="1:6" x14ac:dyDescent="0.2">
      <c r="A97" s="124" t="s">
        <v>529</v>
      </c>
      <c r="B97" s="124" t="s">
        <v>533</v>
      </c>
      <c r="C97" s="124" t="str">
        <f>'STANDAR TEKNIS - MOBILE'!$G$32</f>
        <v>-</v>
      </c>
      <c r="D97" s="124" t="str">
        <f>'STANDAR TEKNIS - MOBILE'!$H$32</f>
        <v>-</v>
      </c>
      <c r="E97" s="124" t="str">
        <f>'STANDAR TEKNIS - MOBILE'!$J$32</f>
        <v>-</v>
      </c>
      <c r="F97" s="124" t="str">
        <f>'STANDAR TEKNIS - MOBILE'!$O$32</f>
        <v>BELUM DIISI</v>
      </c>
    </row>
    <row r="98" spans="1:6" x14ac:dyDescent="0.2">
      <c r="A98" s="124" t="s">
        <v>529</v>
      </c>
      <c r="B98" s="124" t="str">
        <f t="shared" ref="B98:B102" si="16">B97</f>
        <v>Interaksi Platform</v>
      </c>
      <c r="C98" s="124" t="str">
        <f>'STANDAR TEKNIS - MOBILE'!$G$33</f>
        <v>-</v>
      </c>
      <c r="D98" s="124" t="str">
        <f>'STANDAR TEKNIS - MOBILE'!$H$33</f>
        <v>-</v>
      </c>
      <c r="E98" s="124" t="str">
        <f>'STANDAR TEKNIS - MOBILE'!$J$33</f>
        <v>-</v>
      </c>
      <c r="F98" s="124" t="str">
        <f>'STANDAR TEKNIS - MOBILE'!$O$33</f>
        <v>BELUM DIISI</v>
      </c>
    </row>
    <row r="99" spans="1:6" x14ac:dyDescent="0.2">
      <c r="A99" s="124" t="s">
        <v>529</v>
      </c>
      <c r="B99" s="124" t="str">
        <f t="shared" si="16"/>
        <v>Interaksi Platform</v>
      </c>
      <c r="C99" s="124" t="str">
        <f>'STANDAR TEKNIS - MOBILE'!$G$34</f>
        <v>-</v>
      </c>
      <c r="D99" s="124" t="str">
        <f>'STANDAR TEKNIS - MOBILE'!$H$34</f>
        <v>-</v>
      </c>
      <c r="E99" s="124" t="str">
        <f>'STANDAR TEKNIS - MOBILE'!$J$34</f>
        <v>-</v>
      </c>
      <c r="F99" s="124" t="str">
        <f>'STANDAR TEKNIS - MOBILE'!$O$34</f>
        <v>BELUM DIISI</v>
      </c>
    </row>
    <row r="100" spans="1:6" x14ac:dyDescent="0.2">
      <c r="A100" s="124" t="s">
        <v>529</v>
      </c>
      <c r="B100" s="124" t="str">
        <f t="shared" si="16"/>
        <v>Interaksi Platform</v>
      </c>
      <c r="C100" s="124" t="str">
        <f>'STANDAR TEKNIS - MOBILE'!$G$35</f>
        <v>-</v>
      </c>
      <c r="D100" s="124" t="str">
        <f>'STANDAR TEKNIS - MOBILE'!$H$35</f>
        <v>-</v>
      </c>
      <c r="E100" s="124" t="str">
        <f>'STANDAR TEKNIS - MOBILE'!$J$35</f>
        <v>-</v>
      </c>
      <c r="F100" s="124" t="str">
        <f>'STANDAR TEKNIS - MOBILE'!$O$35</f>
        <v>BELUM DIISI</v>
      </c>
    </row>
    <row r="101" spans="1:6" x14ac:dyDescent="0.2">
      <c r="A101" s="124" t="s">
        <v>529</v>
      </c>
      <c r="B101" s="124" t="str">
        <f t="shared" si="16"/>
        <v>Interaksi Platform</v>
      </c>
      <c r="C101" s="124" t="str">
        <f>'STANDAR TEKNIS - MOBILE'!$G$36</f>
        <v>-</v>
      </c>
      <c r="D101" s="124" t="str">
        <f>'STANDAR TEKNIS - MOBILE'!$H$36</f>
        <v>-</v>
      </c>
      <c r="E101" s="124" t="str">
        <f>'STANDAR TEKNIS - MOBILE'!$J$36</f>
        <v>-</v>
      </c>
      <c r="F101" s="124" t="str">
        <f>'STANDAR TEKNIS - MOBILE'!$O$36</f>
        <v>BELUM DIISI</v>
      </c>
    </row>
    <row r="102" spans="1:6" x14ac:dyDescent="0.2">
      <c r="A102" s="124" t="s">
        <v>529</v>
      </c>
      <c r="B102" s="124" t="str">
        <f t="shared" si="16"/>
        <v>Interaksi Platform</v>
      </c>
      <c r="C102" s="124" t="str">
        <f>'STANDAR TEKNIS - MOBILE'!$G$37</f>
        <v>-</v>
      </c>
      <c r="D102" s="124" t="str">
        <f>'STANDAR TEKNIS - MOBILE'!$H$37</f>
        <v>-</v>
      </c>
      <c r="E102" s="124" t="str">
        <f>'STANDAR TEKNIS - MOBILE'!$J$37</f>
        <v>-</v>
      </c>
      <c r="F102" s="124" t="str">
        <f>'STANDAR TEKNIS - MOBILE'!$O$37</f>
        <v>BELUM DIISI</v>
      </c>
    </row>
    <row r="103" spans="1:6" x14ac:dyDescent="0.2">
      <c r="A103" s="124" t="s">
        <v>529</v>
      </c>
      <c r="B103" s="124" t="s">
        <v>534</v>
      </c>
      <c r="C103" s="124" t="str">
        <f>'STANDAR TEKNIS - MOBILE'!$G$39</f>
        <v>-</v>
      </c>
      <c r="D103" s="124" t="str">
        <f>'STANDAR TEKNIS - MOBILE'!$H$39</f>
        <v>-</v>
      </c>
      <c r="E103" s="124" t="str">
        <f>'STANDAR TEKNIS - MOBILE'!$J$39</f>
        <v>-</v>
      </c>
      <c r="F103" s="124" t="str">
        <f>'STANDAR TEKNIS - MOBILE'!$O$39</f>
        <v>BELUM DIISI</v>
      </c>
    </row>
    <row r="104" spans="1:6" x14ac:dyDescent="0.2">
      <c r="A104" s="124" t="s">
        <v>529</v>
      </c>
      <c r="B104" s="124" t="str">
        <f t="shared" ref="B104:B110" si="17">B103</f>
        <v>Kualitas Kode dan Pengaturan Build</v>
      </c>
      <c r="C104" s="124" t="str">
        <f>'STANDAR TEKNIS - MOBILE'!$G$40</f>
        <v>-</v>
      </c>
      <c r="D104" s="124" t="str">
        <f>'STANDAR TEKNIS - MOBILE'!$H$40</f>
        <v>-</v>
      </c>
      <c r="E104" s="124" t="str">
        <f>'STANDAR TEKNIS - MOBILE'!$J$40</f>
        <v>-</v>
      </c>
      <c r="F104" s="124" t="str">
        <f>'STANDAR TEKNIS - MOBILE'!$O$40</f>
        <v>BELUM DIISI</v>
      </c>
    </row>
    <row r="105" spans="1:6" x14ac:dyDescent="0.2">
      <c r="A105" s="124" t="s">
        <v>529</v>
      </c>
      <c r="B105" s="124" t="str">
        <f t="shared" si="17"/>
        <v>Kualitas Kode dan Pengaturan Build</v>
      </c>
      <c r="C105" s="124" t="str">
        <f>'STANDAR TEKNIS - MOBILE'!$G$41</f>
        <v>-</v>
      </c>
      <c r="D105" s="124" t="str">
        <f>'STANDAR TEKNIS - MOBILE'!$H$41</f>
        <v>-</v>
      </c>
      <c r="E105" s="124" t="str">
        <f>'STANDAR TEKNIS - MOBILE'!$J$41</f>
        <v>-</v>
      </c>
      <c r="F105" s="124" t="str">
        <f>'STANDAR TEKNIS - MOBILE'!$O$41</f>
        <v>BELUM DIISI</v>
      </c>
    </row>
    <row r="106" spans="1:6" x14ac:dyDescent="0.2">
      <c r="A106" s="124" t="s">
        <v>529</v>
      </c>
      <c r="B106" s="124" t="str">
        <f t="shared" si="17"/>
        <v>Kualitas Kode dan Pengaturan Build</v>
      </c>
      <c r="C106" s="124" t="str">
        <f>'STANDAR TEKNIS - MOBILE'!$G$42</f>
        <v>-</v>
      </c>
      <c r="D106" s="124" t="str">
        <f>'STANDAR TEKNIS - MOBILE'!$H$42</f>
        <v>-</v>
      </c>
      <c r="E106" s="124" t="str">
        <f>'STANDAR TEKNIS - MOBILE'!$J$42</f>
        <v>-</v>
      </c>
      <c r="F106" s="124" t="str">
        <f>'STANDAR TEKNIS - MOBILE'!$O$42</f>
        <v>BELUM DIISI</v>
      </c>
    </row>
    <row r="107" spans="1:6" x14ac:dyDescent="0.2">
      <c r="A107" s="124" t="s">
        <v>529</v>
      </c>
      <c r="B107" s="124" t="str">
        <f t="shared" si="17"/>
        <v>Kualitas Kode dan Pengaturan Build</v>
      </c>
      <c r="C107" s="124" t="str">
        <f>'STANDAR TEKNIS - MOBILE'!$G$43</f>
        <v>-</v>
      </c>
      <c r="D107" s="124" t="str">
        <f>'STANDAR TEKNIS - MOBILE'!$H$43</f>
        <v>-</v>
      </c>
      <c r="E107" s="124" t="str">
        <f>'STANDAR TEKNIS - MOBILE'!$J$43</f>
        <v>-</v>
      </c>
      <c r="F107" s="124" t="str">
        <f>'STANDAR TEKNIS - MOBILE'!$O$43</f>
        <v>BELUM DIISI</v>
      </c>
    </row>
    <row r="108" spans="1:6" x14ac:dyDescent="0.2">
      <c r="A108" s="124" t="s">
        <v>529</v>
      </c>
      <c r="B108" s="124" t="str">
        <f t="shared" si="17"/>
        <v>Kualitas Kode dan Pengaturan Build</v>
      </c>
      <c r="C108" s="124" t="str">
        <f>'STANDAR TEKNIS - MOBILE'!$G$44</f>
        <v>-</v>
      </c>
      <c r="D108" s="124" t="str">
        <f>'STANDAR TEKNIS - MOBILE'!$H$44</f>
        <v>-</v>
      </c>
      <c r="E108" s="124" t="str">
        <f>'STANDAR TEKNIS - MOBILE'!$J$44</f>
        <v>-</v>
      </c>
      <c r="F108" s="124" t="str">
        <f>'STANDAR TEKNIS - MOBILE'!$O$44</f>
        <v>BELUM DIISI</v>
      </c>
    </row>
    <row r="109" spans="1:6" x14ac:dyDescent="0.2">
      <c r="A109" s="124" t="s">
        <v>529</v>
      </c>
      <c r="B109" s="124" t="str">
        <f t="shared" si="17"/>
        <v>Kualitas Kode dan Pengaturan Build</v>
      </c>
      <c r="C109" s="124" t="str">
        <f>'STANDAR TEKNIS - MOBILE'!$G$45</f>
        <v>-</v>
      </c>
      <c r="D109" s="124" t="str">
        <f>'STANDAR TEKNIS - MOBILE'!$H$45</f>
        <v>-</v>
      </c>
      <c r="E109" s="124" t="str">
        <f>'STANDAR TEKNIS - MOBILE'!$J$45</f>
        <v>-</v>
      </c>
      <c r="F109" s="124" t="str">
        <f>'STANDAR TEKNIS - MOBILE'!$O$45</f>
        <v>BELUM DIISI</v>
      </c>
    </row>
    <row r="110" spans="1:6" x14ac:dyDescent="0.2">
      <c r="A110" s="124" t="s">
        <v>529</v>
      </c>
      <c r="B110" s="124" t="str">
        <f t="shared" si="17"/>
        <v>Kualitas Kode dan Pengaturan Build</v>
      </c>
      <c r="C110" s="124" t="str">
        <f>'STANDAR TEKNIS - MOBILE'!$G$46</f>
        <v>-</v>
      </c>
      <c r="D110" s="124" t="str">
        <f>'STANDAR TEKNIS - MOBILE'!$H$46</f>
        <v>-</v>
      </c>
      <c r="E110" s="124" t="str">
        <f>'STANDAR TEKNIS - MOBILE'!$J$46</f>
        <v>-</v>
      </c>
      <c r="F110" s="124" t="str">
        <f>'STANDAR TEKNIS - MOBILE'!$O$46</f>
        <v>BELUM DIISI</v>
      </c>
    </row>
    <row r="111" spans="1:6" x14ac:dyDescent="0.2">
      <c r="A111" s="124" t="s">
        <v>529</v>
      </c>
      <c r="B111" s="124" t="s">
        <v>535</v>
      </c>
      <c r="C111" s="124" t="str">
        <f>'STANDAR TEKNIS - MOBILE'!$G$48</f>
        <v>-</v>
      </c>
      <c r="D111" s="124" t="str">
        <f>'STANDAR TEKNIS - MOBILE'!$H$48</f>
        <v>-</v>
      </c>
      <c r="E111" s="124" t="str">
        <f>'STANDAR TEKNIS - MOBILE'!$J$48</f>
        <v>-</v>
      </c>
      <c r="F111" s="124" t="str">
        <f>'STANDAR TEKNIS - MOBILE'!$O$48</f>
        <v>BELUM DIISI</v>
      </c>
    </row>
    <row r="112" spans="1:6" x14ac:dyDescent="0.2">
      <c r="A112" s="124" t="s">
        <v>529</v>
      </c>
      <c r="B112" s="124" t="str">
        <f t="shared" ref="B112:B119" si="18">B111</f>
        <v>Ketahanan</v>
      </c>
      <c r="C112" s="124" t="str">
        <f>'STANDAR TEKNIS - MOBILE'!$G$49</f>
        <v>-</v>
      </c>
      <c r="D112" s="124" t="str">
        <f>'STANDAR TEKNIS - MOBILE'!$H$49</f>
        <v>-</v>
      </c>
      <c r="E112" s="124" t="str">
        <f>'STANDAR TEKNIS - MOBILE'!$J$49</f>
        <v>-</v>
      </c>
      <c r="F112" s="124" t="str">
        <f>'STANDAR TEKNIS - MOBILE'!$O$49</f>
        <v>BELUM DIISI</v>
      </c>
    </row>
    <row r="113" spans="1:6" x14ac:dyDescent="0.2">
      <c r="A113" s="124" t="s">
        <v>529</v>
      </c>
      <c r="B113" s="124" t="str">
        <f t="shared" si="18"/>
        <v>Ketahanan</v>
      </c>
      <c r="C113" s="124" t="str">
        <f>'STANDAR TEKNIS - MOBILE'!$G$50</f>
        <v>-</v>
      </c>
      <c r="D113" s="124" t="str">
        <f>'STANDAR TEKNIS - MOBILE'!$H$50</f>
        <v>-</v>
      </c>
      <c r="E113" s="124" t="str">
        <f>'STANDAR TEKNIS - MOBILE'!$J$50</f>
        <v>-</v>
      </c>
      <c r="F113" s="124" t="str">
        <f>'STANDAR TEKNIS - MOBILE'!$O$50</f>
        <v>BELUM DIISI</v>
      </c>
    </row>
    <row r="114" spans="1:6" x14ac:dyDescent="0.2">
      <c r="A114" s="124" t="s">
        <v>529</v>
      </c>
      <c r="B114" s="124" t="str">
        <f t="shared" si="18"/>
        <v>Ketahanan</v>
      </c>
      <c r="C114" s="124" t="str">
        <f>'STANDAR TEKNIS - MOBILE'!$G$51</f>
        <v>-</v>
      </c>
      <c r="D114" s="124" t="str">
        <f>'STANDAR TEKNIS - MOBILE'!$H$51</f>
        <v>-</v>
      </c>
      <c r="E114" s="124" t="str">
        <f>'STANDAR TEKNIS - MOBILE'!$J$51</f>
        <v>-</v>
      </c>
      <c r="F114" s="124" t="str">
        <f>'STANDAR TEKNIS - MOBILE'!$O$51</f>
        <v>BELUM DIISI</v>
      </c>
    </row>
    <row r="115" spans="1:6" x14ac:dyDescent="0.2">
      <c r="A115" s="124" t="s">
        <v>529</v>
      </c>
      <c r="B115" s="124" t="str">
        <f t="shared" si="18"/>
        <v>Ketahanan</v>
      </c>
      <c r="C115" s="124" t="str">
        <f>'STANDAR TEKNIS - MOBILE'!$G$52</f>
        <v>-</v>
      </c>
      <c r="D115" s="124" t="str">
        <f>'STANDAR TEKNIS - MOBILE'!$H$52</f>
        <v>-</v>
      </c>
      <c r="E115" s="124" t="str">
        <f>'STANDAR TEKNIS - MOBILE'!$J$52</f>
        <v>-</v>
      </c>
      <c r="F115" s="124" t="str">
        <f>'STANDAR TEKNIS - MOBILE'!$O$52</f>
        <v>BELUM DIISI</v>
      </c>
    </row>
    <row r="116" spans="1:6" x14ac:dyDescent="0.2">
      <c r="A116" s="124" t="s">
        <v>529</v>
      </c>
      <c r="B116" s="124" t="str">
        <f t="shared" si="18"/>
        <v>Ketahanan</v>
      </c>
      <c r="C116" s="124" t="str">
        <f>'STANDAR TEKNIS - MOBILE'!$G$53</f>
        <v>-</v>
      </c>
      <c r="D116" s="124" t="str">
        <f>'STANDAR TEKNIS - MOBILE'!$H$53</f>
        <v>-</v>
      </c>
      <c r="E116" s="124" t="str">
        <f>'STANDAR TEKNIS - MOBILE'!$J$53</f>
        <v>-</v>
      </c>
      <c r="F116" s="124" t="str">
        <f>'STANDAR TEKNIS - MOBILE'!$O$53</f>
        <v>BELUM DIISI</v>
      </c>
    </row>
    <row r="117" spans="1:6" x14ac:dyDescent="0.2">
      <c r="A117" s="124" t="s">
        <v>529</v>
      </c>
      <c r="B117" s="124" t="str">
        <f t="shared" si="18"/>
        <v>Ketahanan</v>
      </c>
      <c r="C117" s="124" t="str">
        <f>'STANDAR TEKNIS - MOBILE'!$G$54</f>
        <v>-</v>
      </c>
      <c r="D117" s="124" t="str">
        <f>'STANDAR TEKNIS - MOBILE'!$H$54</f>
        <v>-</v>
      </c>
      <c r="E117" s="124" t="str">
        <f>'STANDAR TEKNIS - MOBILE'!$J$54</f>
        <v>-</v>
      </c>
      <c r="F117" s="124" t="str">
        <f>'STANDAR TEKNIS - MOBILE'!$O$54</f>
        <v>BELUM DIISI</v>
      </c>
    </row>
    <row r="118" spans="1:6" x14ac:dyDescent="0.2">
      <c r="A118" s="124" t="s">
        <v>529</v>
      </c>
      <c r="B118" s="124" t="str">
        <f t="shared" si="18"/>
        <v>Ketahanan</v>
      </c>
      <c r="C118" s="124" t="str">
        <f>'STANDAR TEKNIS - MOBILE'!$G$55</f>
        <v>-</v>
      </c>
      <c r="D118" s="124" t="str">
        <f>'STANDAR TEKNIS - MOBILE'!$H$55</f>
        <v>-</v>
      </c>
      <c r="E118" s="124" t="str">
        <f>'STANDAR TEKNIS - MOBILE'!$J$55</f>
        <v>-</v>
      </c>
      <c r="F118" s="124" t="str">
        <f>'STANDAR TEKNIS - MOBILE'!$O$55</f>
        <v>BELUM DIISI</v>
      </c>
    </row>
    <row r="119" spans="1:6" x14ac:dyDescent="0.2">
      <c r="A119" s="124" t="s">
        <v>529</v>
      </c>
      <c r="B119" s="124" t="str">
        <f t="shared" si="18"/>
        <v>Ketahanan</v>
      </c>
      <c r="C119" s="124" t="str">
        <f>'STANDAR TEKNIS - MOBILE'!$G$56</f>
        <v>-</v>
      </c>
      <c r="D119" s="124" t="str">
        <f>'STANDAR TEKNIS - MOBILE'!$H$56</f>
        <v>-</v>
      </c>
      <c r="E119" s="124" t="str">
        <f>'STANDAR TEKNIS - MOBILE'!$J$56</f>
        <v>-</v>
      </c>
      <c r="F119" s="124" t="str">
        <f>'STANDAR TEKNIS - MOBILE'!$O$56</f>
        <v>BELUM DIISI</v>
      </c>
    </row>
    <row r="120" spans="1:6" x14ac:dyDescent="0.2">
      <c r="A120" s="124" t="s">
        <v>529</v>
      </c>
      <c r="B120" s="124" t="s">
        <v>536</v>
      </c>
      <c r="C120" s="124" t="str">
        <f>'STANDAR TEKNIS - MOBILE'!$G$58</f>
        <v>-</v>
      </c>
      <c r="D120" s="124" t="str">
        <f>'STANDAR TEKNIS - MOBILE'!$H$58</f>
        <v>-</v>
      </c>
      <c r="E120" s="124" t="str">
        <f>'STANDAR TEKNIS - MOBILE'!$J$58</f>
        <v>-</v>
      </c>
      <c r="F120" s="124" t="str">
        <f>'STANDAR TEKNIS - MOBILE'!$O$58</f>
        <v>BELUM DIISI</v>
      </c>
    </row>
    <row r="121" spans="1:6" x14ac:dyDescent="0.2">
      <c r="A121" s="124" t="s">
        <v>529</v>
      </c>
      <c r="B121" s="124" t="str">
        <f t="shared" ref="B121:B124" si="19">B120</f>
        <v>Pengujian Keamanan</v>
      </c>
      <c r="C121" s="124" t="str">
        <f>'STANDAR TEKNIS - MOBILE'!$G$59</f>
        <v>-</v>
      </c>
      <c r="D121" s="124" t="str">
        <f>'STANDAR TEKNIS - MOBILE'!$H$59</f>
        <v>-</v>
      </c>
      <c r="E121" s="124" t="str">
        <f>'STANDAR TEKNIS - MOBILE'!$J$59</f>
        <v>-</v>
      </c>
      <c r="F121" s="124" t="str">
        <f>'STANDAR TEKNIS - MOBILE'!$O$59</f>
        <v>BELUM DIISI</v>
      </c>
    </row>
    <row r="122" spans="1:6" x14ac:dyDescent="0.2">
      <c r="A122" s="124" t="s">
        <v>529</v>
      </c>
      <c r="B122" s="124" t="str">
        <f t="shared" si="19"/>
        <v>Pengujian Keamanan</v>
      </c>
      <c r="C122" s="124" t="str">
        <f>'STANDAR TEKNIS - MOBILE'!$G$60</f>
        <v>-</v>
      </c>
      <c r="D122" s="124" t="str">
        <f>'STANDAR TEKNIS - MOBILE'!$H$60</f>
        <v>-</v>
      </c>
      <c r="E122" s="124" t="str">
        <f>'STANDAR TEKNIS - MOBILE'!$J$60</f>
        <v>-</v>
      </c>
      <c r="F122" s="124" t="str">
        <f>'STANDAR TEKNIS - MOBILE'!$O$60</f>
        <v>BELUM DIISI</v>
      </c>
    </row>
    <row r="123" spans="1:6" x14ac:dyDescent="0.2">
      <c r="A123" s="124" t="s">
        <v>529</v>
      </c>
      <c r="B123" s="124" t="str">
        <f t="shared" si="19"/>
        <v>Pengujian Keamanan</v>
      </c>
      <c r="C123" s="124" t="str">
        <f>'STANDAR TEKNIS - MOBILE'!$G$61</f>
        <v>-</v>
      </c>
      <c r="D123" s="124" t="str">
        <f>'STANDAR TEKNIS - MOBILE'!$H$61</f>
        <v>-</v>
      </c>
      <c r="E123" s="124" t="str">
        <f>'STANDAR TEKNIS - MOBILE'!$J$61</f>
        <v>-</v>
      </c>
      <c r="F123" s="124" t="str">
        <f>'STANDAR TEKNIS - MOBILE'!$O$61</f>
        <v>BELUM DIISI</v>
      </c>
    </row>
    <row r="124" spans="1:6" x14ac:dyDescent="0.2">
      <c r="A124" s="124" t="s">
        <v>529</v>
      </c>
      <c r="B124" s="124" t="str">
        <f t="shared" si="19"/>
        <v>Pengujian Keamanan</v>
      </c>
      <c r="C124" s="124" t="str">
        <f>'STANDAR TEKNIS - MOBILE'!$G$62</f>
        <v>-</v>
      </c>
      <c r="D124" s="124" t="str">
        <f>'STANDAR TEKNIS - MOBILE'!$H$62</f>
        <v>-</v>
      </c>
      <c r="E124" s="124" t="str">
        <f>'STANDAR TEKNIS - MOBILE'!$J$62</f>
        <v>-</v>
      </c>
      <c r="F124" s="124" t="str">
        <f>'STANDAR TEKNIS - MOBILE'!$O$62</f>
        <v>BELUM DIISI</v>
      </c>
    </row>
    <row r="125" spans="1:6" x14ac:dyDescent="0.2">
      <c r="A125" s="124" t="s">
        <v>537</v>
      </c>
      <c r="B125" s="124" t="s">
        <v>538</v>
      </c>
      <c r="C125" s="124" t="str">
        <f>'STANDAR TEKNIS - SPL'!$G$8</f>
        <v>-</v>
      </c>
      <c r="D125" s="124" t="str">
        <f>'STANDAR TEKNIS - SPL'!$H$8</f>
        <v>Sesuai Dengan Desain Kontrol</v>
      </c>
      <c r="E125" s="124" t="str">
        <f>'STANDAR TEKNIS - SPL'!$J$8</f>
        <v>-</v>
      </c>
      <c r="F125" s="124" t="str">
        <f>'STANDAR TEKNIS - SPL'!$O$8</f>
        <v>EVALUASI TIDAK LENGKAP</v>
      </c>
    </row>
    <row r="126" spans="1:6" x14ac:dyDescent="0.2">
      <c r="A126" s="124" t="s">
        <v>537</v>
      </c>
      <c r="B126" s="124" t="str">
        <f t="shared" ref="B126:B128" si="20">B125</f>
        <v>Keamanan Interoperabilitas</v>
      </c>
      <c r="C126" s="124" t="str">
        <f>'STANDAR TEKNIS - SPL'!$G$9</f>
        <v>-</v>
      </c>
      <c r="D126" s="124" t="str">
        <f>'STANDAR TEKNIS - SPL'!$H$9</f>
        <v>-</v>
      </c>
      <c r="E126" s="124" t="str">
        <f>'STANDAR TEKNIS - SPL'!$J$9</f>
        <v>-</v>
      </c>
      <c r="F126" s="124" t="str">
        <f>'STANDAR TEKNIS - SPL'!$O$9</f>
        <v>BELUM DIISI</v>
      </c>
    </row>
    <row r="127" spans="1:6" x14ac:dyDescent="0.2">
      <c r="A127" s="124" t="s">
        <v>537</v>
      </c>
      <c r="B127" s="124" t="str">
        <f t="shared" si="20"/>
        <v>Keamanan Interoperabilitas</v>
      </c>
      <c r="C127" s="124" t="str">
        <f>'STANDAR TEKNIS - SPL'!$G$10</f>
        <v>-</v>
      </c>
      <c r="D127" s="124" t="str">
        <f>'STANDAR TEKNIS - SPL'!$H$10</f>
        <v>-</v>
      </c>
      <c r="E127" s="124" t="str">
        <f>'STANDAR TEKNIS - SPL'!$J$10</f>
        <v>-</v>
      </c>
      <c r="F127" s="124" t="str">
        <f>'STANDAR TEKNIS - SPL'!$O$10</f>
        <v>BELUM DIISI</v>
      </c>
    </row>
    <row r="128" spans="1:6" x14ac:dyDescent="0.2">
      <c r="A128" s="124" t="s">
        <v>537</v>
      </c>
      <c r="B128" s="124" t="str">
        <f t="shared" si="20"/>
        <v>Keamanan Interoperabilitas</v>
      </c>
      <c r="C128" s="124" t="str">
        <f>'STANDAR TEKNIS - SPL'!$G$11</f>
        <v>-</v>
      </c>
      <c r="D128" s="124" t="str">
        <f>'STANDAR TEKNIS - SPL'!$H$11</f>
        <v>-</v>
      </c>
      <c r="E128" s="124" t="str">
        <f>'STANDAR TEKNIS - SPL'!$J$11</f>
        <v>-</v>
      </c>
      <c r="F128" s="124" t="str">
        <f>'STANDAR TEKNIS - SPL'!$O$11</f>
        <v>BELUM DIISI</v>
      </c>
    </row>
    <row r="129" spans="1:6" x14ac:dyDescent="0.2">
      <c r="A129" s="124" t="s">
        <v>537</v>
      </c>
      <c r="B129" s="124" t="s">
        <v>539</v>
      </c>
      <c r="C129" s="124" t="str">
        <f>'STANDAR TEKNIS - SPL'!$G$13</f>
        <v>-</v>
      </c>
      <c r="D129" s="124" t="str">
        <f>'STANDAR TEKNIS - SPL'!$H$13</f>
        <v>-</v>
      </c>
      <c r="E129" s="124" t="str">
        <f>'STANDAR TEKNIS - SPL'!$J$13</f>
        <v>-</v>
      </c>
      <c r="F129" s="124" t="str">
        <f>'STANDAR TEKNIS - SPL'!$O$13</f>
        <v>BELUM DIISI</v>
      </c>
    </row>
    <row r="130" spans="1:6" x14ac:dyDescent="0.2">
      <c r="A130" s="124" t="s">
        <v>537</v>
      </c>
      <c r="B130" s="124" t="str">
        <f t="shared" ref="B130:B142" si="21">B129</f>
        <v>Kontrol Sistem Integrasi</v>
      </c>
      <c r="C130" s="124" t="str">
        <f>'STANDAR TEKNIS - SPL'!$G$14</f>
        <v>-</v>
      </c>
      <c r="D130" s="124" t="str">
        <f>'STANDAR TEKNIS - SPL'!$H$14</f>
        <v>-</v>
      </c>
      <c r="E130" s="124" t="str">
        <f>'STANDAR TEKNIS - SPL'!$J$14</f>
        <v>-</v>
      </c>
      <c r="F130" s="124" t="str">
        <f>'STANDAR TEKNIS - SPL'!$O$14</f>
        <v>BELUM DIISI</v>
      </c>
    </row>
    <row r="131" spans="1:6" x14ac:dyDescent="0.2">
      <c r="A131" s="124" t="s">
        <v>537</v>
      </c>
      <c r="B131" s="124" t="str">
        <f t="shared" si="21"/>
        <v>Kontrol Sistem Integrasi</v>
      </c>
      <c r="C131" s="124" t="str">
        <f>'STANDAR TEKNIS - SPL'!$G$15</f>
        <v>-</v>
      </c>
      <c r="D131" s="124" t="str">
        <f>'STANDAR TEKNIS - SPL'!$H$15</f>
        <v>-</v>
      </c>
      <c r="E131" s="124" t="str">
        <f>'STANDAR TEKNIS - SPL'!$J$15</f>
        <v>-</v>
      </c>
      <c r="F131" s="124" t="str">
        <f>'STANDAR TEKNIS - SPL'!$O$15</f>
        <v>BELUM DIISI</v>
      </c>
    </row>
    <row r="132" spans="1:6" x14ac:dyDescent="0.2">
      <c r="A132" s="124" t="s">
        <v>537</v>
      </c>
      <c r="B132" s="124" t="str">
        <f t="shared" si="21"/>
        <v>Kontrol Sistem Integrasi</v>
      </c>
      <c r="C132" s="124" t="str">
        <f>'STANDAR TEKNIS - SPL'!$G$16</f>
        <v>-</v>
      </c>
      <c r="D132" s="124" t="str">
        <f>'STANDAR TEKNIS - SPL'!$H$16</f>
        <v>-</v>
      </c>
      <c r="E132" s="124" t="str">
        <f>'STANDAR TEKNIS - SPL'!$J$16</f>
        <v>-</v>
      </c>
      <c r="F132" s="124" t="str">
        <f>'STANDAR TEKNIS - SPL'!$O$16</f>
        <v>BELUM DIISI</v>
      </c>
    </row>
    <row r="133" spans="1:6" x14ac:dyDescent="0.2">
      <c r="A133" s="124" t="s">
        <v>537</v>
      </c>
      <c r="B133" s="124" t="str">
        <f t="shared" si="21"/>
        <v>Kontrol Sistem Integrasi</v>
      </c>
      <c r="C133" s="124" t="str">
        <f>'STANDAR TEKNIS - SPL'!$G$17</f>
        <v>-</v>
      </c>
      <c r="D133" s="124" t="str">
        <f>'STANDAR TEKNIS - SPL'!$H$17</f>
        <v>-</v>
      </c>
      <c r="E133" s="124" t="str">
        <f>'STANDAR TEKNIS - SPL'!$J$17</f>
        <v>-</v>
      </c>
      <c r="F133" s="124" t="str">
        <f>'STANDAR TEKNIS - SPL'!$O$17</f>
        <v>BELUM DIISI</v>
      </c>
    </row>
    <row r="134" spans="1:6" x14ac:dyDescent="0.2">
      <c r="A134" s="124" t="s">
        <v>537</v>
      </c>
      <c r="B134" s="124" t="str">
        <f t="shared" si="21"/>
        <v>Kontrol Sistem Integrasi</v>
      </c>
      <c r="C134" s="124" t="str">
        <f>'STANDAR TEKNIS - SPL'!$G$18</f>
        <v>-</v>
      </c>
      <c r="D134" s="124" t="str">
        <f>'STANDAR TEKNIS - SPL'!$H$18</f>
        <v>-</v>
      </c>
      <c r="E134" s="124" t="str">
        <f>'STANDAR TEKNIS - SPL'!$J$18</f>
        <v>-</v>
      </c>
      <c r="F134" s="124" t="str">
        <f>'STANDAR TEKNIS - SPL'!$O$18</f>
        <v>BELUM DIISI</v>
      </c>
    </row>
    <row r="135" spans="1:6" x14ac:dyDescent="0.2">
      <c r="A135" s="124" t="s">
        <v>537</v>
      </c>
      <c r="B135" s="124" t="str">
        <f t="shared" si="21"/>
        <v>Kontrol Sistem Integrasi</v>
      </c>
      <c r="C135" s="124" t="str">
        <f>'STANDAR TEKNIS - SPL'!$G$19</f>
        <v>-</v>
      </c>
      <c r="D135" s="124" t="str">
        <f>'STANDAR TEKNIS - SPL'!$H$19</f>
        <v>-</v>
      </c>
      <c r="E135" s="124" t="str">
        <f>'STANDAR TEKNIS - SPL'!$J$19</f>
        <v>-</v>
      </c>
      <c r="F135" s="124" t="str">
        <f>'STANDAR TEKNIS - SPL'!$O$19</f>
        <v>BELUM DIISI</v>
      </c>
    </row>
    <row r="136" spans="1:6" x14ac:dyDescent="0.2">
      <c r="A136" s="124" t="s">
        <v>537</v>
      </c>
      <c r="B136" s="124" t="str">
        <f t="shared" si="21"/>
        <v>Kontrol Sistem Integrasi</v>
      </c>
      <c r="C136" s="124" t="str">
        <f>'STANDAR TEKNIS - SPL'!$G$20</f>
        <v>-</v>
      </c>
      <c r="D136" s="124" t="str">
        <f>'STANDAR TEKNIS - SPL'!$H$20</f>
        <v>-</v>
      </c>
      <c r="E136" s="124" t="str">
        <f>'STANDAR TEKNIS - SPL'!$J$20</f>
        <v>-</v>
      </c>
      <c r="F136" s="124" t="str">
        <f>'STANDAR TEKNIS - SPL'!$O$20</f>
        <v>BELUM DIISI</v>
      </c>
    </row>
    <row r="137" spans="1:6" x14ac:dyDescent="0.2">
      <c r="A137" s="124" t="s">
        <v>537</v>
      </c>
      <c r="B137" s="124" t="str">
        <f t="shared" si="21"/>
        <v>Kontrol Sistem Integrasi</v>
      </c>
      <c r="C137" s="124" t="str">
        <f>'STANDAR TEKNIS - SPL'!$G$21</f>
        <v>-</v>
      </c>
      <c r="D137" s="124" t="str">
        <f>'STANDAR TEKNIS - SPL'!$H$21</f>
        <v>-</v>
      </c>
      <c r="E137" s="124" t="str">
        <f>'STANDAR TEKNIS - SPL'!$J$21</f>
        <v>-</v>
      </c>
      <c r="F137" s="124" t="str">
        <f>'STANDAR TEKNIS - SPL'!$O$21</f>
        <v>BELUM DIISI</v>
      </c>
    </row>
    <row r="138" spans="1:6" x14ac:dyDescent="0.2">
      <c r="A138" s="124" t="s">
        <v>537</v>
      </c>
      <c r="B138" s="124" t="str">
        <f t="shared" si="21"/>
        <v>Kontrol Sistem Integrasi</v>
      </c>
      <c r="C138" s="124" t="str">
        <f>'STANDAR TEKNIS - SPL'!$G$22</f>
        <v>-</v>
      </c>
      <c r="D138" s="124" t="str">
        <f>'STANDAR TEKNIS - SPL'!$H$22</f>
        <v>-</v>
      </c>
      <c r="E138" s="124" t="str">
        <f>'STANDAR TEKNIS - SPL'!$J$22</f>
        <v>-</v>
      </c>
      <c r="F138" s="124" t="str">
        <f>'STANDAR TEKNIS - SPL'!$O$22</f>
        <v>BELUM DIISI</v>
      </c>
    </row>
    <row r="139" spans="1:6" x14ac:dyDescent="0.2">
      <c r="A139" s="124" t="s">
        <v>537</v>
      </c>
      <c r="B139" s="124" t="str">
        <f t="shared" si="21"/>
        <v>Kontrol Sistem Integrasi</v>
      </c>
      <c r="C139" s="124" t="str">
        <f>'STANDAR TEKNIS - SPL'!$G$23</f>
        <v>-</v>
      </c>
      <c r="D139" s="124" t="str">
        <f>'STANDAR TEKNIS - SPL'!$H$23</f>
        <v>-</v>
      </c>
      <c r="E139" s="124" t="str">
        <f>'STANDAR TEKNIS - SPL'!$J$23</f>
        <v>-</v>
      </c>
      <c r="F139" s="124" t="str">
        <f>'STANDAR TEKNIS - SPL'!$O$23</f>
        <v>BELUM DIISI</v>
      </c>
    </row>
    <row r="140" spans="1:6" x14ac:dyDescent="0.2">
      <c r="A140" s="124" t="s">
        <v>537</v>
      </c>
      <c r="B140" s="124" t="str">
        <f t="shared" si="21"/>
        <v>Kontrol Sistem Integrasi</v>
      </c>
      <c r="C140" s="124" t="str">
        <f>'STANDAR TEKNIS - SPL'!$G$24</f>
        <v>-</v>
      </c>
      <c r="D140" s="124" t="str">
        <f>'STANDAR TEKNIS - SPL'!$H$24</f>
        <v>-</v>
      </c>
      <c r="E140" s="124" t="str">
        <f>'STANDAR TEKNIS - SPL'!$J$24</f>
        <v>-</v>
      </c>
      <c r="F140" s="124" t="str">
        <f>'STANDAR TEKNIS - SPL'!$O$24</f>
        <v>BELUM DIISI</v>
      </c>
    </row>
    <row r="141" spans="1:6" x14ac:dyDescent="0.2">
      <c r="A141" s="124" t="s">
        <v>537</v>
      </c>
      <c r="B141" s="124" t="str">
        <f t="shared" si="21"/>
        <v>Kontrol Sistem Integrasi</v>
      </c>
      <c r="C141" s="124" t="str">
        <f>'STANDAR TEKNIS - SPL'!$G$25</f>
        <v>-</v>
      </c>
      <c r="D141" s="124" t="str">
        <f>'STANDAR TEKNIS - SPL'!$H$25</f>
        <v>-</v>
      </c>
      <c r="E141" s="124" t="str">
        <f>'STANDAR TEKNIS - SPL'!$J$25</f>
        <v>-</v>
      </c>
      <c r="F141" s="124" t="str">
        <f>'STANDAR TEKNIS - SPL'!$O$25</f>
        <v>BELUM DIISI</v>
      </c>
    </row>
    <row r="142" spans="1:6" x14ac:dyDescent="0.2">
      <c r="A142" s="124" t="s">
        <v>537</v>
      </c>
      <c r="B142" s="124" t="str">
        <f t="shared" si="21"/>
        <v>Kontrol Sistem Integrasi</v>
      </c>
      <c r="C142" s="124" t="str">
        <f>'STANDAR TEKNIS - SPL'!$G$26</f>
        <v>-</v>
      </c>
      <c r="D142" s="124" t="str">
        <f>'STANDAR TEKNIS - SPL'!$H$26</f>
        <v>-</v>
      </c>
      <c r="E142" s="124" t="str">
        <f>'STANDAR TEKNIS - SPL'!$J$26</f>
        <v>-</v>
      </c>
      <c r="F142" s="124" t="str">
        <f>'STANDAR TEKNIS - SPL'!$O$26</f>
        <v>BELUM DIISI</v>
      </c>
    </row>
    <row r="143" spans="1:6" x14ac:dyDescent="0.2">
      <c r="A143" s="124" t="s">
        <v>537</v>
      </c>
      <c r="B143" s="124" t="s">
        <v>540</v>
      </c>
      <c r="C143" s="124" t="str">
        <f>'STANDAR TEKNIS - SPL'!$G$28</f>
        <v>-</v>
      </c>
      <c r="D143" s="124" t="str">
        <f>'STANDAR TEKNIS - SPL'!$H$28</f>
        <v>-</v>
      </c>
      <c r="E143" s="124" t="str">
        <f>'STANDAR TEKNIS - SPL'!$J$28</f>
        <v>-</v>
      </c>
      <c r="F143" s="124" t="str">
        <f>'STANDAR TEKNIS - SPL'!$O$28</f>
        <v>BELUM DIISI</v>
      </c>
    </row>
    <row r="144" spans="1:6" x14ac:dyDescent="0.2">
      <c r="A144" s="124" t="s">
        <v>537</v>
      </c>
      <c r="B144" s="124" t="str">
        <f t="shared" ref="B144:B149" si="22">B143</f>
        <v>Kontrol Perangkat Integrator</v>
      </c>
      <c r="C144" s="124" t="str">
        <f>'STANDAR TEKNIS - SPL'!$G$29</f>
        <v>-</v>
      </c>
      <c r="D144" s="124" t="str">
        <f>'STANDAR TEKNIS - SPL'!$H$29</f>
        <v>-</v>
      </c>
      <c r="E144" s="124" t="str">
        <f>'STANDAR TEKNIS - SPL'!$J$29</f>
        <v>-</v>
      </c>
      <c r="F144" s="124" t="str">
        <f>'STANDAR TEKNIS - SPL'!$O$29</f>
        <v>BELUM DIISI</v>
      </c>
    </row>
    <row r="145" spans="1:6" x14ac:dyDescent="0.2">
      <c r="A145" s="124" t="s">
        <v>537</v>
      </c>
      <c r="B145" s="124" t="str">
        <f t="shared" si="22"/>
        <v>Kontrol Perangkat Integrator</v>
      </c>
      <c r="C145" s="124" t="str">
        <f>'STANDAR TEKNIS - SPL'!$G$30</f>
        <v>-</v>
      </c>
      <c r="D145" s="124" t="str">
        <f>'STANDAR TEKNIS - SPL'!$H$30</f>
        <v>-</v>
      </c>
      <c r="E145" s="124" t="str">
        <f>'STANDAR TEKNIS - SPL'!$J$30</f>
        <v>-</v>
      </c>
      <c r="F145" s="124" t="str">
        <f>'STANDAR TEKNIS - SPL'!$O$30</f>
        <v>BELUM DIISI</v>
      </c>
    </row>
    <row r="146" spans="1:6" x14ac:dyDescent="0.2">
      <c r="A146" s="124" t="s">
        <v>537</v>
      </c>
      <c r="B146" s="124" t="str">
        <f t="shared" si="22"/>
        <v>Kontrol Perangkat Integrator</v>
      </c>
      <c r="C146" s="124" t="str">
        <f>'STANDAR TEKNIS - SPL'!$G$31</f>
        <v>-</v>
      </c>
      <c r="D146" s="124" t="str">
        <f>'STANDAR TEKNIS - SPL'!$H$31</f>
        <v>-</v>
      </c>
      <c r="E146" s="124" t="str">
        <f>'STANDAR TEKNIS - SPL'!$J$31</f>
        <v>-</v>
      </c>
      <c r="F146" s="124" t="str">
        <f>'STANDAR TEKNIS - SPL'!$O$31</f>
        <v>BELUM DIISI</v>
      </c>
    </row>
    <row r="147" spans="1:6" x14ac:dyDescent="0.2">
      <c r="A147" s="124" t="s">
        <v>537</v>
      </c>
      <c r="B147" s="124" t="str">
        <f t="shared" si="22"/>
        <v>Kontrol Perangkat Integrator</v>
      </c>
      <c r="C147" s="124" t="str">
        <f>'STANDAR TEKNIS - SPL'!$G$32</f>
        <v>-</v>
      </c>
      <c r="D147" s="124" t="str">
        <f>'STANDAR TEKNIS - SPL'!$H$32</f>
        <v>-</v>
      </c>
      <c r="E147" s="124" t="str">
        <f>'STANDAR TEKNIS - SPL'!$J$32</f>
        <v>-</v>
      </c>
      <c r="F147" s="124" t="str">
        <f>'STANDAR TEKNIS - SPL'!$O$32</f>
        <v>BELUM DIISI</v>
      </c>
    </row>
    <row r="148" spans="1:6" x14ac:dyDescent="0.2">
      <c r="A148" s="124" t="s">
        <v>537</v>
      </c>
      <c r="B148" s="124" t="str">
        <f t="shared" si="22"/>
        <v>Kontrol Perangkat Integrator</v>
      </c>
      <c r="C148" s="124" t="str">
        <f>'STANDAR TEKNIS - SPL'!$G$33</f>
        <v>-</v>
      </c>
      <c r="D148" s="124" t="str">
        <f>'STANDAR TEKNIS - SPL'!$H$33</f>
        <v>-</v>
      </c>
      <c r="E148" s="124" t="str">
        <f>'STANDAR TEKNIS - SPL'!$J$33</f>
        <v>-</v>
      </c>
      <c r="F148" s="124" t="str">
        <f>'STANDAR TEKNIS - SPL'!$O$33</f>
        <v>BELUM DIISI</v>
      </c>
    </row>
    <row r="149" spans="1:6" x14ac:dyDescent="0.2">
      <c r="A149" s="124" t="s">
        <v>537</v>
      </c>
      <c r="B149" s="124" t="str">
        <f t="shared" si="22"/>
        <v>Kontrol Perangkat Integrator</v>
      </c>
      <c r="C149" s="124" t="str">
        <f>'STANDAR TEKNIS - SPL'!$G$34</f>
        <v>-</v>
      </c>
      <c r="D149" s="124" t="str">
        <f>'STANDAR TEKNIS - SPL'!$H$34</f>
        <v>-</v>
      </c>
      <c r="E149" s="124" t="str">
        <f>'STANDAR TEKNIS - SPL'!$J$34</f>
        <v>-</v>
      </c>
      <c r="F149" s="124" t="str">
        <f>'STANDAR TEKNIS - SPL'!$O$34</f>
        <v>BELUM DIISI</v>
      </c>
    </row>
    <row r="150" spans="1:6" x14ac:dyDescent="0.2">
      <c r="A150" s="124" t="s">
        <v>537</v>
      </c>
      <c r="B150" s="124" t="s">
        <v>217</v>
      </c>
      <c r="C150" s="124" t="str">
        <f>'STANDAR TEKNIS - SPL'!$G$36</f>
        <v>-</v>
      </c>
      <c r="D150" s="124" t="str">
        <f>'STANDAR TEKNIS - SPL'!$H$36</f>
        <v>-</v>
      </c>
      <c r="E150" s="124" t="str">
        <f>'STANDAR TEKNIS - SPL'!$J$36</f>
        <v>-</v>
      </c>
      <c r="F150" s="124" t="str">
        <f>'STANDAR TEKNIS - SPL'!$O$36</f>
        <v>BELUM DIISI</v>
      </c>
    </row>
    <row r="151" spans="1:6" x14ac:dyDescent="0.2">
      <c r="A151" s="124" t="s">
        <v>537</v>
      </c>
      <c r="B151" s="124" t="str">
        <f t="shared" ref="B151:B154" si="23">B150</f>
        <v>Keamanan API dan Web Service</v>
      </c>
      <c r="C151" s="124" t="str">
        <f>'STANDAR TEKNIS - SPL'!$G$37</f>
        <v>-</v>
      </c>
      <c r="D151" s="124" t="str">
        <f>'STANDAR TEKNIS - SPL'!$H$37</f>
        <v>-</v>
      </c>
      <c r="E151" s="124" t="str">
        <f>'STANDAR TEKNIS - SPL'!$J$37</f>
        <v>-</v>
      </c>
      <c r="F151" s="124" t="str">
        <f>'STANDAR TEKNIS - SPL'!$O$37</f>
        <v>BELUM DIISI</v>
      </c>
    </row>
    <row r="152" spans="1:6" x14ac:dyDescent="0.2">
      <c r="A152" s="124" t="s">
        <v>537</v>
      </c>
      <c r="B152" s="124" t="str">
        <f t="shared" si="23"/>
        <v>Keamanan API dan Web Service</v>
      </c>
      <c r="C152" s="124" t="str">
        <f>'STANDAR TEKNIS - SPL'!$G$38</f>
        <v>-</v>
      </c>
      <c r="D152" s="124" t="str">
        <f>'STANDAR TEKNIS - SPL'!$H$38</f>
        <v>-</v>
      </c>
      <c r="E152" s="124" t="str">
        <f>'STANDAR TEKNIS - SPL'!$J$38</f>
        <v>-</v>
      </c>
      <c r="F152" s="124" t="str">
        <f>'STANDAR TEKNIS - SPL'!$O$38</f>
        <v>BELUM DIISI</v>
      </c>
    </row>
    <row r="153" spans="1:6" x14ac:dyDescent="0.2">
      <c r="A153" s="124" t="s">
        <v>537</v>
      </c>
      <c r="B153" s="124" t="str">
        <f t="shared" si="23"/>
        <v>Keamanan API dan Web Service</v>
      </c>
      <c r="C153" s="124" t="str">
        <f>'STANDAR TEKNIS - SPL'!$G$39</f>
        <v>-</v>
      </c>
      <c r="D153" s="124" t="str">
        <f>'STANDAR TEKNIS - SPL'!$H$39</f>
        <v>-</v>
      </c>
      <c r="E153" s="124" t="str">
        <f>'STANDAR TEKNIS - SPL'!$J$39</f>
        <v>-</v>
      </c>
      <c r="F153" s="124" t="str">
        <f>'STANDAR TEKNIS - SPL'!$O$39</f>
        <v>BELUM DIISI</v>
      </c>
    </row>
    <row r="154" spans="1:6" x14ac:dyDescent="0.2">
      <c r="A154" s="124" t="s">
        <v>537</v>
      </c>
      <c r="B154" s="124" t="str">
        <f t="shared" si="23"/>
        <v>Keamanan API dan Web Service</v>
      </c>
      <c r="C154" s="124" t="str">
        <f>'STANDAR TEKNIS - SPL'!$G$40</f>
        <v>-</v>
      </c>
      <c r="D154" s="124" t="str">
        <f>'STANDAR TEKNIS - SPL'!$H$40</f>
        <v>-</v>
      </c>
      <c r="E154" s="124" t="str">
        <f>'STANDAR TEKNIS - SPL'!$J$40</f>
        <v>-</v>
      </c>
      <c r="F154" s="124" t="str">
        <f>'STANDAR TEKNIS - SPL'!$O$40</f>
        <v>BELUM DIISI</v>
      </c>
    </row>
    <row r="155" spans="1:6" x14ac:dyDescent="0.2">
      <c r="A155" s="124" t="s">
        <v>537</v>
      </c>
      <c r="B155" s="124" t="s">
        <v>541</v>
      </c>
      <c r="C155" s="124" t="str">
        <f>'STANDAR TEKNIS - SPL'!$G$42</f>
        <v>-</v>
      </c>
      <c r="D155" s="124" t="str">
        <f>'STANDAR TEKNIS - SPL'!$H$42</f>
        <v>Sesuai Dengan Desain Kontrol</v>
      </c>
      <c r="E155" s="124" t="str">
        <f>'STANDAR TEKNIS - SPL'!$J$42</f>
        <v>-</v>
      </c>
      <c r="F155" s="124" t="str">
        <f>'STANDAR TEKNIS - SPL'!$O$42</f>
        <v>EVALUASI TIDAK LENGKAP</v>
      </c>
    </row>
    <row r="156" spans="1:6" x14ac:dyDescent="0.2">
      <c r="A156" s="124" t="s">
        <v>537</v>
      </c>
      <c r="B156" s="124" t="str">
        <f t="shared" ref="B156:B160" si="24">B155</f>
        <v>Keamanan Mingrasi Data</v>
      </c>
      <c r="C156" s="124" t="str">
        <f>'STANDAR TEKNIS - SPL'!$G$43</f>
        <v>-</v>
      </c>
      <c r="D156" s="124" t="str">
        <f>'STANDAR TEKNIS - SPL'!$H$43</f>
        <v>-</v>
      </c>
      <c r="E156" s="124" t="str">
        <f>'STANDAR TEKNIS - SPL'!$J$43</f>
        <v>-</v>
      </c>
      <c r="F156" s="124" t="str">
        <f>'STANDAR TEKNIS - SPL'!$O$43</f>
        <v>BELUM DIISI</v>
      </c>
    </row>
    <row r="157" spans="1:6" x14ac:dyDescent="0.2">
      <c r="A157" s="124" t="s">
        <v>537</v>
      </c>
      <c r="B157" s="124" t="str">
        <f t="shared" si="24"/>
        <v>Keamanan Mingrasi Data</v>
      </c>
      <c r="C157" s="124" t="str">
        <f>'STANDAR TEKNIS - SPL'!$G$44</f>
        <v>-</v>
      </c>
      <c r="D157" s="124" t="str">
        <f>'STANDAR TEKNIS - SPL'!$H$44</f>
        <v>-</v>
      </c>
      <c r="E157" s="124" t="str">
        <f>'STANDAR TEKNIS - SPL'!$J$44</f>
        <v>-</v>
      </c>
      <c r="F157" s="124" t="str">
        <f>'STANDAR TEKNIS - SPL'!$O$44</f>
        <v>BELUM DIISI</v>
      </c>
    </row>
    <row r="158" spans="1:6" x14ac:dyDescent="0.2">
      <c r="A158" s="124" t="s">
        <v>537</v>
      </c>
      <c r="B158" s="124" t="str">
        <f t="shared" si="24"/>
        <v>Keamanan Mingrasi Data</v>
      </c>
      <c r="C158" s="124" t="str">
        <f>'STANDAR TEKNIS - SPL'!$G$45</f>
        <v>-</v>
      </c>
      <c r="D158" s="124" t="str">
        <f>'STANDAR TEKNIS - SPL'!$H$45</f>
        <v>-</v>
      </c>
      <c r="E158" s="124" t="str">
        <f>'STANDAR TEKNIS - SPL'!$J$45</f>
        <v>-</v>
      </c>
      <c r="F158" s="124" t="str">
        <f>'STANDAR TEKNIS - SPL'!$O$45</f>
        <v>BELUM DIISI</v>
      </c>
    </row>
    <row r="159" spans="1:6" x14ac:dyDescent="0.2">
      <c r="A159" s="124" t="s">
        <v>537</v>
      </c>
      <c r="B159" s="124" t="str">
        <f t="shared" si="24"/>
        <v>Keamanan Mingrasi Data</v>
      </c>
      <c r="C159" s="124" t="str">
        <f>'STANDAR TEKNIS - SPL'!$G$46</f>
        <v>-</v>
      </c>
      <c r="D159" s="124" t="str">
        <f>'STANDAR TEKNIS - SPL'!$H$46</f>
        <v>-</v>
      </c>
      <c r="E159" s="124" t="str">
        <f>'STANDAR TEKNIS - SPL'!$J$46</f>
        <v>-</v>
      </c>
      <c r="F159" s="124" t="str">
        <f>'STANDAR TEKNIS - SPL'!$O$46</f>
        <v>BELUM DIISI</v>
      </c>
    </row>
    <row r="160" spans="1:6" x14ac:dyDescent="0.2">
      <c r="A160" s="124" t="s">
        <v>537</v>
      </c>
      <c r="B160" s="124" t="str">
        <f t="shared" si="24"/>
        <v>Keamanan Mingrasi Data</v>
      </c>
      <c r="C160" s="124" t="str">
        <f>'STANDAR TEKNIS - SPL'!$G$47</f>
        <v>-</v>
      </c>
      <c r="D160" s="124" t="str">
        <f>'STANDAR TEKNIS - SPL'!$H$47</f>
        <v>-</v>
      </c>
      <c r="E160" s="124" t="str">
        <f>'STANDAR TEKNIS - SPL'!$J$47</f>
        <v>-</v>
      </c>
      <c r="F160" s="124" t="str">
        <f>'STANDAR TEKNIS - SPL'!$O$47</f>
        <v>BELUM DIISI</v>
      </c>
    </row>
    <row r="161" spans="1:6" x14ac:dyDescent="0.2">
      <c r="A161" s="124" t="s">
        <v>542</v>
      </c>
      <c r="B161" s="124" t="s">
        <v>543</v>
      </c>
      <c r="C161" s="124" t="str">
        <f>'STANDAR TEKNIS - JI'!$G$8</f>
        <v>-</v>
      </c>
      <c r="D161" s="124" t="str">
        <f>'STANDAR TEKNIS - JI'!$H$8</f>
        <v>Sesuai Dengan Desain Kontrol</v>
      </c>
      <c r="E161" s="124" t="str">
        <f>'STANDAR TEKNIS - JI'!$J$8</f>
        <v>-</v>
      </c>
      <c r="F161" s="124" t="str">
        <f>'STANDAR TEKNIS - JI'!$O$8</f>
        <v>EVALUASI TIDAK LENGKAP</v>
      </c>
    </row>
    <row r="162" spans="1:6" x14ac:dyDescent="0.2">
      <c r="A162" s="124" t="s">
        <v>542</v>
      </c>
      <c r="B162" s="124" t="str">
        <f t="shared" ref="B162:B164" si="25">B161</f>
        <v>Aspek Administrasi Keamanan Jaringan Intra</v>
      </c>
      <c r="C162" s="124" t="str">
        <f>'STANDAR TEKNIS - JI'!$G$9</f>
        <v>-</v>
      </c>
      <c r="D162" s="124" t="str">
        <f>'STANDAR TEKNIS - JI'!$H$9</f>
        <v>-</v>
      </c>
      <c r="E162" s="124" t="str">
        <f>'STANDAR TEKNIS - JI'!$J$9</f>
        <v>-</v>
      </c>
      <c r="F162" s="124" t="str">
        <f>'STANDAR TEKNIS - JI'!$O$9</f>
        <v>BELUM DIISI</v>
      </c>
    </row>
    <row r="163" spans="1:6" x14ac:dyDescent="0.2">
      <c r="A163" s="124" t="s">
        <v>542</v>
      </c>
      <c r="B163" s="124" t="str">
        <f t="shared" si="25"/>
        <v>Aspek Administrasi Keamanan Jaringan Intra</v>
      </c>
      <c r="C163" s="124" t="str">
        <f>'STANDAR TEKNIS - JI'!$G$10</f>
        <v>-</v>
      </c>
      <c r="D163" s="124" t="str">
        <f>'STANDAR TEKNIS - JI'!$H$10</f>
        <v>-</v>
      </c>
      <c r="E163" s="124" t="str">
        <f>'STANDAR TEKNIS - JI'!$J$10</f>
        <v>-</v>
      </c>
      <c r="F163" s="124" t="str">
        <f>'STANDAR TEKNIS - JI'!$O$10</f>
        <v>BELUM DIISI</v>
      </c>
    </row>
    <row r="164" spans="1:6" x14ac:dyDescent="0.2">
      <c r="A164" s="124" t="s">
        <v>542</v>
      </c>
      <c r="B164" s="124" t="str">
        <f t="shared" si="25"/>
        <v>Aspek Administrasi Keamanan Jaringan Intra</v>
      </c>
      <c r="C164" s="124" t="str">
        <f>'STANDAR TEKNIS - JI'!$G$11</f>
        <v>-</v>
      </c>
      <c r="D164" s="124" t="str">
        <f>'STANDAR TEKNIS - JI'!$H$11</f>
        <v>-</v>
      </c>
      <c r="E164" s="124" t="str">
        <f>'STANDAR TEKNIS - JI'!$J$11</f>
        <v>-</v>
      </c>
      <c r="F164" s="124" t="str">
        <f>'STANDAR TEKNIS - JI'!$O$11</f>
        <v>BELUM DIISI</v>
      </c>
    </row>
    <row r="165" spans="1:6" x14ac:dyDescent="0.2">
      <c r="A165" s="124" t="s">
        <v>542</v>
      </c>
      <c r="B165" s="124" t="s">
        <v>544</v>
      </c>
      <c r="C165" s="124" t="str">
        <f>'STANDAR TEKNIS - JI'!$G$13</f>
        <v>-</v>
      </c>
      <c r="D165" s="124" t="str">
        <f>'STANDAR TEKNIS - JI'!$H$13</f>
        <v>-</v>
      </c>
      <c r="E165" s="124" t="str">
        <f>'STANDAR TEKNIS - JI'!$J$13</f>
        <v>-</v>
      </c>
      <c r="F165" s="124" t="str">
        <f>'STANDAR TEKNIS - JI'!$O$13</f>
        <v>BELUM DIISI</v>
      </c>
    </row>
    <row r="166" spans="1:6" x14ac:dyDescent="0.2">
      <c r="A166" s="124" t="s">
        <v>542</v>
      </c>
      <c r="B166" s="124" t="str">
        <f t="shared" ref="B166:B176" si="26">B165</f>
        <v>Kontrol Akses dan Autentikasi</v>
      </c>
      <c r="C166" s="124" t="str">
        <f>'STANDAR TEKNIS - JI'!$G$14</f>
        <v>-</v>
      </c>
      <c r="D166" s="124" t="str">
        <f>'STANDAR TEKNIS - JI'!$H$14</f>
        <v>-</v>
      </c>
      <c r="E166" s="124" t="str">
        <f>'STANDAR TEKNIS - JI'!$J$14</f>
        <v>-</v>
      </c>
      <c r="F166" s="124" t="str">
        <f>'STANDAR TEKNIS - JI'!$O$14</f>
        <v>BELUM DIISI</v>
      </c>
    </row>
    <row r="167" spans="1:6" x14ac:dyDescent="0.2">
      <c r="A167" s="124" t="s">
        <v>542</v>
      </c>
      <c r="B167" s="124" t="str">
        <f t="shared" si="26"/>
        <v>Kontrol Akses dan Autentikasi</v>
      </c>
      <c r="C167" s="124" t="str">
        <f>'STANDAR TEKNIS - JI'!$G$15</f>
        <v>-</v>
      </c>
      <c r="D167" s="124" t="str">
        <f>'STANDAR TEKNIS - JI'!$H$15</f>
        <v>-</v>
      </c>
      <c r="E167" s="124" t="str">
        <f>'STANDAR TEKNIS - JI'!$J$15</f>
        <v>-</v>
      </c>
      <c r="F167" s="124" t="str">
        <f>'STANDAR TEKNIS - JI'!$O$15</f>
        <v>BELUM DIISI</v>
      </c>
    </row>
    <row r="168" spans="1:6" x14ac:dyDescent="0.2">
      <c r="A168" s="124" t="s">
        <v>542</v>
      </c>
      <c r="B168" s="124" t="str">
        <f t="shared" si="26"/>
        <v>Kontrol Akses dan Autentikasi</v>
      </c>
      <c r="C168" s="124" t="str">
        <f>'STANDAR TEKNIS - JI'!$G$16</f>
        <v>-</v>
      </c>
      <c r="D168" s="124" t="str">
        <f>'STANDAR TEKNIS - JI'!$H$16</f>
        <v>-</v>
      </c>
      <c r="E168" s="124" t="str">
        <f>'STANDAR TEKNIS - JI'!$J$16</f>
        <v>-</v>
      </c>
      <c r="F168" s="124" t="str">
        <f>'STANDAR TEKNIS - JI'!$O$16</f>
        <v>BELUM DIISI</v>
      </c>
    </row>
    <row r="169" spans="1:6" x14ac:dyDescent="0.2">
      <c r="A169" s="124" t="s">
        <v>542</v>
      </c>
      <c r="B169" s="124" t="str">
        <f t="shared" si="26"/>
        <v>Kontrol Akses dan Autentikasi</v>
      </c>
      <c r="C169" s="124" t="str">
        <f>'STANDAR TEKNIS - JI'!$G$17</f>
        <v>-</v>
      </c>
      <c r="D169" s="124" t="str">
        <f>'STANDAR TEKNIS - JI'!$H$17</f>
        <v>-</v>
      </c>
      <c r="E169" s="124" t="str">
        <f>'STANDAR TEKNIS - JI'!$J$17</f>
        <v>-</v>
      </c>
      <c r="F169" s="124" t="str">
        <f>'STANDAR TEKNIS - JI'!$O$17</f>
        <v>BELUM DIISI</v>
      </c>
    </row>
    <row r="170" spans="1:6" x14ac:dyDescent="0.2">
      <c r="A170" s="124" t="s">
        <v>542</v>
      </c>
      <c r="B170" s="124" t="str">
        <f t="shared" si="26"/>
        <v>Kontrol Akses dan Autentikasi</v>
      </c>
      <c r="C170" s="124" t="str">
        <f>'STANDAR TEKNIS - JI'!$G$18</f>
        <v>-</v>
      </c>
      <c r="D170" s="124" t="str">
        <f>'STANDAR TEKNIS - JI'!$H$18</f>
        <v>Tidak Sesuai Dengan Desain Kontrol</v>
      </c>
      <c r="E170" s="124" t="str">
        <f>'STANDAR TEKNIS - JI'!$J$18</f>
        <v>-</v>
      </c>
      <c r="F170" s="124" t="str">
        <f>'STANDAR TEKNIS - JI'!$O$18</f>
        <v>EVALUASI TIDAK LENGKAP</v>
      </c>
    </row>
    <row r="171" spans="1:6" x14ac:dyDescent="0.2">
      <c r="A171" s="124" t="s">
        <v>542</v>
      </c>
      <c r="B171" s="124" t="str">
        <f t="shared" si="26"/>
        <v>Kontrol Akses dan Autentikasi</v>
      </c>
      <c r="C171" s="124" t="str">
        <f>'STANDAR TEKNIS - JI'!$G$19</f>
        <v>-</v>
      </c>
      <c r="D171" s="124" t="str">
        <f>'STANDAR TEKNIS - JI'!$H$19</f>
        <v>-</v>
      </c>
      <c r="E171" s="124" t="str">
        <f>'STANDAR TEKNIS - JI'!$J$19</f>
        <v>-</v>
      </c>
      <c r="F171" s="124" t="str">
        <f>'STANDAR TEKNIS - JI'!$O$19</f>
        <v>BELUM DIISI</v>
      </c>
    </row>
    <row r="172" spans="1:6" x14ac:dyDescent="0.2">
      <c r="A172" s="124" t="s">
        <v>542</v>
      </c>
      <c r="B172" s="124" t="str">
        <f t="shared" si="26"/>
        <v>Kontrol Akses dan Autentikasi</v>
      </c>
      <c r="C172" s="124" t="str">
        <f>'STANDAR TEKNIS - JI'!$G$20</f>
        <v>-</v>
      </c>
      <c r="D172" s="124" t="str">
        <f>'STANDAR TEKNIS - JI'!$H$20</f>
        <v>-</v>
      </c>
      <c r="E172" s="124" t="str">
        <f>'STANDAR TEKNIS - JI'!$J$20</f>
        <v>-</v>
      </c>
      <c r="F172" s="124" t="str">
        <f>'STANDAR TEKNIS - JI'!$O$20</f>
        <v>BELUM DIISI</v>
      </c>
    </row>
    <row r="173" spans="1:6" x14ac:dyDescent="0.2">
      <c r="A173" s="124" t="s">
        <v>542</v>
      </c>
      <c r="B173" s="124" t="str">
        <f t="shared" si="26"/>
        <v>Kontrol Akses dan Autentikasi</v>
      </c>
      <c r="C173" s="124" t="str">
        <f>'STANDAR TEKNIS - JI'!$G$21</f>
        <v>-</v>
      </c>
      <c r="D173" s="124" t="str">
        <f>'STANDAR TEKNIS - JI'!$H$21</f>
        <v>-</v>
      </c>
      <c r="E173" s="124" t="str">
        <f>'STANDAR TEKNIS - JI'!$J$21</f>
        <v>-</v>
      </c>
      <c r="F173" s="124" t="str">
        <f>'STANDAR TEKNIS - JI'!$O$21</f>
        <v>BELUM DIISI</v>
      </c>
    </row>
    <row r="174" spans="1:6" x14ac:dyDescent="0.2">
      <c r="A174" s="124" t="s">
        <v>542</v>
      </c>
      <c r="B174" s="124" t="str">
        <f t="shared" si="26"/>
        <v>Kontrol Akses dan Autentikasi</v>
      </c>
      <c r="C174" s="124" t="str">
        <f>'STANDAR TEKNIS - JI'!$G$22</f>
        <v>-</v>
      </c>
      <c r="D174" s="124" t="str">
        <f>'STANDAR TEKNIS - JI'!$H$22</f>
        <v>-</v>
      </c>
      <c r="E174" s="124" t="str">
        <f>'STANDAR TEKNIS - JI'!$J$22</f>
        <v>-</v>
      </c>
      <c r="F174" s="124" t="str">
        <f>'STANDAR TEKNIS - JI'!$O$22</f>
        <v>BELUM DIISI</v>
      </c>
    </row>
    <row r="175" spans="1:6" x14ac:dyDescent="0.2">
      <c r="A175" s="124" t="s">
        <v>542</v>
      </c>
      <c r="B175" s="124" t="str">
        <f t="shared" si="26"/>
        <v>Kontrol Akses dan Autentikasi</v>
      </c>
      <c r="C175" s="124" t="str">
        <f>'STANDAR TEKNIS - JI'!$G$23</f>
        <v>-</v>
      </c>
      <c r="D175" s="124" t="str">
        <f>'STANDAR TEKNIS - JI'!$H$23</f>
        <v>-</v>
      </c>
      <c r="E175" s="124" t="str">
        <f>'STANDAR TEKNIS - JI'!$J$23</f>
        <v>-</v>
      </c>
      <c r="F175" s="124" t="str">
        <f>'STANDAR TEKNIS - JI'!$O$23</f>
        <v>BELUM DIISI</v>
      </c>
    </row>
    <row r="176" spans="1:6" x14ac:dyDescent="0.2">
      <c r="A176" s="124" t="s">
        <v>542</v>
      </c>
      <c r="B176" s="124" t="str">
        <f t="shared" si="26"/>
        <v>Kontrol Akses dan Autentikasi</v>
      </c>
      <c r="C176" s="124" t="str">
        <f>'STANDAR TEKNIS - JI'!$G$24</f>
        <v>-</v>
      </c>
      <c r="D176" s="124" t="str">
        <f>'STANDAR TEKNIS - JI'!$H$24</f>
        <v>-</v>
      </c>
      <c r="E176" s="124" t="str">
        <f>'STANDAR TEKNIS - JI'!$J$24</f>
        <v>-</v>
      </c>
      <c r="F176" s="124" t="str">
        <f>'STANDAR TEKNIS - JI'!$O$24</f>
        <v>BELUM DIISI</v>
      </c>
    </row>
    <row r="177" spans="1:6" x14ac:dyDescent="0.2">
      <c r="A177" s="124" t="s">
        <v>542</v>
      </c>
      <c r="B177" s="124" t="s">
        <v>545</v>
      </c>
      <c r="C177" s="124" t="str">
        <f>'STANDAR TEKNIS - JI'!$G$26</f>
        <v>-</v>
      </c>
      <c r="D177" s="124" t="str">
        <f>'STANDAR TEKNIS - JI'!$H$26</f>
        <v>-</v>
      </c>
      <c r="E177" s="124" t="str">
        <f>'STANDAR TEKNIS - JI'!$J$26</f>
        <v>-</v>
      </c>
      <c r="F177" s="124" t="str">
        <f>'STANDAR TEKNIS - JI'!$O$26</f>
        <v>BELUM DIISI</v>
      </c>
    </row>
    <row r="178" spans="1:6" x14ac:dyDescent="0.2">
      <c r="A178" s="124" t="s">
        <v>542</v>
      </c>
      <c r="B178" s="124" t="str">
        <f t="shared" ref="B178:B187" si="27">B177</f>
        <v>Persyaratan Perangkat dan Aplikasi Keamanan Jaringan Intra</v>
      </c>
      <c r="C178" s="124" t="str">
        <f>'STANDAR TEKNIS - JI'!$G$27</f>
        <v>-</v>
      </c>
      <c r="D178" s="124" t="str">
        <f>'STANDAR TEKNIS - JI'!$H$27</f>
        <v>-</v>
      </c>
      <c r="E178" s="124" t="str">
        <f>'STANDAR TEKNIS - JI'!$J$27</f>
        <v>-</v>
      </c>
      <c r="F178" s="124" t="str">
        <f>'STANDAR TEKNIS - JI'!$O$27</f>
        <v>BELUM DIISI</v>
      </c>
    </row>
    <row r="179" spans="1:6" x14ac:dyDescent="0.2">
      <c r="A179" s="124" t="s">
        <v>542</v>
      </c>
      <c r="B179" s="124" t="str">
        <f t="shared" si="27"/>
        <v>Persyaratan Perangkat dan Aplikasi Keamanan Jaringan Intra</v>
      </c>
      <c r="C179" s="124" t="str">
        <f>'STANDAR TEKNIS - JI'!$G$28</f>
        <v>-</v>
      </c>
      <c r="D179" s="124" t="str">
        <f>'STANDAR TEKNIS - JI'!$H$28</f>
        <v>-</v>
      </c>
      <c r="E179" s="124" t="str">
        <f>'STANDAR TEKNIS - JI'!$J$28</f>
        <v>-</v>
      </c>
      <c r="F179" s="124" t="str">
        <f>'STANDAR TEKNIS - JI'!$O$28</f>
        <v>BELUM DIISI</v>
      </c>
    </row>
    <row r="180" spans="1:6" x14ac:dyDescent="0.2">
      <c r="A180" s="124" t="s">
        <v>542</v>
      </c>
      <c r="B180" s="124" t="str">
        <f t="shared" si="27"/>
        <v>Persyaratan Perangkat dan Aplikasi Keamanan Jaringan Intra</v>
      </c>
      <c r="C180" s="124" t="str">
        <f>'STANDAR TEKNIS - JI'!$G$29</f>
        <v>-</v>
      </c>
      <c r="D180" s="124" t="str">
        <f>'STANDAR TEKNIS - JI'!$H$29</f>
        <v>-</v>
      </c>
      <c r="E180" s="124" t="str">
        <f>'STANDAR TEKNIS - JI'!$J$29</f>
        <v>-</v>
      </c>
      <c r="F180" s="124" t="str">
        <f>'STANDAR TEKNIS - JI'!$O$29</f>
        <v>BELUM DIISI</v>
      </c>
    </row>
    <row r="181" spans="1:6" x14ac:dyDescent="0.2">
      <c r="A181" s="124" t="s">
        <v>542</v>
      </c>
      <c r="B181" s="124" t="str">
        <f t="shared" si="27"/>
        <v>Persyaratan Perangkat dan Aplikasi Keamanan Jaringan Intra</v>
      </c>
      <c r="C181" s="124" t="str">
        <f>'STANDAR TEKNIS - JI'!$G$30</f>
        <v>-</v>
      </c>
      <c r="D181" s="124" t="str">
        <f>'STANDAR TEKNIS - JI'!$H$30</f>
        <v>-</v>
      </c>
      <c r="E181" s="124" t="str">
        <f>'STANDAR TEKNIS - JI'!$J$30</f>
        <v>-</v>
      </c>
      <c r="F181" s="124" t="str">
        <f>'STANDAR TEKNIS - JI'!$O$30</f>
        <v>BELUM DIISI</v>
      </c>
    </row>
    <row r="182" spans="1:6" x14ac:dyDescent="0.2">
      <c r="A182" s="124" t="s">
        <v>542</v>
      </c>
      <c r="B182" s="124" t="str">
        <f t="shared" si="27"/>
        <v>Persyaratan Perangkat dan Aplikasi Keamanan Jaringan Intra</v>
      </c>
      <c r="C182" s="124" t="str">
        <f>'STANDAR TEKNIS - JI'!$G$31</f>
        <v>-</v>
      </c>
      <c r="D182" s="124" t="str">
        <f>'STANDAR TEKNIS - JI'!$H$31</f>
        <v>-</v>
      </c>
      <c r="E182" s="124" t="str">
        <f>'STANDAR TEKNIS - JI'!$J$31</f>
        <v>-</v>
      </c>
      <c r="F182" s="124" t="str">
        <f>'STANDAR TEKNIS - JI'!$O$31</f>
        <v>BELUM DIISI</v>
      </c>
    </row>
    <row r="183" spans="1:6" x14ac:dyDescent="0.2">
      <c r="A183" s="124" t="s">
        <v>542</v>
      </c>
      <c r="B183" s="124" t="str">
        <f t="shared" si="27"/>
        <v>Persyaratan Perangkat dan Aplikasi Keamanan Jaringan Intra</v>
      </c>
      <c r="C183" s="124" t="str">
        <f>'STANDAR TEKNIS - JI'!$G$32</f>
        <v>-</v>
      </c>
      <c r="D183" s="124" t="str">
        <f>'STANDAR TEKNIS - JI'!$H$32</f>
        <v>-</v>
      </c>
      <c r="E183" s="124" t="str">
        <f>'STANDAR TEKNIS - JI'!$J$32</f>
        <v>-</v>
      </c>
      <c r="F183" s="124" t="str">
        <f>'STANDAR TEKNIS - JI'!$O$32</f>
        <v>BELUM DIISI</v>
      </c>
    </row>
    <row r="184" spans="1:6" x14ac:dyDescent="0.2">
      <c r="A184" s="124" t="s">
        <v>542</v>
      </c>
      <c r="B184" s="124" t="str">
        <f t="shared" si="27"/>
        <v>Persyaratan Perangkat dan Aplikasi Keamanan Jaringan Intra</v>
      </c>
      <c r="C184" s="124" t="str">
        <f>'STANDAR TEKNIS - JI'!$G$33</f>
        <v>-</v>
      </c>
      <c r="D184" s="124" t="str">
        <f>'STANDAR TEKNIS - JI'!$H$33</f>
        <v>-</v>
      </c>
      <c r="E184" s="124" t="str">
        <f>'STANDAR TEKNIS - JI'!$J$33</f>
        <v>-</v>
      </c>
      <c r="F184" s="124" t="str">
        <f>'STANDAR TEKNIS - JI'!$O$33</f>
        <v>BELUM DIISI</v>
      </c>
    </row>
    <row r="185" spans="1:6" x14ac:dyDescent="0.2">
      <c r="A185" s="124" t="s">
        <v>542</v>
      </c>
      <c r="B185" s="124" t="str">
        <f t="shared" si="27"/>
        <v>Persyaratan Perangkat dan Aplikasi Keamanan Jaringan Intra</v>
      </c>
      <c r="C185" s="124" t="str">
        <f>'STANDAR TEKNIS - JI'!$G$34</f>
        <v>-</v>
      </c>
      <c r="D185" s="124" t="str">
        <f>'STANDAR TEKNIS - JI'!$H$34</f>
        <v>-</v>
      </c>
      <c r="E185" s="124" t="str">
        <f>'STANDAR TEKNIS - JI'!$J$34</f>
        <v>-</v>
      </c>
      <c r="F185" s="124" t="str">
        <f>'STANDAR TEKNIS - JI'!$O$34</f>
        <v>BELUM DIISI</v>
      </c>
    </row>
    <row r="186" spans="1:6" x14ac:dyDescent="0.2">
      <c r="A186" s="124" t="s">
        <v>542</v>
      </c>
      <c r="B186" s="124" t="str">
        <f t="shared" si="27"/>
        <v>Persyaratan Perangkat dan Aplikasi Keamanan Jaringan Intra</v>
      </c>
      <c r="C186" s="124" t="str">
        <f>'STANDAR TEKNIS - JI'!$G$35</f>
        <v>-</v>
      </c>
      <c r="D186" s="124" t="str">
        <f>'STANDAR TEKNIS - JI'!$H$35</f>
        <v>-</v>
      </c>
      <c r="E186" s="124" t="str">
        <f>'STANDAR TEKNIS - JI'!$J$35</f>
        <v>-</v>
      </c>
      <c r="F186" s="124" t="str">
        <f>'STANDAR TEKNIS - JI'!$O$35</f>
        <v>BELUM DIISI</v>
      </c>
    </row>
    <row r="187" spans="1:6" x14ac:dyDescent="0.2">
      <c r="A187" s="124" t="s">
        <v>542</v>
      </c>
      <c r="B187" s="124" t="str">
        <f t="shared" si="27"/>
        <v>Persyaratan Perangkat dan Aplikasi Keamanan Jaringan Intra</v>
      </c>
      <c r="C187" s="124" t="str">
        <f>'STANDAR TEKNIS - JI'!$G$36</f>
        <v>-</v>
      </c>
      <c r="D187" s="124" t="str">
        <f>'STANDAR TEKNIS - JI'!$H$36</f>
        <v>-</v>
      </c>
      <c r="E187" s="124" t="str">
        <f>'STANDAR TEKNIS - JI'!$J$36</f>
        <v>-</v>
      </c>
      <c r="F187" s="124" t="str">
        <f>'STANDAR TEKNIS - JI'!$O$36</f>
        <v>BELUM DIISI</v>
      </c>
    </row>
    <row r="188" spans="1:6" x14ac:dyDescent="0.2">
      <c r="A188" s="124" t="s">
        <v>542</v>
      </c>
      <c r="B188" s="124" t="s">
        <v>546</v>
      </c>
      <c r="C188" s="124" t="str">
        <f>'STANDAR TEKNIS - JI'!$G$38</f>
        <v>-</v>
      </c>
      <c r="D188" s="124" t="str">
        <f>'STANDAR TEKNIS - JI'!$H$38</f>
        <v>-</v>
      </c>
      <c r="E188" s="124" t="str">
        <f>'STANDAR TEKNIS - JI'!$J$38</f>
        <v>-</v>
      </c>
      <c r="F188" s="124" t="str">
        <f>'STANDAR TEKNIS - JI'!$O$38</f>
        <v>BELUM DIISI</v>
      </c>
    </row>
    <row r="189" spans="1:6" x14ac:dyDescent="0.2">
      <c r="A189" s="124" t="s">
        <v>542</v>
      </c>
      <c r="B189" s="124" t="str">
        <f t="shared" ref="B189:B193" si="28">B188</f>
        <v>Kontrol Keamanan Gateway</v>
      </c>
      <c r="C189" s="124" t="str">
        <f>'STANDAR TEKNIS - JI'!$G$39</f>
        <v>-</v>
      </c>
      <c r="D189" s="124" t="str">
        <f>'STANDAR TEKNIS - JI'!$H$39</f>
        <v>-</v>
      </c>
      <c r="E189" s="124" t="str">
        <f>'STANDAR TEKNIS - JI'!$J$39</f>
        <v>-</v>
      </c>
      <c r="F189" s="124" t="str">
        <f>'STANDAR TEKNIS - JI'!$O$39</f>
        <v>BELUM DIISI</v>
      </c>
    </row>
    <row r="190" spans="1:6" x14ac:dyDescent="0.2">
      <c r="A190" s="124" t="s">
        <v>542</v>
      </c>
      <c r="B190" s="124" t="str">
        <f t="shared" si="28"/>
        <v>Kontrol Keamanan Gateway</v>
      </c>
      <c r="C190" s="124" t="str">
        <f>'STANDAR TEKNIS - JI'!$G$40</f>
        <v>-</v>
      </c>
      <c r="D190" s="124" t="str">
        <f>'STANDAR TEKNIS - JI'!$H$40</f>
        <v>-</v>
      </c>
      <c r="E190" s="124" t="str">
        <f>'STANDAR TEKNIS - JI'!$J$40</f>
        <v>-</v>
      </c>
      <c r="F190" s="124" t="str">
        <f>'STANDAR TEKNIS - JI'!$O$40</f>
        <v>BELUM DIISI</v>
      </c>
    </row>
    <row r="191" spans="1:6" x14ac:dyDescent="0.2">
      <c r="A191" s="124" t="s">
        <v>542</v>
      </c>
      <c r="B191" s="124" t="str">
        <f t="shared" si="28"/>
        <v>Kontrol Keamanan Gateway</v>
      </c>
      <c r="C191" s="124" t="str">
        <f>'STANDAR TEKNIS - JI'!$G$41</f>
        <v>-</v>
      </c>
      <c r="D191" s="124" t="str">
        <f>'STANDAR TEKNIS - JI'!$H$41</f>
        <v>-</v>
      </c>
      <c r="E191" s="124" t="str">
        <f>'STANDAR TEKNIS - JI'!$J$41</f>
        <v>-</v>
      </c>
      <c r="F191" s="124" t="str">
        <f>'STANDAR TEKNIS - JI'!$O$41</f>
        <v>BELUM DIISI</v>
      </c>
    </row>
    <row r="192" spans="1:6" x14ac:dyDescent="0.2">
      <c r="A192" s="124" t="s">
        <v>542</v>
      </c>
      <c r="B192" s="124" t="str">
        <f t="shared" si="28"/>
        <v>Kontrol Keamanan Gateway</v>
      </c>
      <c r="C192" s="124" t="str">
        <f>'STANDAR TEKNIS - JI'!$G$42</f>
        <v>-</v>
      </c>
      <c r="D192" s="124" t="str">
        <f>'STANDAR TEKNIS - JI'!$H$42</f>
        <v>-</v>
      </c>
      <c r="E192" s="124" t="str">
        <f>'STANDAR TEKNIS - JI'!$J$42</f>
        <v>-</v>
      </c>
      <c r="F192" s="124" t="str">
        <f>'STANDAR TEKNIS - JI'!$O$42</f>
        <v>BELUM DIISI</v>
      </c>
    </row>
    <row r="193" spans="1:6" x14ac:dyDescent="0.2">
      <c r="A193" s="124" t="s">
        <v>542</v>
      </c>
      <c r="B193" s="124" t="str">
        <f t="shared" si="28"/>
        <v>Kontrol Keamanan Gateway</v>
      </c>
      <c r="C193" s="124" t="str">
        <f>'STANDAR TEKNIS - JI'!$G$43</f>
        <v>-</v>
      </c>
      <c r="D193" s="124" t="str">
        <f>'STANDAR TEKNIS - JI'!$H$43</f>
        <v>-</v>
      </c>
      <c r="E193" s="124" t="str">
        <f>'STANDAR TEKNIS - JI'!$J$43</f>
        <v>-</v>
      </c>
      <c r="F193" s="124" t="str">
        <f>'STANDAR TEKNIS - JI'!$O$43</f>
        <v>BELUM DIISI</v>
      </c>
    </row>
    <row r="194" spans="1:6" x14ac:dyDescent="0.2">
      <c r="A194" s="124" t="s">
        <v>542</v>
      </c>
      <c r="B194" s="124" t="s">
        <v>547</v>
      </c>
      <c r="C194" s="124" t="str">
        <f>'STANDAR TEKNIS - JI'!$G$45</f>
        <v>-</v>
      </c>
      <c r="D194" s="124" t="str">
        <f>'STANDAR TEKNIS - JI'!$H$45</f>
        <v>-</v>
      </c>
      <c r="E194" s="124" t="str">
        <f>'STANDAR TEKNIS - JI'!$J$45</f>
        <v>-</v>
      </c>
      <c r="F194" s="124" t="str">
        <f>'STANDAR TEKNIS - JI'!$O$45</f>
        <v>BELUM DIISI</v>
      </c>
    </row>
    <row r="195" spans="1:6" x14ac:dyDescent="0.2">
      <c r="A195" s="124" t="s">
        <v>542</v>
      </c>
      <c r="B195" s="124" t="str">
        <f t="shared" ref="B195:B200" si="29">B194</f>
        <v>Kontrol Keamanan Access Point Pada Jaringan Nirkabel</v>
      </c>
      <c r="C195" s="124" t="str">
        <f>'STANDAR TEKNIS - JI'!$G$46</f>
        <v>-</v>
      </c>
      <c r="D195" s="124" t="str">
        <f>'STANDAR TEKNIS - JI'!$H$46</f>
        <v>-</v>
      </c>
      <c r="E195" s="124" t="str">
        <f>'STANDAR TEKNIS - JI'!$J$46</f>
        <v>-</v>
      </c>
      <c r="F195" s="124" t="str">
        <f>'STANDAR TEKNIS - JI'!$O$46</f>
        <v>BELUM DIISI</v>
      </c>
    </row>
    <row r="196" spans="1:6" x14ac:dyDescent="0.2">
      <c r="A196" s="124" t="s">
        <v>542</v>
      </c>
      <c r="B196" s="124" t="str">
        <f t="shared" si="29"/>
        <v>Kontrol Keamanan Access Point Pada Jaringan Nirkabel</v>
      </c>
      <c r="C196" s="124" t="str">
        <f>'STANDAR TEKNIS - JI'!$G$47</f>
        <v>-</v>
      </c>
      <c r="D196" s="124" t="str">
        <f>'STANDAR TEKNIS - JI'!$H$47</f>
        <v>-</v>
      </c>
      <c r="E196" s="124" t="str">
        <f>'STANDAR TEKNIS - JI'!$J$47</f>
        <v>-</v>
      </c>
      <c r="F196" s="124" t="str">
        <f>'STANDAR TEKNIS - JI'!$O$47</f>
        <v>BELUM DIISI</v>
      </c>
    </row>
    <row r="197" spans="1:6" x14ac:dyDescent="0.2">
      <c r="A197" s="124" t="s">
        <v>542</v>
      </c>
      <c r="B197" s="124" t="str">
        <f t="shared" si="29"/>
        <v>Kontrol Keamanan Access Point Pada Jaringan Nirkabel</v>
      </c>
      <c r="C197" s="124" t="str">
        <f>'STANDAR TEKNIS - JI'!$G$48</f>
        <v>-</v>
      </c>
      <c r="D197" s="124" t="str">
        <f>'STANDAR TEKNIS - JI'!$H$48</f>
        <v>-</v>
      </c>
      <c r="E197" s="124" t="str">
        <f>'STANDAR TEKNIS - JI'!$J$48</f>
        <v>-</v>
      </c>
      <c r="F197" s="124" t="str">
        <f>'STANDAR TEKNIS - JI'!$O$48</f>
        <v>BELUM DIISI</v>
      </c>
    </row>
    <row r="198" spans="1:6" x14ac:dyDescent="0.2">
      <c r="A198" s="124" t="s">
        <v>542</v>
      </c>
      <c r="B198" s="124" t="str">
        <f t="shared" si="29"/>
        <v>Kontrol Keamanan Access Point Pada Jaringan Nirkabel</v>
      </c>
      <c r="C198" s="124" t="str">
        <f>'STANDAR TEKNIS - JI'!$G$49</f>
        <v>-</v>
      </c>
      <c r="D198" s="124" t="str">
        <f>'STANDAR TEKNIS - JI'!$H$49</f>
        <v>-</v>
      </c>
      <c r="E198" s="124" t="str">
        <f>'STANDAR TEKNIS - JI'!$J$49</f>
        <v>-</v>
      </c>
      <c r="F198" s="124" t="str">
        <f>'STANDAR TEKNIS - JI'!$O$49</f>
        <v>BELUM DIISI</v>
      </c>
    </row>
    <row r="199" spans="1:6" x14ac:dyDescent="0.2">
      <c r="A199" s="124" t="s">
        <v>542</v>
      </c>
      <c r="B199" s="124" t="str">
        <f t="shared" si="29"/>
        <v>Kontrol Keamanan Access Point Pada Jaringan Nirkabel</v>
      </c>
      <c r="C199" s="124" t="str">
        <f>'STANDAR TEKNIS - JI'!$G$50</f>
        <v>-</v>
      </c>
      <c r="D199" s="124" t="str">
        <f>'STANDAR TEKNIS - JI'!$H$50</f>
        <v>-</v>
      </c>
      <c r="E199" s="124" t="str">
        <f>'STANDAR TEKNIS - JI'!$J$50</f>
        <v>-</v>
      </c>
      <c r="F199" s="124" t="str">
        <f>'STANDAR TEKNIS - JI'!$O$50</f>
        <v>BELUM DIISI</v>
      </c>
    </row>
    <row r="200" spans="1:6" x14ac:dyDescent="0.2">
      <c r="A200" s="124" t="s">
        <v>542</v>
      </c>
      <c r="B200" s="124" t="str">
        <f t="shared" si="29"/>
        <v>Kontrol Keamanan Access Point Pada Jaringan Nirkabel</v>
      </c>
      <c r="C200" s="124" t="str">
        <f>'STANDAR TEKNIS - JI'!$G$51</f>
        <v>-</v>
      </c>
      <c r="D200" s="124" t="str">
        <f>'STANDAR TEKNIS - JI'!$H$51</f>
        <v>-</v>
      </c>
      <c r="E200" s="124" t="str">
        <f>'STANDAR TEKNIS - JI'!$J$51</f>
        <v>-</v>
      </c>
      <c r="F200" s="124" t="str">
        <f>'STANDAR TEKNIS - JI'!$O$51</f>
        <v>BELUM DIISI</v>
      </c>
    </row>
    <row r="201" spans="1:6" x14ac:dyDescent="0.2">
      <c r="A201" s="124" t="s">
        <v>542</v>
      </c>
      <c r="B201" s="124" t="s">
        <v>548</v>
      </c>
      <c r="C201" s="124" t="str">
        <f>'STANDAR TEKNIS - JI'!$G$53</f>
        <v>-</v>
      </c>
      <c r="D201" s="124" t="str">
        <f>'STANDAR TEKNIS - JI'!$H$53</f>
        <v>-</v>
      </c>
      <c r="E201" s="124" t="str">
        <f>'STANDAR TEKNIS - JI'!$J$53</f>
        <v>-</v>
      </c>
      <c r="F201" s="124" t="str">
        <f>'STANDAR TEKNIS - JI'!$O$53</f>
        <v>BELUM DIISI</v>
      </c>
    </row>
    <row r="202" spans="1:6" x14ac:dyDescent="0.2">
      <c r="A202" s="124" t="s">
        <v>542</v>
      </c>
      <c r="B202" s="124" t="str">
        <f t="shared" ref="B202:B205" si="30">B201</f>
        <v>Kontrol Konfigurasi Access Point Pada Jaringan Nirkabel</v>
      </c>
      <c r="C202" s="124" t="str">
        <f>'STANDAR TEKNIS - JI'!$G$54</f>
        <v>-</v>
      </c>
      <c r="D202" s="124" t="str">
        <f>'STANDAR TEKNIS - JI'!$H$54</f>
        <v>-</v>
      </c>
      <c r="E202" s="124" t="str">
        <f>'STANDAR TEKNIS - JI'!$J$54</f>
        <v>-</v>
      </c>
      <c r="F202" s="124" t="str">
        <f>'STANDAR TEKNIS - JI'!$O$54</f>
        <v>BELUM DIISI</v>
      </c>
    </row>
    <row r="203" spans="1:6" x14ac:dyDescent="0.2">
      <c r="A203" s="124" t="s">
        <v>542</v>
      </c>
      <c r="B203" s="124" t="str">
        <f t="shared" si="30"/>
        <v>Kontrol Konfigurasi Access Point Pada Jaringan Nirkabel</v>
      </c>
      <c r="C203" s="124" t="str">
        <f>'STANDAR TEKNIS - JI'!$G$55</f>
        <v>-</v>
      </c>
      <c r="D203" s="124" t="str">
        <f>'STANDAR TEKNIS - JI'!$H$55</f>
        <v>-</v>
      </c>
      <c r="E203" s="124" t="str">
        <f>'STANDAR TEKNIS - JI'!$J$55</f>
        <v>-</v>
      </c>
      <c r="F203" s="124" t="str">
        <f>'STANDAR TEKNIS - JI'!$O$55</f>
        <v>BELUM DIISI</v>
      </c>
    </row>
    <row r="204" spans="1:6" x14ac:dyDescent="0.2">
      <c r="A204" s="124" t="s">
        <v>542</v>
      </c>
      <c r="B204" s="124" t="str">
        <f t="shared" si="30"/>
        <v>Kontrol Konfigurasi Access Point Pada Jaringan Nirkabel</v>
      </c>
      <c r="C204" s="124" t="str">
        <f>'STANDAR TEKNIS - JI'!$G$56</f>
        <v>-</v>
      </c>
      <c r="D204" s="124" t="str">
        <f>'STANDAR TEKNIS - JI'!$H$56</f>
        <v>-</v>
      </c>
      <c r="E204" s="124" t="str">
        <f>'STANDAR TEKNIS - JI'!$J$56</f>
        <v>-</v>
      </c>
      <c r="F204" s="124" t="str">
        <f>'STANDAR TEKNIS - JI'!$O$56</f>
        <v>BELUM DIISI</v>
      </c>
    </row>
    <row r="205" spans="1:6" x14ac:dyDescent="0.2">
      <c r="A205" s="124" t="s">
        <v>542</v>
      </c>
      <c r="B205" s="124" t="str">
        <f t="shared" si="30"/>
        <v>Kontrol Konfigurasi Access Point Pada Jaringan Nirkabel</v>
      </c>
      <c r="C205" s="124" t="str">
        <f>'STANDAR TEKNIS - JI'!$G$57</f>
        <v>-</v>
      </c>
      <c r="D205" s="124" t="str">
        <f>'STANDAR TEKNIS - JI'!$H$57</f>
        <v>-</v>
      </c>
      <c r="E205" s="124" t="str">
        <f>'STANDAR TEKNIS - JI'!$J$57</f>
        <v>-</v>
      </c>
      <c r="F205" s="124" t="str">
        <f>'STANDAR TEKNIS - JI'!$O$57</f>
        <v>BELUM DIISI</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G43"/>
  <sheetViews>
    <sheetView workbookViewId="0">
      <selection activeCell="B25" sqref="B25"/>
    </sheetView>
  </sheetViews>
  <sheetFormatPr baseColWidth="10" defaultColWidth="9" defaultRowHeight="16" x14ac:dyDescent="0.2"/>
  <cols>
    <col min="1" max="1" width="27.83203125" customWidth="1"/>
    <col min="2" max="2" width="30.6640625" customWidth="1"/>
    <col min="3" max="3" width="2.83203125" customWidth="1"/>
    <col min="4" max="5" width="30.6640625" customWidth="1"/>
    <col min="7" max="7" width="27.83203125" customWidth="1"/>
  </cols>
  <sheetData>
    <row r="1" spans="1:7" x14ac:dyDescent="0.2">
      <c r="B1" t="s">
        <v>108</v>
      </c>
      <c r="D1" t="s">
        <v>111</v>
      </c>
      <c r="E1" t="s">
        <v>114</v>
      </c>
    </row>
    <row r="2" spans="1:7" x14ac:dyDescent="0.2">
      <c r="B2" t="s">
        <v>109</v>
      </c>
      <c r="D2" t="s">
        <v>109</v>
      </c>
      <c r="E2" t="s">
        <v>109</v>
      </c>
      <c r="G2" s="50" t="s">
        <v>129</v>
      </c>
    </row>
    <row r="3" spans="1:7" x14ac:dyDescent="0.2">
      <c r="B3" t="s">
        <v>113</v>
      </c>
      <c r="D3" t="s">
        <v>113</v>
      </c>
      <c r="E3" t="s">
        <v>113</v>
      </c>
      <c r="G3" s="50" t="s">
        <v>549</v>
      </c>
    </row>
    <row r="4" spans="1:7" x14ac:dyDescent="0.2">
      <c r="G4" s="50" t="s">
        <v>550</v>
      </c>
    </row>
    <row r="5" spans="1:7" x14ac:dyDescent="0.2">
      <c r="G5" s="50" t="s">
        <v>551</v>
      </c>
    </row>
    <row r="6" spans="1:7" x14ac:dyDescent="0.2">
      <c r="G6" s="50" t="s">
        <v>552</v>
      </c>
    </row>
    <row r="12" spans="1:7" x14ac:dyDescent="0.2">
      <c r="A12" s="233" t="s">
        <v>129</v>
      </c>
      <c r="B12" s="233" t="s">
        <v>711</v>
      </c>
      <c r="C12">
        <v>1</v>
      </c>
      <c r="D12" t="s">
        <v>187</v>
      </c>
    </row>
    <row r="13" spans="1:7" x14ac:dyDescent="0.2">
      <c r="A13" s="50" t="str">
        <f t="shared" ref="A13:A24" si="0">A12</f>
        <v>WEBSITE</v>
      </c>
      <c r="B13" s="233" t="s">
        <v>711</v>
      </c>
      <c r="C13">
        <v>2</v>
      </c>
      <c r="D13" t="s">
        <v>192</v>
      </c>
    </row>
    <row r="14" spans="1:7" x14ac:dyDescent="0.2">
      <c r="A14" s="50" t="str">
        <f t="shared" si="0"/>
        <v>WEBSITE</v>
      </c>
      <c r="B14" s="233" t="s">
        <v>711</v>
      </c>
      <c r="C14">
        <v>3</v>
      </c>
      <c r="D14" t="s">
        <v>197</v>
      </c>
    </row>
    <row r="15" spans="1:7" x14ac:dyDescent="0.2">
      <c r="A15" s="50" t="str">
        <f t="shared" si="0"/>
        <v>WEBSITE</v>
      </c>
      <c r="B15" s="233" t="s">
        <v>711</v>
      </c>
      <c r="C15">
        <v>4</v>
      </c>
      <c r="D15" t="s">
        <v>199</v>
      </c>
    </row>
    <row r="16" spans="1:7" x14ac:dyDescent="0.2">
      <c r="A16" s="50" t="str">
        <f t="shared" si="0"/>
        <v>WEBSITE</v>
      </c>
      <c r="B16" s="233" t="s">
        <v>711</v>
      </c>
      <c r="C16">
        <v>5</v>
      </c>
      <c r="D16" t="s">
        <v>201</v>
      </c>
    </row>
    <row r="17" spans="1:4" x14ac:dyDescent="0.2">
      <c r="A17" s="50" t="str">
        <f t="shared" si="0"/>
        <v>WEBSITE</v>
      </c>
      <c r="B17" s="233" t="s">
        <v>711</v>
      </c>
      <c r="C17">
        <v>6</v>
      </c>
      <c r="D17" t="s">
        <v>204</v>
      </c>
    </row>
    <row r="18" spans="1:4" x14ac:dyDescent="0.2">
      <c r="A18" s="50" t="str">
        <f t="shared" si="0"/>
        <v>WEBSITE</v>
      </c>
      <c r="B18" s="233" t="s">
        <v>711</v>
      </c>
      <c r="C18">
        <v>7</v>
      </c>
      <c r="D18" t="s">
        <v>206</v>
      </c>
    </row>
    <row r="19" spans="1:4" x14ac:dyDescent="0.2">
      <c r="A19" s="50" t="str">
        <f t="shared" si="0"/>
        <v>WEBSITE</v>
      </c>
      <c r="B19" s="233" t="s">
        <v>711</v>
      </c>
      <c r="C19">
        <v>8</v>
      </c>
      <c r="D19" t="s">
        <v>209</v>
      </c>
    </row>
    <row r="20" spans="1:4" x14ac:dyDescent="0.2">
      <c r="A20" t="str">
        <f t="shared" si="0"/>
        <v>WEBSITE</v>
      </c>
      <c r="B20" s="233" t="s">
        <v>711</v>
      </c>
      <c r="C20">
        <v>9</v>
      </c>
      <c r="D20" t="s">
        <v>211</v>
      </c>
    </row>
    <row r="21" spans="1:4" x14ac:dyDescent="0.2">
      <c r="A21" t="str">
        <f t="shared" si="0"/>
        <v>WEBSITE</v>
      </c>
      <c r="B21" s="233" t="s">
        <v>711</v>
      </c>
      <c r="C21">
        <v>10</v>
      </c>
      <c r="D21" t="s">
        <v>213</v>
      </c>
    </row>
    <row r="22" spans="1:4" x14ac:dyDescent="0.2">
      <c r="A22" t="str">
        <f t="shared" si="0"/>
        <v>WEBSITE</v>
      </c>
      <c r="B22" s="233" t="s">
        <v>711</v>
      </c>
      <c r="C22">
        <v>11</v>
      </c>
      <c r="D22" t="s">
        <v>215</v>
      </c>
    </row>
    <row r="23" spans="1:4" x14ac:dyDescent="0.2">
      <c r="A23" t="str">
        <f t="shared" si="0"/>
        <v>WEBSITE</v>
      </c>
      <c r="B23" s="233" t="s">
        <v>711</v>
      </c>
      <c r="C23">
        <v>12</v>
      </c>
      <c r="D23" t="s">
        <v>217</v>
      </c>
    </row>
    <row r="24" spans="1:4" x14ac:dyDescent="0.2">
      <c r="A24" t="str">
        <f t="shared" si="0"/>
        <v>WEBSITE</v>
      </c>
      <c r="B24" s="233" t="s">
        <v>711</v>
      </c>
      <c r="C24">
        <v>13</v>
      </c>
      <c r="D24" t="s">
        <v>220</v>
      </c>
    </row>
    <row r="25" spans="1:4" x14ac:dyDescent="0.2">
      <c r="A25" t="str">
        <f>$G$3</f>
        <v>MOBILE</v>
      </c>
      <c r="B25" t="s">
        <v>529</v>
      </c>
      <c r="C25">
        <v>1</v>
      </c>
      <c r="D25" t="s">
        <v>530</v>
      </c>
    </row>
    <row r="26" spans="1:4" x14ac:dyDescent="0.2">
      <c r="A26" t="str">
        <f t="shared" ref="A26:A32" si="1">A25</f>
        <v>MOBILE</v>
      </c>
      <c r="B26" t="s">
        <v>529</v>
      </c>
      <c r="C26">
        <v>2</v>
      </c>
      <c r="D26" t="s">
        <v>201</v>
      </c>
    </row>
    <row r="27" spans="1:4" x14ac:dyDescent="0.2">
      <c r="A27" t="str">
        <f t="shared" si="1"/>
        <v>MOBILE</v>
      </c>
      <c r="B27" t="s">
        <v>529</v>
      </c>
      <c r="C27">
        <v>3</v>
      </c>
      <c r="D27" t="s">
        <v>531</v>
      </c>
    </row>
    <row r="28" spans="1:4" x14ac:dyDescent="0.2">
      <c r="A28" t="str">
        <f t="shared" si="1"/>
        <v>MOBILE</v>
      </c>
      <c r="B28" t="s">
        <v>529</v>
      </c>
      <c r="C28">
        <v>4</v>
      </c>
      <c r="D28" t="s">
        <v>532</v>
      </c>
    </row>
    <row r="29" spans="1:4" x14ac:dyDescent="0.2">
      <c r="A29" t="str">
        <f t="shared" si="1"/>
        <v>MOBILE</v>
      </c>
      <c r="B29" t="s">
        <v>529</v>
      </c>
      <c r="C29">
        <v>5</v>
      </c>
      <c r="D29" t="s">
        <v>533</v>
      </c>
    </row>
    <row r="30" spans="1:4" x14ac:dyDescent="0.2">
      <c r="A30" t="str">
        <f t="shared" si="1"/>
        <v>MOBILE</v>
      </c>
      <c r="B30" t="s">
        <v>529</v>
      </c>
      <c r="C30">
        <v>6</v>
      </c>
      <c r="D30" t="s">
        <v>534</v>
      </c>
    </row>
    <row r="31" spans="1:4" x14ac:dyDescent="0.2">
      <c r="A31" t="str">
        <f t="shared" si="1"/>
        <v>MOBILE</v>
      </c>
      <c r="B31" t="s">
        <v>529</v>
      </c>
      <c r="C31">
        <v>7</v>
      </c>
      <c r="D31" t="s">
        <v>535</v>
      </c>
    </row>
    <row r="32" spans="1:4" x14ac:dyDescent="0.2">
      <c r="A32" t="str">
        <f t="shared" si="1"/>
        <v>MOBILE</v>
      </c>
      <c r="B32" t="s">
        <v>529</v>
      </c>
      <c r="C32">
        <v>8</v>
      </c>
      <c r="D32" t="s">
        <v>536</v>
      </c>
    </row>
    <row r="33" spans="1:4" x14ac:dyDescent="0.2">
      <c r="A33" t="str">
        <f>$G$4</f>
        <v>SISTEM PENGHUBUNG LAYANAN</v>
      </c>
      <c r="B33" t="s">
        <v>537</v>
      </c>
      <c r="C33">
        <v>1</v>
      </c>
      <c r="D33" t="s">
        <v>538</v>
      </c>
    </row>
    <row r="34" spans="1:4" x14ac:dyDescent="0.2">
      <c r="A34" t="str">
        <f t="shared" ref="A34:A37" si="2">A33</f>
        <v>SISTEM PENGHUBUNG LAYANAN</v>
      </c>
      <c r="B34" t="s">
        <v>537</v>
      </c>
      <c r="C34">
        <v>2</v>
      </c>
      <c r="D34" t="s">
        <v>539</v>
      </c>
    </row>
    <row r="35" spans="1:4" x14ac:dyDescent="0.2">
      <c r="A35" t="str">
        <f t="shared" si="2"/>
        <v>SISTEM PENGHUBUNG LAYANAN</v>
      </c>
      <c r="B35" t="s">
        <v>537</v>
      </c>
      <c r="C35">
        <v>3</v>
      </c>
      <c r="D35" t="s">
        <v>540</v>
      </c>
    </row>
    <row r="36" spans="1:4" x14ac:dyDescent="0.2">
      <c r="A36" t="str">
        <f t="shared" si="2"/>
        <v>SISTEM PENGHUBUNG LAYANAN</v>
      </c>
      <c r="B36" t="s">
        <v>537</v>
      </c>
      <c r="C36">
        <v>4</v>
      </c>
      <c r="D36" t="s">
        <v>217</v>
      </c>
    </row>
    <row r="37" spans="1:4" x14ac:dyDescent="0.2">
      <c r="A37" t="str">
        <f t="shared" si="2"/>
        <v>SISTEM PENGHUBUNG LAYANAN</v>
      </c>
      <c r="B37" t="s">
        <v>537</v>
      </c>
      <c r="C37">
        <v>5</v>
      </c>
      <c r="D37" t="s">
        <v>541</v>
      </c>
    </row>
    <row r="38" spans="1:4" x14ac:dyDescent="0.2">
      <c r="A38" t="str">
        <f>$G$5</f>
        <v>JARINGAN INTRA</v>
      </c>
      <c r="B38" t="s">
        <v>542</v>
      </c>
      <c r="C38">
        <v>1</v>
      </c>
      <c r="D38" t="s">
        <v>543</v>
      </c>
    </row>
    <row r="39" spans="1:4" x14ac:dyDescent="0.2">
      <c r="A39" t="str">
        <f t="shared" ref="A39:A43" si="3">A38</f>
        <v>JARINGAN INTRA</v>
      </c>
      <c r="B39" t="s">
        <v>542</v>
      </c>
      <c r="C39">
        <v>2</v>
      </c>
      <c r="D39" t="s">
        <v>544</v>
      </c>
    </row>
    <row r="40" spans="1:4" x14ac:dyDescent="0.2">
      <c r="A40" t="str">
        <f t="shared" si="3"/>
        <v>JARINGAN INTRA</v>
      </c>
      <c r="B40" t="s">
        <v>542</v>
      </c>
      <c r="C40">
        <v>3</v>
      </c>
      <c r="D40" t="s">
        <v>545</v>
      </c>
    </row>
    <row r="41" spans="1:4" x14ac:dyDescent="0.2">
      <c r="A41" t="str">
        <f t="shared" si="3"/>
        <v>JARINGAN INTRA</v>
      </c>
      <c r="B41" t="s">
        <v>542</v>
      </c>
      <c r="C41">
        <v>4</v>
      </c>
      <c r="D41" t="s">
        <v>546</v>
      </c>
    </row>
    <row r="42" spans="1:4" x14ac:dyDescent="0.2">
      <c r="A42" t="str">
        <f t="shared" si="3"/>
        <v>JARINGAN INTRA</v>
      </c>
      <c r="B42" t="s">
        <v>542</v>
      </c>
      <c r="C42">
        <v>5</v>
      </c>
      <c r="D42" t="s">
        <v>547</v>
      </c>
    </row>
    <row r="43" spans="1:4" x14ac:dyDescent="0.2">
      <c r="A43" t="str">
        <f t="shared" si="3"/>
        <v>JARINGAN INTRA</v>
      </c>
      <c r="B43" t="s">
        <v>542</v>
      </c>
      <c r="C43">
        <v>6</v>
      </c>
      <c r="D43" t="s">
        <v>548</v>
      </c>
    </row>
  </sheetData>
  <sheetProtection algorithmName="SHA-512" hashValue="+heHzOOxF8fmhDqAGQTIhxOxMsdNeE6sgVr+l2AQg61O/Ibwb3EEa6DeKcSYjXYqNECi5gPwKeTUqnMUxgKO4w==" saltValue="5AnBBtal5VFbkJCkHcFx3g==" spinCount="100000" sheet="1" formatCells="0" formatColumns="0" formatRows="0" insertColumns="0" insertRows="0" insertHyperlinks="0" deleteColumns="0" deleteRows="0" sort="0" autoFilter="0" pivotTables="0"/>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Q62"/>
  <sheetViews>
    <sheetView workbookViewId="0">
      <selection activeCell="S6" sqref="S6"/>
    </sheetView>
  </sheetViews>
  <sheetFormatPr baseColWidth="10" defaultColWidth="8.83203125" defaultRowHeight="16" x14ac:dyDescent="0.2"/>
  <sheetData>
    <row r="1" spans="1:17" ht="29" x14ac:dyDescent="0.2">
      <c r="A1" s="4" t="s">
        <v>553</v>
      </c>
      <c r="B1" s="4"/>
      <c r="C1" s="4"/>
      <c r="D1" s="4"/>
      <c r="E1" s="4"/>
      <c r="F1" s="4"/>
      <c r="G1" s="4"/>
      <c r="H1" s="4"/>
      <c r="I1" s="4"/>
      <c r="J1" s="4"/>
      <c r="K1" s="4"/>
      <c r="L1" s="4"/>
      <c r="M1" s="4"/>
      <c r="N1" s="4"/>
      <c r="O1" s="4"/>
      <c r="P1" s="4"/>
      <c r="Q1" s="4"/>
    </row>
    <row r="2" spans="1:17" ht="29" x14ac:dyDescent="0.2">
      <c r="A2" s="4"/>
      <c r="B2" s="4"/>
      <c r="C2" s="4"/>
      <c r="D2" s="4"/>
      <c r="E2" s="4"/>
      <c r="F2" s="4"/>
      <c r="G2" s="4"/>
      <c r="H2" s="4"/>
      <c r="I2" s="4"/>
      <c r="J2" s="4"/>
      <c r="K2" s="4"/>
      <c r="L2" s="4"/>
      <c r="M2" s="4"/>
      <c r="N2" s="4"/>
      <c r="O2" s="4"/>
      <c r="P2" s="4"/>
      <c r="Q2" s="4"/>
    </row>
    <row r="3" spans="1:17" ht="19" x14ac:dyDescent="0.2">
      <c r="A3" s="5"/>
      <c r="D3" s="6"/>
      <c r="E3" s="7"/>
      <c r="F3" s="7"/>
      <c r="G3" s="8"/>
      <c r="H3" s="9"/>
      <c r="O3" s="1"/>
    </row>
    <row r="4" spans="1:17" ht="280" x14ac:dyDescent="0.2">
      <c r="A4" s="214" t="s">
        <v>146</v>
      </c>
      <c r="B4" s="12" t="s">
        <v>147</v>
      </c>
      <c r="C4" s="215" t="s">
        <v>148</v>
      </c>
      <c r="D4" s="12" t="s">
        <v>149</v>
      </c>
      <c r="E4" s="13" t="s">
        <v>150</v>
      </c>
      <c r="F4" s="13" t="s">
        <v>151</v>
      </c>
      <c r="G4" s="12" t="s">
        <v>152</v>
      </c>
      <c r="H4" s="12" t="s">
        <v>153</v>
      </c>
      <c r="I4" s="12" t="s">
        <v>154</v>
      </c>
      <c r="J4" s="12" t="s">
        <v>155</v>
      </c>
      <c r="K4" s="216"/>
      <c r="L4" s="216"/>
      <c r="M4" s="216"/>
      <c r="N4" s="216"/>
      <c r="O4" s="12" t="s">
        <v>156</v>
      </c>
      <c r="P4" s="12" t="s">
        <v>157</v>
      </c>
      <c r="Q4" s="12" t="s">
        <v>158</v>
      </c>
    </row>
    <row r="5" spans="1:17" ht="19" x14ac:dyDescent="0.2">
      <c r="A5" s="217" t="s">
        <v>549</v>
      </c>
      <c r="B5" s="217"/>
      <c r="C5" s="217"/>
      <c r="D5" s="217"/>
      <c r="E5" s="217"/>
      <c r="F5" s="217"/>
      <c r="G5" s="217"/>
      <c r="H5" s="217"/>
      <c r="I5" s="217"/>
      <c r="J5" s="217"/>
      <c r="K5" s="217"/>
      <c r="L5" s="217"/>
      <c r="M5" s="217"/>
      <c r="N5" s="217"/>
      <c r="O5" s="217"/>
      <c r="P5" s="217"/>
      <c r="Q5" s="217"/>
    </row>
    <row r="6" spans="1:17" ht="119" x14ac:dyDescent="0.2">
      <c r="A6" s="34" t="s">
        <v>554</v>
      </c>
      <c r="B6" s="34" t="s">
        <v>555</v>
      </c>
      <c r="C6" s="35"/>
      <c r="D6" s="36"/>
      <c r="E6" s="36" t="s">
        <v>556</v>
      </c>
      <c r="F6" s="36" t="s">
        <v>556</v>
      </c>
      <c r="G6" s="37" t="s">
        <v>557</v>
      </c>
      <c r="H6" s="38" t="s">
        <v>557</v>
      </c>
      <c r="I6" s="38" t="s">
        <v>557</v>
      </c>
      <c r="J6" s="38" t="s">
        <v>557</v>
      </c>
      <c r="K6" s="38"/>
      <c r="L6" s="38"/>
      <c r="M6" s="38"/>
      <c r="N6" s="38" t="s">
        <v>558</v>
      </c>
      <c r="O6" s="38" t="s">
        <v>559</v>
      </c>
      <c r="Q6" s="38" t="s">
        <v>560</v>
      </c>
    </row>
    <row r="7" spans="1:17" ht="102" x14ac:dyDescent="0.2">
      <c r="A7" s="18" t="s">
        <v>530</v>
      </c>
      <c r="B7" s="18"/>
      <c r="C7" s="19"/>
      <c r="D7" s="18"/>
      <c r="E7" s="18"/>
      <c r="F7" s="19"/>
      <c r="G7" s="39"/>
      <c r="H7" s="19"/>
      <c r="I7" s="19"/>
      <c r="J7" s="19"/>
      <c r="K7" s="19"/>
      <c r="L7" s="19"/>
      <c r="M7" s="19"/>
      <c r="N7" s="19"/>
      <c r="O7" s="28"/>
      <c r="P7" s="28"/>
      <c r="Q7" s="28"/>
    </row>
    <row r="8" spans="1:17" ht="289" x14ac:dyDescent="0.2">
      <c r="A8" s="29">
        <v>33</v>
      </c>
      <c r="B8" s="21" t="s">
        <v>561</v>
      </c>
      <c r="C8" s="40" t="s">
        <v>562</v>
      </c>
      <c r="D8" s="23"/>
      <c r="E8" s="23"/>
      <c r="F8" s="41"/>
      <c r="G8" s="42" t="s">
        <v>563</v>
      </c>
      <c r="H8" s="25" t="s">
        <v>563</v>
      </c>
      <c r="I8" s="29"/>
      <c r="J8" s="29" t="s">
        <v>563</v>
      </c>
      <c r="K8" s="29" t="str" cm="1">
        <f t="array" ref="K8">_xlfn.IFS(G8="N/A",0,G8="memadai",1,G8="perlu peningkatan",2,G8="tidak memadai",3,G8="-","-")</f>
        <v>-</v>
      </c>
      <c r="L8" s="29" t="str" cm="1">
        <f t="array" ref="L8">_xlfn.IFS(H8="N/A",0,H8="sesuai dengan desain kontrol",1,H8="tidak sesuai dengan desain kontrol",2,H8="-","-")</f>
        <v>-</v>
      </c>
      <c r="M8" s="29" t="str" cm="1">
        <f t="array" ref="M8">_xlfn.IFS(J8="N/A",0,J8="efektif",1,J8="perlu peningkatan",2,J8="tidak efektif",3,J8="-","-")</f>
        <v>-</v>
      </c>
      <c r="N8" s="29" t="str">
        <f t="shared" ref="N8" si="0">_xlfn.CONCAT(K8,L8,M8)</f>
        <v>---</v>
      </c>
      <c r="O8" s="16" t="str">
        <f>_xlfn.IFS(N8="000","TIDAK DILAKUKAN EVALUASI",N8="111","MEMADAI",N8="112","MEMADAI",N8="113","PERLU PENINGKATAN",N8="121","PERLU PENINGKATAN",N8="122","TIDAK MEMADAI",N8="123","TIDAK MEMADAI",N8="1-1","TIDAK MEMADAI",N8="1-2","TIDAK MEMADAI",N8="1-3","TIDAK MEMADAI",N8="211","MEMADAI",N8="212","PERLU PENINGKATAN",N8="213","TIDAK MEMADAI",N8="221","TIDAK MEMADAI",N8="222","TIDAK MEMADAI",N8="223","TIDAK MEMADAI",N8="2-1","TIDAK MEMADAI",N8="2-2","TIDAK MEMADAI",N8="2-3","TIDAK MEMADAI",N8="311","TIDAK MEMADAI",N8="312","TIDAK MEMADAI",N8="313","TIDAK MEMADAI",N8="321","TIDAK MEMADAI",N8="322","TIDAK MEMADAI",N8="323","TIDAK MEMADAI",N8="3-1","TIDAK MEMADAI",N8="3-2","TIDAK MEMADAI",N8="3-3","TIDAK MEMADAI",N8="--1","EVALUASI TIDAK LENGKAP",N8="--2","EVALUASI TIDAK LENGKAP",N8="--3","EVALUASI TIDAK LENGKAP",N8="-11","EVALUASI TIDAK LENGKAP",N8="-12","EVALUASI TIDAK LENGKAP",N8="-13","EVALUASI TIDAK LENGKAP",N8="-21","EVALUASI TIDAK LENGKAP",N8="-22","EVALUASI TIDAK LENGKAP",N8="-23","EVALUASI TIDAK LENGKAP",N8="1--","EVALUASI TIDAK LENGKAP",N8="2--","EVALUASI TIDAK LENGKAP",N8="3--","EVALUASI TIDAK LENGKAP",N8="11-","EVALUASI TIDAK LENGKAP",N8="12-","EVALUASI TIDAK LENGKAP",N8="21-","EVALUASI TIDAK LENGKAP",N8="22-","EVALUASI TIDAK LENGKAP",N8="-2-","EVALUASI TIDAK LENGKAP",N8="---","BELUM DIISI",N8="-1-","EVALUASI TIDAK LENGKAP")</f>
        <v>BELUM DIISI</v>
      </c>
      <c r="P8" s="29"/>
      <c r="Q8" s="29"/>
    </row>
    <row r="9" spans="1:17" ht="221" x14ac:dyDescent="0.2">
      <c r="A9" s="29">
        <v>34</v>
      </c>
      <c r="B9" s="21" t="s">
        <v>564</v>
      </c>
      <c r="C9" s="43"/>
      <c r="D9" s="23"/>
      <c r="E9" s="23"/>
      <c r="F9" s="41"/>
      <c r="G9" s="42" t="s">
        <v>563</v>
      </c>
      <c r="H9" s="25" t="s">
        <v>113</v>
      </c>
      <c r="I9" s="29"/>
      <c r="J9" s="29" t="s">
        <v>563</v>
      </c>
      <c r="K9" s="29" t="str">
        <f t="array" ref="K9">_xlfn.IFS(G9="memadai",1,G9="perlu peningkatan",2,G9="tidak memadai",3,G9="-","-")</f>
        <v>-</v>
      </c>
      <c r="L9" s="29">
        <f t="array" ref="L9">_xlfn.IFS(H9="sesuai dengan desain kontrol",1,H9="tidak sesuai dengan desain kontrol",2,H9="-","-")</f>
        <v>2</v>
      </c>
      <c r="M9" s="29" t="str">
        <f t="array" ref="M9">_xlfn.IFS(J9="efektif",1,J9="perlu peningkatan",2,J9="tidak efektif",3,J9="-","-")</f>
        <v>-</v>
      </c>
      <c r="N9" s="29" t="str">
        <f t="shared" ref="N9:N62" si="1">_xlfn.CONCAT(K9,L9,M9)</f>
        <v>-2-</v>
      </c>
      <c r="O9" s="30" t="str">
        <f t="shared" ref="O9:O62" si="2">_xlfn.IFS(N9="111","MEMADAI",N9="112","MEMADAI",N9="113","PERLU PENINGKATAN",N9="121","PERLU PENINGKATAN",N9="122","TIDAK MEMADAI",N9="123","TIDAK MEMADAI",N9="1-1","TIDAK MEMADAI",N9="1-2","TIDAK MEMADAI",N9="1-3","TIDAK MEMADAI",N9="211","MEMADAI",N9="212","PERLU PENINGKATAN",N9="213","TIDAK MEMADAI",N9="221","TIDAK MEMADAI",N9="222","TIDAK MEMADAI",N9="223","TIDAK MEMADAI",N9="2-1","TIDAK MEMADAI",N9="2-2","TIDAK MEMADAI",N9="2-3","TIDAK MEMADAI",N9="311","TIDAK MEMADAI",N9="312","TIDAK MEMADAI",N9="313","TIDAK MEMADAI",N9="321","TIDAK MEMADAI",N9="322","TIDAK MEMADAI",N9="323","TIDAK MEMADAI",N9="3-1","TIDAK MEMADAI",N9="3-2","TIDAK MEMADAI",N9="3-3","TIDAK MEMADAI",N9="--1","EVALUASI TIDAK LENGKAP",N9="--2","EVALUASI TIDAK LENGKAP",N9="--3","EVALUASI TIDAK LENGKAP",N9="-11","EVALUASI TIDAK LENGKAP",N9="-12","EVALUASI TIDAK LENGKAP",N9="-13","EVALUASI TIDAK LENGKAP",N9="-21","EVALUASI TIDAK LENGKAP",N9="-22","EVALUASI TIDAK LENGKAP",N9="-23","EVALUASI TIDAK LENGKAP",N9="1--","EVALUASI TIDAK LENGKAP",N9="2--","EVALUASI TIDAK LENGKAP",N9="3--","EVALUASI TIDAK LENGKAP",N9="11-","EVALUASI TIDAK LENGKAP",N9="12-","EVALUASI TIDAK LENGKAP",N9="21-","EVALUASI TIDAK LENGKAP",N9="22-","EVALUASI TIDAK LENGKAP",N9="-2-","EVALUASI TIDAK LENGKAP",N9="---","BELUM DIISI",N9="-1-","EVALUASI TIDAK LENGKAP")</f>
        <v>EVALUASI TIDAK LENGKAP</v>
      </c>
      <c r="P9" s="29"/>
      <c r="Q9" s="29"/>
    </row>
    <row r="10" spans="1:17" ht="238" x14ac:dyDescent="0.2">
      <c r="A10" s="29">
        <v>35</v>
      </c>
      <c r="B10" s="21" t="s">
        <v>565</v>
      </c>
      <c r="C10" s="43"/>
      <c r="D10" s="23"/>
      <c r="E10" s="44"/>
      <c r="F10" s="41"/>
      <c r="G10" s="42" t="s">
        <v>563</v>
      </c>
      <c r="H10" s="25" t="s">
        <v>563</v>
      </c>
      <c r="I10" s="29"/>
      <c r="J10" s="29" t="s">
        <v>563</v>
      </c>
      <c r="K10" s="29" t="str">
        <f t="array" ref="K10">_xlfn.IFS(G10="memadai",1,G10="perlu peningkatan",2,G10="tidak memadai",3,G10="-","-")</f>
        <v>-</v>
      </c>
      <c r="L10" s="29" t="str">
        <f t="array" ref="L10">_xlfn.IFS(H10="sesuai dengan desain kontrol",1,H10="tidak sesuai dengan desain kontrol",2,H10="-","-")</f>
        <v>-</v>
      </c>
      <c r="M10" s="29" t="str">
        <f t="array" ref="M10">_xlfn.IFS(J10="efektif",1,J10="perlu peningkatan",2,J10="tidak efektif",3,J10="-","-")</f>
        <v>-</v>
      </c>
      <c r="N10" s="29" t="str">
        <f t="shared" si="1"/>
        <v>---</v>
      </c>
      <c r="O10" s="30" t="str">
        <f t="shared" si="2"/>
        <v>BELUM DIISI</v>
      </c>
      <c r="P10" s="29"/>
      <c r="Q10" s="29"/>
    </row>
    <row r="11" spans="1:17" ht="204" x14ac:dyDescent="0.2">
      <c r="A11" s="29">
        <v>36</v>
      </c>
      <c r="B11" s="21" t="s">
        <v>566</v>
      </c>
      <c r="C11" s="43"/>
      <c r="D11" s="23"/>
      <c r="E11" s="23"/>
      <c r="F11" s="41"/>
      <c r="G11" s="42" t="s">
        <v>563</v>
      </c>
      <c r="H11" s="25" t="s">
        <v>563</v>
      </c>
      <c r="I11" s="29"/>
      <c r="J11" s="29" t="s">
        <v>563</v>
      </c>
      <c r="K11" s="29" t="str">
        <f t="array" ref="K11">_xlfn.IFS(G11="memadai",1,G11="perlu peningkatan",2,G11="tidak memadai",3,G11="-","-")</f>
        <v>-</v>
      </c>
      <c r="L11" s="29" t="str">
        <f t="array" ref="L11">_xlfn.IFS(H11="sesuai dengan desain kontrol",1,H11="tidak sesuai dengan desain kontrol",2,H11="-","-")</f>
        <v>-</v>
      </c>
      <c r="M11" s="29" t="str">
        <f t="array" ref="M11">_xlfn.IFS(J11="efektif",1,J11="perlu peningkatan",2,J11="tidak efektif",3,J11="-","-")</f>
        <v>-</v>
      </c>
      <c r="N11" s="29" t="str">
        <f t="shared" si="1"/>
        <v>---</v>
      </c>
      <c r="O11" s="30" t="str">
        <f t="shared" si="2"/>
        <v>BELUM DIISI</v>
      </c>
      <c r="P11" s="29"/>
      <c r="Q11" s="29"/>
    </row>
    <row r="12" spans="1:17" ht="255" x14ac:dyDescent="0.2">
      <c r="A12" s="29">
        <v>37</v>
      </c>
      <c r="B12" s="21" t="s">
        <v>567</v>
      </c>
      <c r="C12" s="43"/>
      <c r="D12" s="23"/>
      <c r="E12" s="23"/>
      <c r="F12" s="41"/>
      <c r="G12" s="42" t="s">
        <v>563</v>
      </c>
      <c r="H12" s="25" t="s">
        <v>563</v>
      </c>
      <c r="I12" s="29"/>
      <c r="J12" s="29" t="s">
        <v>563</v>
      </c>
      <c r="K12" s="29" t="str">
        <f t="array" ref="K12">_xlfn.IFS(G12="memadai",1,G12="perlu peningkatan",2,G12="tidak memadai",3,G12="-","-")</f>
        <v>-</v>
      </c>
      <c r="L12" s="29" t="str">
        <f t="array" ref="L12">_xlfn.IFS(H12="sesuai dengan desain kontrol",1,H12="tidak sesuai dengan desain kontrol",2,H12="-","-")</f>
        <v>-</v>
      </c>
      <c r="M12" s="29" t="str">
        <f t="array" ref="M12">_xlfn.IFS(J12="efektif",1,J12="perlu peningkatan",2,J12="tidak efektif",3,J12="-","-")</f>
        <v>-</v>
      </c>
      <c r="N12" s="29" t="str">
        <f t="shared" si="1"/>
        <v>---</v>
      </c>
      <c r="O12" s="30" t="str">
        <f t="shared" si="2"/>
        <v>BELUM DIISI</v>
      </c>
      <c r="P12" s="29"/>
      <c r="Q12" s="29"/>
    </row>
    <row r="13" spans="1:17" ht="34" x14ac:dyDescent="0.2">
      <c r="A13" s="18" t="s">
        <v>201</v>
      </c>
      <c r="B13" s="18"/>
      <c r="C13" s="32"/>
      <c r="D13" s="32"/>
      <c r="E13" s="32"/>
      <c r="F13" s="32"/>
      <c r="G13" s="32"/>
      <c r="H13" s="32"/>
      <c r="I13" s="32"/>
      <c r="J13" s="32"/>
      <c r="K13" s="32"/>
      <c r="L13" s="32"/>
      <c r="M13" s="32"/>
      <c r="N13" s="32"/>
      <c r="O13" s="32"/>
      <c r="P13" s="32"/>
      <c r="Q13" s="32"/>
    </row>
    <row r="14" spans="1:17" ht="187" x14ac:dyDescent="0.2">
      <c r="A14" s="29">
        <v>38</v>
      </c>
      <c r="B14" s="21" t="s">
        <v>568</v>
      </c>
      <c r="C14" s="43" t="s">
        <v>569</v>
      </c>
      <c r="D14" s="23"/>
      <c r="E14" s="23"/>
      <c r="F14" s="41"/>
      <c r="G14" s="42" t="s">
        <v>563</v>
      </c>
      <c r="H14" s="25" t="s">
        <v>563</v>
      </c>
      <c r="I14" s="29"/>
      <c r="J14" s="29" t="s">
        <v>563</v>
      </c>
      <c r="K14" s="29" t="str">
        <f t="array" ref="K14">_xlfn.IFS(G14="memadai",1,G14="perlu peningkatan",2,G14="tidak memadai",3,G14="-","-")</f>
        <v>-</v>
      </c>
      <c r="L14" s="29" t="str">
        <f t="array" ref="L14">_xlfn.IFS(H14="sesuai dengan desain kontrol",1,H14="tidak sesuai dengan desain kontrol",2,H14="-","-")</f>
        <v>-</v>
      </c>
      <c r="M14" s="29" t="str">
        <f t="array" ref="M14">_xlfn.IFS(J14="efektif",1,J14="perlu peningkatan",2,J14="tidak efektif",3,J14="-","-")</f>
        <v>-</v>
      </c>
      <c r="N14" s="29" t="str">
        <f t="shared" si="1"/>
        <v>---</v>
      </c>
      <c r="O14" s="30" t="str">
        <f t="shared" si="2"/>
        <v>BELUM DIISI</v>
      </c>
      <c r="P14" s="29"/>
      <c r="Q14" s="29"/>
    </row>
    <row r="15" spans="1:17" ht="204" x14ac:dyDescent="0.2">
      <c r="A15" s="29">
        <v>39</v>
      </c>
      <c r="B15" s="21" t="s">
        <v>570</v>
      </c>
      <c r="C15" s="43"/>
      <c r="D15" s="23"/>
      <c r="E15" s="23"/>
      <c r="F15" s="41"/>
      <c r="G15" s="42" t="s">
        <v>563</v>
      </c>
      <c r="H15" s="25" t="s">
        <v>563</v>
      </c>
      <c r="I15" s="29"/>
      <c r="J15" s="29" t="s">
        <v>563</v>
      </c>
      <c r="K15" s="29" t="str">
        <f t="array" ref="K15">_xlfn.IFS(G15="memadai",1,G15="perlu peningkatan",2,G15="tidak memadai",3,G15="-","-")</f>
        <v>-</v>
      </c>
      <c r="L15" s="29" t="str">
        <f t="array" ref="L15">_xlfn.IFS(H15="sesuai dengan desain kontrol",1,H15="tidak sesuai dengan desain kontrol",2,H15="-","-")</f>
        <v>-</v>
      </c>
      <c r="M15" s="29" t="str">
        <f t="array" ref="M15">_xlfn.IFS(J15="efektif",1,J15="perlu peningkatan",2,J15="tidak efektif",3,J15="-","-")</f>
        <v>-</v>
      </c>
      <c r="N15" s="29" t="str">
        <f t="shared" si="1"/>
        <v>---</v>
      </c>
      <c r="O15" s="30" t="str">
        <f t="shared" si="2"/>
        <v>BELUM DIISI</v>
      </c>
      <c r="P15" s="29"/>
      <c r="Q15" s="29"/>
    </row>
    <row r="16" spans="1:17" ht="221" x14ac:dyDescent="0.2">
      <c r="A16" s="29">
        <v>40</v>
      </c>
      <c r="B16" s="21" t="s">
        <v>571</v>
      </c>
      <c r="C16" s="43"/>
      <c r="D16" s="23"/>
      <c r="E16" s="23"/>
      <c r="F16" s="41"/>
      <c r="G16" s="42" t="s">
        <v>563</v>
      </c>
      <c r="H16" s="25" t="s">
        <v>563</v>
      </c>
      <c r="I16" s="29"/>
      <c r="J16" s="29" t="s">
        <v>563</v>
      </c>
      <c r="K16" s="29" t="str">
        <f t="array" ref="K16">_xlfn.IFS(G16="memadai",1,G16="perlu peningkatan",2,G16="tidak memadai",3,G16="-","-")</f>
        <v>-</v>
      </c>
      <c r="L16" s="29" t="str">
        <f t="array" ref="L16">_xlfn.IFS(H16="sesuai dengan desain kontrol",1,H16="tidak sesuai dengan desain kontrol",2,H16="-","-")</f>
        <v>-</v>
      </c>
      <c r="M16" s="29" t="str">
        <f t="array" ref="M16">_xlfn.IFS(J16="efektif",1,J16="perlu peningkatan",2,J16="tidak efektif",3,J16="-","-")</f>
        <v>-</v>
      </c>
      <c r="N16" s="29" t="str">
        <f t="shared" si="1"/>
        <v>---</v>
      </c>
      <c r="O16" s="30" t="str">
        <f t="shared" si="2"/>
        <v>BELUM DIISI</v>
      </c>
      <c r="P16" s="29"/>
      <c r="Q16" s="29"/>
    </row>
    <row r="17" spans="1:17" ht="153" x14ac:dyDescent="0.2">
      <c r="A17" s="29">
        <v>41</v>
      </c>
      <c r="B17" s="21" t="s">
        <v>572</v>
      </c>
      <c r="C17" s="43"/>
      <c r="D17" s="23"/>
      <c r="E17" s="23"/>
      <c r="F17" s="41"/>
      <c r="G17" s="42" t="s">
        <v>563</v>
      </c>
      <c r="H17" s="25" t="s">
        <v>563</v>
      </c>
      <c r="I17" s="29"/>
      <c r="J17" s="29" t="s">
        <v>563</v>
      </c>
      <c r="K17" s="29" t="str">
        <f t="array" ref="K17">_xlfn.IFS(G17="memadai",1,G17="perlu peningkatan",2,G17="tidak memadai",3,G17="-","-")</f>
        <v>-</v>
      </c>
      <c r="L17" s="29" t="str">
        <f t="array" ref="L17">_xlfn.IFS(H17="sesuai dengan desain kontrol",1,H17="tidak sesuai dengan desain kontrol",2,H17="-","-")</f>
        <v>-</v>
      </c>
      <c r="M17" s="29" t="str">
        <f t="array" ref="M17">_xlfn.IFS(J17="efektif",1,J17="perlu peningkatan",2,J17="tidak efektif",3,J17="-","-")</f>
        <v>-</v>
      </c>
      <c r="N17" s="29" t="str">
        <f t="shared" si="1"/>
        <v>---</v>
      </c>
      <c r="O17" s="30" t="str">
        <f t="shared" si="2"/>
        <v>BELUM DIISI</v>
      </c>
      <c r="P17" s="29"/>
      <c r="Q17" s="29"/>
    </row>
    <row r="18" spans="1:17" ht="204" x14ac:dyDescent="0.2">
      <c r="A18" s="29">
        <v>42</v>
      </c>
      <c r="B18" s="21" t="s">
        <v>573</v>
      </c>
      <c r="C18" s="43"/>
      <c r="D18" s="23"/>
      <c r="E18" s="23"/>
      <c r="F18" s="41"/>
      <c r="G18" s="42" t="s">
        <v>563</v>
      </c>
      <c r="H18" s="25" t="s">
        <v>563</v>
      </c>
      <c r="I18" s="29"/>
      <c r="J18" s="29" t="s">
        <v>563</v>
      </c>
      <c r="K18" s="29" t="str">
        <f t="array" ref="K18">_xlfn.IFS(G18="memadai",1,G18="perlu peningkatan",2,G18="tidak memadai",3,G18="-","-")</f>
        <v>-</v>
      </c>
      <c r="L18" s="29" t="str">
        <f t="array" ref="L18">_xlfn.IFS(H18="sesuai dengan desain kontrol",1,H18="tidak sesuai dengan desain kontrol",2,H18="-","-")</f>
        <v>-</v>
      </c>
      <c r="M18" s="29" t="str">
        <f t="array" ref="M18">_xlfn.IFS(J18="efektif",1,J18="perlu peningkatan",2,J18="tidak efektif",3,J18="-","-")</f>
        <v>-</v>
      </c>
      <c r="N18" s="29" t="str">
        <f t="shared" si="1"/>
        <v>---</v>
      </c>
      <c r="O18" s="30" t="str">
        <f t="shared" si="2"/>
        <v>BELUM DIISI</v>
      </c>
      <c r="P18" s="29"/>
      <c r="Q18" s="29"/>
    </row>
    <row r="19" spans="1:17" ht="68" x14ac:dyDescent="0.2">
      <c r="A19" s="18" t="s">
        <v>531</v>
      </c>
      <c r="B19" s="18"/>
      <c r="C19" s="32"/>
      <c r="D19" s="32"/>
      <c r="E19" s="32"/>
      <c r="F19" s="32"/>
      <c r="G19" s="32"/>
      <c r="H19" s="32"/>
      <c r="I19" s="32"/>
      <c r="J19" s="32"/>
      <c r="K19" s="32"/>
      <c r="L19" s="32"/>
      <c r="M19" s="32"/>
      <c r="N19" s="32"/>
      <c r="O19" s="32"/>
      <c r="P19" s="32"/>
      <c r="Q19" s="32"/>
    </row>
    <row r="20" spans="1:17" ht="306" x14ac:dyDescent="0.2">
      <c r="A20" s="29">
        <v>43</v>
      </c>
      <c r="B20" s="21" t="s">
        <v>574</v>
      </c>
      <c r="C20" s="43" t="s">
        <v>575</v>
      </c>
      <c r="D20" s="23"/>
      <c r="E20" s="23"/>
      <c r="F20" s="41"/>
      <c r="G20" s="42" t="s">
        <v>563</v>
      </c>
      <c r="H20" s="25" t="s">
        <v>563</v>
      </c>
      <c r="I20" s="29"/>
      <c r="J20" s="29" t="s">
        <v>563</v>
      </c>
      <c r="K20" s="29" t="str">
        <f t="array" ref="K20">_xlfn.IFS(G20="memadai",1,G20="perlu peningkatan",2,G20="tidak memadai",3,G20="-","-")</f>
        <v>-</v>
      </c>
      <c r="L20" s="29" t="str">
        <f t="array" ref="L20">_xlfn.IFS(H20="sesuai dengan desain kontrol",1,H20="tidak sesuai dengan desain kontrol",2,H20="-","-")</f>
        <v>-</v>
      </c>
      <c r="M20" s="29" t="str">
        <f t="array" ref="M20">_xlfn.IFS(J20="efektif",1,J20="perlu peningkatan",2,J20="tidak efektif",3,J20="-","-")</f>
        <v>-</v>
      </c>
      <c r="N20" s="29" t="str">
        <f t="shared" si="1"/>
        <v>---</v>
      </c>
      <c r="O20" s="30" t="str">
        <f t="shared" si="2"/>
        <v>BELUM DIISI</v>
      </c>
      <c r="Q20" s="29"/>
    </row>
    <row r="21" spans="1:17" ht="356" x14ac:dyDescent="0.2">
      <c r="A21" s="29">
        <v>44</v>
      </c>
      <c r="B21" s="21" t="s">
        <v>576</v>
      </c>
      <c r="C21" s="43"/>
      <c r="D21" s="23"/>
      <c r="E21" s="23"/>
      <c r="F21" s="41"/>
      <c r="G21" s="42" t="s">
        <v>563</v>
      </c>
      <c r="H21" s="25" t="s">
        <v>563</v>
      </c>
      <c r="I21" s="29"/>
      <c r="J21" s="29" t="s">
        <v>563</v>
      </c>
      <c r="K21" s="29" t="str">
        <f t="array" ref="K21">_xlfn.IFS(G21="memadai",1,G21="perlu peningkatan",2,G21="tidak memadai",3,G21="-","-")</f>
        <v>-</v>
      </c>
      <c r="L21" s="29" t="str">
        <f t="array" ref="L21">_xlfn.IFS(H21="sesuai dengan desain kontrol",1,H21="tidak sesuai dengan desain kontrol",2,H21="-","-")</f>
        <v>-</v>
      </c>
      <c r="M21" s="29" t="str">
        <f t="array" ref="M21">_xlfn.IFS(J21="efektif",1,J21="perlu peningkatan",2,J21="tidak efektif",3,J21="-","-")</f>
        <v>-</v>
      </c>
      <c r="N21" s="29" t="str">
        <f t="shared" si="1"/>
        <v>---</v>
      </c>
      <c r="O21" s="30" t="str">
        <f t="shared" si="2"/>
        <v>BELUM DIISI</v>
      </c>
      <c r="P21" s="29"/>
      <c r="Q21" s="29"/>
    </row>
    <row r="22" spans="1:17" ht="404" x14ac:dyDescent="0.2">
      <c r="A22" s="29">
        <v>45</v>
      </c>
      <c r="B22" s="21" t="s">
        <v>577</v>
      </c>
      <c r="C22" s="43"/>
      <c r="D22" s="23"/>
      <c r="E22" s="23"/>
      <c r="F22" s="41"/>
      <c r="G22" s="42" t="s">
        <v>563</v>
      </c>
      <c r="H22" s="25" t="s">
        <v>563</v>
      </c>
      <c r="I22" s="29"/>
      <c r="J22" s="29" t="s">
        <v>563</v>
      </c>
      <c r="K22" s="29" t="str">
        <f t="array" ref="K22">_xlfn.IFS(G22="memadai",1,G22="perlu peningkatan",2,G22="tidak memadai",3,G22="-","-")</f>
        <v>-</v>
      </c>
      <c r="L22" s="29" t="str">
        <f t="array" ref="L22">_xlfn.IFS(H22="sesuai dengan desain kontrol",1,H22="tidak sesuai dengan desain kontrol",2,H22="-","-")</f>
        <v>-</v>
      </c>
      <c r="M22" s="29" t="str">
        <f t="array" ref="M22">_xlfn.IFS(J22="efektif",1,J22="perlu peningkatan",2,J22="tidak efektif",3,J22="-","-")</f>
        <v>-</v>
      </c>
      <c r="N22" s="29" t="str">
        <f t="shared" si="1"/>
        <v>---</v>
      </c>
      <c r="O22" s="30" t="str">
        <f t="shared" si="2"/>
        <v>BELUM DIISI</v>
      </c>
      <c r="P22" s="29"/>
      <c r="Q22" s="29"/>
    </row>
    <row r="23" spans="1:17" ht="187" x14ac:dyDescent="0.2">
      <c r="A23" s="29">
        <v>46</v>
      </c>
      <c r="B23" s="21" t="s">
        <v>578</v>
      </c>
      <c r="C23" s="43"/>
      <c r="D23" s="23"/>
      <c r="E23" s="23"/>
      <c r="F23" s="41"/>
      <c r="G23" s="42" t="s">
        <v>563</v>
      </c>
      <c r="H23" s="25" t="s">
        <v>563</v>
      </c>
      <c r="I23" s="29"/>
      <c r="J23" s="29" t="s">
        <v>563</v>
      </c>
      <c r="K23" s="29" t="str">
        <f t="array" ref="K23">_xlfn.IFS(G23="memadai",1,G23="perlu peningkatan",2,G23="tidak memadai",3,G23="-","-")</f>
        <v>-</v>
      </c>
      <c r="L23" s="29" t="str">
        <f t="array" ref="L23">_xlfn.IFS(H23="sesuai dengan desain kontrol",1,H23="tidak sesuai dengan desain kontrol",2,H23="-","-")</f>
        <v>-</v>
      </c>
      <c r="M23" s="29" t="str">
        <f t="array" ref="M23">_xlfn.IFS(J23="efektif",1,J23="perlu peningkatan",2,J23="tidak efektif",3,J23="-","-")</f>
        <v>-</v>
      </c>
      <c r="N23" s="29" t="str">
        <f t="shared" si="1"/>
        <v>---</v>
      </c>
      <c r="O23" s="30" t="str">
        <f t="shared" si="2"/>
        <v>BELUM DIISI</v>
      </c>
      <c r="P23" s="29"/>
      <c r="Q23" s="29"/>
    </row>
    <row r="24" spans="1:17" ht="136" x14ac:dyDescent="0.2">
      <c r="A24" s="29">
        <v>47</v>
      </c>
      <c r="B24" s="21" t="s">
        <v>579</v>
      </c>
      <c r="C24" s="43"/>
      <c r="D24" s="23"/>
      <c r="E24" s="23"/>
      <c r="F24" s="41"/>
      <c r="G24" s="42" t="s">
        <v>563</v>
      </c>
      <c r="H24" s="25" t="s">
        <v>563</v>
      </c>
      <c r="I24" s="29"/>
      <c r="J24" s="29" t="s">
        <v>563</v>
      </c>
      <c r="K24" s="29" t="str">
        <f t="array" ref="K24">_xlfn.IFS(G24="memadai",1,G24="perlu peningkatan",2,G24="tidak memadai",3,G24="-","-")</f>
        <v>-</v>
      </c>
      <c r="L24" s="29" t="str">
        <f t="array" ref="L24">_xlfn.IFS(H24="sesuai dengan desain kontrol",1,H24="tidak sesuai dengan desain kontrol",2,H24="-","-")</f>
        <v>-</v>
      </c>
      <c r="M24" s="29" t="str">
        <f t="array" ref="M24">_xlfn.IFS(J24="efektif",1,J24="perlu peningkatan",2,J24="tidak efektif",3,J24="-","-")</f>
        <v>-</v>
      </c>
      <c r="N24" s="29" t="str">
        <f t="shared" si="1"/>
        <v>---</v>
      </c>
      <c r="O24" s="30" t="str">
        <f t="shared" si="2"/>
        <v>BELUM DIISI</v>
      </c>
      <c r="P24" s="29"/>
      <c r="Q24" s="29"/>
    </row>
    <row r="25" spans="1:17" ht="153" x14ac:dyDescent="0.2">
      <c r="A25" s="29">
        <v>48</v>
      </c>
      <c r="B25" s="21" t="s">
        <v>580</v>
      </c>
      <c r="C25" s="43"/>
      <c r="D25" s="23"/>
      <c r="E25" s="23"/>
      <c r="F25" s="41"/>
      <c r="G25" s="42" t="s">
        <v>563</v>
      </c>
      <c r="H25" s="25" t="s">
        <v>563</v>
      </c>
      <c r="I25" s="29"/>
      <c r="J25" s="29" t="s">
        <v>563</v>
      </c>
      <c r="K25" s="29" t="str">
        <f t="array" ref="K25">_xlfn.IFS(G25="memadai",1,G25="perlu peningkatan",2,G25="tidak memadai",3,G25="-","-")</f>
        <v>-</v>
      </c>
      <c r="L25" s="29" t="str">
        <f t="array" ref="L25">_xlfn.IFS(H25="sesuai dengan desain kontrol",1,H25="tidak sesuai dengan desain kontrol",2,H25="-","-")</f>
        <v>-</v>
      </c>
      <c r="M25" s="29" t="str">
        <f t="array" ref="M25">_xlfn.IFS(J25="efektif",1,J25="perlu peningkatan",2,J25="tidak efektif",3,J25="-","-")</f>
        <v>-</v>
      </c>
      <c r="N25" s="29" t="str">
        <f t="shared" si="1"/>
        <v>---</v>
      </c>
      <c r="O25" s="30" t="str">
        <f t="shared" si="2"/>
        <v>BELUM DIISI</v>
      </c>
      <c r="P25" s="29"/>
      <c r="Q25" s="29"/>
    </row>
    <row r="26" spans="1:17" ht="221" x14ac:dyDescent="0.2">
      <c r="A26" s="29">
        <v>49</v>
      </c>
      <c r="B26" s="21" t="s">
        <v>581</v>
      </c>
      <c r="C26" s="43"/>
      <c r="D26" s="23"/>
      <c r="E26" s="23"/>
      <c r="F26" s="41"/>
      <c r="G26" s="42" t="s">
        <v>563</v>
      </c>
      <c r="H26" s="25" t="s">
        <v>563</v>
      </c>
      <c r="I26" s="29"/>
      <c r="J26" s="29" t="s">
        <v>563</v>
      </c>
      <c r="K26" s="29" t="str">
        <f t="array" ref="K26">_xlfn.IFS(G26="memadai",1,G26="perlu peningkatan",2,G26="tidak memadai",3,G26="-","-")</f>
        <v>-</v>
      </c>
      <c r="L26" s="29" t="str">
        <f t="array" ref="L26">_xlfn.IFS(H26="sesuai dengan desain kontrol",1,H26="tidak sesuai dengan desain kontrol",2,H26="-","-")</f>
        <v>-</v>
      </c>
      <c r="M26" s="29" t="str">
        <f t="array" ref="M26">_xlfn.IFS(J26="efektif",1,J26="perlu peningkatan",2,J26="tidak efektif",3,J26="-","-")</f>
        <v>-</v>
      </c>
      <c r="N26" s="29" t="str">
        <f t="shared" si="1"/>
        <v>---</v>
      </c>
      <c r="O26" s="30" t="str">
        <f t="shared" si="2"/>
        <v>BELUM DIISI</v>
      </c>
      <c r="P26" s="29"/>
      <c r="Q26" s="29"/>
    </row>
    <row r="27" spans="1:17" ht="119" x14ac:dyDescent="0.2">
      <c r="A27" s="29">
        <v>50</v>
      </c>
      <c r="B27" s="21" t="s">
        <v>582</v>
      </c>
      <c r="C27" s="43"/>
      <c r="D27" s="23"/>
      <c r="E27" s="23"/>
      <c r="F27" s="41"/>
      <c r="G27" s="42" t="s">
        <v>563</v>
      </c>
      <c r="H27" s="25" t="s">
        <v>563</v>
      </c>
      <c r="I27" s="29"/>
      <c r="J27" s="29" t="s">
        <v>563</v>
      </c>
      <c r="K27" s="29" t="str">
        <f t="array" ref="K27">_xlfn.IFS(G27="memadai",1,G27="perlu peningkatan",2,G27="tidak memadai",3,G27="-","-")</f>
        <v>-</v>
      </c>
      <c r="L27" s="29" t="str">
        <f t="array" ref="L27">_xlfn.IFS(H27="sesuai dengan desain kontrol",1,H27="tidak sesuai dengan desain kontrol",2,H27="-","-")</f>
        <v>-</v>
      </c>
      <c r="M27" s="29" t="str">
        <f t="array" ref="M27">_xlfn.IFS(J27="efektif",1,J27="perlu peningkatan",2,J27="tidak efektif",3,J27="-","-")</f>
        <v>-</v>
      </c>
      <c r="N27" s="29" t="str">
        <f t="shared" si="1"/>
        <v>---</v>
      </c>
      <c r="O27" s="30" t="str">
        <f t="shared" si="2"/>
        <v>BELUM DIISI</v>
      </c>
      <c r="P27" s="29"/>
      <c r="Q27" s="29"/>
    </row>
    <row r="28" spans="1:17" ht="51" x14ac:dyDescent="0.2">
      <c r="A28" s="18" t="s">
        <v>532</v>
      </c>
      <c r="B28" s="18"/>
      <c r="C28" s="32"/>
      <c r="D28" s="32"/>
      <c r="E28" s="32"/>
      <c r="F28" s="32"/>
      <c r="G28" s="32"/>
      <c r="H28" s="32"/>
      <c r="I28" s="32"/>
      <c r="J28" s="32"/>
      <c r="K28" s="32"/>
      <c r="L28" s="32"/>
      <c r="M28" s="32"/>
      <c r="N28" s="32"/>
      <c r="O28" s="19"/>
      <c r="P28" s="19"/>
      <c r="Q28" s="19"/>
    </row>
    <row r="29" spans="1:17" ht="272" x14ac:dyDescent="0.2">
      <c r="A29" s="29">
        <v>51</v>
      </c>
      <c r="B29" s="21" t="s">
        <v>583</v>
      </c>
      <c r="C29" s="43" t="s">
        <v>584</v>
      </c>
      <c r="D29" s="23"/>
      <c r="E29" s="23"/>
      <c r="F29" s="41"/>
      <c r="G29" s="42" t="s">
        <v>563</v>
      </c>
      <c r="H29" s="25" t="s">
        <v>563</v>
      </c>
      <c r="I29" s="29"/>
      <c r="J29" s="29" t="s">
        <v>563</v>
      </c>
      <c r="K29" s="29" t="str">
        <f t="array" ref="K29">_xlfn.IFS(G29="memadai",1,G29="perlu peningkatan",2,G29="tidak memadai",3,G29="-","-")</f>
        <v>-</v>
      </c>
      <c r="L29" s="29" t="str">
        <f t="array" ref="L29">_xlfn.IFS(H29="sesuai dengan desain kontrol",1,H29="tidak sesuai dengan desain kontrol",2,H29="-","-")</f>
        <v>-</v>
      </c>
      <c r="M29" s="29" t="str">
        <f t="array" ref="M29">_xlfn.IFS(J29="efektif",1,J29="perlu peningkatan",2,J29="tidak efektif",3,J29="-","-")</f>
        <v>-</v>
      </c>
      <c r="N29" s="29" t="str">
        <f t="shared" si="1"/>
        <v>---</v>
      </c>
      <c r="O29" s="30" t="str">
        <f t="shared" si="2"/>
        <v>BELUM DIISI</v>
      </c>
      <c r="P29" s="29"/>
      <c r="Q29" s="29"/>
    </row>
    <row r="30" spans="1:17" ht="102" x14ac:dyDescent="0.2">
      <c r="A30" s="29">
        <v>52</v>
      </c>
      <c r="B30" s="21" t="s">
        <v>585</v>
      </c>
      <c r="C30" s="43"/>
      <c r="D30" s="23"/>
      <c r="E30" s="23"/>
      <c r="F30" s="41"/>
      <c r="G30" s="42" t="s">
        <v>563</v>
      </c>
      <c r="H30" s="25" t="s">
        <v>563</v>
      </c>
      <c r="I30" s="29"/>
      <c r="J30" s="29" t="s">
        <v>563</v>
      </c>
      <c r="K30" s="29" t="str">
        <f t="array" ref="K30">_xlfn.IFS(G30="memadai",1,G30="perlu peningkatan",2,G30="tidak memadai",3,G30="-","-")</f>
        <v>-</v>
      </c>
      <c r="L30" s="29" t="str">
        <f t="array" ref="L30">_xlfn.IFS(H30="sesuai dengan desain kontrol",1,H30="tidak sesuai dengan desain kontrol",2,H30="-","-")</f>
        <v>-</v>
      </c>
      <c r="M30" s="29" t="str">
        <f t="array" ref="M30">_xlfn.IFS(J30="efektif",1,J30="perlu peningkatan",2,J30="tidak efektif",3,J30="-","-")</f>
        <v>-</v>
      </c>
      <c r="N30" s="29" t="str">
        <f t="shared" si="1"/>
        <v>---</v>
      </c>
      <c r="O30" s="30" t="str">
        <f t="shared" si="2"/>
        <v>BELUM DIISI</v>
      </c>
      <c r="P30" s="29"/>
      <c r="Q30" s="29"/>
    </row>
    <row r="31" spans="1:17" ht="34" x14ac:dyDescent="0.2">
      <c r="A31" s="18" t="s">
        <v>533</v>
      </c>
      <c r="B31" s="18"/>
      <c r="C31" s="32"/>
      <c r="D31" s="32"/>
      <c r="E31" s="32"/>
      <c r="F31" s="32"/>
      <c r="G31" s="32"/>
      <c r="H31" s="32"/>
      <c r="I31" s="32"/>
      <c r="J31" s="32"/>
      <c r="K31" s="32"/>
      <c r="L31" s="32"/>
      <c r="M31" s="32"/>
      <c r="N31" s="32"/>
      <c r="O31" s="32"/>
      <c r="P31" s="32"/>
      <c r="Q31" s="32"/>
    </row>
    <row r="32" spans="1:17" ht="221" x14ac:dyDescent="0.2">
      <c r="A32" s="29">
        <v>53</v>
      </c>
      <c r="B32" s="21" t="s">
        <v>586</v>
      </c>
      <c r="C32" s="43" t="s">
        <v>587</v>
      </c>
      <c r="D32" s="23"/>
      <c r="E32" s="23"/>
      <c r="F32" s="41"/>
      <c r="G32" s="42" t="s">
        <v>563</v>
      </c>
      <c r="H32" s="25" t="s">
        <v>563</v>
      </c>
      <c r="I32" s="29"/>
      <c r="J32" s="29" t="s">
        <v>563</v>
      </c>
      <c r="K32" s="29" t="str">
        <f t="array" ref="K32">_xlfn.IFS(G32="memadai",1,G32="perlu peningkatan",2,G32="tidak memadai",3,G32="-","-")</f>
        <v>-</v>
      </c>
      <c r="L32" s="29" t="str">
        <f t="array" ref="L32">_xlfn.IFS(H32="sesuai dengan desain kontrol",1,H32="tidak sesuai dengan desain kontrol",2,H32="-","-")</f>
        <v>-</v>
      </c>
      <c r="M32" s="29" t="str">
        <f t="array" ref="M32">_xlfn.IFS(J32="efektif",1,J32="perlu peningkatan",2,J32="tidak efektif",3,J32="-","-")</f>
        <v>-</v>
      </c>
      <c r="N32" s="29" t="str">
        <f t="shared" si="1"/>
        <v>---</v>
      </c>
      <c r="O32" s="30" t="str">
        <f t="shared" si="2"/>
        <v>BELUM DIISI</v>
      </c>
      <c r="P32" s="29"/>
      <c r="Q32" s="29"/>
    </row>
    <row r="33" spans="1:17" ht="221" x14ac:dyDescent="0.2">
      <c r="A33" s="29">
        <v>54</v>
      </c>
      <c r="B33" s="21" t="s">
        <v>588</v>
      </c>
      <c r="C33" s="43"/>
      <c r="D33" s="23"/>
      <c r="E33" s="23"/>
      <c r="F33" s="41"/>
      <c r="G33" s="42" t="s">
        <v>563</v>
      </c>
      <c r="H33" s="25" t="s">
        <v>563</v>
      </c>
      <c r="I33" s="29"/>
      <c r="J33" s="29" t="s">
        <v>563</v>
      </c>
      <c r="K33" s="29" t="str">
        <f t="array" ref="K33">_xlfn.IFS(G33="memadai",1,G33="perlu peningkatan",2,G33="tidak memadai",3,G33="-","-")</f>
        <v>-</v>
      </c>
      <c r="L33" s="29" t="str">
        <f t="array" ref="L33">_xlfn.IFS(H33="sesuai dengan desain kontrol",1,H33="tidak sesuai dengan desain kontrol",2,H33="-","-")</f>
        <v>-</v>
      </c>
      <c r="M33" s="29" t="str">
        <f t="array" ref="M33">_xlfn.IFS(J33="efektif",1,J33="perlu peningkatan",2,J33="tidak efektif",3,J33="-","-")</f>
        <v>-</v>
      </c>
      <c r="N33" s="29" t="str">
        <f t="shared" si="1"/>
        <v>---</v>
      </c>
      <c r="O33" s="30" t="str">
        <f t="shared" si="2"/>
        <v>BELUM DIISI</v>
      </c>
      <c r="P33" s="29"/>
      <c r="Q33" s="29"/>
    </row>
    <row r="34" spans="1:17" ht="340" x14ac:dyDescent="0.2">
      <c r="A34" s="29">
        <v>55</v>
      </c>
      <c r="B34" s="21" t="s">
        <v>589</v>
      </c>
      <c r="C34" s="43"/>
      <c r="D34" s="23"/>
      <c r="E34" s="23"/>
      <c r="F34" s="41"/>
      <c r="G34" s="42" t="s">
        <v>563</v>
      </c>
      <c r="H34" s="25" t="s">
        <v>563</v>
      </c>
      <c r="I34" s="29"/>
      <c r="J34" s="29" t="s">
        <v>563</v>
      </c>
      <c r="K34" s="29" t="str">
        <f t="array" ref="K34">_xlfn.IFS(G34="memadai",1,G34="perlu peningkatan",2,G34="tidak memadai",3,G34="-","-")</f>
        <v>-</v>
      </c>
      <c r="L34" s="29" t="str">
        <f t="array" ref="L34">_xlfn.IFS(H34="sesuai dengan desain kontrol",1,H34="tidak sesuai dengan desain kontrol",2,H34="-","-")</f>
        <v>-</v>
      </c>
      <c r="M34" s="29" t="str">
        <f t="array" ref="M34">_xlfn.IFS(J34="efektif",1,J34="perlu peningkatan",2,J34="tidak efektif",3,J34="-","-")</f>
        <v>-</v>
      </c>
      <c r="N34" s="29" t="str">
        <f t="shared" si="1"/>
        <v>---</v>
      </c>
      <c r="O34" s="30" t="str">
        <f t="shared" si="2"/>
        <v>BELUM DIISI</v>
      </c>
      <c r="P34" s="29"/>
      <c r="Q34" s="29"/>
    </row>
    <row r="35" spans="1:17" ht="153" x14ac:dyDescent="0.2">
      <c r="A35" s="29">
        <v>56</v>
      </c>
      <c r="B35" s="21" t="s">
        <v>590</v>
      </c>
      <c r="C35" s="43"/>
      <c r="D35" s="23"/>
      <c r="E35" s="23"/>
      <c r="F35" s="41"/>
      <c r="G35" s="42" t="s">
        <v>563</v>
      </c>
      <c r="H35" s="25" t="s">
        <v>563</v>
      </c>
      <c r="I35" s="29"/>
      <c r="J35" s="29" t="s">
        <v>563</v>
      </c>
      <c r="K35" s="29" t="str">
        <f t="array" ref="K35">_xlfn.IFS(G35="memadai",1,G35="perlu peningkatan",2,G35="tidak memadai",3,G35="-","-")</f>
        <v>-</v>
      </c>
      <c r="L35" s="29" t="str">
        <f t="array" ref="L35">_xlfn.IFS(H35="sesuai dengan desain kontrol",1,H35="tidak sesuai dengan desain kontrol",2,H35="-","-")</f>
        <v>-</v>
      </c>
      <c r="M35" s="29" t="str">
        <f t="array" ref="M35">_xlfn.IFS(J35="efektif",1,J35="perlu peningkatan",2,J35="tidak efektif",3,J35="-","-")</f>
        <v>-</v>
      </c>
      <c r="N35" s="29" t="str">
        <f t="shared" si="1"/>
        <v>---</v>
      </c>
      <c r="O35" s="30" t="str">
        <f t="shared" si="2"/>
        <v>BELUM DIISI</v>
      </c>
      <c r="P35" s="29"/>
      <c r="Q35" s="29"/>
    </row>
    <row r="36" spans="1:17" ht="187" x14ac:dyDescent="0.2">
      <c r="A36" s="29">
        <v>57</v>
      </c>
      <c r="B36" s="21" t="s">
        <v>591</v>
      </c>
      <c r="C36" s="43"/>
      <c r="D36" s="23"/>
      <c r="E36" s="23"/>
      <c r="F36" s="41"/>
      <c r="G36" s="42" t="s">
        <v>563</v>
      </c>
      <c r="H36" s="25" t="s">
        <v>563</v>
      </c>
      <c r="I36" s="29"/>
      <c r="J36" s="29" t="s">
        <v>563</v>
      </c>
      <c r="K36" s="29" t="str">
        <f t="array" ref="K36">_xlfn.IFS(G36="memadai",1,G36="perlu peningkatan",2,G36="tidak memadai",3,G36="-","-")</f>
        <v>-</v>
      </c>
      <c r="L36" s="29" t="str">
        <f t="array" ref="L36">_xlfn.IFS(H36="sesuai dengan desain kontrol",1,H36="tidak sesuai dengan desain kontrol",2,H36="-","-")</f>
        <v>-</v>
      </c>
      <c r="M36" s="29" t="str">
        <f t="array" ref="M36">_xlfn.IFS(J36="efektif",1,J36="perlu peningkatan",2,J36="tidak efektif",3,J36="-","-")</f>
        <v>-</v>
      </c>
      <c r="N36" s="29" t="str">
        <f t="shared" si="1"/>
        <v>---</v>
      </c>
      <c r="O36" s="30" t="str">
        <f t="shared" si="2"/>
        <v>BELUM DIISI</v>
      </c>
      <c r="P36" s="29"/>
      <c r="Q36" s="29"/>
    </row>
    <row r="37" spans="1:17" ht="170" x14ac:dyDescent="0.2">
      <c r="A37" s="29">
        <v>58</v>
      </c>
      <c r="B37" s="21" t="s">
        <v>592</v>
      </c>
      <c r="C37" s="43"/>
      <c r="D37" s="23"/>
      <c r="E37" s="23"/>
      <c r="F37" s="41"/>
      <c r="G37" s="42" t="s">
        <v>563</v>
      </c>
      <c r="H37" s="25" t="s">
        <v>563</v>
      </c>
      <c r="I37" s="29"/>
      <c r="J37" s="29" t="s">
        <v>563</v>
      </c>
      <c r="K37" s="29" t="str">
        <f t="array" ref="K37">_xlfn.IFS(G37="memadai",1,G37="perlu peningkatan",2,G37="tidak memadai",3,G37="-","-")</f>
        <v>-</v>
      </c>
      <c r="L37" s="29" t="str">
        <f t="array" ref="L37">_xlfn.IFS(H37="sesuai dengan desain kontrol",1,H37="tidak sesuai dengan desain kontrol",2,H37="-","-")</f>
        <v>-</v>
      </c>
      <c r="M37" s="29" t="str">
        <f t="array" ref="M37">_xlfn.IFS(J37="efektif",1,J37="perlu peningkatan",2,J37="tidak efektif",3,J37="-","-")</f>
        <v>-</v>
      </c>
      <c r="N37" s="29" t="str">
        <f t="shared" si="1"/>
        <v>---</v>
      </c>
      <c r="O37" s="30" t="str">
        <f t="shared" si="2"/>
        <v>BELUM DIISI</v>
      </c>
      <c r="P37" s="29"/>
      <c r="Q37" s="29"/>
    </row>
    <row r="38" spans="1:17" ht="68" x14ac:dyDescent="0.2">
      <c r="A38" s="18" t="s">
        <v>593</v>
      </c>
      <c r="B38" s="18"/>
      <c r="C38" s="32"/>
      <c r="D38" s="32"/>
      <c r="E38" s="32"/>
      <c r="F38" s="32"/>
      <c r="G38" s="32"/>
      <c r="H38" s="32"/>
      <c r="I38" s="32"/>
      <c r="J38" s="32"/>
      <c r="K38" s="32"/>
      <c r="L38" s="32"/>
      <c r="M38" s="32"/>
      <c r="N38" s="32"/>
      <c r="O38" s="32"/>
      <c r="P38" s="32"/>
      <c r="Q38" s="32"/>
    </row>
    <row r="39" spans="1:17" ht="136" x14ac:dyDescent="0.2">
      <c r="A39" s="29">
        <v>59</v>
      </c>
      <c r="B39" s="21" t="s">
        <v>594</v>
      </c>
      <c r="C39" s="43" t="s">
        <v>595</v>
      </c>
      <c r="D39" s="23"/>
      <c r="E39" s="23"/>
      <c r="F39" s="41"/>
      <c r="G39" s="42" t="s">
        <v>563</v>
      </c>
      <c r="H39" s="25" t="s">
        <v>563</v>
      </c>
      <c r="I39" s="29"/>
      <c r="J39" s="29" t="s">
        <v>563</v>
      </c>
      <c r="K39" s="29" t="str">
        <f t="array" ref="K39">_xlfn.IFS(G39="memadai",1,G39="perlu peningkatan",2,G39="tidak memadai",3,G39="-","-")</f>
        <v>-</v>
      </c>
      <c r="L39" s="29" t="str">
        <f t="array" ref="L39">_xlfn.IFS(H39="sesuai dengan desain kontrol",1,H39="tidak sesuai dengan desain kontrol",2,H39="-","-")</f>
        <v>-</v>
      </c>
      <c r="M39" s="29" t="str">
        <f t="array" ref="M39">_xlfn.IFS(J39="efektif",1,J39="perlu peningkatan",2,J39="tidak efektif",3,J39="-","-")</f>
        <v>-</v>
      </c>
      <c r="N39" s="29" t="str">
        <f t="shared" si="1"/>
        <v>---</v>
      </c>
      <c r="O39" s="30" t="str">
        <f t="shared" si="2"/>
        <v>BELUM DIISI</v>
      </c>
      <c r="P39" s="29"/>
      <c r="Q39" s="29"/>
    </row>
    <row r="40" spans="1:17" ht="119" x14ac:dyDescent="0.2">
      <c r="A40" s="29">
        <v>60</v>
      </c>
      <c r="B40" s="21" t="s">
        <v>596</v>
      </c>
      <c r="C40" s="43"/>
      <c r="D40" s="23"/>
      <c r="E40" s="23"/>
      <c r="F40" s="41"/>
      <c r="G40" s="42" t="s">
        <v>563</v>
      </c>
      <c r="H40" s="25" t="s">
        <v>563</v>
      </c>
      <c r="I40" s="29"/>
      <c r="J40" s="29" t="s">
        <v>563</v>
      </c>
      <c r="K40" s="29" t="str">
        <f t="array" ref="K40">_xlfn.IFS(G40="memadai",1,G40="perlu peningkatan",2,G40="tidak memadai",3,G40="-","-")</f>
        <v>-</v>
      </c>
      <c r="L40" s="29" t="str">
        <f t="array" ref="L40">_xlfn.IFS(H40="sesuai dengan desain kontrol",1,H40="tidak sesuai dengan desain kontrol",2,H40="-","-")</f>
        <v>-</v>
      </c>
      <c r="M40" s="29" t="str">
        <f t="array" ref="M40">_xlfn.IFS(J40="efektif",1,J40="perlu peningkatan",2,J40="tidak efektif",3,J40="-","-")</f>
        <v>-</v>
      </c>
      <c r="N40" s="29" t="str">
        <f t="shared" si="1"/>
        <v>---</v>
      </c>
      <c r="O40" s="30" t="str">
        <f t="shared" si="2"/>
        <v>BELUM DIISI</v>
      </c>
      <c r="P40" s="29"/>
      <c r="Q40" s="29"/>
    </row>
    <row r="41" spans="1:17" ht="136" x14ac:dyDescent="0.2">
      <c r="A41" s="29">
        <v>61</v>
      </c>
      <c r="B41" s="21" t="s">
        <v>597</v>
      </c>
      <c r="C41" s="43"/>
      <c r="D41" s="23"/>
      <c r="E41" s="23"/>
      <c r="F41" s="41"/>
      <c r="G41" s="42" t="s">
        <v>563</v>
      </c>
      <c r="H41" s="25" t="s">
        <v>563</v>
      </c>
      <c r="I41" s="29"/>
      <c r="J41" s="29" t="s">
        <v>563</v>
      </c>
      <c r="K41" s="29" t="str">
        <f t="array" ref="K41">_xlfn.IFS(G41="memadai",1,G41="perlu peningkatan",2,G41="tidak memadai",3,G41="-","-")</f>
        <v>-</v>
      </c>
      <c r="L41" s="29" t="str">
        <f t="array" ref="L41">_xlfn.IFS(H41="sesuai dengan desain kontrol",1,H41="tidak sesuai dengan desain kontrol",2,H41="-","-")</f>
        <v>-</v>
      </c>
      <c r="M41" s="29" t="str">
        <f t="array" ref="M41">_xlfn.IFS(J41="efektif",1,J41="perlu peningkatan",2,J41="tidak efektif",3,J41="-","-")</f>
        <v>-</v>
      </c>
      <c r="N41" s="29" t="str">
        <f t="shared" si="1"/>
        <v>---</v>
      </c>
      <c r="O41" s="30" t="str">
        <f t="shared" si="2"/>
        <v>BELUM DIISI</v>
      </c>
      <c r="P41" s="29"/>
      <c r="Q41" s="29"/>
    </row>
    <row r="42" spans="1:17" ht="153" x14ac:dyDescent="0.2">
      <c r="A42" s="29">
        <v>62</v>
      </c>
      <c r="B42" s="21" t="s">
        <v>598</v>
      </c>
      <c r="C42" s="43"/>
      <c r="D42" s="23"/>
      <c r="E42" s="23"/>
      <c r="F42" s="41"/>
      <c r="G42" s="42" t="s">
        <v>563</v>
      </c>
      <c r="H42" s="25" t="s">
        <v>563</v>
      </c>
      <c r="I42" s="29"/>
      <c r="J42" s="29" t="s">
        <v>563</v>
      </c>
      <c r="K42" s="29" t="str">
        <f t="array" ref="K42">_xlfn.IFS(G42="memadai",1,G42="perlu peningkatan",2,G42="tidak memadai",3,G42="-","-")</f>
        <v>-</v>
      </c>
      <c r="L42" s="29" t="str">
        <f t="array" ref="L42">_xlfn.IFS(H42="sesuai dengan desain kontrol",1,H42="tidak sesuai dengan desain kontrol",2,H42="-","-")</f>
        <v>-</v>
      </c>
      <c r="M42" s="29" t="str">
        <f t="array" ref="M42">_xlfn.IFS(J42="efektif",1,J42="perlu peningkatan",2,J42="tidak efektif",3,J42="-","-")</f>
        <v>-</v>
      </c>
      <c r="N42" s="29" t="str">
        <f t="shared" si="1"/>
        <v>---</v>
      </c>
      <c r="O42" s="30" t="str">
        <f t="shared" si="2"/>
        <v>BELUM DIISI</v>
      </c>
      <c r="P42" s="29"/>
      <c r="Q42" s="29"/>
    </row>
    <row r="43" spans="1:17" ht="153" x14ac:dyDescent="0.2">
      <c r="A43" s="29">
        <v>63</v>
      </c>
      <c r="B43" s="21" t="s">
        <v>599</v>
      </c>
      <c r="C43" s="43"/>
      <c r="D43" s="23"/>
      <c r="E43" s="23"/>
      <c r="F43" s="41"/>
      <c r="G43" s="42" t="s">
        <v>563</v>
      </c>
      <c r="H43" s="25" t="s">
        <v>563</v>
      </c>
      <c r="I43" s="29"/>
      <c r="J43" s="29" t="s">
        <v>563</v>
      </c>
      <c r="K43" s="29" t="str">
        <f t="array" ref="K43">_xlfn.IFS(G43="memadai",1,G43="perlu peningkatan",2,G43="tidak memadai",3,G43="-","-")</f>
        <v>-</v>
      </c>
      <c r="L43" s="29" t="str">
        <f t="array" ref="L43">_xlfn.IFS(H43="sesuai dengan desain kontrol",1,H43="tidak sesuai dengan desain kontrol",2,H43="-","-")</f>
        <v>-</v>
      </c>
      <c r="M43" s="29" t="str">
        <f t="array" ref="M43">_xlfn.IFS(J43="efektif",1,J43="perlu peningkatan",2,J43="tidak efektif",3,J43="-","-")</f>
        <v>-</v>
      </c>
      <c r="N43" s="29" t="str">
        <f t="shared" si="1"/>
        <v>---</v>
      </c>
      <c r="O43" s="30" t="str">
        <f t="shared" si="2"/>
        <v>BELUM DIISI</v>
      </c>
      <c r="P43" s="29"/>
      <c r="Q43" s="29"/>
    </row>
    <row r="44" spans="1:17" ht="119" x14ac:dyDescent="0.2">
      <c r="A44" s="29">
        <v>64</v>
      </c>
      <c r="B44" s="21" t="s">
        <v>600</v>
      </c>
      <c r="C44" s="43"/>
      <c r="D44" s="23"/>
      <c r="E44" s="23"/>
      <c r="F44" s="41"/>
      <c r="G44" s="42" t="s">
        <v>563</v>
      </c>
      <c r="H44" s="25" t="s">
        <v>563</v>
      </c>
      <c r="I44" s="29"/>
      <c r="J44" s="29" t="s">
        <v>563</v>
      </c>
      <c r="K44" s="29" t="str">
        <f t="array" ref="K44">_xlfn.IFS(G44="memadai",1,G44="perlu peningkatan",2,G44="tidak memadai",3,G44="-","-")</f>
        <v>-</v>
      </c>
      <c r="L44" s="29" t="str">
        <f t="array" ref="L44">_xlfn.IFS(H44="sesuai dengan desain kontrol",1,H44="tidak sesuai dengan desain kontrol",2,H44="-","-")</f>
        <v>-</v>
      </c>
      <c r="M44" s="29" t="str">
        <f t="array" ref="M44">_xlfn.IFS(J44="efektif",1,J44="perlu peningkatan",2,J44="tidak efektif",3,J44="-","-")</f>
        <v>-</v>
      </c>
      <c r="N44" s="29" t="str">
        <f t="shared" si="1"/>
        <v>---</v>
      </c>
      <c r="O44" s="30" t="str">
        <f t="shared" si="2"/>
        <v>BELUM DIISI</v>
      </c>
      <c r="P44" s="29"/>
      <c r="Q44" s="29"/>
    </row>
    <row r="45" spans="1:17" ht="102" x14ac:dyDescent="0.2">
      <c r="A45" s="29">
        <v>65</v>
      </c>
      <c r="B45" s="21" t="s">
        <v>601</v>
      </c>
      <c r="C45" s="43"/>
      <c r="D45" s="23"/>
      <c r="E45" s="23"/>
      <c r="F45" s="41"/>
      <c r="G45" s="42" t="s">
        <v>563</v>
      </c>
      <c r="H45" s="25" t="s">
        <v>563</v>
      </c>
      <c r="I45" s="29"/>
      <c r="J45" s="29" t="s">
        <v>563</v>
      </c>
      <c r="K45" s="29" t="str">
        <f t="array" ref="K45">_xlfn.IFS(G45="memadai",1,G45="perlu peningkatan",2,G45="tidak memadai",3,G45="-","-")</f>
        <v>-</v>
      </c>
      <c r="L45" s="29" t="str">
        <f t="array" ref="L45">_xlfn.IFS(H45="sesuai dengan desain kontrol",1,H45="tidak sesuai dengan desain kontrol",2,H45="-","-")</f>
        <v>-</v>
      </c>
      <c r="M45" s="29" t="str">
        <f t="array" ref="M45">_xlfn.IFS(J45="efektif",1,J45="perlu peningkatan",2,J45="tidak efektif",3,J45="-","-")</f>
        <v>-</v>
      </c>
      <c r="N45" s="29" t="str">
        <f t="shared" si="1"/>
        <v>---</v>
      </c>
      <c r="O45" s="30" t="str">
        <f t="shared" si="2"/>
        <v>BELUM DIISI</v>
      </c>
      <c r="P45" s="29"/>
      <c r="Q45" s="29"/>
    </row>
    <row r="46" spans="1:17" ht="102" x14ac:dyDescent="0.2">
      <c r="A46" s="29">
        <v>66</v>
      </c>
      <c r="B46" s="21" t="s">
        <v>602</v>
      </c>
      <c r="C46" s="43"/>
      <c r="D46" s="23"/>
      <c r="E46" s="23"/>
      <c r="F46" s="41"/>
      <c r="G46" s="42" t="s">
        <v>563</v>
      </c>
      <c r="H46" s="25" t="s">
        <v>563</v>
      </c>
      <c r="I46" s="29"/>
      <c r="J46" s="29" t="s">
        <v>563</v>
      </c>
      <c r="K46" s="29" t="str">
        <f t="array" ref="K46">_xlfn.IFS(G46="memadai",1,G46="perlu peningkatan",2,G46="tidak memadai",3,G46="-","-")</f>
        <v>-</v>
      </c>
      <c r="L46" s="29" t="str">
        <f t="array" ref="L46">_xlfn.IFS(H46="sesuai dengan desain kontrol",1,H46="tidak sesuai dengan desain kontrol",2,H46="-","-")</f>
        <v>-</v>
      </c>
      <c r="M46" s="29" t="str">
        <f t="array" ref="M46">_xlfn.IFS(J46="efektif",1,J46="perlu peningkatan",2,J46="tidak efektif",3,J46="-","-")</f>
        <v>-</v>
      </c>
      <c r="N46" s="29" t="str">
        <f t="shared" si="1"/>
        <v>---</v>
      </c>
      <c r="O46" s="30" t="str">
        <f t="shared" si="2"/>
        <v>BELUM DIISI</v>
      </c>
      <c r="P46" s="29"/>
      <c r="Q46" s="29"/>
    </row>
    <row r="47" spans="1:17" ht="34" x14ac:dyDescent="0.2">
      <c r="A47" s="18" t="s">
        <v>535</v>
      </c>
      <c r="B47" s="18"/>
      <c r="C47" s="32"/>
      <c r="D47" s="32"/>
      <c r="E47" s="32"/>
      <c r="F47" s="32"/>
      <c r="G47" s="32"/>
      <c r="H47" s="32"/>
      <c r="I47" s="32"/>
      <c r="J47" s="32"/>
      <c r="K47" s="32"/>
      <c r="L47" s="32"/>
      <c r="M47" s="32"/>
      <c r="N47" s="32"/>
      <c r="O47" s="32"/>
      <c r="P47" s="32"/>
      <c r="Q47" s="32"/>
    </row>
    <row r="48" spans="1:17" ht="221" x14ac:dyDescent="0.2">
      <c r="A48" s="29">
        <v>67</v>
      </c>
      <c r="B48" s="21" t="s">
        <v>603</v>
      </c>
      <c r="C48" s="43" t="s">
        <v>604</v>
      </c>
      <c r="D48" s="23"/>
      <c r="E48" s="23"/>
      <c r="F48" s="41"/>
      <c r="G48" s="42" t="s">
        <v>563</v>
      </c>
      <c r="H48" s="25" t="s">
        <v>563</v>
      </c>
      <c r="I48" s="29"/>
      <c r="J48" s="29" t="s">
        <v>563</v>
      </c>
      <c r="K48" s="29" t="str">
        <f t="array" ref="K48">_xlfn.IFS(G48="memadai",1,G48="perlu peningkatan",2,G48="tidak memadai",3,G48="-","-")</f>
        <v>-</v>
      </c>
      <c r="L48" s="29" t="str">
        <f t="array" ref="L48">_xlfn.IFS(H48="sesuai dengan desain kontrol",1,H48="tidak sesuai dengan desain kontrol",2,H48="-","-")</f>
        <v>-</v>
      </c>
      <c r="M48" s="29" t="str">
        <f t="array" ref="M48">_xlfn.IFS(J48="efektif",1,J48="perlu peningkatan",2,J48="tidak efektif",3,J48="-","-")</f>
        <v>-</v>
      </c>
      <c r="N48" s="29" t="str">
        <f t="shared" si="1"/>
        <v>---</v>
      </c>
      <c r="O48" s="30" t="str">
        <f t="shared" si="2"/>
        <v>BELUM DIISI</v>
      </c>
      <c r="P48" s="29"/>
      <c r="Q48" s="29"/>
    </row>
    <row r="49" spans="1:17" ht="119" x14ac:dyDescent="0.2">
      <c r="A49" s="29">
        <v>68</v>
      </c>
      <c r="B49" s="21" t="s">
        <v>605</v>
      </c>
      <c r="C49" s="43"/>
      <c r="D49" s="23"/>
      <c r="E49" s="23"/>
      <c r="F49" s="41"/>
      <c r="G49" s="42" t="s">
        <v>563</v>
      </c>
      <c r="H49" s="25" t="s">
        <v>563</v>
      </c>
      <c r="I49" s="29"/>
      <c r="J49" s="29" t="s">
        <v>563</v>
      </c>
      <c r="K49" s="29" t="str">
        <f t="array" ref="K49">_xlfn.IFS(G49="memadai",1,G49="perlu peningkatan",2,G49="tidak memadai",3,G49="-","-")</f>
        <v>-</v>
      </c>
      <c r="L49" s="29" t="str">
        <f t="array" ref="L49">_xlfn.IFS(H49="sesuai dengan desain kontrol",1,H49="tidak sesuai dengan desain kontrol",2,H49="-","-")</f>
        <v>-</v>
      </c>
      <c r="M49" s="29" t="str">
        <f t="array" ref="M49">_xlfn.IFS(J49="efektif",1,J49="perlu peningkatan",2,J49="tidak efektif",3,J49="-","-")</f>
        <v>-</v>
      </c>
      <c r="N49" s="29" t="str">
        <f t="shared" si="1"/>
        <v>---</v>
      </c>
      <c r="O49" s="30" t="str">
        <f t="shared" si="2"/>
        <v>BELUM DIISI</v>
      </c>
      <c r="P49" s="29"/>
      <c r="Q49" s="29"/>
    </row>
    <row r="50" spans="1:17" ht="221" x14ac:dyDescent="0.2">
      <c r="A50" s="29">
        <v>69</v>
      </c>
      <c r="B50" s="21" t="s">
        <v>606</v>
      </c>
      <c r="C50" s="43"/>
      <c r="D50" s="23"/>
      <c r="E50" s="23"/>
      <c r="F50" s="41"/>
      <c r="G50" s="42" t="s">
        <v>563</v>
      </c>
      <c r="H50" s="25" t="s">
        <v>563</v>
      </c>
      <c r="I50" s="29"/>
      <c r="J50" s="29" t="s">
        <v>563</v>
      </c>
      <c r="K50" s="29" t="str">
        <f t="array" ref="K50">_xlfn.IFS(G50="memadai",1,G50="perlu peningkatan",2,G50="tidak memadai",3,G50="-","-")</f>
        <v>-</v>
      </c>
      <c r="L50" s="29" t="str">
        <f t="array" ref="L50">_xlfn.IFS(H50="sesuai dengan desain kontrol",1,H50="tidak sesuai dengan desain kontrol",2,H50="-","-")</f>
        <v>-</v>
      </c>
      <c r="M50" s="29" t="str">
        <f t="array" ref="M50">_xlfn.IFS(J50="efektif",1,J50="perlu peningkatan",2,J50="tidak efektif",3,J50="-","-")</f>
        <v>-</v>
      </c>
      <c r="N50" s="29" t="str">
        <f t="shared" si="1"/>
        <v>---</v>
      </c>
      <c r="O50" s="30" t="str">
        <f t="shared" si="2"/>
        <v>BELUM DIISI</v>
      </c>
      <c r="P50" s="29"/>
      <c r="Q50" s="29"/>
    </row>
    <row r="51" spans="1:17" ht="187" x14ac:dyDescent="0.2">
      <c r="A51" s="29">
        <v>70</v>
      </c>
      <c r="B51" s="21" t="s">
        <v>607</v>
      </c>
      <c r="C51" s="43"/>
      <c r="D51" s="23"/>
      <c r="E51" s="23"/>
      <c r="F51" s="41"/>
      <c r="G51" s="42" t="s">
        <v>563</v>
      </c>
      <c r="H51" s="25" t="s">
        <v>563</v>
      </c>
      <c r="I51" s="29"/>
      <c r="J51" s="29" t="s">
        <v>563</v>
      </c>
      <c r="K51" s="29" t="str">
        <f t="array" ref="K51">_xlfn.IFS(G51="memadai",1,G51="perlu peningkatan",2,G51="tidak memadai",3,G51="-","-")</f>
        <v>-</v>
      </c>
      <c r="L51" s="29" t="str">
        <f t="array" ref="L51">_xlfn.IFS(H51="sesuai dengan desain kontrol",1,H51="tidak sesuai dengan desain kontrol",2,H51="-","-")</f>
        <v>-</v>
      </c>
      <c r="M51" s="29" t="str">
        <f t="array" ref="M51">_xlfn.IFS(J51="efektif",1,J51="perlu peningkatan",2,J51="tidak efektif",3,J51="-","-")</f>
        <v>-</v>
      </c>
      <c r="N51" s="29" t="str">
        <f t="shared" si="1"/>
        <v>---</v>
      </c>
      <c r="O51" s="30" t="str">
        <f t="shared" si="2"/>
        <v>BELUM DIISI</v>
      </c>
      <c r="P51" s="29"/>
      <c r="Q51" s="29"/>
    </row>
    <row r="52" spans="1:17" ht="119" x14ac:dyDescent="0.2">
      <c r="A52" s="29">
        <v>71</v>
      </c>
      <c r="B52" s="21" t="s">
        <v>608</v>
      </c>
      <c r="C52" s="43"/>
      <c r="D52" s="23"/>
      <c r="E52" s="23"/>
      <c r="F52" s="41"/>
      <c r="G52" s="42" t="s">
        <v>563</v>
      </c>
      <c r="H52" s="25" t="s">
        <v>563</v>
      </c>
      <c r="I52" s="29"/>
      <c r="J52" s="29" t="s">
        <v>563</v>
      </c>
      <c r="K52" s="29" t="str">
        <f t="array" ref="K52">_xlfn.IFS(G52="memadai",1,G52="perlu peningkatan",2,G52="tidak memadai",3,G52="-","-")</f>
        <v>-</v>
      </c>
      <c r="L52" s="29" t="str">
        <f t="array" ref="L52">_xlfn.IFS(H52="sesuai dengan desain kontrol",1,H52="tidak sesuai dengan desain kontrol",2,H52="-","-")</f>
        <v>-</v>
      </c>
      <c r="M52" s="29" t="str">
        <f t="array" ref="M52">_xlfn.IFS(J52="efektif",1,J52="perlu peningkatan",2,J52="tidak efektif",3,J52="-","-")</f>
        <v>-</v>
      </c>
      <c r="N52" s="29" t="str">
        <f t="shared" si="1"/>
        <v>---</v>
      </c>
      <c r="O52" s="30" t="str">
        <f t="shared" si="2"/>
        <v>BELUM DIISI</v>
      </c>
      <c r="P52" s="29"/>
      <c r="Q52" s="29"/>
    </row>
    <row r="53" spans="1:17" ht="136" x14ac:dyDescent="0.2">
      <c r="A53" s="29">
        <v>72</v>
      </c>
      <c r="B53" s="21" t="s">
        <v>609</v>
      </c>
      <c r="C53" s="43"/>
      <c r="D53" s="23"/>
      <c r="E53" s="23"/>
      <c r="F53" s="41"/>
      <c r="G53" s="42" t="s">
        <v>563</v>
      </c>
      <c r="H53" s="25" t="s">
        <v>563</v>
      </c>
      <c r="I53" s="29"/>
      <c r="J53" s="29" t="s">
        <v>563</v>
      </c>
      <c r="K53" s="29" t="str">
        <f t="array" ref="K53">_xlfn.IFS(G53="memadai",1,G53="perlu peningkatan",2,G53="tidak memadai",3,G53="-","-")</f>
        <v>-</v>
      </c>
      <c r="L53" s="29" t="str">
        <f t="array" ref="L53">_xlfn.IFS(H53="sesuai dengan desain kontrol",1,H53="tidak sesuai dengan desain kontrol",2,H53="-","-")</f>
        <v>-</v>
      </c>
      <c r="M53" s="29" t="str">
        <f t="array" ref="M53">_xlfn.IFS(J53="efektif",1,J53="perlu peningkatan",2,J53="tidak efektif",3,J53="-","-")</f>
        <v>-</v>
      </c>
      <c r="N53" s="29" t="str">
        <f t="shared" si="1"/>
        <v>---</v>
      </c>
      <c r="O53" s="30" t="str">
        <f t="shared" si="2"/>
        <v>BELUM DIISI</v>
      </c>
      <c r="P53" s="29"/>
      <c r="Q53" s="29"/>
    </row>
    <row r="54" spans="1:17" ht="238" x14ac:dyDescent="0.2">
      <c r="A54" s="29">
        <v>73</v>
      </c>
      <c r="B54" s="21" t="s">
        <v>610</v>
      </c>
      <c r="C54" s="43"/>
      <c r="D54" s="23"/>
      <c r="E54" s="23"/>
      <c r="F54" s="41"/>
      <c r="G54" s="42" t="s">
        <v>563</v>
      </c>
      <c r="H54" s="25" t="s">
        <v>563</v>
      </c>
      <c r="I54" s="29"/>
      <c r="J54" s="29" t="s">
        <v>563</v>
      </c>
      <c r="K54" s="29" t="str">
        <f t="array" ref="K54">_xlfn.IFS(G54="memadai",1,G54="perlu peningkatan",2,G54="tidak memadai",3,G54="-","-")</f>
        <v>-</v>
      </c>
      <c r="L54" s="29" t="str">
        <f t="array" ref="L54">_xlfn.IFS(H54="sesuai dengan desain kontrol",1,H54="tidak sesuai dengan desain kontrol",2,H54="-","-")</f>
        <v>-</v>
      </c>
      <c r="M54" s="29" t="str">
        <f t="array" ref="M54">_xlfn.IFS(J54="efektif",1,J54="perlu peningkatan",2,J54="tidak efektif",3,J54="-","-")</f>
        <v>-</v>
      </c>
      <c r="N54" s="29" t="str">
        <f t="shared" si="1"/>
        <v>---</v>
      </c>
      <c r="O54" s="30" t="str">
        <f t="shared" si="2"/>
        <v>BELUM DIISI</v>
      </c>
      <c r="P54" s="29"/>
      <c r="Q54" s="29"/>
    </row>
    <row r="55" spans="1:17" ht="136" x14ac:dyDescent="0.2">
      <c r="A55" s="29">
        <v>74</v>
      </c>
      <c r="B55" s="21" t="s">
        <v>611</v>
      </c>
      <c r="C55" s="43"/>
      <c r="D55" s="23"/>
      <c r="E55" s="23"/>
      <c r="F55" s="41"/>
      <c r="G55" s="42" t="s">
        <v>563</v>
      </c>
      <c r="H55" s="25" t="s">
        <v>563</v>
      </c>
      <c r="I55" s="29"/>
      <c r="J55" s="29" t="s">
        <v>563</v>
      </c>
      <c r="K55" s="29" t="str">
        <f t="array" ref="K55">_xlfn.IFS(G55="memadai",1,G55="perlu peningkatan",2,G55="tidak memadai",3,G55="-","-")</f>
        <v>-</v>
      </c>
      <c r="L55" s="29" t="str">
        <f t="array" ref="L55">_xlfn.IFS(H55="sesuai dengan desain kontrol",1,H55="tidak sesuai dengan desain kontrol",2,H55="-","-")</f>
        <v>-</v>
      </c>
      <c r="M55" s="29" t="str">
        <f t="array" ref="M55">_xlfn.IFS(J55="efektif",1,J55="perlu peningkatan",2,J55="tidak efektif",3,J55="-","-")</f>
        <v>-</v>
      </c>
      <c r="N55" s="29" t="str">
        <f t="shared" si="1"/>
        <v>---</v>
      </c>
      <c r="O55" s="30" t="str">
        <f t="shared" si="2"/>
        <v>BELUM DIISI</v>
      </c>
      <c r="P55" s="29"/>
      <c r="Q55" s="29"/>
    </row>
    <row r="56" spans="1:17" ht="102" x14ac:dyDescent="0.2">
      <c r="A56" s="29">
        <v>75</v>
      </c>
      <c r="B56" s="21" t="s">
        <v>612</v>
      </c>
      <c r="C56" s="43"/>
      <c r="D56" s="23"/>
      <c r="E56" s="23"/>
      <c r="F56" s="41"/>
      <c r="G56" s="42" t="s">
        <v>563</v>
      </c>
      <c r="H56" s="25" t="s">
        <v>563</v>
      </c>
      <c r="I56" s="29"/>
      <c r="J56" s="29" t="s">
        <v>563</v>
      </c>
      <c r="K56" s="29" t="str">
        <f t="array" ref="K56">_xlfn.IFS(G56="memadai",1,G56="perlu peningkatan",2,G56="tidak memadai",3,G56="-","-")</f>
        <v>-</v>
      </c>
      <c r="L56" s="29" t="str">
        <f t="array" ref="L56">_xlfn.IFS(H56="sesuai dengan desain kontrol",1,H56="tidak sesuai dengan desain kontrol",2,H56="-","-")</f>
        <v>-</v>
      </c>
      <c r="M56" s="29" t="str">
        <f t="array" ref="M56">_xlfn.IFS(J56="efektif",1,J56="perlu peningkatan",2,J56="tidak efektif",3,J56="-","-")</f>
        <v>-</v>
      </c>
      <c r="N56" s="29" t="str">
        <f t="shared" si="1"/>
        <v>---</v>
      </c>
      <c r="O56" s="30" t="str">
        <f t="shared" si="2"/>
        <v>BELUM DIISI</v>
      </c>
      <c r="P56" s="29"/>
      <c r="Q56" s="29"/>
    </row>
    <row r="57" spans="1:17" ht="68" x14ac:dyDescent="0.2">
      <c r="A57" s="18" t="s">
        <v>536</v>
      </c>
      <c r="B57" s="18"/>
      <c r="C57" s="32"/>
      <c r="D57" s="32"/>
      <c r="E57" s="32"/>
      <c r="F57" s="32"/>
      <c r="G57" s="32"/>
      <c r="H57" s="32"/>
      <c r="I57" s="32"/>
      <c r="J57" s="32"/>
      <c r="K57" s="32"/>
      <c r="L57" s="32"/>
      <c r="M57" s="32"/>
      <c r="N57" s="32"/>
      <c r="O57" s="32"/>
      <c r="P57" s="32"/>
      <c r="Q57" s="32"/>
    </row>
    <row r="58" spans="1:17" ht="204" x14ac:dyDescent="0.2">
      <c r="A58" s="29">
        <v>76</v>
      </c>
      <c r="B58" s="45" t="s">
        <v>613</v>
      </c>
      <c r="C58" s="43" t="s">
        <v>614</v>
      </c>
      <c r="D58" s="23"/>
      <c r="E58" s="23"/>
      <c r="F58" s="41"/>
      <c r="G58" s="42" t="s">
        <v>563</v>
      </c>
      <c r="H58" s="25" t="s">
        <v>563</v>
      </c>
      <c r="I58" s="29"/>
      <c r="J58" s="29" t="s">
        <v>563</v>
      </c>
      <c r="K58" s="29" t="str">
        <f t="array" ref="K58">_xlfn.IFS(G58="memadai",1,G58="perlu peningkatan",2,G58="tidak memadai",3,G58="-","-")</f>
        <v>-</v>
      </c>
      <c r="L58" s="29" t="str">
        <f t="array" ref="L58">_xlfn.IFS(H58="sesuai dengan desain kontrol",1,H58="tidak sesuai dengan desain kontrol",2,H58="-","-")</f>
        <v>-</v>
      </c>
      <c r="M58" s="29" t="str">
        <f t="array" ref="M58">_xlfn.IFS(J58="efektif",1,J58="perlu peningkatan",2,J58="tidak efektif",3,J58="-","-")</f>
        <v>-</v>
      </c>
      <c r="N58" s="29" t="str">
        <f t="shared" si="1"/>
        <v>---</v>
      </c>
      <c r="O58" s="30" t="str">
        <f t="shared" si="2"/>
        <v>BELUM DIISI</v>
      </c>
      <c r="P58" s="29"/>
      <c r="Q58" s="29"/>
    </row>
    <row r="59" spans="1:17" ht="238" x14ac:dyDescent="0.2">
      <c r="A59" s="29">
        <v>77</v>
      </c>
      <c r="B59" s="45" t="s">
        <v>615</v>
      </c>
      <c r="C59" s="43"/>
      <c r="D59" s="23"/>
      <c r="E59" s="23"/>
      <c r="F59" s="41"/>
      <c r="G59" s="42" t="s">
        <v>563</v>
      </c>
      <c r="H59" s="25" t="s">
        <v>563</v>
      </c>
      <c r="I59" s="29"/>
      <c r="J59" s="29" t="s">
        <v>563</v>
      </c>
      <c r="K59" s="29" t="str">
        <f t="array" ref="K59">_xlfn.IFS(G59="memadai",1,G59="perlu peningkatan",2,G59="tidak memadai",3,G59="-","-")</f>
        <v>-</v>
      </c>
      <c r="L59" s="29" t="str">
        <f t="array" ref="L59">_xlfn.IFS(H59="sesuai dengan desain kontrol",1,H59="tidak sesuai dengan desain kontrol",2,H59="-","-")</f>
        <v>-</v>
      </c>
      <c r="M59" s="29" t="str">
        <f t="array" ref="M59">_xlfn.IFS(J59="efektif",1,J59="perlu peningkatan",2,J59="tidak efektif",3,J59="-","-")</f>
        <v>-</v>
      </c>
      <c r="N59" s="29" t="str">
        <f t="shared" si="1"/>
        <v>---</v>
      </c>
      <c r="O59" s="30" t="str">
        <f t="shared" si="2"/>
        <v>BELUM DIISI</v>
      </c>
      <c r="P59" s="29"/>
      <c r="Q59" s="29"/>
    </row>
    <row r="60" spans="1:17" ht="187" x14ac:dyDescent="0.2">
      <c r="A60" s="29">
        <v>78</v>
      </c>
      <c r="B60" s="45" t="s">
        <v>616</v>
      </c>
      <c r="C60" s="43"/>
      <c r="D60" s="23"/>
      <c r="E60" s="23"/>
      <c r="F60" s="41"/>
      <c r="G60" s="42" t="s">
        <v>563</v>
      </c>
      <c r="H60" s="25" t="s">
        <v>563</v>
      </c>
      <c r="I60" s="29"/>
      <c r="J60" s="29" t="s">
        <v>563</v>
      </c>
      <c r="K60" s="29" t="str">
        <f t="array" ref="K60">_xlfn.IFS(G60="memadai",1,G60="perlu peningkatan",2,G60="tidak memadai",3,G60="-","-")</f>
        <v>-</v>
      </c>
      <c r="L60" s="29" t="str">
        <f t="array" ref="L60">_xlfn.IFS(H60="sesuai dengan desain kontrol",1,H60="tidak sesuai dengan desain kontrol",2,H60="-","-")</f>
        <v>-</v>
      </c>
      <c r="M60" s="29" t="str">
        <f t="array" ref="M60">_xlfn.IFS(J60="efektif",1,J60="perlu peningkatan",2,J60="tidak efektif",3,J60="-","-")</f>
        <v>-</v>
      </c>
      <c r="N60" s="29" t="str">
        <f t="shared" si="1"/>
        <v>---</v>
      </c>
      <c r="O60" s="30" t="str">
        <f t="shared" si="2"/>
        <v>BELUM DIISI</v>
      </c>
      <c r="P60" s="29"/>
      <c r="Q60" s="29"/>
    </row>
    <row r="61" spans="1:17" ht="255" x14ac:dyDescent="0.2">
      <c r="A61" s="29">
        <v>79</v>
      </c>
      <c r="B61" s="45" t="s">
        <v>617</v>
      </c>
      <c r="C61" s="43"/>
      <c r="D61" s="23"/>
      <c r="E61" s="23"/>
      <c r="F61" s="41"/>
      <c r="G61" s="42" t="s">
        <v>563</v>
      </c>
      <c r="H61" s="25" t="s">
        <v>563</v>
      </c>
      <c r="I61" s="29"/>
      <c r="J61" s="29" t="s">
        <v>563</v>
      </c>
      <c r="K61" s="29" t="str">
        <f t="array" ref="K61">_xlfn.IFS(G61="memadai",1,G61="perlu peningkatan",2,G61="tidak memadai",3,G61="-","-")</f>
        <v>-</v>
      </c>
      <c r="L61" s="29" t="str">
        <f t="array" ref="L61">_xlfn.IFS(H61="sesuai dengan desain kontrol",1,H61="tidak sesuai dengan desain kontrol",2,H61="-","-")</f>
        <v>-</v>
      </c>
      <c r="M61" s="29" t="str">
        <f t="array" ref="M61">_xlfn.IFS(J61="efektif",1,J61="perlu peningkatan",2,J61="tidak efektif",3,J61="-","-")</f>
        <v>-</v>
      </c>
      <c r="N61" s="29" t="str">
        <f t="shared" si="1"/>
        <v>---</v>
      </c>
      <c r="O61" s="30" t="str">
        <f t="shared" si="2"/>
        <v>BELUM DIISI</v>
      </c>
      <c r="P61" s="29"/>
      <c r="Q61" s="29"/>
    </row>
    <row r="62" spans="1:17" ht="68" x14ac:dyDescent="0.2">
      <c r="A62" s="29">
        <v>80</v>
      </c>
      <c r="B62" s="45" t="s">
        <v>618</v>
      </c>
      <c r="C62" s="43"/>
      <c r="D62" s="23"/>
      <c r="E62" s="23"/>
      <c r="F62" s="41"/>
      <c r="G62" s="42" t="s">
        <v>563</v>
      </c>
      <c r="H62" s="25" t="s">
        <v>563</v>
      </c>
      <c r="I62" s="29"/>
      <c r="J62" s="29" t="s">
        <v>563</v>
      </c>
      <c r="K62" s="29" t="str">
        <f t="array" ref="K62">_xlfn.IFS(G62="memadai",1,G62="perlu peningkatan",2,G62="tidak memadai",3,G62="-","-")</f>
        <v>-</v>
      </c>
      <c r="L62" s="29" t="str">
        <f t="array" ref="L62">_xlfn.IFS(H62="sesuai dengan desain kontrol",1,H62="tidak sesuai dengan desain kontrol",2,H62="-","-")</f>
        <v>-</v>
      </c>
      <c r="M62" s="29" t="str">
        <f t="array" ref="M62">_xlfn.IFS(J62="efektif",1,J62="perlu peningkatan",2,J62="tidak efektif",3,J62="-","-")</f>
        <v>-</v>
      </c>
      <c r="N62" s="29" t="str">
        <f t="shared" si="1"/>
        <v>---</v>
      </c>
      <c r="O62" s="30" t="str">
        <f t="shared" si="2"/>
        <v>BELUM DIISI</v>
      </c>
      <c r="P62" s="29"/>
      <c r="Q62" s="2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Q47"/>
  <sheetViews>
    <sheetView workbookViewId="0">
      <selection activeCell="S6" sqref="S6"/>
    </sheetView>
  </sheetViews>
  <sheetFormatPr baseColWidth="10" defaultColWidth="8.83203125" defaultRowHeight="16" x14ac:dyDescent="0.2"/>
  <sheetData>
    <row r="1" spans="1:17" ht="29" x14ac:dyDescent="0.2">
      <c r="A1" s="4" t="s">
        <v>553</v>
      </c>
      <c r="B1" s="4"/>
      <c r="C1" s="4"/>
      <c r="D1" s="4"/>
      <c r="E1" s="4"/>
      <c r="F1" s="4"/>
      <c r="G1" s="4"/>
      <c r="H1" s="4"/>
      <c r="I1" s="4"/>
      <c r="J1" s="4"/>
      <c r="K1" s="4"/>
      <c r="L1" s="4"/>
      <c r="M1" s="4"/>
      <c r="N1" s="4"/>
      <c r="O1" s="4"/>
      <c r="P1" s="4"/>
      <c r="Q1" s="4"/>
    </row>
    <row r="2" spans="1:17" ht="29" x14ac:dyDescent="0.2">
      <c r="A2" s="4"/>
      <c r="B2" s="4"/>
      <c r="C2" s="4"/>
      <c r="D2" s="4"/>
      <c r="E2" s="4"/>
      <c r="F2" s="4"/>
      <c r="G2" s="4"/>
      <c r="H2" s="4"/>
      <c r="I2" s="4"/>
      <c r="J2" s="4"/>
      <c r="K2" s="4"/>
      <c r="L2" s="4"/>
      <c r="M2" s="4"/>
      <c r="N2" s="4"/>
      <c r="O2" s="4"/>
      <c r="P2" s="4"/>
      <c r="Q2" s="4"/>
    </row>
    <row r="3" spans="1:17" ht="19" x14ac:dyDescent="0.2">
      <c r="A3" s="5"/>
      <c r="B3" s="2"/>
      <c r="D3" s="6"/>
      <c r="E3" s="7"/>
      <c r="F3" s="7"/>
      <c r="G3" s="8"/>
      <c r="H3" s="9"/>
      <c r="O3" s="1"/>
      <c r="P3" s="1"/>
    </row>
    <row r="4" spans="1:17" ht="280" x14ac:dyDescent="0.2">
      <c r="A4" s="218" t="s">
        <v>146</v>
      </c>
      <c r="B4" s="219" t="s">
        <v>147</v>
      </c>
      <c r="C4" s="220" t="s">
        <v>148</v>
      </c>
      <c r="D4" s="12" t="s">
        <v>149</v>
      </c>
      <c r="E4" s="13" t="s">
        <v>150</v>
      </c>
      <c r="F4" s="13" t="s">
        <v>151</v>
      </c>
      <c r="G4" s="12" t="s">
        <v>152</v>
      </c>
      <c r="H4" s="12" t="s">
        <v>153</v>
      </c>
      <c r="I4" s="12" t="s">
        <v>154</v>
      </c>
      <c r="J4" s="12" t="s">
        <v>155</v>
      </c>
      <c r="K4" s="216"/>
      <c r="L4" s="216"/>
      <c r="M4" s="216"/>
      <c r="N4" s="216"/>
      <c r="O4" s="12" t="s">
        <v>156</v>
      </c>
      <c r="P4" s="12" t="s">
        <v>157</v>
      </c>
      <c r="Q4" s="12" t="s">
        <v>158</v>
      </c>
    </row>
    <row r="5" spans="1:17" ht="19" x14ac:dyDescent="0.2">
      <c r="A5" s="221" t="s">
        <v>23</v>
      </c>
      <c r="B5" s="222"/>
      <c r="C5" s="222"/>
      <c r="D5" s="222"/>
      <c r="E5" s="222"/>
      <c r="F5" s="222"/>
      <c r="G5" s="222"/>
      <c r="H5" s="222"/>
      <c r="I5" s="222"/>
      <c r="J5" s="222"/>
      <c r="K5" s="222"/>
      <c r="L5" s="222"/>
      <c r="M5" s="222"/>
      <c r="N5" s="222"/>
      <c r="O5" s="222"/>
      <c r="P5" s="222"/>
      <c r="Q5" s="222"/>
    </row>
    <row r="6" spans="1:17" ht="119" x14ac:dyDescent="0.2">
      <c r="A6" s="16" t="s">
        <v>554</v>
      </c>
      <c r="B6" s="16" t="s">
        <v>555</v>
      </c>
      <c r="C6" s="31"/>
      <c r="D6" s="17"/>
      <c r="E6" s="17" t="s">
        <v>556</v>
      </c>
      <c r="F6" s="17" t="s">
        <v>556</v>
      </c>
      <c r="G6" s="17" t="s">
        <v>557</v>
      </c>
      <c r="H6" s="17" t="s">
        <v>557</v>
      </c>
      <c r="I6" s="17" t="s">
        <v>557</v>
      </c>
      <c r="J6" s="17" t="s">
        <v>557</v>
      </c>
      <c r="K6" s="17"/>
      <c r="L6" s="17"/>
      <c r="M6" s="17"/>
      <c r="N6" s="17" t="s">
        <v>558</v>
      </c>
      <c r="O6" s="17" t="s">
        <v>559</v>
      </c>
      <c r="P6" s="17"/>
      <c r="Q6" s="17" t="s">
        <v>560</v>
      </c>
    </row>
    <row r="7" spans="1:17" ht="68" x14ac:dyDescent="0.2">
      <c r="A7" s="18" t="s">
        <v>538</v>
      </c>
      <c r="B7" s="18"/>
      <c r="C7" s="32"/>
      <c r="D7" s="18"/>
      <c r="E7" s="18"/>
      <c r="F7" s="19"/>
      <c r="G7" s="19"/>
      <c r="H7" s="19"/>
      <c r="I7" s="19"/>
      <c r="J7" s="19"/>
      <c r="K7" s="19"/>
      <c r="L7" s="19"/>
      <c r="M7" s="19"/>
      <c r="N7" s="19"/>
      <c r="O7" s="28"/>
      <c r="P7" s="28"/>
      <c r="Q7" s="28"/>
    </row>
    <row r="8" spans="1:17" ht="289" x14ac:dyDescent="0.2">
      <c r="A8" s="20">
        <v>33</v>
      </c>
      <c r="B8" s="21" t="s">
        <v>619</v>
      </c>
      <c r="C8" s="33" t="s">
        <v>620</v>
      </c>
      <c r="D8" s="23"/>
      <c r="E8" s="23"/>
      <c r="F8" s="23"/>
      <c r="G8" s="24" t="s">
        <v>563</v>
      </c>
      <c r="H8" s="25" t="s">
        <v>109</v>
      </c>
      <c r="I8" s="29"/>
      <c r="J8" s="29" t="s">
        <v>563</v>
      </c>
      <c r="K8" s="29" t="str">
        <f t="array" ref="K8">_xlfn.IFS(G8="memadai",1,G8="perlu peningkatan",2,G8="tidak memadai",3,G8="-","-")</f>
        <v>-</v>
      </c>
      <c r="L8" s="29">
        <f t="array" ref="L8">_xlfn.IFS(H8="sesuai dengan desain kontrol",1,H8="tidak sesuai dengan desain kontrol",2,H8="-","-")</f>
        <v>1</v>
      </c>
      <c r="M8" s="29" t="str">
        <f t="array" ref="M8">_xlfn.IFS(J8="efektif",1,J8="perlu peningkatan",2,J8="tidak efektif",3,J8="-","-")</f>
        <v>-</v>
      </c>
      <c r="N8" s="29" t="str">
        <f t="shared" ref="N8" si="0">_xlfn.CONCAT(K8,L8,M8)</f>
        <v>-1-</v>
      </c>
      <c r="O8" s="30" t="str">
        <f>_xlfn.IFS(N8="111","MEMADAI",N8="112","MEMADAI",N8="113","PERLU PENINGKATAN",N8="121","PERLU PENINGKATAN",N8="122","TIDAK MEMADAI",N8="123","TIDAK MEMADAI",N8="1-1","TIDAK MEMADAI",N8="1-2","TIDAK MEMADAI",N8="1-3","TIDAK MEMADAI",N8="211","MEMADAI",N8="212","PERLU PENINGKATAN",N8="213","TIDAK MEMADAI",N8="221","TIDAK MEMADAI",N8="222","TIDAK MEMADAI",N8="223","TIDAK MEMADAI",N8="2-1","TIDAK MEMADAI",N8="2-2","TIDAK MEMADAI",N8="2-3","TIDAK MEMADAI",N8="311","TIDAK MEMADAI",N8="312","TIDAK MEMADAI",N8="313","TIDAK MEMADAI",N8="321","TIDAK MEMADAI",N8="322","TIDAK MEMADAI",N8="323","TIDAK MEMADAI",N8="3-1","TIDAK MEMADAI",N8="3-2","TIDAK MEMADAI",N8="3-3","TIDAK MEMADAI",N8="--1","EVALUASI TIDAK LENGKAP",N8="--2","EVALUASI TIDAK LENGKAP",N8="--3","EVALUASI TIDAK LENGKAP",N8="-11","EVALUASI TIDAK LENGKAP",N8="-12","EVALUASI TIDAK LENGKAP",N8="-13","EVALUASI TIDAK LENGKAP",N8="-21","EVALUASI TIDAK LENGKAP",N8="-22","EVALUASI TIDAK LENGKAP",N8="-23","EVALUASI TIDAK LENGKAP",N8="1--","EVALUASI TIDAK LENGKAP",N8="2--","EVALUASI TIDAK LENGKAP",N8="3--","EVALUASI TIDAK LENGKAP",N8="11-","EVALUASI TIDAK LENGKAP",N8="12-","EVALUASI TIDAK LENGKAP",N8="21-","EVALUASI TIDAK LENGKAP",N8="22-","EVALUASI TIDAK LENGKAP",N8="-2-","EVALUASI TIDAK LENGKAP",N8="---","BELUM DIISI",N8="-1-","EVALUASI TIDAK LENGKAP")</f>
        <v>EVALUASI TIDAK LENGKAP</v>
      </c>
      <c r="P8" s="30"/>
      <c r="Q8" s="29"/>
    </row>
    <row r="9" spans="1:17" ht="102" x14ac:dyDescent="0.2">
      <c r="A9" s="20">
        <v>34</v>
      </c>
      <c r="B9" s="21" t="s">
        <v>621</v>
      </c>
      <c r="C9" s="33"/>
      <c r="D9" s="23"/>
      <c r="E9" s="23"/>
      <c r="F9" s="23"/>
      <c r="G9" s="24" t="s">
        <v>563</v>
      </c>
      <c r="H9" s="25" t="s">
        <v>563</v>
      </c>
      <c r="I9" s="29"/>
      <c r="J9" s="29" t="s">
        <v>563</v>
      </c>
      <c r="K9" s="29" t="str">
        <f t="array" ref="K9">_xlfn.IFS(G9="memadai",1,G9="perlu peningkatan",2,G9="tidak memadai",3,G9="-","-")</f>
        <v>-</v>
      </c>
      <c r="L9" s="29" t="str">
        <f t="array" ref="L9">_xlfn.IFS(H9="sesuai dengan desain kontrol",1,H9="tidak sesuai dengan desain kontrol",2,H9="-","-")</f>
        <v>-</v>
      </c>
      <c r="M9" s="29" t="str">
        <f t="array" ref="M9">_xlfn.IFS(J9="efektif",1,J9="perlu peningkatan",2,J9="tidak efektif",3,J9="-","-")</f>
        <v>-</v>
      </c>
      <c r="N9" s="29" t="str">
        <f t="shared" ref="N9:N47" si="1">_xlfn.CONCAT(K9,L9,M9)</f>
        <v>---</v>
      </c>
      <c r="O9" s="30" t="str">
        <f t="shared" ref="O9:O47" si="2">_xlfn.IFS(N9="111","MEMADAI",N9="112","MEMADAI",N9="113","PERLU PENINGKATAN",N9="121","PERLU PENINGKATAN",N9="122","TIDAK MEMADAI",N9="123","TIDAK MEMADAI",N9="1-1","TIDAK MEMADAI",N9="1-2","TIDAK MEMADAI",N9="1-3","TIDAK MEMADAI",N9="211","MEMADAI",N9="212","PERLU PENINGKATAN",N9="213","TIDAK MEMADAI",N9="221","TIDAK MEMADAI",N9="222","TIDAK MEMADAI",N9="223","TIDAK MEMADAI",N9="2-1","TIDAK MEMADAI",N9="2-2","TIDAK MEMADAI",N9="2-3","TIDAK MEMADAI",N9="311","TIDAK MEMADAI",N9="312","TIDAK MEMADAI",N9="313","TIDAK MEMADAI",N9="321","TIDAK MEMADAI",N9="322","TIDAK MEMADAI",N9="323","TIDAK MEMADAI",N9="3-1","TIDAK MEMADAI",N9="3-2","TIDAK MEMADAI",N9="3-3","TIDAK MEMADAI",N9="--1","EVALUASI TIDAK LENGKAP",N9="--2","EVALUASI TIDAK LENGKAP",N9="--3","EVALUASI TIDAK LENGKAP",N9="-11","EVALUASI TIDAK LENGKAP",N9="-12","EVALUASI TIDAK LENGKAP",N9="-13","EVALUASI TIDAK LENGKAP",N9="-21","EVALUASI TIDAK LENGKAP",N9="-22","EVALUASI TIDAK LENGKAP",N9="-23","EVALUASI TIDAK LENGKAP",N9="1--","EVALUASI TIDAK LENGKAP",N9="2--","EVALUASI TIDAK LENGKAP",N9="3--","EVALUASI TIDAK LENGKAP",N9="11-","EVALUASI TIDAK LENGKAP",N9="12-","EVALUASI TIDAK LENGKAP",N9="21-","EVALUASI TIDAK LENGKAP",N9="22-","EVALUASI TIDAK LENGKAP",N9="-2-","EVALUASI TIDAK LENGKAP",N9="---","BELUM DIISI",N9="-1-","EVALUASI TIDAK LENGKAP")</f>
        <v>BELUM DIISI</v>
      </c>
      <c r="P9" s="30"/>
      <c r="Q9" s="29"/>
    </row>
    <row r="10" spans="1:17" ht="187" x14ac:dyDescent="0.2">
      <c r="A10" s="20">
        <v>35</v>
      </c>
      <c r="B10" s="21" t="s">
        <v>622</v>
      </c>
      <c r="C10" s="33"/>
      <c r="D10" s="23"/>
      <c r="E10" s="23"/>
      <c r="F10" s="23"/>
      <c r="G10" s="24" t="s">
        <v>563</v>
      </c>
      <c r="H10" s="25" t="s">
        <v>563</v>
      </c>
      <c r="I10" s="29"/>
      <c r="J10" s="29" t="s">
        <v>563</v>
      </c>
      <c r="K10" s="29" t="str">
        <f t="array" ref="K10">_xlfn.IFS(G10="memadai",1,G10="perlu peningkatan",2,G10="tidak memadai",3,G10="-","-")</f>
        <v>-</v>
      </c>
      <c r="L10" s="29" t="str">
        <f t="array" ref="L10">_xlfn.IFS(H10="sesuai dengan desain kontrol",1,H10="tidak sesuai dengan desain kontrol",2,H10="-","-")</f>
        <v>-</v>
      </c>
      <c r="M10" s="29" t="str">
        <f t="array" ref="M10">_xlfn.IFS(J10="efektif",1,J10="perlu peningkatan",2,J10="tidak efektif",3,J10="-","-")</f>
        <v>-</v>
      </c>
      <c r="N10" s="29" t="str">
        <f t="shared" si="1"/>
        <v>---</v>
      </c>
      <c r="O10" s="30" t="str">
        <f t="shared" si="2"/>
        <v>BELUM DIISI</v>
      </c>
      <c r="P10" s="30"/>
      <c r="Q10" s="29"/>
    </row>
    <row r="11" spans="1:17" ht="119" x14ac:dyDescent="0.2">
      <c r="A11" s="20">
        <v>36</v>
      </c>
      <c r="B11" s="21" t="s">
        <v>623</v>
      </c>
      <c r="C11" s="33"/>
      <c r="D11" s="23"/>
      <c r="E11" s="23"/>
      <c r="F11" s="23"/>
      <c r="G11" s="24" t="s">
        <v>563</v>
      </c>
      <c r="H11" s="25" t="s">
        <v>563</v>
      </c>
      <c r="I11" s="29"/>
      <c r="J11" s="29" t="s">
        <v>563</v>
      </c>
      <c r="K11" s="29" t="str">
        <f t="array" ref="K11">_xlfn.IFS(G11="memadai",1,G11="perlu peningkatan",2,G11="tidak memadai",3,G11="-","-")</f>
        <v>-</v>
      </c>
      <c r="L11" s="29" t="str">
        <f t="array" ref="L11">_xlfn.IFS(H11="sesuai dengan desain kontrol",1,H11="tidak sesuai dengan desain kontrol",2,H11="-","-")</f>
        <v>-</v>
      </c>
      <c r="M11" s="29" t="str">
        <f t="array" ref="M11">_xlfn.IFS(J11="efektif",1,J11="perlu peningkatan",2,J11="tidak efektif",3,J11="-","-")</f>
        <v>-</v>
      </c>
      <c r="N11" s="29" t="str">
        <f t="shared" si="1"/>
        <v>---</v>
      </c>
      <c r="O11" s="30" t="str">
        <f t="shared" si="2"/>
        <v>BELUM DIISI</v>
      </c>
      <c r="P11" s="30"/>
      <c r="Q11" s="29"/>
    </row>
    <row r="12" spans="1:17" ht="51" x14ac:dyDescent="0.2">
      <c r="A12" s="18" t="s">
        <v>539</v>
      </c>
      <c r="B12" s="18"/>
      <c r="C12" s="32"/>
      <c r="D12" s="32"/>
      <c r="E12" s="32"/>
      <c r="F12" s="32"/>
      <c r="G12" s="32"/>
      <c r="H12" s="32"/>
      <c r="I12" s="32"/>
      <c r="J12" s="32"/>
      <c r="K12" s="32"/>
      <c r="L12" s="32"/>
      <c r="M12" s="32"/>
      <c r="N12" s="32"/>
      <c r="O12" s="32"/>
      <c r="P12" s="32"/>
      <c r="Q12" s="32"/>
    </row>
    <row r="13" spans="1:17" ht="340" x14ac:dyDescent="0.2">
      <c r="A13" s="20">
        <v>37</v>
      </c>
      <c r="B13" s="21" t="s">
        <v>624</v>
      </c>
      <c r="C13" s="33" t="s">
        <v>625</v>
      </c>
      <c r="D13" s="23"/>
      <c r="E13" s="23"/>
      <c r="F13" s="23"/>
      <c r="G13" s="24" t="s">
        <v>563</v>
      </c>
      <c r="H13" s="25" t="s">
        <v>563</v>
      </c>
      <c r="I13" s="29"/>
      <c r="J13" s="29" t="s">
        <v>563</v>
      </c>
      <c r="K13" s="29" t="str">
        <f t="array" ref="K13">_xlfn.IFS(G13="memadai",1,G13="perlu peningkatan",2,G13="tidak memadai",3,G13="-","-")</f>
        <v>-</v>
      </c>
      <c r="L13" s="29" t="str">
        <f t="array" ref="L13">_xlfn.IFS(H13="sesuai dengan desain kontrol",1,H13="tidak sesuai dengan desain kontrol",2,H13="-","-")</f>
        <v>-</v>
      </c>
      <c r="M13" s="29" t="str">
        <f t="array" ref="M13">_xlfn.IFS(J13="efektif",1,J13="perlu peningkatan",2,J13="tidak efektif",3,J13="-","-")</f>
        <v>-</v>
      </c>
      <c r="N13" s="29" t="str">
        <f t="shared" si="1"/>
        <v>---</v>
      </c>
      <c r="O13" s="30" t="str">
        <f t="shared" si="2"/>
        <v>BELUM DIISI</v>
      </c>
      <c r="P13" s="30"/>
      <c r="Q13" s="29"/>
    </row>
    <row r="14" spans="1:17" ht="340" x14ac:dyDescent="0.2">
      <c r="A14" s="20">
        <v>38</v>
      </c>
      <c r="B14" s="21" t="s">
        <v>626</v>
      </c>
      <c r="C14" s="33"/>
      <c r="D14" s="23"/>
      <c r="E14" s="23"/>
      <c r="F14" s="23"/>
      <c r="G14" s="24" t="s">
        <v>563</v>
      </c>
      <c r="H14" s="25" t="s">
        <v>563</v>
      </c>
      <c r="I14" s="29"/>
      <c r="J14" s="29" t="s">
        <v>563</v>
      </c>
      <c r="K14" s="29" t="str">
        <f t="array" ref="K14">_xlfn.IFS(G14="memadai",1,G14="perlu peningkatan",2,G14="tidak memadai",3,G14="-","-")</f>
        <v>-</v>
      </c>
      <c r="L14" s="29" t="str">
        <f t="array" ref="L14">_xlfn.IFS(H14="sesuai dengan desain kontrol",1,H14="tidak sesuai dengan desain kontrol",2,H14="-","-")</f>
        <v>-</v>
      </c>
      <c r="M14" s="29" t="str">
        <f t="array" ref="M14">_xlfn.IFS(J14="efektif",1,J14="perlu peningkatan",2,J14="tidak efektif",3,J14="-","-")</f>
        <v>-</v>
      </c>
      <c r="N14" s="29" t="str">
        <f t="shared" si="1"/>
        <v>---</v>
      </c>
      <c r="O14" s="30" t="str">
        <f t="shared" si="2"/>
        <v>BELUM DIISI</v>
      </c>
      <c r="P14" s="30"/>
      <c r="Q14" s="29"/>
    </row>
    <row r="15" spans="1:17" ht="153" x14ac:dyDescent="0.2">
      <c r="A15" s="20">
        <v>39</v>
      </c>
      <c r="B15" s="21" t="s">
        <v>627</v>
      </c>
      <c r="C15" s="33"/>
      <c r="D15" s="23"/>
      <c r="E15" s="23"/>
      <c r="F15" s="23"/>
      <c r="G15" s="24" t="s">
        <v>563</v>
      </c>
      <c r="H15" s="25" t="s">
        <v>563</v>
      </c>
      <c r="I15" s="29"/>
      <c r="J15" s="29" t="s">
        <v>563</v>
      </c>
      <c r="K15" s="29" t="str">
        <f t="array" ref="K15">_xlfn.IFS(G15="memadai",1,G15="perlu peningkatan",2,G15="tidak memadai",3,G15="-","-")</f>
        <v>-</v>
      </c>
      <c r="L15" s="29" t="str">
        <f t="array" ref="L15">_xlfn.IFS(H15="sesuai dengan desain kontrol",1,H15="tidak sesuai dengan desain kontrol",2,H15="-","-")</f>
        <v>-</v>
      </c>
      <c r="M15" s="29" t="str">
        <f t="array" ref="M15">_xlfn.IFS(J15="efektif",1,J15="perlu peningkatan",2,J15="tidak efektif",3,J15="-","-")</f>
        <v>-</v>
      </c>
      <c r="N15" s="29" t="str">
        <f t="shared" si="1"/>
        <v>---</v>
      </c>
      <c r="O15" s="30" t="str">
        <f t="shared" si="2"/>
        <v>BELUM DIISI</v>
      </c>
      <c r="P15" s="30"/>
      <c r="Q15" s="29"/>
    </row>
    <row r="16" spans="1:17" ht="255" x14ac:dyDescent="0.2">
      <c r="A16" s="20">
        <v>40</v>
      </c>
      <c r="B16" s="21" t="s">
        <v>628</v>
      </c>
      <c r="C16" s="33"/>
      <c r="D16" s="23"/>
      <c r="E16" s="23"/>
      <c r="F16" s="23"/>
      <c r="G16" s="24" t="s">
        <v>563</v>
      </c>
      <c r="H16" s="25" t="s">
        <v>563</v>
      </c>
      <c r="I16" s="29"/>
      <c r="J16" s="29" t="s">
        <v>563</v>
      </c>
      <c r="K16" s="29" t="str">
        <f t="array" ref="K16">_xlfn.IFS(G16="memadai",1,G16="perlu peningkatan",2,G16="tidak memadai",3,G16="-","-")</f>
        <v>-</v>
      </c>
      <c r="L16" s="29" t="str">
        <f t="array" ref="L16">_xlfn.IFS(H16="sesuai dengan desain kontrol",1,H16="tidak sesuai dengan desain kontrol",2,H16="-","-")</f>
        <v>-</v>
      </c>
      <c r="M16" s="29" t="str">
        <f t="array" ref="M16">_xlfn.IFS(J16="efektif",1,J16="perlu peningkatan",2,J16="tidak efektif",3,J16="-","-")</f>
        <v>-</v>
      </c>
      <c r="N16" s="29" t="str">
        <f t="shared" si="1"/>
        <v>---</v>
      </c>
      <c r="O16" s="30" t="str">
        <f t="shared" si="2"/>
        <v>BELUM DIISI</v>
      </c>
      <c r="P16" s="30"/>
      <c r="Q16" s="29"/>
    </row>
    <row r="17" spans="1:17" ht="119" x14ac:dyDescent="0.2">
      <c r="A17" s="20">
        <v>41</v>
      </c>
      <c r="B17" s="21" t="s">
        <v>629</v>
      </c>
      <c r="C17" s="33"/>
      <c r="D17" s="23"/>
      <c r="E17" s="23"/>
      <c r="F17" s="23"/>
      <c r="G17" s="24" t="s">
        <v>563</v>
      </c>
      <c r="H17" s="25" t="s">
        <v>563</v>
      </c>
      <c r="I17" s="29"/>
      <c r="J17" s="29" t="s">
        <v>563</v>
      </c>
      <c r="K17" s="29" t="str">
        <f t="array" ref="K17">_xlfn.IFS(G17="memadai",1,G17="perlu peningkatan",2,G17="tidak memadai",3,G17="-","-")</f>
        <v>-</v>
      </c>
      <c r="L17" s="29" t="str">
        <f t="array" ref="L17">_xlfn.IFS(H17="sesuai dengan desain kontrol",1,H17="tidak sesuai dengan desain kontrol",2,H17="-","-")</f>
        <v>-</v>
      </c>
      <c r="M17" s="29" t="str">
        <f t="array" ref="M17">_xlfn.IFS(J17="efektif",1,J17="perlu peningkatan",2,J17="tidak efektif",3,J17="-","-")</f>
        <v>-</v>
      </c>
      <c r="N17" s="29" t="str">
        <f t="shared" si="1"/>
        <v>---</v>
      </c>
      <c r="O17" s="30" t="str">
        <f t="shared" si="2"/>
        <v>BELUM DIISI</v>
      </c>
      <c r="P17" s="30"/>
      <c r="Q17" s="29"/>
    </row>
    <row r="18" spans="1:17" ht="255" x14ac:dyDescent="0.2">
      <c r="A18" s="20">
        <v>42</v>
      </c>
      <c r="B18" s="21" t="s">
        <v>630</v>
      </c>
      <c r="C18" s="33"/>
      <c r="D18" s="23"/>
      <c r="E18" s="23"/>
      <c r="F18" s="23"/>
      <c r="G18" s="24" t="s">
        <v>563</v>
      </c>
      <c r="H18" s="25" t="s">
        <v>563</v>
      </c>
      <c r="I18" s="29"/>
      <c r="J18" s="29" t="s">
        <v>563</v>
      </c>
      <c r="K18" s="29" t="str">
        <f t="array" ref="K18">_xlfn.IFS(G18="memadai",1,G18="perlu peningkatan",2,G18="tidak memadai",3,G18="-","-")</f>
        <v>-</v>
      </c>
      <c r="L18" s="29" t="str">
        <f t="array" ref="L18">_xlfn.IFS(H18="sesuai dengan desain kontrol",1,H18="tidak sesuai dengan desain kontrol",2,H18="-","-")</f>
        <v>-</v>
      </c>
      <c r="M18" s="29" t="str">
        <f t="array" ref="M18">_xlfn.IFS(J18="efektif",1,J18="perlu peningkatan",2,J18="tidak efektif",3,J18="-","-")</f>
        <v>-</v>
      </c>
      <c r="N18" s="29" t="str">
        <f t="shared" si="1"/>
        <v>---</v>
      </c>
      <c r="O18" s="30" t="str">
        <f t="shared" si="2"/>
        <v>BELUM DIISI</v>
      </c>
      <c r="P18" s="30"/>
      <c r="Q18" s="29"/>
    </row>
    <row r="19" spans="1:17" ht="85" x14ac:dyDescent="0.2">
      <c r="A19" s="20">
        <v>43</v>
      </c>
      <c r="B19" s="21" t="s">
        <v>631</v>
      </c>
      <c r="C19" s="33"/>
      <c r="D19" s="23"/>
      <c r="E19" s="23"/>
      <c r="F19" s="23"/>
      <c r="G19" s="24" t="s">
        <v>563</v>
      </c>
      <c r="H19" s="25" t="s">
        <v>563</v>
      </c>
      <c r="I19" s="29"/>
      <c r="J19" s="29" t="s">
        <v>563</v>
      </c>
      <c r="K19" s="29" t="str">
        <f t="array" ref="K19">_xlfn.IFS(G19="memadai",1,G19="perlu peningkatan",2,G19="tidak memadai",3,G19="-","-")</f>
        <v>-</v>
      </c>
      <c r="L19" s="29" t="str">
        <f t="array" ref="L19">_xlfn.IFS(H19="sesuai dengan desain kontrol",1,H19="tidak sesuai dengan desain kontrol",2,H19="-","-")</f>
        <v>-</v>
      </c>
      <c r="M19" s="29" t="str">
        <f t="array" ref="M19">_xlfn.IFS(J19="efektif",1,J19="perlu peningkatan",2,J19="tidak efektif",3,J19="-","-")</f>
        <v>-</v>
      </c>
      <c r="N19" s="29" t="str">
        <f t="shared" si="1"/>
        <v>---</v>
      </c>
      <c r="O19" s="30" t="str">
        <f t="shared" si="2"/>
        <v>BELUM DIISI</v>
      </c>
      <c r="P19" s="30"/>
      <c r="Q19" s="29"/>
    </row>
    <row r="20" spans="1:17" ht="119" x14ac:dyDescent="0.2">
      <c r="A20" s="20">
        <v>44</v>
      </c>
      <c r="B20" s="21" t="s">
        <v>632</v>
      </c>
      <c r="C20" s="33"/>
      <c r="D20" s="23"/>
      <c r="E20" s="23"/>
      <c r="F20" s="23"/>
      <c r="G20" s="24" t="s">
        <v>563</v>
      </c>
      <c r="H20" s="25" t="s">
        <v>563</v>
      </c>
      <c r="I20" s="29"/>
      <c r="J20" s="29" t="s">
        <v>563</v>
      </c>
      <c r="K20" s="29" t="str">
        <f t="array" ref="K20">_xlfn.IFS(G20="memadai",1,G20="perlu peningkatan",2,G20="tidak memadai",3,G20="-","-")</f>
        <v>-</v>
      </c>
      <c r="L20" s="29" t="str">
        <f t="array" ref="L20">_xlfn.IFS(H20="sesuai dengan desain kontrol",1,H20="tidak sesuai dengan desain kontrol",2,H20="-","-")</f>
        <v>-</v>
      </c>
      <c r="M20" s="29" t="str">
        <f t="array" ref="M20">_xlfn.IFS(J20="efektif",1,J20="perlu peningkatan",2,J20="tidak efektif",3,J20="-","-")</f>
        <v>-</v>
      </c>
      <c r="N20" s="29" t="str">
        <f t="shared" si="1"/>
        <v>---</v>
      </c>
      <c r="O20" s="30" t="str">
        <f t="shared" si="2"/>
        <v>BELUM DIISI</v>
      </c>
      <c r="P20" s="30"/>
      <c r="Q20" s="29"/>
    </row>
    <row r="21" spans="1:17" ht="153" x14ac:dyDescent="0.2">
      <c r="A21" s="20">
        <v>45</v>
      </c>
      <c r="B21" s="21" t="s">
        <v>633</v>
      </c>
      <c r="C21" s="33"/>
      <c r="D21" s="23"/>
      <c r="E21" s="23"/>
      <c r="F21" s="23"/>
      <c r="G21" s="24" t="s">
        <v>563</v>
      </c>
      <c r="H21" s="25" t="s">
        <v>563</v>
      </c>
      <c r="I21" s="29"/>
      <c r="J21" s="29" t="s">
        <v>563</v>
      </c>
      <c r="K21" s="29" t="str">
        <f t="array" ref="K21">_xlfn.IFS(G21="memadai",1,G21="perlu peningkatan",2,G21="tidak memadai",3,G21="-","-")</f>
        <v>-</v>
      </c>
      <c r="L21" s="29" t="str">
        <f t="array" ref="L21">_xlfn.IFS(H21="sesuai dengan desain kontrol",1,H21="tidak sesuai dengan desain kontrol",2,H21="-","-")</f>
        <v>-</v>
      </c>
      <c r="M21" s="29" t="str">
        <f t="array" ref="M21">_xlfn.IFS(J21="efektif",1,J21="perlu peningkatan",2,J21="tidak efektif",3,J21="-","-")</f>
        <v>-</v>
      </c>
      <c r="N21" s="29" t="str">
        <f t="shared" si="1"/>
        <v>---</v>
      </c>
      <c r="O21" s="30" t="str">
        <f t="shared" si="2"/>
        <v>BELUM DIISI</v>
      </c>
      <c r="P21" s="30"/>
      <c r="Q21" s="29"/>
    </row>
    <row r="22" spans="1:17" ht="136" x14ac:dyDescent="0.2">
      <c r="A22" s="20">
        <v>46</v>
      </c>
      <c r="B22" s="21" t="s">
        <v>634</v>
      </c>
      <c r="C22" s="33"/>
      <c r="D22" s="23"/>
      <c r="E22" s="23"/>
      <c r="F22" s="23"/>
      <c r="G22" s="24" t="s">
        <v>563</v>
      </c>
      <c r="H22" s="25" t="s">
        <v>563</v>
      </c>
      <c r="I22" s="29"/>
      <c r="J22" s="29" t="s">
        <v>563</v>
      </c>
      <c r="K22" s="29" t="str">
        <f t="array" ref="K22">_xlfn.IFS(G22="memadai",1,G22="perlu peningkatan",2,G22="tidak memadai",3,G22="-","-")</f>
        <v>-</v>
      </c>
      <c r="L22" s="29" t="str">
        <f t="array" ref="L22">_xlfn.IFS(H22="sesuai dengan desain kontrol",1,H22="tidak sesuai dengan desain kontrol",2,H22="-","-")</f>
        <v>-</v>
      </c>
      <c r="M22" s="29" t="str">
        <f t="array" ref="M22">_xlfn.IFS(J22="efektif",1,J22="perlu peningkatan",2,J22="tidak efektif",3,J22="-","-")</f>
        <v>-</v>
      </c>
      <c r="N22" s="29" t="str">
        <f t="shared" si="1"/>
        <v>---</v>
      </c>
      <c r="O22" s="30" t="str">
        <f t="shared" si="2"/>
        <v>BELUM DIISI</v>
      </c>
      <c r="P22" s="30"/>
      <c r="Q22" s="29"/>
    </row>
    <row r="23" spans="1:17" ht="136" x14ac:dyDescent="0.2">
      <c r="A23" s="20">
        <v>47</v>
      </c>
      <c r="B23" s="21" t="s">
        <v>635</v>
      </c>
      <c r="C23" s="33"/>
      <c r="D23" s="23"/>
      <c r="E23" s="23"/>
      <c r="F23" s="23"/>
      <c r="G23" s="24" t="s">
        <v>563</v>
      </c>
      <c r="H23" s="25" t="s">
        <v>563</v>
      </c>
      <c r="I23" s="29"/>
      <c r="J23" s="29" t="s">
        <v>563</v>
      </c>
      <c r="K23" s="29" t="str">
        <f t="array" ref="K23">_xlfn.IFS(G23="memadai",1,G23="perlu peningkatan",2,G23="tidak memadai",3,G23="-","-")</f>
        <v>-</v>
      </c>
      <c r="L23" s="29" t="str">
        <f t="array" ref="L23">_xlfn.IFS(H23="sesuai dengan desain kontrol",1,H23="tidak sesuai dengan desain kontrol",2,H23="-","-")</f>
        <v>-</v>
      </c>
      <c r="M23" s="29" t="str">
        <f t="array" ref="M23">_xlfn.IFS(J23="efektif",1,J23="perlu peningkatan",2,J23="tidak efektif",3,J23="-","-")</f>
        <v>-</v>
      </c>
      <c r="N23" s="29" t="str">
        <f t="shared" si="1"/>
        <v>---</v>
      </c>
      <c r="O23" s="30" t="str">
        <f t="shared" si="2"/>
        <v>BELUM DIISI</v>
      </c>
      <c r="P23" s="30"/>
      <c r="Q23" s="29"/>
    </row>
    <row r="24" spans="1:17" ht="187" x14ac:dyDescent="0.2">
      <c r="A24" s="20">
        <v>48</v>
      </c>
      <c r="B24" s="21" t="s">
        <v>636</v>
      </c>
      <c r="C24" s="33"/>
      <c r="D24" s="23"/>
      <c r="E24" s="23"/>
      <c r="F24" s="23"/>
      <c r="G24" s="24" t="s">
        <v>563</v>
      </c>
      <c r="H24" s="25" t="s">
        <v>563</v>
      </c>
      <c r="I24" s="29"/>
      <c r="J24" s="29" t="s">
        <v>563</v>
      </c>
      <c r="K24" s="29" t="str">
        <f t="array" ref="K24">_xlfn.IFS(G24="memadai",1,G24="perlu peningkatan",2,G24="tidak memadai",3,G24="-","-")</f>
        <v>-</v>
      </c>
      <c r="L24" s="29" t="str">
        <f t="array" ref="L24">_xlfn.IFS(H24="sesuai dengan desain kontrol",1,H24="tidak sesuai dengan desain kontrol",2,H24="-","-")</f>
        <v>-</v>
      </c>
      <c r="M24" s="29" t="str">
        <f t="array" ref="M24">_xlfn.IFS(J24="efektif",1,J24="perlu peningkatan",2,J24="tidak efektif",3,J24="-","-")</f>
        <v>-</v>
      </c>
      <c r="N24" s="29" t="str">
        <f t="shared" si="1"/>
        <v>---</v>
      </c>
      <c r="O24" s="30" t="str">
        <f t="shared" si="2"/>
        <v>BELUM DIISI</v>
      </c>
      <c r="P24" s="30"/>
      <c r="Q24" s="29"/>
    </row>
    <row r="25" spans="1:17" ht="255" x14ac:dyDescent="0.2">
      <c r="A25" s="20">
        <v>49</v>
      </c>
      <c r="B25" s="21" t="s">
        <v>637</v>
      </c>
      <c r="C25" s="33"/>
      <c r="D25" s="23"/>
      <c r="E25" s="23"/>
      <c r="F25" s="23"/>
      <c r="G25" s="24" t="s">
        <v>563</v>
      </c>
      <c r="H25" s="25" t="s">
        <v>563</v>
      </c>
      <c r="I25" s="29"/>
      <c r="J25" s="29" t="s">
        <v>563</v>
      </c>
      <c r="K25" s="29" t="str">
        <f t="array" ref="K25">_xlfn.IFS(G25="memadai",1,G25="perlu peningkatan",2,G25="tidak memadai",3,G25="-","-")</f>
        <v>-</v>
      </c>
      <c r="L25" s="29" t="str">
        <f t="array" ref="L25">_xlfn.IFS(H25="sesuai dengan desain kontrol",1,H25="tidak sesuai dengan desain kontrol",2,H25="-","-")</f>
        <v>-</v>
      </c>
      <c r="M25" s="29" t="str">
        <f t="array" ref="M25">_xlfn.IFS(J25="efektif",1,J25="perlu peningkatan",2,J25="tidak efektif",3,J25="-","-")</f>
        <v>-</v>
      </c>
      <c r="N25" s="29" t="str">
        <f t="shared" si="1"/>
        <v>---</v>
      </c>
      <c r="O25" s="30" t="str">
        <f t="shared" si="2"/>
        <v>BELUM DIISI</v>
      </c>
      <c r="P25" s="30"/>
      <c r="Q25" s="29"/>
    </row>
    <row r="26" spans="1:17" ht="238" x14ac:dyDescent="0.2">
      <c r="A26" s="20">
        <v>50</v>
      </c>
      <c r="B26" s="21" t="s">
        <v>638</v>
      </c>
      <c r="C26" s="33"/>
      <c r="D26" s="23"/>
      <c r="E26" s="23"/>
      <c r="F26" s="23"/>
      <c r="G26" s="24" t="s">
        <v>563</v>
      </c>
      <c r="H26" s="25" t="s">
        <v>563</v>
      </c>
      <c r="I26" s="29"/>
      <c r="J26" s="29" t="s">
        <v>563</v>
      </c>
      <c r="K26" s="29" t="str">
        <f t="array" ref="K26">_xlfn.IFS(G26="memadai",1,G26="perlu peningkatan",2,G26="tidak memadai",3,G26="-","-")</f>
        <v>-</v>
      </c>
      <c r="L26" s="29" t="str">
        <f t="array" ref="L26">_xlfn.IFS(H26="sesuai dengan desain kontrol",1,H26="tidak sesuai dengan desain kontrol",2,H26="-","-")</f>
        <v>-</v>
      </c>
      <c r="M26" s="29" t="str">
        <f t="array" ref="M26">_xlfn.IFS(J26="efektif",1,J26="perlu peningkatan",2,J26="tidak efektif",3,J26="-","-")</f>
        <v>-</v>
      </c>
      <c r="N26" s="29" t="str">
        <f t="shared" si="1"/>
        <v>---</v>
      </c>
      <c r="O26" s="30" t="str">
        <f t="shared" si="2"/>
        <v>BELUM DIISI</v>
      </c>
      <c r="P26" s="30"/>
      <c r="Q26" s="29"/>
    </row>
    <row r="27" spans="1:17" ht="85" x14ac:dyDescent="0.2">
      <c r="A27" s="18" t="s">
        <v>540</v>
      </c>
      <c r="B27" s="18"/>
      <c r="C27" s="32"/>
      <c r="D27" s="32"/>
      <c r="E27" s="32"/>
      <c r="F27" s="32"/>
      <c r="G27" s="32"/>
      <c r="H27" s="32"/>
      <c r="I27" s="32"/>
      <c r="J27" s="32"/>
      <c r="K27" s="32"/>
      <c r="L27" s="32"/>
      <c r="M27" s="32"/>
      <c r="N27" s="32"/>
      <c r="O27" s="32"/>
      <c r="P27" s="32"/>
      <c r="Q27" s="32"/>
    </row>
    <row r="28" spans="1:17" ht="204" x14ac:dyDescent="0.2">
      <c r="A28" s="20">
        <v>51</v>
      </c>
      <c r="B28" s="21" t="s">
        <v>639</v>
      </c>
      <c r="C28" s="33" t="s">
        <v>640</v>
      </c>
      <c r="D28" s="23"/>
      <c r="E28" s="23"/>
      <c r="F28" s="23"/>
      <c r="G28" s="24" t="s">
        <v>563</v>
      </c>
      <c r="H28" s="25" t="s">
        <v>563</v>
      </c>
      <c r="I28" s="29"/>
      <c r="J28" s="29" t="s">
        <v>563</v>
      </c>
      <c r="K28" s="29" t="str">
        <f t="array" ref="K28">_xlfn.IFS(G28="memadai",1,G28="perlu peningkatan",2,G28="tidak memadai",3,G28="-","-")</f>
        <v>-</v>
      </c>
      <c r="L28" s="29" t="str">
        <f t="array" ref="L28">_xlfn.IFS(H28="sesuai dengan desain kontrol",1,H28="tidak sesuai dengan desain kontrol",2,H28="-","-")</f>
        <v>-</v>
      </c>
      <c r="M28" s="29" t="str">
        <f t="array" ref="M28">_xlfn.IFS(J28="efektif",1,J28="perlu peningkatan",2,J28="tidak efektif",3,J28="-","-")</f>
        <v>-</v>
      </c>
      <c r="N28" s="29" t="str">
        <f t="shared" si="1"/>
        <v>---</v>
      </c>
      <c r="O28" s="30" t="str">
        <f t="shared" si="2"/>
        <v>BELUM DIISI</v>
      </c>
      <c r="P28" s="30"/>
      <c r="Q28" s="29"/>
    </row>
    <row r="29" spans="1:17" ht="119" x14ac:dyDescent="0.2">
      <c r="A29" s="20">
        <v>52</v>
      </c>
      <c r="B29" s="21" t="s">
        <v>641</v>
      </c>
      <c r="C29" s="33"/>
      <c r="D29" s="23"/>
      <c r="E29" s="23"/>
      <c r="F29" s="23"/>
      <c r="G29" s="24" t="s">
        <v>563</v>
      </c>
      <c r="H29" s="25" t="s">
        <v>563</v>
      </c>
      <c r="I29" s="29"/>
      <c r="J29" s="29" t="s">
        <v>563</v>
      </c>
      <c r="K29" s="29" t="str">
        <f t="array" ref="K29">_xlfn.IFS(G29="memadai",1,G29="perlu peningkatan",2,G29="tidak memadai",3,G29="-","-")</f>
        <v>-</v>
      </c>
      <c r="L29" s="29" t="str">
        <f t="array" ref="L29">_xlfn.IFS(H29="sesuai dengan desain kontrol",1,H29="tidak sesuai dengan desain kontrol",2,H29="-","-")</f>
        <v>-</v>
      </c>
      <c r="M29" s="29" t="str">
        <f t="array" ref="M29">_xlfn.IFS(J29="efektif",1,J29="perlu peningkatan",2,J29="tidak efektif",3,J29="-","-")</f>
        <v>-</v>
      </c>
      <c r="N29" s="29" t="str">
        <f t="shared" si="1"/>
        <v>---</v>
      </c>
      <c r="O29" s="30" t="str">
        <f t="shared" si="2"/>
        <v>BELUM DIISI</v>
      </c>
      <c r="P29" s="30"/>
      <c r="Q29" s="29"/>
    </row>
    <row r="30" spans="1:17" ht="119" x14ac:dyDescent="0.2">
      <c r="A30" s="20">
        <v>53</v>
      </c>
      <c r="B30" s="21" t="s">
        <v>642</v>
      </c>
      <c r="C30" s="33"/>
      <c r="D30" s="23"/>
      <c r="E30" s="23"/>
      <c r="F30" s="23"/>
      <c r="G30" s="24" t="s">
        <v>563</v>
      </c>
      <c r="H30" s="25" t="s">
        <v>563</v>
      </c>
      <c r="I30" s="29"/>
      <c r="J30" s="29" t="s">
        <v>563</v>
      </c>
      <c r="K30" s="29" t="str">
        <f t="array" ref="K30">_xlfn.IFS(G30="memadai",1,G30="perlu peningkatan",2,G30="tidak memadai",3,G30="-","-")</f>
        <v>-</v>
      </c>
      <c r="L30" s="29" t="str">
        <f t="array" ref="L30">_xlfn.IFS(H30="sesuai dengan desain kontrol",1,H30="tidak sesuai dengan desain kontrol",2,H30="-","-")</f>
        <v>-</v>
      </c>
      <c r="M30" s="29" t="str">
        <f t="array" ref="M30">_xlfn.IFS(J30="efektif",1,J30="perlu peningkatan",2,J30="tidak efektif",3,J30="-","-")</f>
        <v>-</v>
      </c>
      <c r="N30" s="29" t="str">
        <f t="shared" si="1"/>
        <v>---</v>
      </c>
      <c r="O30" s="30" t="str">
        <f t="shared" si="2"/>
        <v>BELUM DIISI</v>
      </c>
      <c r="P30" s="30"/>
      <c r="Q30" s="29"/>
    </row>
    <row r="31" spans="1:17" ht="153" x14ac:dyDescent="0.2">
      <c r="A31" s="20">
        <v>54</v>
      </c>
      <c r="B31" s="21" t="s">
        <v>643</v>
      </c>
      <c r="C31" s="33"/>
      <c r="D31" s="23"/>
      <c r="E31" s="23"/>
      <c r="F31" s="23"/>
      <c r="G31" s="24" t="s">
        <v>563</v>
      </c>
      <c r="H31" s="25" t="s">
        <v>563</v>
      </c>
      <c r="I31" s="29"/>
      <c r="J31" s="29" t="s">
        <v>563</v>
      </c>
      <c r="K31" s="29" t="str">
        <f t="array" ref="K31">_xlfn.IFS(G31="memadai",1,G31="perlu peningkatan",2,G31="tidak memadai",3,G31="-","-")</f>
        <v>-</v>
      </c>
      <c r="L31" s="29" t="str">
        <f t="array" ref="L31">_xlfn.IFS(H31="sesuai dengan desain kontrol",1,H31="tidak sesuai dengan desain kontrol",2,H31="-","-")</f>
        <v>-</v>
      </c>
      <c r="M31" s="29" t="str">
        <f t="array" ref="M31">_xlfn.IFS(J31="efektif",1,J31="perlu peningkatan",2,J31="tidak efektif",3,J31="-","-")</f>
        <v>-</v>
      </c>
      <c r="N31" s="29" t="str">
        <f t="shared" si="1"/>
        <v>---</v>
      </c>
      <c r="O31" s="30" t="str">
        <f t="shared" si="2"/>
        <v>BELUM DIISI</v>
      </c>
      <c r="P31" s="30"/>
      <c r="Q31" s="29"/>
    </row>
    <row r="32" spans="1:17" ht="170" x14ac:dyDescent="0.2">
      <c r="A32" s="20">
        <v>55</v>
      </c>
      <c r="B32" s="21" t="s">
        <v>644</v>
      </c>
      <c r="C32" s="33"/>
      <c r="D32" s="23"/>
      <c r="E32" s="23"/>
      <c r="F32" s="23"/>
      <c r="G32" s="24" t="s">
        <v>563</v>
      </c>
      <c r="H32" s="25" t="s">
        <v>563</v>
      </c>
      <c r="I32" s="29"/>
      <c r="J32" s="29" t="s">
        <v>563</v>
      </c>
      <c r="K32" s="29" t="str">
        <f t="array" ref="K32">_xlfn.IFS(G32="memadai",1,G32="perlu peningkatan",2,G32="tidak memadai",3,G32="-","-")</f>
        <v>-</v>
      </c>
      <c r="L32" s="29" t="str">
        <f t="array" ref="L32">_xlfn.IFS(H32="sesuai dengan desain kontrol",1,H32="tidak sesuai dengan desain kontrol",2,H32="-","-")</f>
        <v>-</v>
      </c>
      <c r="M32" s="29" t="str">
        <f t="array" ref="M32">_xlfn.IFS(J32="efektif",1,J32="perlu peningkatan",2,J32="tidak efektif",3,J32="-","-")</f>
        <v>-</v>
      </c>
      <c r="N32" s="29" t="str">
        <f t="shared" si="1"/>
        <v>---</v>
      </c>
      <c r="O32" s="30" t="str">
        <f t="shared" si="2"/>
        <v>BELUM DIISI</v>
      </c>
      <c r="P32" s="30"/>
      <c r="Q32" s="29"/>
    </row>
    <row r="33" spans="1:17" ht="136" x14ac:dyDescent="0.2">
      <c r="A33" s="20">
        <v>56</v>
      </c>
      <c r="B33" s="21" t="s">
        <v>645</v>
      </c>
      <c r="C33" s="33"/>
      <c r="D33" s="23"/>
      <c r="E33" s="23"/>
      <c r="F33" s="23"/>
      <c r="G33" s="24" t="s">
        <v>563</v>
      </c>
      <c r="H33" s="25" t="s">
        <v>563</v>
      </c>
      <c r="I33" s="29"/>
      <c r="J33" s="29" t="s">
        <v>563</v>
      </c>
      <c r="K33" s="29" t="str">
        <f t="array" ref="K33">_xlfn.IFS(G33="memadai",1,G33="perlu peningkatan",2,G33="tidak memadai",3,G33="-","-")</f>
        <v>-</v>
      </c>
      <c r="L33" s="29" t="str">
        <f t="array" ref="L33">_xlfn.IFS(H33="sesuai dengan desain kontrol",1,H33="tidak sesuai dengan desain kontrol",2,H33="-","-")</f>
        <v>-</v>
      </c>
      <c r="M33" s="29" t="str">
        <f t="array" ref="M33">_xlfn.IFS(J33="efektif",1,J33="perlu peningkatan",2,J33="tidak efektif",3,J33="-","-")</f>
        <v>-</v>
      </c>
      <c r="N33" s="29" t="str">
        <f t="shared" si="1"/>
        <v>---</v>
      </c>
      <c r="O33" s="30" t="str">
        <f t="shared" si="2"/>
        <v>BELUM DIISI</v>
      </c>
      <c r="P33" s="30"/>
      <c r="Q33" s="29"/>
    </row>
    <row r="34" spans="1:17" ht="204" x14ac:dyDescent="0.2">
      <c r="A34" s="20">
        <v>57</v>
      </c>
      <c r="B34" s="21" t="s">
        <v>646</v>
      </c>
      <c r="C34" s="33"/>
      <c r="D34" s="23"/>
      <c r="E34" s="23"/>
      <c r="F34" s="23"/>
      <c r="G34" s="24" t="s">
        <v>563</v>
      </c>
      <c r="H34" s="25" t="s">
        <v>563</v>
      </c>
      <c r="I34" s="29"/>
      <c r="J34" s="29" t="s">
        <v>563</v>
      </c>
      <c r="K34" s="29" t="str">
        <f t="array" ref="K34">_xlfn.IFS(G34="memadai",1,G34="perlu peningkatan",2,G34="tidak memadai",3,G34="-","-")</f>
        <v>-</v>
      </c>
      <c r="L34" s="29" t="str">
        <f t="array" ref="L34">_xlfn.IFS(H34="sesuai dengan desain kontrol",1,H34="tidak sesuai dengan desain kontrol",2,H34="-","-")</f>
        <v>-</v>
      </c>
      <c r="M34" s="29" t="str">
        <f t="array" ref="M34">_xlfn.IFS(J34="efektif",1,J34="perlu peningkatan",2,J34="tidak efektif",3,J34="-","-")</f>
        <v>-</v>
      </c>
      <c r="N34" s="29" t="str">
        <f t="shared" si="1"/>
        <v>---</v>
      </c>
      <c r="O34" s="30" t="str">
        <f t="shared" si="2"/>
        <v>BELUM DIISI</v>
      </c>
      <c r="P34" s="30"/>
      <c r="Q34" s="29"/>
    </row>
    <row r="35" spans="1:17" ht="68" x14ac:dyDescent="0.2">
      <c r="A35" s="18" t="s">
        <v>217</v>
      </c>
      <c r="B35" s="18"/>
      <c r="C35" s="32"/>
      <c r="D35" s="32"/>
      <c r="E35" s="32"/>
      <c r="F35" s="32"/>
      <c r="G35" s="32"/>
      <c r="H35" s="32"/>
      <c r="I35" s="32"/>
      <c r="J35" s="32"/>
      <c r="K35" s="32"/>
      <c r="L35" s="32"/>
      <c r="M35" s="32"/>
      <c r="N35" s="32"/>
      <c r="O35" s="32"/>
      <c r="P35" s="32"/>
      <c r="Q35" s="32"/>
    </row>
    <row r="36" spans="1:17" ht="289" x14ac:dyDescent="0.2">
      <c r="A36" s="20">
        <v>58</v>
      </c>
      <c r="B36" s="21" t="s">
        <v>647</v>
      </c>
      <c r="C36" s="33" t="s">
        <v>648</v>
      </c>
      <c r="D36" s="23"/>
      <c r="E36" s="23"/>
      <c r="F36" s="23"/>
      <c r="G36" s="24" t="s">
        <v>563</v>
      </c>
      <c r="H36" s="25" t="s">
        <v>563</v>
      </c>
      <c r="I36" s="29"/>
      <c r="J36" s="29" t="s">
        <v>563</v>
      </c>
      <c r="K36" s="29" t="str">
        <f t="array" ref="K36">_xlfn.IFS(G36="memadai",1,G36="perlu peningkatan",2,G36="tidak memadai",3,G36="-","-")</f>
        <v>-</v>
      </c>
      <c r="L36" s="29" t="str">
        <f t="array" ref="L36">_xlfn.IFS(H36="sesuai dengan desain kontrol",1,H36="tidak sesuai dengan desain kontrol",2,H36="-","-")</f>
        <v>-</v>
      </c>
      <c r="M36" s="29" t="str">
        <f t="array" ref="M36">_xlfn.IFS(J36="efektif",1,J36="perlu peningkatan",2,J36="tidak efektif",3,J36="-","-")</f>
        <v>-</v>
      </c>
      <c r="N36" s="29" t="str">
        <f t="shared" si="1"/>
        <v>---</v>
      </c>
      <c r="O36" s="30" t="str">
        <f t="shared" si="2"/>
        <v>BELUM DIISI</v>
      </c>
      <c r="P36" s="30"/>
      <c r="Q36" s="29"/>
    </row>
    <row r="37" spans="1:17" ht="340" x14ac:dyDescent="0.2">
      <c r="A37" s="20">
        <v>59</v>
      </c>
      <c r="B37" s="21" t="s">
        <v>649</v>
      </c>
      <c r="C37" s="33"/>
      <c r="D37" s="23"/>
      <c r="E37" s="23"/>
      <c r="F37" s="23"/>
      <c r="G37" s="24" t="s">
        <v>563</v>
      </c>
      <c r="H37" s="25" t="s">
        <v>563</v>
      </c>
      <c r="I37" s="29"/>
      <c r="J37" s="29" t="s">
        <v>563</v>
      </c>
      <c r="K37" s="29" t="str">
        <f t="array" ref="K37">_xlfn.IFS(G37="memadai",1,G37="perlu peningkatan",2,G37="tidak memadai",3,G37="-","-")</f>
        <v>-</v>
      </c>
      <c r="L37" s="29" t="str">
        <f t="array" ref="L37">_xlfn.IFS(H37="sesuai dengan desain kontrol",1,H37="tidak sesuai dengan desain kontrol",2,H37="-","-")</f>
        <v>-</v>
      </c>
      <c r="M37" s="29" t="str">
        <f t="array" ref="M37">_xlfn.IFS(J37="efektif",1,J37="perlu peningkatan",2,J37="tidak efektif",3,J37="-","-")</f>
        <v>-</v>
      </c>
      <c r="N37" s="29" t="str">
        <f t="shared" si="1"/>
        <v>---</v>
      </c>
      <c r="O37" s="30" t="str">
        <f t="shared" si="2"/>
        <v>BELUM DIISI</v>
      </c>
      <c r="P37" s="30"/>
      <c r="Q37" s="29"/>
    </row>
    <row r="38" spans="1:17" ht="238" x14ac:dyDescent="0.2">
      <c r="A38" s="20">
        <v>60</v>
      </c>
      <c r="B38" s="21" t="s">
        <v>219</v>
      </c>
      <c r="C38" s="33"/>
      <c r="D38" s="23"/>
      <c r="E38" s="23"/>
      <c r="F38" s="23"/>
      <c r="G38" s="24" t="s">
        <v>563</v>
      </c>
      <c r="H38" s="25" t="s">
        <v>563</v>
      </c>
      <c r="I38" s="29"/>
      <c r="J38" s="29" t="s">
        <v>563</v>
      </c>
      <c r="K38" s="29" t="str">
        <f t="array" ref="K38">_xlfn.IFS(G38="memadai",1,G38="perlu peningkatan",2,G38="tidak memadai",3,G38="-","-")</f>
        <v>-</v>
      </c>
      <c r="L38" s="29" t="str">
        <f t="array" ref="L38">_xlfn.IFS(H38="sesuai dengan desain kontrol",1,H38="tidak sesuai dengan desain kontrol",2,H38="-","-")</f>
        <v>-</v>
      </c>
      <c r="M38" s="29" t="str">
        <f t="array" ref="M38">_xlfn.IFS(J38="efektif",1,J38="perlu peningkatan",2,J38="tidak efektif",3,J38="-","-")</f>
        <v>-</v>
      </c>
      <c r="N38" s="29" t="str">
        <f t="shared" si="1"/>
        <v>---</v>
      </c>
      <c r="O38" s="30" t="str">
        <f t="shared" si="2"/>
        <v>BELUM DIISI</v>
      </c>
      <c r="P38" s="30"/>
      <c r="Q38" s="29"/>
    </row>
    <row r="39" spans="1:17" ht="255" x14ac:dyDescent="0.2">
      <c r="A39" s="20">
        <v>61</v>
      </c>
      <c r="B39" s="21" t="s">
        <v>650</v>
      </c>
      <c r="C39" s="33"/>
      <c r="D39" s="23"/>
      <c r="E39" s="23"/>
      <c r="F39" s="23"/>
      <c r="G39" s="24" t="s">
        <v>563</v>
      </c>
      <c r="H39" s="25" t="s">
        <v>563</v>
      </c>
      <c r="I39" s="29"/>
      <c r="J39" s="29" t="s">
        <v>563</v>
      </c>
      <c r="K39" s="29" t="str">
        <f t="array" ref="K39">_xlfn.IFS(G39="memadai",1,G39="perlu peningkatan",2,G39="tidak memadai",3,G39="-","-")</f>
        <v>-</v>
      </c>
      <c r="L39" s="29" t="str">
        <f t="array" ref="L39">_xlfn.IFS(H39="sesuai dengan desain kontrol",1,H39="tidak sesuai dengan desain kontrol",2,H39="-","-")</f>
        <v>-</v>
      </c>
      <c r="M39" s="29" t="str">
        <f t="array" ref="M39">_xlfn.IFS(J39="efektif",1,J39="perlu peningkatan",2,J39="tidak efektif",3,J39="-","-")</f>
        <v>-</v>
      </c>
      <c r="N39" s="29" t="str">
        <f t="shared" si="1"/>
        <v>---</v>
      </c>
      <c r="O39" s="30" t="str">
        <f t="shared" si="2"/>
        <v>BELUM DIISI</v>
      </c>
      <c r="P39" s="30"/>
      <c r="Q39" s="29"/>
    </row>
    <row r="40" spans="1:17" ht="340" x14ac:dyDescent="0.2">
      <c r="A40" s="20">
        <v>62</v>
      </c>
      <c r="B40" s="21" t="s">
        <v>651</v>
      </c>
      <c r="C40" s="33"/>
      <c r="D40" s="23"/>
      <c r="E40" s="23"/>
      <c r="F40" s="23"/>
      <c r="G40" s="24" t="s">
        <v>563</v>
      </c>
      <c r="H40" s="25" t="s">
        <v>563</v>
      </c>
      <c r="I40" s="29"/>
      <c r="J40" s="29" t="s">
        <v>563</v>
      </c>
      <c r="K40" s="29" t="str">
        <f t="array" ref="K40">_xlfn.IFS(G40="memadai",1,G40="perlu peningkatan",2,G40="tidak memadai",3,G40="-","-")</f>
        <v>-</v>
      </c>
      <c r="L40" s="29" t="str">
        <f t="array" ref="L40">_xlfn.IFS(H40="sesuai dengan desain kontrol",1,H40="tidak sesuai dengan desain kontrol",2,H40="-","-")</f>
        <v>-</v>
      </c>
      <c r="M40" s="29" t="str">
        <f t="array" ref="M40">_xlfn.IFS(J40="efektif",1,J40="perlu peningkatan",2,J40="tidak efektif",3,J40="-","-")</f>
        <v>-</v>
      </c>
      <c r="N40" s="29" t="str">
        <f t="shared" si="1"/>
        <v>---</v>
      </c>
      <c r="O40" s="30" t="str">
        <f t="shared" si="2"/>
        <v>BELUM DIISI</v>
      </c>
      <c r="P40" s="30"/>
      <c r="Q40" s="29"/>
    </row>
    <row r="41" spans="1:17" ht="68" x14ac:dyDescent="0.2">
      <c r="A41" s="18" t="s">
        <v>652</v>
      </c>
      <c r="B41" s="18"/>
      <c r="C41" s="32"/>
      <c r="D41" s="32"/>
      <c r="E41" s="32"/>
      <c r="F41" s="32"/>
      <c r="G41" s="32"/>
      <c r="H41" s="32"/>
      <c r="I41" s="32"/>
      <c r="J41" s="32"/>
      <c r="K41" s="32"/>
      <c r="L41" s="32"/>
      <c r="M41" s="32"/>
      <c r="N41" s="32"/>
      <c r="O41" s="32"/>
      <c r="P41" s="32"/>
      <c r="Q41" s="32"/>
    </row>
    <row r="42" spans="1:17" ht="204" x14ac:dyDescent="0.2">
      <c r="A42" s="20">
        <v>63</v>
      </c>
      <c r="B42" s="21" t="s">
        <v>653</v>
      </c>
      <c r="C42" s="33" t="s">
        <v>654</v>
      </c>
      <c r="D42" s="23"/>
      <c r="E42" s="23"/>
      <c r="F42" s="23"/>
      <c r="G42" s="24" t="s">
        <v>563</v>
      </c>
      <c r="H42" s="25" t="s">
        <v>109</v>
      </c>
      <c r="I42" s="29"/>
      <c r="J42" s="29" t="s">
        <v>563</v>
      </c>
      <c r="K42" s="29" t="str">
        <f t="array" ref="K42">_xlfn.IFS(G42="memadai",1,G42="perlu peningkatan",2,G42="tidak memadai",3,G42="-","-")</f>
        <v>-</v>
      </c>
      <c r="L42" s="29">
        <f t="array" ref="L42">_xlfn.IFS(H42="sesuai dengan desain kontrol",1,H42="tidak sesuai dengan desain kontrol",2,H42="-","-")</f>
        <v>1</v>
      </c>
      <c r="M42" s="29" t="str">
        <f t="array" ref="M42">_xlfn.IFS(J42="efektif",1,J42="perlu peningkatan",2,J42="tidak efektif",3,J42="-","-")</f>
        <v>-</v>
      </c>
      <c r="N42" s="29" t="str">
        <f t="shared" si="1"/>
        <v>-1-</v>
      </c>
      <c r="O42" s="30" t="str">
        <f t="shared" si="2"/>
        <v>EVALUASI TIDAK LENGKAP</v>
      </c>
      <c r="P42" s="30"/>
      <c r="Q42" s="29"/>
    </row>
    <row r="43" spans="1:17" ht="409.6" x14ac:dyDescent="0.2">
      <c r="A43" s="20">
        <v>64</v>
      </c>
      <c r="B43" s="21" t="s">
        <v>655</v>
      </c>
      <c r="C43" s="33"/>
      <c r="D43" s="23"/>
      <c r="E43" s="23"/>
      <c r="F43" s="23"/>
      <c r="G43" s="24" t="s">
        <v>563</v>
      </c>
      <c r="H43" s="25" t="s">
        <v>563</v>
      </c>
      <c r="I43" s="29"/>
      <c r="J43" s="29" t="s">
        <v>563</v>
      </c>
      <c r="K43" s="29" t="str">
        <f t="array" ref="K43">_xlfn.IFS(G43="memadai",1,G43="perlu peningkatan",2,G43="tidak memadai",3,G43="-","-")</f>
        <v>-</v>
      </c>
      <c r="L43" s="29" t="str">
        <f t="array" ref="L43">_xlfn.IFS(H43="sesuai dengan desain kontrol",1,H43="tidak sesuai dengan desain kontrol",2,H43="-","-")</f>
        <v>-</v>
      </c>
      <c r="M43" s="29" t="str">
        <f t="array" ref="M43">_xlfn.IFS(J43="efektif",1,J43="perlu peningkatan",2,J43="tidak efektif",3,J43="-","-")</f>
        <v>-</v>
      </c>
      <c r="N43" s="29" t="str">
        <f t="shared" si="1"/>
        <v>---</v>
      </c>
      <c r="O43" s="30" t="str">
        <f t="shared" si="2"/>
        <v>BELUM DIISI</v>
      </c>
      <c r="P43" s="30"/>
      <c r="Q43" s="29"/>
    </row>
    <row r="44" spans="1:17" ht="187" x14ac:dyDescent="0.2">
      <c r="A44" s="20">
        <v>65</v>
      </c>
      <c r="B44" s="21" t="s">
        <v>656</v>
      </c>
      <c r="C44" s="33"/>
      <c r="D44" s="23"/>
      <c r="E44" s="23"/>
      <c r="F44" s="23"/>
      <c r="G44" s="24" t="s">
        <v>563</v>
      </c>
      <c r="H44" s="25" t="s">
        <v>563</v>
      </c>
      <c r="I44" s="29"/>
      <c r="J44" s="29" t="s">
        <v>563</v>
      </c>
      <c r="K44" s="29" t="str">
        <f t="array" ref="K44">_xlfn.IFS(G44="memadai",1,G44="perlu peningkatan",2,G44="tidak memadai",3,G44="-","-")</f>
        <v>-</v>
      </c>
      <c r="L44" s="29" t="str">
        <f t="array" ref="L44">_xlfn.IFS(H44="sesuai dengan desain kontrol",1,H44="tidak sesuai dengan desain kontrol",2,H44="-","-")</f>
        <v>-</v>
      </c>
      <c r="M44" s="29" t="str">
        <f t="array" ref="M44">_xlfn.IFS(J44="efektif",1,J44="perlu peningkatan",2,J44="tidak efektif",3,J44="-","-")</f>
        <v>-</v>
      </c>
      <c r="N44" s="29" t="str">
        <f t="shared" si="1"/>
        <v>---</v>
      </c>
      <c r="O44" s="30" t="str">
        <f t="shared" si="2"/>
        <v>BELUM DIISI</v>
      </c>
      <c r="P44" s="30"/>
      <c r="Q44" s="29"/>
    </row>
    <row r="45" spans="1:17" ht="272" x14ac:dyDescent="0.2">
      <c r="A45" s="20">
        <v>66</v>
      </c>
      <c r="B45" s="21" t="s">
        <v>657</v>
      </c>
      <c r="C45" s="33"/>
      <c r="D45" s="23"/>
      <c r="E45" s="23"/>
      <c r="F45" s="23"/>
      <c r="G45" s="24" t="s">
        <v>563</v>
      </c>
      <c r="H45" s="25" t="s">
        <v>563</v>
      </c>
      <c r="I45" s="29"/>
      <c r="J45" s="29" t="s">
        <v>563</v>
      </c>
      <c r="K45" s="29" t="str">
        <f t="array" ref="K45">_xlfn.IFS(G45="memadai",1,G45="perlu peningkatan",2,G45="tidak memadai",3,G45="-","-")</f>
        <v>-</v>
      </c>
      <c r="L45" s="29" t="str">
        <f t="array" ref="L45">_xlfn.IFS(H45="sesuai dengan desain kontrol",1,H45="tidak sesuai dengan desain kontrol",2,H45="-","-")</f>
        <v>-</v>
      </c>
      <c r="M45" s="29" t="str">
        <f t="array" ref="M45">_xlfn.IFS(J45="efektif",1,J45="perlu peningkatan",2,J45="tidak efektif",3,J45="-","-")</f>
        <v>-</v>
      </c>
      <c r="N45" s="29" t="str">
        <f t="shared" si="1"/>
        <v>---</v>
      </c>
      <c r="O45" s="30" t="str">
        <f t="shared" si="2"/>
        <v>BELUM DIISI</v>
      </c>
      <c r="P45" s="30"/>
      <c r="Q45" s="29"/>
    </row>
    <row r="46" spans="1:17" ht="187" x14ac:dyDescent="0.2">
      <c r="A46" s="20">
        <v>67</v>
      </c>
      <c r="B46" s="21" t="s">
        <v>658</v>
      </c>
      <c r="C46" s="33"/>
      <c r="D46" s="23"/>
      <c r="E46" s="23"/>
      <c r="F46" s="23"/>
      <c r="G46" s="24" t="s">
        <v>563</v>
      </c>
      <c r="H46" s="25" t="s">
        <v>563</v>
      </c>
      <c r="I46" s="29"/>
      <c r="J46" s="29" t="s">
        <v>563</v>
      </c>
      <c r="K46" s="29" t="str">
        <f t="array" ref="K46">_xlfn.IFS(G46="memadai",1,G46="perlu peningkatan",2,G46="tidak memadai",3,G46="-","-")</f>
        <v>-</v>
      </c>
      <c r="L46" s="29" t="str">
        <f t="array" ref="L46">_xlfn.IFS(H46="sesuai dengan desain kontrol",1,H46="tidak sesuai dengan desain kontrol",2,H46="-","-")</f>
        <v>-</v>
      </c>
      <c r="M46" s="29" t="str">
        <f t="array" ref="M46">_xlfn.IFS(J46="efektif",1,J46="perlu peningkatan",2,J46="tidak efektif",3,J46="-","-")</f>
        <v>-</v>
      </c>
      <c r="N46" s="29" t="str">
        <f t="shared" si="1"/>
        <v>---</v>
      </c>
      <c r="O46" s="30" t="str">
        <f t="shared" si="2"/>
        <v>BELUM DIISI</v>
      </c>
      <c r="P46" s="30"/>
      <c r="Q46" s="29"/>
    </row>
    <row r="47" spans="1:17" ht="170" x14ac:dyDescent="0.2">
      <c r="A47" s="20">
        <v>68</v>
      </c>
      <c r="B47" s="21" t="s">
        <v>659</v>
      </c>
      <c r="C47" s="33"/>
      <c r="D47" s="23"/>
      <c r="E47" s="23"/>
      <c r="F47" s="23"/>
      <c r="G47" s="24" t="s">
        <v>563</v>
      </c>
      <c r="H47" s="25" t="s">
        <v>563</v>
      </c>
      <c r="I47" s="29"/>
      <c r="J47" s="29" t="s">
        <v>563</v>
      </c>
      <c r="K47" s="29" t="str">
        <f t="array" ref="K47">_xlfn.IFS(G47="memadai",1,G47="perlu peningkatan",2,G47="tidak memadai",3,G47="-","-")</f>
        <v>-</v>
      </c>
      <c r="L47" s="29" t="str">
        <f t="array" ref="L47">_xlfn.IFS(H47="sesuai dengan desain kontrol",1,H47="tidak sesuai dengan desain kontrol",2,H47="-","-")</f>
        <v>-</v>
      </c>
      <c r="M47" s="29" t="str">
        <f t="array" ref="M47">_xlfn.IFS(J47="efektif",1,J47="perlu peningkatan",2,J47="tidak efektif",3,J47="-","-")</f>
        <v>-</v>
      </c>
      <c r="N47" s="29" t="str">
        <f t="shared" si="1"/>
        <v>---</v>
      </c>
      <c r="O47" s="30" t="str">
        <f t="shared" si="2"/>
        <v>BELUM DIISI</v>
      </c>
      <c r="P47" s="30"/>
      <c r="Q47" s="2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Q57"/>
  <sheetViews>
    <sheetView workbookViewId="0">
      <selection activeCell="S6" sqref="S6"/>
    </sheetView>
  </sheetViews>
  <sheetFormatPr baseColWidth="10" defaultColWidth="8.83203125" defaultRowHeight="16" x14ac:dyDescent="0.2"/>
  <sheetData>
    <row r="1" spans="1:17" ht="29" x14ac:dyDescent="0.2">
      <c r="A1" s="4" t="s">
        <v>553</v>
      </c>
      <c r="B1" s="4"/>
      <c r="C1" s="4"/>
      <c r="D1" s="4"/>
      <c r="E1" s="4"/>
      <c r="F1" s="4"/>
      <c r="G1" s="4"/>
      <c r="H1" s="4"/>
      <c r="I1" s="4"/>
      <c r="J1" s="4"/>
      <c r="K1" s="4"/>
      <c r="L1" s="4"/>
      <c r="M1" s="4"/>
      <c r="N1" s="4"/>
      <c r="O1" s="4"/>
      <c r="P1" s="4"/>
      <c r="Q1" s="4"/>
    </row>
    <row r="2" spans="1:17" ht="29" x14ac:dyDescent="0.2">
      <c r="A2" s="4"/>
      <c r="B2" s="4"/>
      <c r="C2" s="4"/>
      <c r="D2" s="4"/>
      <c r="E2" s="4"/>
      <c r="F2" s="4"/>
      <c r="G2" s="4"/>
      <c r="H2" s="4"/>
      <c r="I2" s="4"/>
      <c r="J2" s="4"/>
      <c r="K2" s="4"/>
      <c r="L2" s="4"/>
      <c r="M2" s="4"/>
      <c r="N2" s="4"/>
      <c r="O2" s="4"/>
      <c r="P2" s="4"/>
      <c r="Q2" s="4"/>
    </row>
    <row r="3" spans="1:17" ht="19" x14ac:dyDescent="0.2">
      <c r="A3" s="5"/>
      <c r="D3" s="6"/>
      <c r="E3" s="7"/>
      <c r="F3" s="7"/>
      <c r="G3" s="8"/>
      <c r="H3" s="9"/>
      <c r="O3" s="1"/>
      <c r="P3" s="1"/>
    </row>
    <row r="4" spans="1:17" ht="280" x14ac:dyDescent="0.2">
      <c r="A4" s="10" t="s">
        <v>146</v>
      </c>
      <c r="B4" s="11" t="s">
        <v>147</v>
      </c>
      <c r="C4" s="11" t="s">
        <v>148</v>
      </c>
      <c r="D4" s="12" t="s">
        <v>149</v>
      </c>
      <c r="E4" s="13" t="s">
        <v>150</v>
      </c>
      <c r="F4" s="13" t="s">
        <v>151</v>
      </c>
      <c r="G4" s="12" t="s">
        <v>152</v>
      </c>
      <c r="H4" s="12" t="s">
        <v>153</v>
      </c>
      <c r="I4" s="26" t="s">
        <v>154</v>
      </c>
      <c r="J4" s="26" t="s">
        <v>155</v>
      </c>
      <c r="K4" s="27"/>
      <c r="L4" s="27"/>
      <c r="M4" s="27"/>
      <c r="N4" s="27"/>
      <c r="O4" s="26" t="s">
        <v>156</v>
      </c>
      <c r="P4" s="26" t="s">
        <v>157</v>
      </c>
      <c r="Q4" s="26" t="s">
        <v>158</v>
      </c>
    </row>
    <row r="5" spans="1:17" ht="34" x14ac:dyDescent="0.2">
      <c r="A5" s="14" t="s">
        <v>22</v>
      </c>
      <c r="B5" s="15"/>
      <c r="C5" s="15"/>
      <c r="D5" s="15"/>
      <c r="E5" s="15"/>
      <c r="F5" s="15"/>
      <c r="G5" s="15"/>
      <c r="H5" s="15"/>
      <c r="I5" s="15"/>
      <c r="J5" s="15"/>
      <c r="K5" s="15"/>
      <c r="L5" s="15"/>
      <c r="M5" s="15"/>
      <c r="N5" s="15"/>
      <c r="O5" s="15"/>
      <c r="P5" s="15"/>
      <c r="Q5" s="15"/>
    </row>
    <row r="6" spans="1:17" ht="119" x14ac:dyDescent="0.2">
      <c r="A6" s="16" t="s">
        <v>554</v>
      </c>
      <c r="B6" s="16" t="s">
        <v>555</v>
      </c>
      <c r="C6" s="16"/>
      <c r="D6" s="17"/>
      <c r="E6" s="17" t="s">
        <v>556</v>
      </c>
      <c r="F6" s="17" t="s">
        <v>556</v>
      </c>
      <c r="G6" s="17" t="s">
        <v>557</v>
      </c>
      <c r="H6" s="17" t="s">
        <v>557</v>
      </c>
      <c r="I6" s="17" t="s">
        <v>557</v>
      </c>
      <c r="J6" s="17" t="s">
        <v>557</v>
      </c>
      <c r="K6" s="17"/>
      <c r="L6" s="17"/>
      <c r="M6" s="17"/>
      <c r="N6" s="17" t="s">
        <v>558</v>
      </c>
      <c r="O6" s="17" t="s">
        <v>559</v>
      </c>
      <c r="P6" s="17"/>
      <c r="Q6" s="17" t="s">
        <v>560</v>
      </c>
    </row>
    <row r="7" spans="1:17" ht="119" x14ac:dyDescent="0.2">
      <c r="A7" s="18" t="s">
        <v>543</v>
      </c>
      <c r="B7" s="18"/>
      <c r="C7" s="19"/>
      <c r="D7" s="18"/>
      <c r="E7" s="18"/>
      <c r="F7" s="19"/>
      <c r="G7" s="19"/>
      <c r="H7" s="19"/>
      <c r="I7" s="19"/>
      <c r="J7" s="19"/>
      <c r="K7" s="19"/>
      <c r="L7" s="19"/>
      <c r="M7" s="19"/>
      <c r="N7" s="19"/>
      <c r="O7" s="28"/>
      <c r="P7" s="28"/>
      <c r="Q7" s="28"/>
    </row>
    <row r="8" spans="1:17" ht="170" x14ac:dyDescent="0.2">
      <c r="A8" s="20">
        <v>33</v>
      </c>
      <c r="B8" s="21" t="s">
        <v>660</v>
      </c>
      <c r="C8" s="22" t="s">
        <v>661</v>
      </c>
      <c r="D8" s="23"/>
      <c r="E8" s="23"/>
      <c r="F8" s="23"/>
      <c r="G8" s="24" t="s">
        <v>563</v>
      </c>
      <c r="H8" s="25" t="s">
        <v>109</v>
      </c>
      <c r="I8" s="29"/>
      <c r="J8" s="29" t="s">
        <v>563</v>
      </c>
      <c r="K8" s="29" t="str">
        <f t="array" ref="K8">_xlfn.IFS(G8="memadai",1,G8="perlu peningkatan",2,G8="tidak memadai",3,G8="-","-")</f>
        <v>-</v>
      </c>
      <c r="L8" s="29">
        <f t="array" ref="L8">_xlfn.IFS(H8="sesuai dengan desain kontrol",1,H8="tidak sesuai dengan desain kontrol",2,H8="-","-")</f>
        <v>1</v>
      </c>
      <c r="M8" s="29" t="str">
        <f t="array" ref="M8">_xlfn.IFS(J8="efektif",1,J8="perlu peningkatan",2,J8="tidak efektif",3,J8="-","-")</f>
        <v>-</v>
      </c>
      <c r="N8" s="29" t="str">
        <f t="shared" ref="N8" si="0">_xlfn.CONCAT(K8,L8,M8)</f>
        <v>-1-</v>
      </c>
      <c r="O8" s="30" t="str">
        <f>_xlfn.IFS(N8="111","MEMADAI",N8="112","MEMADAI",N8="113","PERLU PENINGKATAN",N8="121","PERLU PENINGKATAN",N8="122","TIDAK MEMADAI",N8="123","TIDAK MEMADAI",N8="1-1","TIDAK MEMADAI",N8="1-2","TIDAK MEMADAI",N8="1-3","TIDAK MEMADAI",N8="211","MEMADAI",N8="212","PERLU PENINGKATAN",N8="213","TIDAK MEMADAI",N8="221","TIDAK MEMADAI",N8="222","TIDAK MEMADAI",N8="223","TIDAK MEMADAI",N8="2-1","TIDAK MEMADAI",N8="2-2","TIDAK MEMADAI",N8="2-3","TIDAK MEMADAI",N8="311","TIDAK MEMADAI",N8="312","TIDAK MEMADAI",N8="313","TIDAK MEMADAI",N8="321","TIDAK MEMADAI",N8="322","TIDAK MEMADAI",N8="323","TIDAK MEMADAI",N8="3-1","TIDAK MEMADAI",N8="3-2","TIDAK MEMADAI",N8="3-3","TIDAK MEMADAI",N8="--1","EVALUASI TIDAK LENGKAP",N8="--2","EVALUASI TIDAK LENGKAP",N8="--3","EVALUASI TIDAK LENGKAP",N8="-11","EVALUASI TIDAK LENGKAP",N8="-12","EVALUASI TIDAK LENGKAP",N8="-13","EVALUASI TIDAK LENGKAP",N8="-21","EVALUASI TIDAK LENGKAP",N8="-22","EVALUASI TIDAK LENGKAP",N8="-23","EVALUASI TIDAK LENGKAP",N8="1--","EVALUASI TIDAK LENGKAP",N8="2--","EVALUASI TIDAK LENGKAP",N8="3--","EVALUASI TIDAK LENGKAP",N8="11-","EVALUASI TIDAK LENGKAP",N8="12-","EVALUASI TIDAK LENGKAP",N8="21-","EVALUASI TIDAK LENGKAP",N8="22-","EVALUASI TIDAK LENGKAP",N8="-2-","EVALUASI TIDAK LENGKAP",N8="---","BELUM DIISI",N8="-1-","EVALUASI TIDAK LENGKAP")</f>
        <v>EVALUASI TIDAK LENGKAP</v>
      </c>
      <c r="P8" s="30"/>
      <c r="Q8" s="29"/>
    </row>
    <row r="9" spans="1:17" ht="136" x14ac:dyDescent="0.2">
      <c r="A9" s="20">
        <v>34</v>
      </c>
      <c r="B9" s="21" t="s">
        <v>662</v>
      </c>
      <c r="C9" s="22"/>
      <c r="D9" s="23"/>
      <c r="E9" s="23"/>
      <c r="F9" s="23"/>
      <c r="G9" s="24" t="s">
        <v>563</v>
      </c>
      <c r="H9" s="25" t="s">
        <v>563</v>
      </c>
      <c r="I9" s="29"/>
      <c r="J9" s="29" t="s">
        <v>563</v>
      </c>
      <c r="K9" s="29" t="str">
        <f t="array" ref="K9">_xlfn.IFS(G9="memadai",1,G9="perlu peningkatan",2,G9="tidak memadai",3,G9="-","-")</f>
        <v>-</v>
      </c>
      <c r="L9" s="29" t="str">
        <f t="array" ref="L9">_xlfn.IFS(H9="sesuai dengan desain kontrol",1,H9="tidak sesuai dengan desain kontrol",2,H9="-","-")</f>
        <v>-</v>
      </c>
      <c r="M9" s="29" t="str">
        <f t="array" ref="M9">_xlfn.IFS(J9="efektif",1,J9="perlu peningkatan",2,J9="tidak efektif",3,J9="-","-")</f>
        <v>-</v>
      </c>
      <c r="N9" s="29" t="str">
        <f t="shared" ref="N9:N57" si="1">_xlfn.CONCAT(K9,L9,M9)</f>
        <v>---</v>
      </c>
      <c r="O9" s="30" t="str">
        <f t="shared" ref="O9:O57" si="2">_xlfn.IFS(N9="111","MEMADAI",N9="112","MEMADAI",N9="113","PERLU PENINGKATAN",N9="121","PERLU PENINGKATAN",N9="122","TIDAK MEMADAI",N9="123","TIDAK MEMADAI",N9="1-1","TIDAK MEMADAI",N9="1-2","TIDAK MEMADAI",N9="1-3","TIDAK MEMADAI",N9="211","MEMADAI",N9="212","PERLU PENINGKATAN",N9="213","TIDAK MEMADAI",N9="221","TIDAK MEMADAI",N9="222","TIDAK MEMADAI",N9="223","TIDAK MEMADAI",N9="2-1","TIDAK MEMADAI",N9="2-2","TIDAK MEMADAI",N9="2-3","TIDAK MEMADAI",N9="311","TIDAK MEMADAI",N9="312","TIDAK MEMADAI",N9="313","TIDAK MEMADAI",N9="321","TIDAK MEMADAI",N9="322","TIDAK MEMADAI",N9="323","TIDAK MEMADAI",N9="3-1","TIDAK MEMADAI",N9="3-2","TIDAK MEMADAI",N9="3-3","TIDAK MEMADAI",N9="--1","EVALUASI TIDAK LENGKAP",N9="--2","EVALUASI TIDAK LENGKAP",N9="--3","EVALUASI TIDAK LENGKAP",N9="-11","EVALUASI TIDAK LENGKAP",N9="-12","EVALUASI TIDAK LENGKAP",N9="-13","EVALUASI TIDAK LENGKAP",N9="-21","EVALUASI TIDAK LENGKAP",N9="-22","EVALUASI TIDAK LENGKAP",N9="-23","EVALUASI TIDAK LENGKAP",N9="1--","EVALUASI TIDAK LENGKAP",N9="2--","EVALUASI TIDAK LENGKAP",N9="3--","EVALUASI TIDAK LENGKAP",N9="11-","EVALUASI TIDAK LENGKAP",N9="12-","EVALUASI TIDAK LENGKAP",N9="21-","EVALUASI TIDAK LENGKAP",N9="22-","EVALUASI TIDAK LENGKAP",N9="-2-","EVALUASI TIDAK LENGKAP",N9="---","BELUM DIISI",N9="-1-","EVALUASI TIDAK LENGKAP")</f>
        <v>BELUM DIISI</v>
      </c>
      <c r="P9" s="30"/>
      <c r="Q9" s="29"/>
    </row>
    <row r="10" spans="1:17" ht="272" x14ac:dyDescent="0.2">
      <c r="A10" s="20">
        <v>35</v>
      </c>
      <c r="B10" s="21" t="s">
        <v>663</v>
      </c>
      <c r="C10" s="22"/>
      <c r="D10" s="23"/>
      <c r="E10" s="23"/>
      <c r="F10" s="23"/>
      <c r="G10" s="24" t="s">
        <v>563</v>
      </c>
      <c r="H10" s="25" t="s">
        <v>563</v>
      </c>
      <c r="I10" s="29"/>
      <c r="J10" s="29" t="s">
        <v>563</v>
      </c>
      <c r="K10" s="29" t="str">
        <f t="array" ref="K10">_xlfn.IFS(G10="memadai",1,G10="perlu peningkatan",2,G10="tidak memadai",3,G10="-","-")</f>
        <v>-</v>
      </c>
      <c r="L10" s="29" t="str">
        <f t="array" ref="L10">_xlfn.IFS(H10="sesuai dengan desain kontrol",1,H10="tidak sesuai dengan desain kontrol",2,H10="-","-")</f>
        <v>-</v>
      </c>
      <c r="M10" s="29" t="str">
        <f t="array" ref="M10">_xlfn.IFS(J10="efektif",1,J10="perlu peningkatan",2,J10="tidak efektif",3,J10="-","-")</f>
        <v>-</v>
      </c>
      <c r="N10" s="29" t="str">
        <f t="shared" si="1"/>
        <v>---</v>
      </c>
      <c r="O10" s="30" t="str">
        <f t="shared" si="2"/>
        <v>BELUM DIISI</v>
      </c>
      <c r="P10" s="30"/>
      <c r="Q10" s="29"/>
    </row>
    <row r="11" spans="1:17" ht="170" x14ac:dyDescent="0.2">
      <c r="A11" s="20">
        <v>36</v>
      </c>
      <c r="B11" s="21" t="s">
        <v>664</v>
      </c>
      <c r="C11" s="22"/>
      <c r="D11" s="23"/>
      <c r="E11" s="23"/>
      <c r="F11" s="23"/>
      <c r="G11" s="24" t="s">
        <v>563</v>
      </c>
      <c r="H11" s="25" t="s">
        <v>563</v>
      </c>
      <c r="I11" s="29"/>
      <c r="J11" s="29" t="s">
        <v>563</v>
      </c>
      <c r="K11" s="29" t="str">
        <f t="array" ref="K11">_xlfn.IFS(G11="memadai",1,G11="perlu peningkatan",2,G11="tidak memadai",3,G11="-","-")</f>
        <v>-</v>
      </c>
      <c r="L11" s="29" t="str">
        <f t="array" ref="L11">_xlfn.IFS(H11="sesuai dengan desain kontrol",1,H11="tidak sesuai dengan desain kontrol",2,H11="-","-")</f>
        <v>-</v>
      </c>
      <c r="M11" s="29" t="str">
        <f t="array" ref="M11">_xlfn.IFS(J11="efektif",1,J11="perlu peningkatan",2,J11="tidak efektif",3,J11="-","-")</f>
        <v>-</v>
      </c>
      <c r="N11" s="29" t="str">
        <f t="shared" si="1"/>
        <v>---</v>
      </c>
      <c r="O11" s="30" t="str">
        <f t="shared" si="2"/>
        <v>BELUM DIISI</v>
      </c>
      <c r="P11" s="30"/>
      <c r="Q11" s="29"/>
    </row>
    <row r="12" spans="1:17" ht="85" x14ac:dyDescent="0.2">
      <c r="A12" s="18" t="s">
        <v>544</v>
      </c>
      <c r="B12" s="18"/>
      <c r="C12" s="19"/>
      <c r="D12" s="19"/>
      <c r="E12" s="19"/>
      <c r="F12" s="19"/>
      <c r="G12" s="19"/>
      <c r="H12" s="19"/>
      <c r="I12" s="19"/>
      <c r="J12" s="19"/>
      <c r="K12" s="19"/>
      <c r="L12" s="19"/>
      <c r="M12" s="19"/>
      <c r="N12" s="19"/>
      <c r="O12" s="19"/>
      <c r="P12" s="19"/>
      <c r="Q12" s="19"/>
    </row>
    <row r="13" spans="1:17" ht="289" x14ac:dyDescent="0.2">
      <c r="A13" s="20">
        <v>37</v>
      </c>
      <c r="B13" s="21" t="s">
        <v>665</v>
      </c>
      <c r="C13" s="22" t="s">
        <v>666</v>
      </c>
      <c r="D13" s="23"/>
      <c r="E13" s="23"/>
      <c r="F13" s="23"/>
      <c r="G13" s="24" t="s">
        <v>563</v>
      </c>
      <c r="H13" s="25" t="s">
        <v>563</v>
      </c>
      <c r="I13" s="29"/>
      <c r="J13" s="29" t="s">
        <v>563</v>
      </c>
      <c r="K13" s="29" t="str">
        <f t="array" ref="K13">_xlfn.IFS(G13="memadai",1,G13="perlu peningkatan",2,G13="tidak memadai",3,G13="-","-")</f>
        <v>-</v>
      </c>
      <c r="L13" s="29" t="str">
        <f t="array" ref="L13">_xlfn.IFS(H13="sesuai dengan desain kontrol",1,H13="tidak sesuai dengan desain kontrol",2,H13="-","-")</f>
        <v>-</v>
      </c>
      <c r="M13" s="29" t="str">
        <f t="array" ref="M13">_xlfn.IFS(J13="efektif",1,J13="perlu peningkatan",2,J13="tidak efektif",3,J13="-","-")</f>
        <v>-</v>
      </c>
      <c r="N13" s="29" t="str">
        <f t="shared" si="1"/>
        <v>---</v>
      </c>
      <c r="O13" s="30" t="str">
        <f t="shared" si="2"/>
        <v>BELUM DIISI</v>
      </c>
      <c r="P13" s="30"/>
      <c r="Q13" s="29"/>
    </row>
    <row r="14" spans="1:17" ht="153" x14ac:dyDescent="0.2">
      <c r="A14" s="20">
        <v>38</v>
      </c>
      <c r="B14" s="21" t="s">
        <v>667</v>
      </c>
      <c r="C14" s="22"/>
      <c r="D14" s="23"/>
      <c r="E14" s="23"/>
      <c r="F14" s="23"/>
      <c r="G14" s="24" t="s">
        <v>563</v>
      </c>
      <c r="H14" s="25" t="s">
        <v>563</v>
      </c>
      <c r="I14" s="29"/>
      <c r="J14" s="29" t="s">
        <v>563</v>
      </c>
      <c r="K14" s="29" t="str">
        <f t="array" ref="K14">_xlfn.IFS(G14="memadai",1,G14="perlu peningkatan",2,G14="tidak memadai",3,G14="-","-")</f>
        <v>-</v>
      </c>
      <c r="L14" s="29" t="str">
        <f t="array" ref="L14">_xlfn.IFS(H14="sesuai dengan desain kontrol",1,H14="tidak sesuai dengan desain kontrol",2,H14="-","-")</f>
        <v>-</v>
      </c>
      <c r="M14" s="29" t="str">
        <f t="array" ref="M14">_xlfn.IFS(J14="efektif",1,J14="perlu peningkatan",2,J14="tidak efektif",3,J14="-","-")</f>
        <v>-</v>
      </c>
      <c r="N14" s="29" t="str">
        <f t="shared" si="1"/>
        <v>---</v>
      </c>
      <c r="O14" s="30" t="str">
        <f t="shared" si="2"/>
        <v>BELUM DIISI</v>
      </c>
      <c r="P14" s="30"/>
      <c r="Q14" s="29"/>
    </row>
    <row r="15" spans="1:17" ht="153" x14ac:dyDescent="0.2">
      <c r="A15" s="20">
        <v>39</v>
      </c>
      <c r="B15" s="21" t="s">
        <v>668</v>
      </c>
      <c r="C15" s="22"/>
      <c r="D15" s="23"/>
      <c r="E15" s="23"/>
      <c r="F15" s="23"/>
      <c r="G15" s="24" t="s">
        <v>563</v>
      </c>
      <c r="H15" s="25" t="s">
        <v>563</v>
      </c>
      <c r="I15" s="29"/>
      <c r="J15" s="29" t="s">
        <v>563</v>
      </c>
      <c r="K15" s="29" t="str">
        <f t="array" ref="K15">_xlfn.IFS(G15="memadai",1,G15="perlu peningkatan",2,G15="tidak memadai",3,G15="-","-")</f>
        <v>-</v>
      </c>
      <c r="L15" s="29" t="str">
        <f t="array" ref="L15">_xlfn.IFS(H15="sesuai dengan desain kontrol",1,H15="tidak sesuai dengan desain kontrol",2,H15="-","-")</f>
        <v>-</v>
      </c>
      <c r="M15" s="29" t="str">
        <f t="array" ref="M15">_xlfn.IFS(J15="efektif",1,J15="perlu peningkatan",2,J15="tidak efektif",3,J15="-","-")</f>
        <v>-</v>
      </c>
      <c r="N15" s="29" t="str">
        <f t="shared" si="1"/>
        <v>---</v>
      </c>
      <c r="O15" s="30" t="str">
        <f t="shared" si="2"/>
        <v>BELUM DIISI</v>
      </c>
      <c r="P15" s="30"/>
      <c r="Q15" s="29"/>
    </row>
    <row r="16" spans="1:17" ht="204" x14ac:dyDescent="0.2">
      <c r="A16" s="20">
        <v>40</v>
      </c>
      <c r="B16" s="21" t="s">
        <v>669</v>
      </c>
      <c r="C16" s="22"/>
      <c r="D16" s="23"/>
      <c r="E16" s="23"/>
      <c r="F16" s="23"/>
      <c r="G16" s="24" t="s">
        <v>563</v>
      </c>
      <c r="H16" s="25" t="s">
        <v>563</v>
      </c>
      <c r="I16" s="29"/>
      <c r="J16" s="29" t="s">
        <v>563</v>
      </c>
      <c r="K16" s="29" t="str">
        <f t="array" ref="K16">_xlfn.IFS(G16="memadai",1,G16="perlu peningkatan",2,G16="tidak memadai",3,G16="-","-")</f>
        <v>-</v>
      </c>
      <c r="L16" s="29" t="str">
        <f t="array" ref="L16">_xlfn.IFS(H16="sesuai dengan desain kontrol",1,H16="tidak sesuai dengan desain kontrol",2,H16="-","-")</f>
        <v>-</v>
      </c>
      <c r="M16" s="29" t="str">
        <f t="array" ref="M16">_xlfn.IFS(J16="efektif",1,J16="perlu peningkatan",2,J16="tidak efektif",3,J16="-","-")</f>
        <v>-</v>
      </c>
      <c r="N16" s="29" t="str">
        <f t="shared" si="1"/>
        <v>---</v>
      </c>
      <c r="O16" s="30" t="str">
        <f t="shared" si="2"/>
        <v>BELUM DIISI</v>
      </c>
      <c r="P16" s="30"/>
      <c r="Q16" s="29"/>
    </row>
    <row r="17" spans="1:17" ht="204" x14ac:dyDescent="0.2">
      <c r="A17" s="20">
        <v>41</v>
      </c>
      <c r="B17" s="21" t="s">
        <v>670</v>
      </c>
      <c r="C17" s="22"/>
      <c r="D17" s="23"/>
      <c r="E17" s="23"/>
      <c r="F17" s="23"/>
      <c r="G17" s="24" t="s">
        <v>563</v>
      </c>
      <c r="H17" s="25" t="s">
        <v>563</v>
      </c>
      <c r="I17" s="29"/>
      <c r="J17" s="29" t="s">
        <v>563</v>
      </c>
      <c r="K17" s="29" t="str">
        <f t="array" ref="K17">_xlfn.IFS(G17="memadai",1,G17="perlu peningkatan",2,G17="tidak memadai",3,G17="-","-")</f>
        <v>-</v>
      </c>
      <c r="L17" s="29" t="str">
        <f t="array" ref="L17">_xlfn.IFS(H17="sesuai dengan desain kontrol",1,H17="tidak sesuai dengan desain kontrol",2,H17="-","-")</f>
        <v>-</v>
      </c>
      <c r="M17" s="29" t="str">
        <f t="array" ref="M17">_xlfn.IFS(J17="efektif",1,J17="perlu peningkatan",2,J17="tidak efektif",3,J17="-","-")</f>
        <v>-</v>
      </c>
      <c r="N17" s="29" t="str">
        <f t="shared" si="1"/>
        <v>---</v>
      </c>
      <c r="O17" s="30" t="str">
        <f t="shared" si="2"/>
        <v>BELUM DIISI</v>
      </c>
      <c r="P17" s="30"/>
      <c r="Q17" s="29"/>
    </row>
    <row r="18" spans="1:17" ht="255" x14ac:dyDescent="0.2">
      <c r="A18" s="20">
        <v>42</v>
      </c>
      <c r="B18" s="21" t="s">
        <v>671</v>
      </c>
      <c r="C18" s="22"/>
      <c r="D18" s="23"/>
      <c r="E18" s="23"/>
      <c r="F18" s="23"/>
      <c r="G18" s="24" t="s">
        <v>563</v>
      </c>
      <c r="H18" s="25" t="s">
        <v>113</v>
      </c>
      <c r="I18" s="29"/>
      <c r="J18" s="29" t="s">
        <v>563</v>
      </c>
      <c r="K18" s="29" t="str">
        <f t="array" ref="K18">_xlfn.IFS(G18="memadai",1,G18="perlu peningkatan",2,G18="tidak memadai",3,G18="-","-")</f>
        <v>-</v>
      </c>
      <c r="L18" s="29">
        <f t="array" ref="L18">_xlfn.IFS(H18="sesuai dengan desain kontrol",1,H18="tidak sesuai dengan desain kontrol",2,H18="-","-")</f>
        <v>2</v>
      </c>
      <c r="M18" s="29" t="str">
        <f t="array" ref="M18">_xlfn.IFS(J18="efektif",1,J18="perlu peningkatan",2,J18="tidak efektif",3,J18="-","-")</f>
        <v>-</v>
      </c>
      <c r="N18" s="29" t="str">
        <f t="shared" si="1"/>
        <v>-2-</v>
      </c>
      <c r="O18" s="30" t="str">
        <f t="shared" si="2"/>
        <v>EVALUASI TIDAK LENGKAP</v>
      </c>
      <c r="P18" s="30"/>
      <c r="Q18" s="29"/>
    </row>
    <row r="19" spans="1:17" ht="289" x14ac:dyDescent="0.2">
      <c r="A19" s="20">
        <v>43</v>
      </c>
      <c r="B19" s="21" t="s">
        <v>672</v>
      </c>
      <c r="C19" s="22"/>
      <c r="D19" s="23"/>
      <c r="E19" s="23"/>
      <c r="F19" s="23"/>
      <c r="G19" s="24" t="s">
        <v>563</v>
      </c>
      <c r="H19" s="25" t="s">
        <v>563</v>
      </c>
      <c r="I19" s="29"/>
      <c r="J19" s="29" t="s">
        <v>563</v>
      </c>
      <c r="K19" s="29" t="str">
        <f t="array" ref="K19">_xlfn.IFS(G19="memadai",1,G19="perlu peningkatan",2,G19="tidak memadai",3,G19="-","-")</f>
        <v>-</v>
      </c>
      <c r="L19" s="29" t="str">
        <f t="array" ref="L19">_xlfn.IFS(H19="sesuai dengan desain kontrol",1,H19="tidak sesuai dengan desain kontrol",2,H19="-","-")</f>
        <v>-</v>
      </c>
      <c r="M19" s="29" t="str">
        <f t="array" ref="M19">_xlfn.IFS(J19="efektif",1,J19="perlu peningkatan",2,J19="tidak efektif",3,J19="-","-")</f>
        <v>-</v>
      </c>
      <c r="N19" s="29" t="str">
        <f t="shared" si="1"/>
        <v>---</v>
      </c>
      <c r="O19" s="30" t="str">
        <f t="shared" si="2"/>
        <v>BELUM DIISI</v>
      </c>
      <c r="P19" s="30"/>
      <c r="Q19" s="29"/>
    </row>
    <row r="20" spans="1:17" ht="372" x14ac:dyDescent="0.2">
      <c r="A20" s="20">
        <v>44</v>
      </c>
      <c r="B20" s="21" t="s">
        <v>673</v>
      </c>
      <c r="C20" s="22"/>
      <c r="D20" s="23"/>
      <c r="E20" s="23"/>
      <c r="F20" s="23"/>
      <c r="G20" s="24" t="s">
        <v>563</v>
      </c>
      <c r="H20" s="25" t="s">
        <v>563</v>
      </c>
      <c r="I20" s="29"/>
      <c r="J20" s="29" t="s">
        <v>563</v>
      </c>
      <c r="K20" s="29" t="str">
        <f t="array" ref="K20">_xlfn.IFS(G20="memadai",1,G20="perlu peningkatan",2,G20="tidak memadai",3,G20="-","-")</f>
        <v>-</v>
      </c>
      <c r="L20" s="29" t="str">
        <f t="array" ref="L20">_xlfn.IFS(H20="sesuai dengan desain kontrol",1,H20="tidak sesuai dengan desain kontrol",2,H20="-","-")</f>
        <v>-</v>
      </c>
      <c r="M20" s="29" t="str">
        <f t="array" ref="M20">_xlfn.IFS(J20="efektif",1,J20="perlu peningkatan",2,J20="tidak efektif",3,J20="-","-")</f>
        <v>-</v>
      </c>
      <c r="N20" s="29" t="str">
        <f t="shared" si="1"/>
        <v>---</v>
      </c>
      <c r="O20" s="30" t="str">
        <f t="shared" si="2"/>
        <v>BELUM DIISI</v>
      </c>
      <c r="P20" s="30"/>
      <c r="Q20" s="29"/>
    </row>
    <row r="21" spans="1:17" ht="102" x14ac:dyDescent="0.2">
      <c r="A21" s="20">
        <v>45</v>
      </c>
      <c r="B21" s="21" t="s">
        <v>674</v>
      </c>
      <c r="C21" s="22"/>
      <c r="D21" s="23"/>
      <c r="E21" s="23"/>
      <c r="F21" s="23"/>
      <c r="G21" s="24" t="s">
        <v>563</v>
      </c>
      <c r="H21" s="25" t="s">
        <v>563</v>
      </c>
      <c r="I21" s="29"/>
      <c r="J21" s="29" t="s">
        <v>563</v>
      </c>
      <c r="K21" s="29" t="str">
        <f t="array" ref="K21">_xlfn.IFS(G21="memadai",1,G21="perlu peningkatan",2,G21="tidak memadai",3,G21="-","-")</f>
        <v>-</v>
      </c>
      <c r="L21" s="29" t="str">
        <f t="array" ref="L21">_xlfn.IFS(H21="sesuai dengan desain kontrol",1,H21="tidak sesuai dengan desain kontrol",2,H21="-","-")</f>
        <v>-</v>
      </c>
      <c r="M21" s="29" t="str">
        <f t="array" ref="M21">_xlfn.IFS(J21="efektif",1,J21="perlu peningkatan",2,J21="tidak efektif",3,J21="-","-")</f>
        <v>-</v>
      </c>
      <c r="N21" s="29" t="str">
        <f t="shared" si="1"/>
        <v>---</v>
      </c>
      <c r="O21" s="30" t="str">
        <f t="shared" si="2"/>
        <v>BELUM DIISI</v>
      </c>
      <c r="P21" s="30"/>
      <c r="Q21" s="29"/>
    </row>
    <row r="22" spans="1:17" ht="119" x14ac:dyDescent="0.2">
      <c r="A22" s="20">
        <v>46</v>
      </c>
      <c r="B22" s="21" t="s">
        <v>675</v>
      </c>
      <c r="C22" s="22"/>
      <c r="D22" s="23"/>
      <c r="E22" s="23"/>
      <c r="F22" s="23"/>
      <c r="G22" s="24" t="s">
        <v>563</v>
      </c>
      <c r="H22" s="25" t="s">
        <v>563</v>
      </c>
      <c r="I22" s="29"/>
      <c r="J22" s="29" t="s">
        <v>563</v>
      </c>
      <c r="K22" s="29" t="str">
        <f t="array" ref="K22">_xlfn.IFS(G22="memadai",1,G22="perlu peningkatan",2,G22="tidak memadai",3,G22="-","-")</f>
        <v>-</v>
      </c>
      <c r="L22" s="29" t="str">
        <f t="array" ref="L22">_xlfn.IFS(H22="sesuai dengan desain kontrol",1,H22="tidak sesuai dengan desain kontrol",2,H22="-","-")</f>
        <v>-</v>
      </c>
      <c r="M22" s="29" t="str">
        <f t="array" ref="M22">_xlfn.IFS(J22="efektif",1,J22="perlu peningkatan",2,J22="tidak efektif",3,J22="-","-")</f>
        <v>-</v>
      </c>
      <c r="N22" s="29" t="str">
        <f t="shared" si="1"/>
        <v>---</v>
      </c>
      <c r="O22" s="30" t="str">
        <f t="shared" si="2"/>
        <v>BELUM DIISI</v>
      </c>
      <c r="P22" s="30"/>
      <c r="Q22" s="29"/>
    </row>
    <row r="23" spans="1:17" ht="289" x14ac:dyDescent="0.2">
      <c r="A23" s="20">
        <v>47</v>
      </c>
      <c r="B23" s="21" t="s">
        <v>676</v>
      </c>
      <c r="C23" s="22"/>
      <c r="D23" s="23"/>
      <c r="E23" s="23"/>
      <c r="F23" s="23"/>
      <c r="G23" s="24" t="s">
        <v>563</v>
      </c>
      <c r="H23" s="25" t="s">
        <v>563</v>
      </c>
      <c r="I23" s="29"/>
      <c r="J23" s="29" t="s">
        <v>563</v>
      </c>
      <c r="K23" s="29" t="str">
        <f t="array" ref="K23">_xlfn.IFS(G23="memadai",1,G23="perlu peningkatan",2,G23="tidak memadai",3,G23="-","-")</f>
        <v>-</v>
      </c>
      <c r="L23" s="29" t="str">
        <f t="array" ref="L23">_xlfn.IFS(H23="sesuai dengan desain kontrol",1,H23="tidak sesuai dengan desain kontrol",2,H23="-","-")</f>
        <v>-</v>
      </c>
      <c r="M23" s="29" t="str">
        <f t="array" ref="M23">_xlfn.IFS(J23="efektif",1,J23="perlu peningkatan",2,J23="tidak efektif",3,J23="-","-")</f>
        <v>-</v>
      </c>
      <c r="N23" s="29" t="str">
        <f t="shared" si="1"/>
        <v>---</v>
      </c>
      <c r="O23" s="30" t="str">
        <f t="shared" si="2"/>
        <v>BELUM DIISI</v>
      </c>
      <c r="P23" s="30"/>
      <c r="Q23" s="29"/>
    </row>
    <row r="24" spans="1:17" ht="238" x14ac:dyDescent="0.2">
      <c r="A24" s="20">
        <v>48</v>
      </c>
      <c r="B24" s="21" t="s">
        <v>677</v>
      </c>
      <c r="C24" s="22"/>
      <c r="D24" s="23"/>
      <c r="E24" s="23"/>
      <c r="F24" s="23"/>
      <c r="G24" s="24" t="s">
        <v>563</v>
      </c>
      <c r="H24" s="25" t="s">
        <v>563</v>
      </c>
      <c r="I24" s="29"/>
      <c r="J24" s="29" t="s">
        <v>563</v>
      </c>
      <c r="K24" s="29" t="str">
        <f t="array" ref="K24">_xlfn.IFS(G24="memadai",1,G24="perlu peningkatan",2,G24="tidak memadai",3,G24="-","-")</f>
        <v>-</v>
      </c>
      <c r="L24" s="29" t="str">
        <f t="array" ref="L24">_xlfn.IFS(H24="sesuai dengan desain kontrol",1,H24="tidak sesuai dengan desain kontrol",2,H24="-","-")</f>
        <v>-</v>
      </c>
      <c r="M24" s="29" t="str">
        <f t="array" ref="M24">_xlfn.IFS(J24="efektif",1,J24="perlu peningkatan",2,J24="tidak efektif",3,J24="-","-")</f>
        <v>-</v>
      </c>
      <c r="N24" s="29" t="str">
        <f t="shared" si="1"/>
        <v>---</v>
      </c>
      <c r="O24" s="30" t="str">
        <f t="shared" si="2"/>
        <v>BELUM DIISI</v>
      </c>
      <c r="P24" s="30"/>
      <c r="Q24" s="29"/>
    </row>
    <row r="25" spans="1:17" ht="153" x14ac:dyDescent="0.2">
      <c r="A25" s="18" t="s">
        <v>545</v>
      </c>
      <c r="B25" s="18"/>
      <c r="C25" s="19"/>
      <c r="D25" s="19"/>
      <c r="E25" s="19"/>
      <c r="F25" s="19"/>
      <c r="G25" s="19"/>
      <c r="H25" s="19"/>
      <c r="I25" s="19"/>
      <c r="J25" s="19"/>
      <c r="K25" s="19"/>
      <c r="L25" s="19"/>
      <c r="M25" s="19"/>
      <c r="N25" s="19"/>
      <c r="O25" s="19"/>
      <c r="P25" s="19"/>
      <c r="Q25" s="19"/>
    </row>
    <row r="26" spans="1:17" ht="272" x14ac:dyDescent="0.2">
      <c r="A26" s="20">
        <v>49</v>
      </c>
      <c r="B26" s="21" t="s">
        <v>678</v>
      </c>
      <c r="C26" s="22" t="s">
        <v>679</v>
      </c>
      <c r="D26" s="23"/>
      <c r="E26" s="23"/>
      <c r="F26" s="23"/>
      <c r="G26" s="24" t="s">
        <v>563</v>
      </c>
      <c r="H26" s="25" t="s">
        <v>563</v>
      </c>
      <c r="I26" s="29"/>
      <c r="J26" s="29" t="s">
        <v>563</v>
      </c>
      <c r="K26" s="29" t="str">
        <f t="array" ref="K26">_xlfn.IFS(G26="memadai",1,G26="perlu peningkatan",2,G26="tidak memadai",3,G26="-","-")</f>
        <v>-</v>
      </c>
      <c r="L26" s="29" t="str">
        <f t="array" ref="L26">_xlfn.IFS(H26="sesuai dengan desain kontrol",1,H26="tidak sesuai dengan desain kontrol",2,H26="-","-")</f>
        <v>-</v>
      </c>
      <c r="M26" s="29" t="str">
        <f t="array" ref="M26">_xlfn.IFS(J26="efektif",1,J26="perlu peningkatan",2,J26="tidak efektif",3,J26="-","-")</f>
        <v>-</v>
      </c>
      <c r="N26" s="29" t="str">
        <f t="shared" si="1"/>
        <v>---</v>
      </c>
      <c r="O26" s="30" t="str">
        <f t="shared" si="2"/>
        <v>BELUM DIISI</v>
      </c>
      <c r="P26" s="30"/>
      <c r="Q26" s="29"/>
    </row>
    <row r="27" spans="1:17" ht="221" x14ac:dyDescent="0.2">
      <c r="A27" s="20">
        <v>50</v>
      </c>
      <c r="B27" s="21" t="s">
        <v>680</v>
      </c>
      <c r="C27" s="22"/>
      <c r="D27" s="23"/>
      <c r="E27" s="23"/>
      <c r="F27" s="23"/>
      <c r="G27" s="24" t="s">
        <v>563</v>
      </c>
      <c r="H27" s="25" t="s">
        <v>563</v>
      </c>
      <c r="I27" s="29"/>
      <c r="J27" s="29" t="s">
        <v>563</v>
      </c>
      <c r="K27" s="29" t="str">
        <f t="array" ref="K27">_xlfn.IFS(G27="memadai",1,G27="perlu peningkatan",2,G27="tidak memadai",3,G27="-","-")</f>
        <v>-</v>
      </c>
      <c r="L27" s="29" t="str">
        <f t="array" ref="L27">_xlfn.IFS(H27="sesuai dengan desain kontrol",1,H27="tidak sesuai dengan desain kontrol",2,H27="-","-")</f>
        <v>-</v>
      </c>
      <c r="M27" s="29" t="str">
        <f t="array" ref="M27">_xlfn.IFS(J27="efektif",1,J27="perlu peningkatan",2,J27="tidak efektif",3,J27="-","-")</f>
        <v>-</v>
      </c>
      <c r="N27" s="29" t="str">
        <f t="shared" si="1"/>
        <v>---</v>
      </c>
      <c r="O27" s="30" t="str">
        <f t="shared" si="2"/>
        <v>BELUM DIISI</v>
      </c>
      <c r="P27" s="30"/>
      <c r="Q27" s="29"/>
    </row>
    <row r="28" spans="1:17" ht="102" x14ac:dyDescent="0.2">
      <c r="A28" s="20">
        <v>51</v>
      </c>
      <c r="B28" s="21" t="s">
        <v>681</v>
      </c>
      <c r="C28" s="22"/>
      <c r="D28" s="23"/>
      <c r="E28" s="23"/>
      <c r="F28" s="23"/>
      <c r="G28" s="24" t="s">
        <v>563</v>
      </c>
      <c r="H28" s="25" t="s">
        <v>563</v>
      </c>
      <c r="I28" s="29"/>
      <c r="J28" s="29" t="s">
        <v>563</v>
      </c>
      <c r="K28" s="29" t="str">
        <f t="array" ref="K28">_xlfn.IFS(G28="memadai",1,G28="perlu peningkatan",2,G28="tidak memadai",3,G28="-","-")</f>
        <v>-</v>
      </c>
      <c r="L28" s="29" t="str">
        <f t="array" ref="L28">_xlfn.IFS(H28="sesuai dengan desain kontrol",1,H28="tidak sesuai dengan desain kontrol",2,H28="-","-")</f>
        <v>-</v>
      </c>
      <c r="M28" s="29" t="str">
        <f t="array" ref="M28">_xlfn.IFS(J28="efektif",1,J28="perlu peningkatan",2,J28="tidak efektif",3,J28="-","-")</f>
        <v>-</v>
      </c>
      <c r="N28" s="29" t="str">
        <f t="shared" si="1"/>
        <v>---</v>
      </c>
      <c r="O28" s="30" t="str">
        <f t="shared" si="2"/>
        <v>BELUM DIISI</v>
      </c>
      <c r="P28" s="30"/>
      <c r="Q28" s="29"/>
    </row>
    <row r="29" spans="1:17" ht="221" x14ac:dyDescent="0.2">
      <c r="A29" s="20">
        <v>52</v>
      </c>
      <c r="B29" s="21" t="s">
        <v>682</v>
      </c>
      <c r="C29" s="22"/>
      <c r="D29" s="23"/>
      <c r="E29" s="23"/>
      <c r="F29" s="23"/>
      <c r="G29" s="24" t="s">
        <v>563</v>
      </c>
      <c r="H29" s="25" t="s">
        <v>563</v>
      </c>
      <c r="I29" s="29"/>
      <c r="J29" s="29" t="s">
        <v>563</v>
      </c>
      <c r="K29" s="29" t="str">
        <f t="array" ref="K29">_xlfn.IFS(G29="memadai",1,G29="perlu peningkatan",2,G29="tidak memadai",3,G29="-","-")</f>
        <v>-</v>
      </c>
      <c r="L29" s="29" t="str">
        <f t="array" ref="L29">_xlfn.IFS(H29="sesuai dengan desain kontrol",1,H29="tidak sesuai dengan desain kontrol",2,H29="-","-")</f>
        <v>-</v>
      </c>
      <c r="M29" s="29" t="str">
        <f t="array" ref="M29">_xlfn.IFS(J29="efektif",1,J29="perlu peningkatan",2,J29="tidak efektif",3,J29="-","-")</f>
        <v>-</v>
      </c>
      <c r="N29" s="29" t="str">
        <f t="shared" si="1"/>
        <v>---</v>
      </c>
      <c r="O29" s="30" t="str">
        <f t="shared" si="2"/>
        <v>BELUM DIISI</v>
      </c>
      <c r="P29" s="30"/>
      <c r="Q29" s="29"/>
    </row>
    <row r="30" spans="1:17" ht="255" x14ac:dyDescent="0.2">
      <c r="A30" s="20">
        <v>53</v>
      </c>
      <c r="B30" s="21" t="s">
        <v>683</v>
      </c>
      <c r="C30" s="22"/>
      <c r="D30" s="23"/>
      <c r="E30" s="23"/>
      <c r="F30" s="23"/>
      <c r="G30" s="24" t="s">
        <v>563</v>
      </c>
      <c r="H30" s="25" t="s">
        <v>563</v>
      </c>
      <c r="I30" s="29"/>
      <c r="J30" s="29" t="s">
        <v>563</v>
      </c>
      <c r="K30" s="29" t="str">
        <f t="array" ref="K30">_xlfn.IFS(G30="memadai",1,G30="perlu peningkatan",2,G30="tidak memadai",3,G30="-","-")</f>
        <v>-</v>
      </c>
      <c r="L30" s="29" t="str">
        <f t="array" ref="L30">_xlfn.IFS(H30="sesuai dengan desain kontrol",1,H30="tidak sesuai dengan desain kontrol",2,H30="-","-")</f>
        <v>-</v>
      </c>
      <c r="M30" s="29" t="str">
        <f t="array" ref="M30">_xlfn.IFS(J30="efektif",1,J30="perlu peningkatan",2,J30="tidak efektif",3,J30="-","-")</f>
        <v>-</v>
      </c>
      <c r="N30" s="29" t="str">
        <f t="shared" si="1"/>
        <v>---</v>
      </c>
      <c r="O30" s="30" t="str">
        <f t="shared" si="2"/>
        <v>BELUM DIISI</v>
      </c>
      <c r="P30" s="30"/>
      <c r="Q30" s="29"/>
    </row>
    <row r="31" spans="1:17" ht="238" x14ac:dyDescent="0.2">
      <c r="A31" s="20">
        <v>54</v>
      </c>
      <c r="B31" s="21" t="s">
        <v>684</v>
      </c>
      <c r="C31" s="22"/>
      <c r="D31" s="23"/>
      <c r="E31" s="23"/>
      <c r="F31" s="23"/>
      <c r="G31" s="24" t="s">
        <v>563</v>
      </c>
      <c r="H31" s="25" t="s">
        <v>563</v>
      </c>
      <c r="I31" s="29"/>
      <c r="J31" s="29" t="s">
        <v>563</v>
      </c>
      <c r="K31" s="29" t="str">
        <f t="array" ref="K31">_xlfn.IFS(G31="memadai",1,G31="perlu peningkatan",2,G31="tidak memadai",3,G31="-","-")</f>
        <v>-</v>
      </c>
      <c r="L31" s="29" t="str">
        <f t="array" ref="L31">_xlfn.IFS(H31="sesuai dengan desain kontrol",1,H31="tidak sesuai dengan desain kontrol",2,H31="-","-")</f>
        <v>-</v>
      </c>
      <c r="M31" s="29" t="str">
        <f t="array" ref="M31">_xlfn.IFS(J31="efektif",1,J31="perlu peningkatan",2,J31="tidak efektif",3,J31="-","-")</f>
        <v>-</v>
      </c>
      <c r="N31" s="29" t="str">
        <f t="shared" si="1"/>
        <v>---</v>
      </c>
      <c r="O31" s="30" t="str">
        <f t="shared" si="2"/>
        <v>BELUM DIISI</v>
      </c>
      <c r="P31" s="30"/>
      <c r="Q31" s="29"/>
    </row>
    <row r="32" spans="1:17" ht="136" x14ac:dyDescent="0.2">
      <c r="A32" s="20">
        <v>55</v>
      </c>
      <c r="B32" s="21" t="s">
        <v>685</v>
      </c>
      <c r="C32" s="22"/>
      <c r="D32" s="23"/>
      <c r="E32" s="23"/>
      <c r="F32" s="23"/>
      <c r="G32" s="24" t="s">
        <v>563</v>
      </c>
      <c r="H32" s="25" t="s">
        <v>563</v>
      </c>
      <c r="I32" s="29"/>
      <c r="J32" s="29" t="s">
        <v>563</v>
      </c>
      <c r="K32" s="29" t="str">
        <f t="array" ref="K32">_xlfn.IFS(G32="memadai",1,G32="perlu peningkatan",2,G32="tidak memadai",3,G32="-","-")</f>
        <v>-</v>
      </c>
      <c r="L32" s="29" t="str">
        <f t="array" ref="L32">_xlfn.IFS(H32="sesuai dengan desain kontrol",1,H32="tidak sesuai dengan desain kontrol",2,H32="-","-")</f>
        <v>-</v>
      </c>
      <c r="M32" s="29" t="str">
        <f t="array" ref="M32">_xlfn.IFS(J32="efektif",1,J32="perlu peningkatan",2,J32="tidak efektif",3,J32="-","-")</f>
        <v>-</v>
      </c>
      <c r="N32" s="29" t="str">
        <f t="shared" si="1"/>
        <v>---</v>
      </c>
      <c r="O32" s="30" t="str">
        <f t="shared" si="2"/>
        <v>BELUM DIISI</v>
      </c>
      <c r="P32" s="30"/>
      <c r="Q32" s="29"/>
    </row>
    <row r="33" spans="1:17" ht="255" x14ac:dyDescent="0.2">
      <c r="A33" s="20">
        <v>56</v>
      </c>
      <c r="B33" s="21" t="s">
        <v>686</v>
      </c>
      <c r="C33" s="22"/>
      <c r="D33" s="23"/>
      <c r="E33" s="23"/>
      <c r="F33" s="23"/>
      <c r="G33" s="24" t="s">
        <v>563</v>
      </c>
      <c r="H33" s="25" t="s">
        <v>563</v>
      </c>
      <c r="I33" s="29"/>
      <c r="J33" s="29" t="s">
        <v>563</v>
      </c>
      <c r="K33" s="29" t="str">
        <f t="array" ref="K33">_xlfn.IFS(G33="memadai",1,G33="perlu peningkatan",2,G33="tidak memadai",3,G33="-","-")</f>
        <v>-</v>
      </c>
      <c r="L33" s="29" t="str">
        <f t="array" ref="L33">_xlfn.IFS(H33="sesuai dengan desain kontrol",1,H33="tidak sesuai dengan desain kontrol",2,H33="-","-")</f>
        <v>-</v>
      </c>
      <c r="M33" s="29" t="str">
        <f t="array" ref="M33">_xlfn.IFS(J33="efektif",1,J33="perlu peningkatan",2,J33="tidak efektif",3,J33="-","-")</f>
        <v>-</v>
      </c>
      <c r="N33" s="29" t="str">
        <f t="shared" si="1"/>
        <v>---</v>
      </c>
      <c r="O33" s="30" t="str">
        <f t="shared" si="2"/>
        <v>BELUM DIISI</v>
      </c>
      <c r="P33" s="30"/>
      <c r="Q33" s="29"/>
    </row>
    <row r="34" spans="1:17" ht="272" x14ac:dyDescent="0.2">
      <c r="A34" s="20">
        <v>57</v>
      </c>
      <c r="B34" s="21" t="s">
        <v>687</v>
      </c>
      <c r="C34" s="22"/>
      <c r="D34" s="23"/>
      <c r="E34" s="23"/>
      <c r="F34" s="23"/>
      <c r="G34" s="24" t="s">
        <v>563</v>
      </c>
      <c r="H34" s="25" t="s">
        <v>563</v>
      </c>
      <c r="I34" s="29"/>
      <c r="J34" s="29" t="s">
        <v>563</v>
      </c>
      <c r="K34" s="29" t="str">
        <f t="array" ref="K34">_xlfn.IFS(G34="memadai",1,G34="perlu peningkatan",2,G34="tidak memadai",3,G34="-","-")</f>
        <v>-</v>
      </c>
      <c r="L34" s="29" t="str">
        <f t="array" ref="L34">_xlfn.IFS(H34="sesuai dengan desain kontrol",1,H34="tidak sesuai dengan desain kontrol",2,H34="-","-")</f>
        <v>-</v>
      </c>
      <c r="M34" s="29" t="str">
        <f t="array" ref="M34">_xlfn.IFS(J34="efektif",1,J34="perlu peningkatan",2,J34="tidak efektif",3,J34="-","-")</f>
        <v>-</v>
      </c>
      <c r="N34" s="29" t="str">
        <f t="shared" si="1"/>
        <v>---</v>
      </c>
      <c r="O34" s="30" t="str">
        <f t="shared" si="2"/>
        <v>BELUM DIISI</v>
      </c>
      <c r="P34" s="30"/>
      <c r="Q34" s="29"/>
    </row>
    <row r="35" spans="1:17" ht="204" x14ac:dyDescent="0.2">
      <c r="A35" s="20">
        <v>58</v>
      </c>
      <c r="B35" s="21" t="s">
        <v>688</v>
      </c>
      <c r="C35" s="22"/>
      <c r="D35" s="23"/>
      <c r="E35" s="23"/>
      <c r="F35" s="23"/>
      <c r="G35" s="24" t="s">
        <v>563</v>
      </c>
      <c r="H35" s="25" t="s">
        <v>563</v>
      </c>
      <c r="I35" s="29"/>
      <c r="J35" s="29" t="s">
        <v>563</v>
      </c>
      <c r="K35" s="29" t="str">
        <f t="array" ref="K35">_xlfn.IFS(G35="memadai",1,G35="perlu peningkatan",2,G35="tidak memadai",3,G35="-","-")</f>
        <v>-</v>
      </c>
      <c r="L35" s="29" t="str">
        <f t="array" ref="L35">_xlfn.IFS(H35="sesuai dengan desain kontrol",1,H35="tidak sesuai dengan desain kontrol",2,H35="-","-")</f>
        <v>-</v>
      </c>
      <c r="M35" s="29" t="str">
        <f t="array" ref="M35">_xlfn.IFS(J35="efektif",1,J35="perlu peningkatan",2,J35="tidak efektif",3,J35="-","-")</f>
        <v>-</v>
      </c>
      <c r="N35" s="29" t="str">
        <f t="shared" si="1"/>
        <v>---</v>
      </c>
      <c r="O35" s="30" t="str">
        <f t="shared" si="2"/>
        <v>BELUM DIISI</v>
      </c>
      <c r="P35" s="30"/>
      <c r="Q35" s="29"/>
    </row>
    <row r="36" spans="1:17" ht="102" x14ac:dyDescent="0.2">
      <c r="A36" s="20">
        <v>59</v>
      </c>
      <c r="B36" s="21" t="s">
        <v>689</v>
      </c>
      <c r="C36" s="22"/>
      <c r="D36" s="23"/>
      <c r="E36" s="23"/>
      <c r="F36" s="23"/>
      <c r="G36" s="24" t="s">
        <v>563</v>
      </c>
      <c r="H36" s="25" t="s">
        <v>563</v>
      </c>
      <c r="I36" s="29"/>
      <c r="J36" s="29" t="s">
        <v>563</v>
      </c>
      <c r="K36" s="29" t="str">
        <f t="array" ref="K36">_xlfn.IFS(G36="memadai",1,G36="perlu peningkatan",2,G36="tidak memadai",3,G36="-","-")</f>
        <v>-</v>
      </c>
      <c r="L36" s="29" t="str">
        <f t="array" ref="L36">_xlfn.IFS(H36="sesuai dengan desain kontrol",1,H36="tidak sesuai dengan desain kontrol",2,H36="-","-")</f>
        <v>-</v>
      </c>
      <c r="M36" s="29" t="str">
        <f t="array" ref="M36">_xlfn.IFS(J36="efektif",1,J36="perlu peningkatan",2,J36="tidak efektif",3,J36="-","-")</f>
        <v>-</v>
      </c>
      <c r="N36" s="29" t="str">
        <f t="shared" si="1"/>
        <v>---</v>
      </c>
      <c r="O36" s="30" t="str">
        <f t="shared" si="2"/>
        <v>BELUM DIISI</v>
      </c>
      <c r="P36" s="30"/>
      <c r="Q36" s="29"/>
    </row>
    <row r="37" spans="1:17" ht="68" x14ac:dyDescent="0.2">
      <c r="A37" s="18" t="s">
        <v>546</v>
      </c>
      <c r="B37" s="18"/>
      <c r="C37" s="19"/>
      <c r="D37" s="19"/>
      <c r="E37" s="19"/>
      <c r="F37" s="19"/>
      <c r="G37" s="19"/>
      <c r="H37" s="19"/>
      <c r="I37" s="19"/>
      <c r="J37" s="19"/>
      <c r="K37" s="19"/>
      <c r="L37" s="19"/>
      <c r="M37" s="19"/>
      <c r="N37" s="19"/>
      <c r="O37" s="19"/>
      <c r="P37" s="19"/>
      <c r="Q37" s="19"/>
    </row>
    <row r="38" spans="1:17" ht="85" x14ac:dyDescent="0.2">
      <c r="A38" s="20">
        <v>60</v>
      </c>
      <c r="B38" s="21" t="s">
        <v>690</v>
      </c>
      <c r="C38" s="22" t="s">
        <v>691</v>
      </c>
      <c r="D38" s="23"/>
      <c r="E38" s="23"/>
      <c r="F38" s="23"/>
      <c r="G38" s="24" t="s">
        <v>563</v>
      </c>
      <c r="H38" s="25" t="s">
        <v>563</v>
      </c>
      <c r="I38" s="29"/>
      <c r="J38" s="29" t="s">
        <v>563</v>
      </c>
      <c r="K38" s="29" t="str">
        <f t="array" ref="K38">_xlfn.IFS(G38="memadai",1,G38="perlu peningkatan",2,G38="tidak memadai",3,G38="-","-")</f>
        <v>-</v>
      </c>
      <c r="L38" s="29" t="str">
        <f t="array" ref="L38">_xlfn.IFS(H38="sesuai dengan desain kontrol",1,H38="tidak sesuai dengan desain kontrol",2,H38="-","-")</f>
        <v>-</v>
      </c>
      <c r="M38" s="29" t="str">
        <f t="array" ref="M38">_xlfn.IFS(J38="efektif",1,J38="perlu peningkatan",2,J38="tidak efektif",3,J38="-","-")</f>
        <v>-</v>
      </c>
      <c r="N38" s="29" t="str">
        <f t="shared" si="1"/>
        <v>---</v>
      </c>
      <c r="O38" s="30" t="str">
        <f t="shared" si="2"/>
        <v>BELUM DIISI</v>
      </c>
      <c r="P38" s="30"/>
      <c r="Q38" s="29"/>
    </row>
    <row r="39" spans="1:17" ht="238" x14ac:dyDescent="0.2">
      <c r="A39" s="20">
        <v>61</v>
      </c>
      <c r="B39" s="21" t="s">
        <v>692</v>
      </c>
      <c r="C39" s="22"/>
      <c r="D39" s="23"/>
      <c r="E39" s="23"/>
      <c r="F39" s="23"/>
      <c r="G39" s="24" t="s">
        <v>563</v>
      </c>
      <c r="H39" s="25" t="s">
        <v>563</v>
      </c>
      <c r="I39" s="29"/>
      <c r="J39" s="29" t="s">
        <v>563</v>
      </c>
      <c r="K39" s="29" t="str">
        <f t="array" ref="K39">_xlfn.IFS(G39="memadai",1,G39="perlu peningkatan",2,G39="tidak memadai",3,G39="-","-")</f>
        <v>-</v>
      </c>
      <c r="L39" s="29" t="str">
        <f t="array" ref="L39">_xlfn.IFS(H39="sesuai dengan desain kontrol",1,H39="tidak sesuai dengan desain kontrol",2,H39="-","-")</f>
        <v>-</v>
      </c>
      <c r="M39" s="29" t="str">
        <f t="array" ref="M39">_xlfn.IFS(J39="efektif",1,J39="perlu peningkatan",2,J39="tidak efektif",3,J39="-","-")</f>
        <v>-</v>
      </c>
      <c r="N39" s="29" t="str">
        <f t="shared" si="1"/>
        <v>---</v>
      </c>
      <c r="O39" s="30" t="str">
        <f t="shared" si="2"/>
        <v>BELUM DIISI</v>
      </c>
      <c r="P39" s="30"/>
      <c r="Q39" s="29"/>
    </row>
    <row r="40" spans="1:17" ht="221" x14ac:dyDescent="0.2">
      <c r="A40" s="20">
        <v>62</v>
      </c>
      <c r="B40" s="21" t="s">
        <v>693</v>
      </c>
      <c r="C40" s="22"/>
      <c r="D40" s="23"/>
      <c r="E40" s="23"/>
      <c r="F40" s="23"/>
      <c r="G40" s="24" t="s">
        <v>563</v>
      </c>
      <c r="H40" s="25" t="s">
        <v>563</v>
      </c>
      <c r="I40" s="29"/>
      <c r="J40" s="29" t="s">
        <v>563</v>
      </c>
      <c r="K40" s="29" t="str">
        <f t="array" ref="K40">_xlfn.IFS(G40="memadai",1,G40="perlu peningkatan",2,G40="tidak memadai",3,G40="-","-")</f>
        <v>-</v>
      </c>
      <c r="L40" s="29" t="str">
        <f t="array" ref="L40">_xlfn.IFS(H40="sesuai dengan desain kontrol",1,H40="tidak sesuai dengan desain kontrol",2,H40="-","-")</f>
        <v>-</v>
      </c>
      <c r="M40" s="29" t="str">
        <f t="array" ref="M40">_xlfn.IFS(J40="efektif",1,J40="perlu peningkatan",2,J40="tidak efektif",3,J40="-","-")</f>
        <v>-</v>
      </c>
      <c r="N40" s="29" t="str">
        <f t="shared" si="1"/>
        <v>---</v>
      </c>
      <c r="O40" s="30" t="str">
        <f t="shared" si="2"/>
        <v>BELUM DIISI</v>
      </c>
      <c r="P40" s="30"/>
      <c r="Q40" s="29"/>
    </row>
    <row r="41" spans="1:17" ht="323" x14ac:dyDescent="0.2">
      <c r="A41" s="20">
        <v>63</v>
      </c>
      <c r="B41" s="21" t="s">
        <v>694</v>
      </c>
      <c r="C41" s="22"/>
      <c r="D41" s="23"/>
      <c r="E41" s="23"/>
      <c r="F41" s="23"/>
      <c r="G41" s="24" t="s">
        <v>563</v>
      </c>
      <c r="H41" s="25" t="s">
        <v>563</v>
      </c>
      <c r="I41" s="29"/>
      <c r="J41" s="29" t="s">
        <v>563</v>
      </c>
      <c r="K41" s="29" t="str">
        <f t="array" ref="K41">_xlfn.IFS(G41="memadai",1,G41="perlu peningkatan",2,G41="tidak memadai",3,G41="-","-")</f>
        <v>-</v>
      </c>
      <c r="L41" s="29" t="str">
        <f t="array" ref="L41">_xlfn.IFS(H41="sesuai dengan desain kontrol",1,H41="tidak sesuai dengan desain kontrol",2,H41="-","-")</f>
        <v>-</v>
      </c>
      <c r="M41" s="29" t="str">
        <f t="array" ref="M41">_xlfn.IFS(J41="efektif",1,J41="perlu peningkatan",2,J41="tidak efektif",3,J41="-","-")</f>
        <v>-</v>
      </c>
      <c r="N41" s="29" t="str">
        <f t="shared" si="1"/>
        <v>---</v>
      </c>
      <c r="O41" s="30" t="str">
        <f t="shared" si="2"/>
        <v>BELUM DIISI</v>
      </c>
      <c r="P41" s="30"/>
      <c r="Q41" s="29"/>
    </row>
    <row r="42" spans="1:17" ht="119" x14ac:dyDescent="0.2">
      <c r="A42" s="20">
        <v>64</v>
      </c>
      <c r="B42" s="21" t="s">
        <v>695</v>
      </c>
      <c r="C42" s="22"/>
      <c r="D42" s="23"/>
      <c r="E42" s="23"/>
      <c r="F42" s="23"/>
      <c r="G42" s="24" t="s">
        <v>563</v>
      </c>
      <c r="H42" s="25" t="s">
        <v>563</v>
      </c>
      <c r="I42" s="29"/>
      <c r="J42" s="29" t="s">
        <v>563</v>
      </c>
      <c r="K42" s="29" t="str">
        <f t="array" ref="K42">_xlfn.IFS(G42="memadai",1,G42="perlu peningkatan",2,G42="tidak memadai",3,G42="-","-")</f>
        <v>-</v>
      </c>
      <c r="L42" s="29" t="str">
        <f t="array" ref="L42">_xlfn.IFS(H42="sesuai dengan desain kontrol",1,H42="tidak sesuai dengan desain kontrol",2,H42="-","-")</f>
        <v>-</v>
      </c>
      <c r="M42" s="29" t="str">
        <f t="array" ref="M42">_xlfn.IFS(J42="efektif",1,J42="perlu peningkatan",2,J42="tidak efektif",3,J42="-","-")</f>
        <v>-</v>
      </c>
      <c r="N42" s="29" t="str">
        <f t="shared" si="1"/>
        <v>---</v>
      </c>
      <c r="O42" s="30" t="str">
        <f t="shared" si="2"/>
        <v>BELUM DIISI</v>
      </c>
      <c r="P42" s="30"/>
      <c r="Q42" s="29"/>
    </row>
    <row r="43" spans="1:17" ht="119" x14ac:dyDescent="0.2">
      <c r="A43" s="20">
        <v>65</v>
      </c>
      <c r="B43" s="21" t="s">
        <v>696</v>
      </c>
      <c r="C43" s="22"/>
      <c r="D43" s="23"/>
      <c r="E43" s="23"/>
      <c r="F43" s="23"/>
      <c r="G43" s="24" t="s">
        <v>563</v>
      </c>
      <c r="H43" s="25" t="s">
        <v>563</v>
      </c>
      <c r="I43" s="29"/>
      <c r="J43" s="29" t="s">
        <v>563</v>
      </c>
      <c r="K43" s="29" t="str">
        <f t="array" ref="K43">_xlfn.IFS(G43="memadai",1,G43="perlu peningkatan",2,G43="tidak memadai",3,G43="-","-")</f>
        <v>-</v>
      </c>
      <c r="L43" s="29" t="str">
        <f t="array" ref="L43">_xlfn.IFS(H43="sesuai dengan desain kontrol",1,H43="tidak sesuai dengan desain kontrol",2,H43="-","-")</f>
        <v>-</v>
      </c>
      <c r="M43" s="29" t="str">
        <f t="array" ref="M43">_xlfn.IFS(J43="efektif",1,J43="perlu peningkatan",2,J43="tidak efektif",3,J43="-","-")</f>
        <v>-</v>
      </c>
      <c r="N43" s="29" t="str">
        <f t="shared" si="1"/>
        <v>---</v>
      </c>
      <c r="O43" s="30" t="str">
        <f t="shared" si="2"/>
        <v>BELUM DIISI</v>
      </c>
      <c r="P43" s="30"/>
      <c r="Q43" s="29"/>
    </row>
    <row r="44" spans="1:17" ht="136" x14ac:dyDescent="0.2">
      <c r="A44" s="18" t="s">
        <v>547</v>
      </c>
      <c r="B44" s="18"/>
      <c r="C44" s="19"/>
      <c r="D44" s="19"/>
      <c r="E44" s="19"/>
      <c r="F44" s="19"/>
      <c r="G44" s="19"/>
      <c r="H44" s="19"/>
      <c r="I44" s="19"/>
      <c r="J44" s="19"/>
      <c r="K44" s="19"/>
      <c r="L44" s="19"/>
      <c r="M44" s="19"/>
      <c r="N44" s="19"/>
      <c r="O44" s="19"/>
      <c r="P44" s="19"/>
      <c r="Q44" s="19"/>
    </row>
    <row r="45" spans="1:17" ht="204" x14ac:dyDescent="0.2">
      <c r="A45" s="20">
        <v>66</v>
      </c>
      <c r="B45" s="21" t="s">
        <v>697</v>
      </c>
      <c r="C45" s="22" t="s">
        <v>698</v>
      </c>
      <c r="D45" s="23"/>
      <c r="E45" s="23"/>
      <c r="F45" s="23"/>
      <c r="G45" s="24" t="s">
        <v>563</v>
      </c>
      <c r="H45" s="25" t="s">
        <v>563</v>
      </c>
      <c r="I45" s="29"/>
      <c r="J45" s="29" t="s">
        <v>563</v>
      </c>
      <c r="K45" s="29" t="str">
        <f t="array" ref="K45">_xlfn.IFS(G45="memadai",1,G45="perlu peningkatan",2,G45="tidak memadai",3,G45="-","-")</f>
        <v>-</v>
      </c>
      <c r="L45" s="29" t="str">
        <f t="array" ref="L45">_xlfn.IFS(H45="sesuai dengan desain kontrol",1,H45="tidak sesuai dengan desain kontrol",2,H45="-","-")</f>
        <v>-</v>
      </c>
      <c r="M45" s="29" t="str">
        <f t="array" ref="M45">_xlfn.IFS(J45="efektif",1,J45="perlu peningkatan",2,J45="tidak efektif",3,J45="-","-")</f>
        <v>-</v>
      </c>
      <c r="N45" s="29" t="str">
        <f t="shared" si="1"/>
        <v>---</v>
      </c>
      <c r="O45" s="30" t="str">
        <f t="shared" si="2"/>
        <v>BELUM DIISI</v>
      </c>
      <c r="P45" s="30"/>
      <c r="Q45" s="29"/>
    </row>
    <row r="46" spans="1:17" ht="153" x14ac:dyDescent="0.2">
      <c r="A46" s="20">
        <v>67</v>
      </c>
      <c r="B46" s="21" t="s">
        <v>699</v>
      </c>
      <c r="C46" s="22"/>
      <c r="D46" s="23"/>
      <c r="E46" s="23"/>
      <c r="F46" s="23"/>
      <c r="G46" s="24" t="s">
        <v>563</v>
      </c>
      <c r="H46" s="25" t="s">
        <v>563</v>
      </c>
      <c r="I46" s="29"/>
      <c r="J46" s="29" t="s">
        <v>563</v>
      </c>
      <c r="K46" s="29" t="str">
        <f t="array" ref="K46">_xlfn.IFS(G46="memadai",1,G46="perlu peningkatan",2,G46="tidak memadai",3,G46="-","-")</f>
        <v>-</v>
      </c>
      <c r="L46" s="29" t="str">
        <f t="array" ref="L46">_xlfn.IFS(H46="sesuai dengan desain kontrol",1,H46="tidak sesuai dengan desain kontrol",2,H46="-","-")</f>
        <v>-</v>
      </c>
      <c r="M46" s="29" t="str">
        <f t="array" ref="M46">_xlfn.IFS(J46="efektif",1,J46="perlu peningkatan",2,J46="tidak efektif",3,J46="-","-")</f>
        <v>-</v>
      </c>
      <c r="N46" s="29" t="str">
        <f t="shared" si="1"/>
        <v>---</v>
      </c>
      <c r="O46" s="30" t="str">
        <f t="shared" si="2"/>
        <v>BELUM DIISI</v>
      </c>
      <c r="P46" s="30"/>
      <c r="Q46" s="29"/>
    </row>
    <row r="47" spans="1:17" ht="136" x14ac:dyDescent="0.2">
      <c r="A47" s="20">
        <v>68</v>
      </c>
      <c r="B47" s="21" t="s">
        <v>700</v>
      </c>
      <c r="C47" s="22"/>
      <c r="D47" s="23"/>
      <c r="E47" s="23"/>
      <c r="F47" s="23"/>
      <c r="G47" s="24" t="s">
        <v>563</v>
      </c>
      <c r="H47" s="25" t="s">
        <v>563</v>
      </c>
      <c r="I47" s="29"/>
      <c r="J47" s="29" t="s">
        <v>563</v>
      </c>
      <c r="K47" s="29" t="str">
        <f t="array" ref="K47">_xlfn.IFS(G47="memadai",1,G47="perlu peningkatan",2,G47="tidak memadai",3,G47="-","-")</f>
        <v>-</v>
      </c>
      <c r="L47" s="29" t="str">
        <f t="array" ref="L47">_xlfn.IFS(H47="sesuai dengan desain kontrol",1,H47="tidak sesuai dengan desain kontrol",2,H47="-","-")</f>
        <v>-</v>
      </c>
      <c r="M47" s="29" t="str">
        <f t="array" ref="M47">_xlfn.IFS(J47="efektif",1,J47="perlu peningkatan",2,J47="tidak efektif",3,J47="-","-")</f>
        <v>-</v>
      </c>
      <c r="N47" s="29" t="str">
        <f t="shared" si="1"/>
        <v>---</v>
      </c>
      <c r="O47" s="30" t="str">
        <f t="shared" si="2"/>
        <v>BELUM DIISI</v>
      </c>
      <c r="P47" s="30"/>
      <c r="Q47" s="29"/>
    </row>
    <row r="48" spans="1:17" ht="204" x14ac:dyDescent="0.2">
      <c r="A48" s="20">
        <v>69</v>
      </c>
      <c r="B48" s="21" t="s">
        <v>701</v>
      </c>
      <c r="C48" s="22"/>
      <c r="D48" s="23"/>
      <c r="E48" s="23"/>
      <c r="F48" s="23"/>
      <c r="G48" s="24" t="s">
        <v>563</v>
      </c>
      <c r="H48" s="25" t="s">
        <v>563</v>
      </c>
      <c r="I48" s="29"/>
      <c r="J48" s="29" t="s">
        <v>563</v>
      </c>
      <c r="K48" s="29" t="str">
        <f t="array" ref="K48">_xlfn.IFS(G48="memadai",1,G48="perlu peningkatan",2,G48="tidak memadai",3,G48="-","-")</f>
        <v>-</v>
      </c>
      <c r="L48" s="29" t="str">
        <f t="array" ref="L48">_xlfn.IFS(H48="sesuai dengan desain kontrol",1,H48="tidak sesuai dengan desain kontrol",2,H48="-","-")</f>
        <v>-</v>
      </c>
      <c r="M48" s="29" t="str">
        <f t="array" ref="M48">_xlfn.IFS(J48="efektif",1,J48="perlu peningkatan",2,J48="tidak efektif",3,J48="-","-")</f>
        <v>-</v>
      </c>
      <c r="N48" s="29" t="str">
        <f t="shared" si="1"/>
        <v>---</v>
      </c>
      <c r="O48" s="30" t="str">
        <f t="shared" si="2"/>
        <v>BELUM DIISI</v>
      </c>
      <c r="P48" s="30"/>
      <c r="Q48" s="29"/>
    </row>
    <row r="49" spans="1:17" ht="255" x14ac:dyDescent="0.2">
      <c r="A49" s="20">
        <v>70</v>
      </c>
      <c r="B49" s="21" t="s">
        <v>702</v>
      </c>
      <c r="C49" s="22"/>
      <c r="D49" s="23"/>
      <c r="E49" s="23"/>
      <c r="F49" s="23"/>
      <c r="G49" s="24" t="s">
        <v>563</v>
      </c>
      <c r="H49" s="25" t="s">
        <v>563</v>
      </c>
      <c r="I49" s="29"/>
      <c r="J49" s="29" t="s">
        <v>563</v>
      </c>
      <c r="K49" s="29" t="str">
        <f t="array" ref="K49">_xlfn.IFS(G49="memadai",1,G49="perlu peningkatan",2,G49="tidak memadai",3,G49="-","-")</f>
        <v>-</v>
      </c>
      <c r="L49" s="29" t="str">
        <f t="array" ref="L49">_xlfn.IFS(H49="sesuai dengan desain kontrol",1,H49="tidak sesuai dengan desain kontrol",2,H49="-","-")</f>
        <v>-</v>
      </c>
      <c r="M49" s="29" t="str">
        <f t="array" ref="M49">_xlfn.IFS(J49="efektif",1,J49="perlu peningkatan",2,J49="tidak efektif",3,J49="-","-")</f>
        <v>-</v>
      </c>
      <c r="N49" s="29" t="str">
        <f t="shared" si="1"/>
        <v>---</v>
      </c>
      <c r="O49" s="30" t="str">
        <f t="shared" si="2"/>
        <v>BELUM DIISI</v>
      </c>
      <c r="P49" s="30"/>
      <c r="Q49" s="29"/>
    </row>
    <row r="50" spans="1:17" ht="204" x14ac:dyDescent="0.2">
      <c r="A50" s="20">
        <v>71</v>
      </c>
      <c r="B50" s="21" t="s">
        <v>703</v>
      </c>
      <c r="C50" s="22"/>
      <c r="D50" s="23"/>
      <c r="E50" s="23"/>
      <c r="F50" s="23"/>
      <c r="G50" s="24" t="s">
        <v>563</v>
      </c>
      <c r="H50" s="25" t="s">
        <v>563</v>
      </c>
      <c r="I50" s="29"/>
      <c r="J50" s="29" t="s">
        <v>563</v>
      </c>
      <c r="K50" s="29" t="str">
        <f t="array" ref="K50">_xlfn.IFS(G50="memadai",1,G50="perlu peningkatan",2,G50="tidak memadai",3,G50="-","-")</f>
        <v>-</v>
      </c>
      <c r="L50" s="29" t="str">
        <f t="array" ref="L50">_xlfn.IFS(H50="sesuai dengan desain kontrol",1,H50="tidak sesuai dengan desain kontrol",2,H50="-","-")</f>
        <v>-</v>
      </c>
      <c r="M50" s="29" t="str">
        <f t="array" ref="M50">_xlfn.IFS(J50="efektif",1,J50="perlu peningkatan",2,J50="tidak efektif",3,J50="-","-")</f>
        <v>-</v>
      </c>
      <c r="N50" s="29" t="str">
        <f t="shared" si="1"/>
        <v>---</v>
      </c>
      <c r="O50" s="30" t="str">
        <f t="shared" si="2"/>
        <v>BELUM DIISI</v>
      </c>
      <c r="P50" s="30"/>
      <c r="Q50" s="29"/>
    </row>
    <row r="51" spans="1:17" ht="119" x14ac:dyDescent="0.2">
      <c r="A51" s="20">
        <v>72</v>
      </c>
      <c r="B51" s="21" t="s">
        <v>704</v>
      </c>
      <c r="C51" s="22"/>
      <c r="D51" s="23"/>
      <c r="E51" s="23"/>
      <c r="F51" s="23"/>
      <c r="G51" s="24" t="s">
        <v>563</v>
      </c>
      <c r="H51" s="25" t="s">
        <v>563</v>
      </c>
      <c r="I51" s="29"/>
      <c r="J51" s="29" t="s">
        <v>563</v>
      </c>
      <c r="K51" s="29" t="str">
        <f t="array" ref="K51">_xlfn.IFS(G51="memadai",1,G51="perlu peningkatan",2,G51="tidak memadai",3,G51="-","-")</f>
        <v>-</v>
      </c>
      <c r="L51" s="29" t="str">
        <f t="array" ref="L51">_xlfn.IFS(H51="sesuai dengan desain kontrol",1,H51="tidak sesuai dengan desain kontrol",2,H51="-","-")</f>
        <v>-</v>
      </c>
      <c r="M51" s="29" t="str">
        <f t="array" ref="M51">_xlfn.IFS(J51="efektif",1,J51="perlu peningkatan",2,J51="tidak efektif",3,J51="-","-")</f>
        <v>-</v>
      </c>
      <c r="N51" s="29" t="str">
        <f t="shared" si="1"/>
        <v>---</v>
      </c>
      <c r="O51" s="30" t="str">
        <f t="shared" si="2"/>
        <v>BELUM DIISI</v>
      </c>
      <c r="P51" s="30"/>
      <c r="Q51" s="29"/>
    </row>
    <row r="52" spans="1:17" ht="136" x14ac:dyDescent="0.2">
      <c r="A52" s="18" t="s">
        <v>548</v>
      </c>
      <c r="B52" s="18"/>
      <c r="C52" s="19"/>
      <c r="D52" s="19"/>
      <c r="E52" s="19"/>
      <c r="F52" s="19"/>
      <c r="G52" s="19"/>
      <c r="H52" s="19"/>
      <c r="I52" s="19"/>
      <c r="J52" s="19"/>
      <c r="K52" s="19"/>
      <c r="L52" s="19"/>
      <c r="M52" s="19"/>
      <c r="N52" s="19"/>
      <c r="O52" s="19"/>
      <c r="P52" s="19"/>
      <c r="Q52" s="19"/>
    </row>
    <row r="53" spans="1:17" ht="119" x14ac:dyDescent="0.2">
      <c r="A53" s="20">
        <v>73</v>
      </c>
      <c r="B53" s="21" t="s">
        <v>705</v>
      </c>
      <c r="C53" s="20" t="s">
        <v>706</v>
      </c>
      <c r="D53" s="23"/>
      <c r="E53" s="23"/>
      <c r="F53" s="23"/>
      <c r="G53" s="24" t="s">
        <v>563</v>
      </c>
      <c r="H53" s="25" t="s">
        <v>563</v>
      </c>
      <c r="I53" s="29"/>
      <c r="J53" s="29" t="s">
        <v>563</v>
      </c>
      <c r="K53" s="29" t="str">
        <f t="array" ref="K53">_xlfn.IFS(G53="memadai",1,G53="perlu peningkatan",2,G53="tidak memadai",3,G53="-","-")</f>
        <v>-</v>
      </c>
      <c r="L53" s="29" t="str">
        <f t="array" ref="L53">_xlfn.IFS(H53="sesuai dengan desain kontrol",1,H53="tidak sesuai dengan desain kontrol",2,H53="-","-")</f>
        <v>-</v>
      </c>
      <c r="M53" s="29" t="str">
        <f t="array" ref="M53">_xlfn.IFS(J53="efektif",1,J53="perlu peningkatan",2,J53="tidak efektif",3,J53="-","-")</f>
        <v>-</v>
      </c>
      <c r="N53" s="29" t="str">
        <f t="shared" si="1"/>
        <v>---</v>
      </c>
      <c r="O53" s="30" t="str">
        <f t="shared" si="2"/>
        <v>BELUM DIISI</v>
      </c>
      <c r="P53" s="30"/>
      <c r="Q53" s="29"/>
    </row>
    <row r="54" spans="1:17" ht="409.6" x14ac:dyDescent="0.2">
      <c r="A54" s="20">
        <v>74</v>
      </c>
      <c r="B54" s="21" t="s">
        <v>707</v>
      </c>
      <c r="C54" s="20"/>
      <c r="D54" s="23"/>
      <c r="E54" s="23"/>
      <c r="F54" s="23"/>
      <c r="G54" s="24" t="s">
        <v>563</v>
      </c>
      <c r="H54" s="25" t="s">
        <v>563</v>
      </c>
      <c r="I54" s="29"/>
      <c r="J54" s="29" t="s">
        <v>563</v>
      </c>
      <c r="K54" s="29" t="str">
        <f t="array" ref="K54">_xlfn.IFS(G54="memadai",1,G54="perlu peningkatan",2,G54="tidak memadai",3,G54="-","-")</f>
        <v>-</v>
      </c>
      <c r="L54" s="29" t="str">
        <f t="array" ref="L54">_xlfn.IFS(H54="sesuai dengan desain kontrol",1,H54="tidak sesuai dengan desain kontrol",2,H54="-","-")</f>
        <v>-</v>
      </c>
      <c r="M54" s="29" t="str">
        <f t="array" ref="M54">_xlfn.IFS(J54="efektif",1,J54="perlu peningkatan",2,J54="tidak efektif",3,J54="-","-")</f>
        <v>-</v>
      </c>
      <c r="N54" s="29" t="str">
        <f t="shared" si="1"/>
        <v>---</v>
      </c>
      <c r="O54" s="30" t="str">
        <f t="shared" si="2"/>
        <v>BELUM DIISI</v>
      </c>
      <c r="P54" s="30"/>
      <c r="Q54" s="29"/>
    </row>
    <row r="55" spans="1:17" ht="323" x14ac:dyDescent="0.2">
      <c r="A55" s="20">
        <v>75</v>
      </c>
      <c r="B55" s="21" t="s">
        <v>708</v>
      </c>
      <c r="C55" s="20"/>
      <c r="D55" s="23"/>
      <c r="E55" s="23"/>
      <c r="F55" s="23"/>
      <c r="G55" s="24" t="s">
        <v>563</v>
      </c>
      <c r="H55" s="25" t="s">
        <v>563</v>
      </c>
      <c r="I55" s="29"/>
      <c r="J55" s="29" t="s">
        <v>563</v>
      </c>
      <c r="K55" s="29" t="str">
        <f t="array" ref="K55">_xlfn.IFS(G55="memadai",1,G55="perlu peningkatan",2,G55="tidak memadai",3,G55="-","-")</f>
        <v>-</v>
      </c>
      <c r="L55" s="29" t="str">
        <f t="array" ref="L55">_xlfn.IFS(H55="sesuai dengan desain kontrol",1,H55="tidak sesuai dengan desain kontrol",2,H55="-","-")</f>
        <v>-</v>
      </c>
      <c r="M55" s="29" t="str">
        <f t="array" ref="M55">_xlfn.IFS(J55="efektif",1,J55="perlu peningkatan",2,J55="tidak efektif",3,J55="-","-")</f>
        <v>-</v>
      </c>
      <c r="N55" s="29" t="str">
        <f t="shared" si="1"/>
        <v>---</v>
      </c>
      <c r="O55" s="30" t="str">
        <f t="shared" si="2"/>
        <v>BELUM DIISI</v>
      </c>
      <c r="P55" s="30"/>
      <c r="Q55" s="29"/>
    </row>
    <row r="56" spans="1:17" ht="187" x14ac:dyDescent="0.2">
      <c r="A56" s="20">
        <v>76</v>
      </c>
      <c r="B56" s="21" t="s">
        <v>709</v>
      </c>
      <c r="C56" s="20"/>
      <c r="D56" s="23"/>
      <c r="E56" s="23"/>
      <c r="F56" s="23"/>
      <c r="G56" s="24" t="s">
        <v>563</v>
      </c>
      <c r="H56" s="25" t="s">
        <v>563</v>
      </c>
      <c r="I56" s="29"/>
      <c r="J56" s="29" t="s">
        <v>563</v>
      </c>
      <c r="K56" s="29" t="str">
        <f t="array" ref="K56">_xlfn.IFS(G56="memadai",1,G56="perlu peningkatan",2,G56="tidak memadai",3,G56="-","-")</f>
        <v>-</v>
      </c>
      <c r="L56" s="29" t="str">
        <f t="array" ref="L56">_xlfn.IFS(H56="sesuai dengan desain kontrol",1,H56="tidak sesuai dengan desain kontrol",2,H56="-","-")</f>
        <v>-</v>
      </c>
      <c r="M56" s="29" t="str">
        <f t="array" ref="M56">_xlfn.IFS(J56="efektif",1,J56="perlu peningkatan",2,J56="tidak efektif",3,J56="-","-")</f>
        <v>-</v>
      </c>
      <c r="N56" s="29" t="str">
        <f t="shared" si="1"/>
        <v>---</v>
      </c>
      <c r="O56" s="30" t="str">
        <f t="shared" si="2"/>
        <v>BELUM DIISI</v>
      </c>
      <c r="P56" s="30"/>
      <c r="Q56" s="29"/>
    </row>
    <row r="57" spans="1:17" ht="221" x14ac:dyDescent="0.2">
      <c r="A57" s="20">
        <v>77</v>
      </c>
      <c r="B57" s="21" t="s">
        <v>710</v>
      </c>
      <c r="C57" s="20"/>
      <c r="D57" s="23"/>
      <c r="E57" s="23"/>
      <c r="F57" s="23"/>
      <c r="G57" s="24" t="s">
        <v>563</v>
      </c>
      <c r="H57" s="25" t="s">
        <v>563</v>
      </c>
      <c r="I57" s="29"/>
      <c r="J57" s="29" t="s">
        <v>563</v>
      </c>
      <c r="K57" s="29" t="str">
        <f t="array" ref="K57">_xlfn.IFS(G57="memadai",1,G57="perlu peningkatan",2,G57="tidak memadai",3,G57="-","-")</f>
        <v>-</v>
      </c>
      <c r="L57" s="29" t="str">
        <f t="array" ref="L57">_xlfn.IFS(H57="sesuai dengan desain kontrol",1,H57="tidak sesuai dengan desain kontrol",2,H57="-","-")</f>
        <v>-</v>
      </c>
      <c r="M57" s="29" t="str">
        <f t="array" ref="M57">_xlfn.IFS(J57="efektif",1,J57="perlu peningkatan",2,J57="tidak efektif",3,J57="-","-")</f>
        <v>-</v>
      </c>
      <c r="N57" s="29" t="str">
        <f t="shared" si="1"/>
        <v>---</v>
      </c>
      <c r="O57" s="30" t="str">
        <f t="shared" si="2"/>
        <v>BELUM DIISI</v>
      </c>
      <c r="P57" s="30"/>
      <c r="Q57"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PANDUAN</vt:lpstr>
      <vt:lpstr>IDENTITAS</vt:lpstr>
      <vt:lpstr>TATA KELOLA &amp; MANAJEMEN</vt:lpstr>
      <vt:lpstr>FUNGSIONALITAS KINERJA - WEB</vt:lpstr>
      <vt:lpstr>ACUAN-PENJELASAN KONTROL</vt:lpstr>
      <vt:lpstr>ACUAN EVALUASI EFEKTIVITAS</vt:lpstr>
      <vt:lpstr>KESIMPULAN AUDIT</vt:lpstr>
      <vt:lpstr>DataDashboard</vt:lpstr>
      <vt:lpstr>Kompilasi</vt:lpstr>
      <vt:lpstr>UTILITY</vt:lpstr>
      <vt:lpstr>STANDAR TEKNIS - MOBILE</vt:lpstr>
      <vt:lpstr>STANDAR TEKNIS - SPL</vt:lpstr>
      <vt:lpstr>STANDAR TEKNIS - JI</vt:lpstr>
      <vt:lpstr>Kompilasi!Kompilasi</vt:lpstr>
      <vt:lpstr>Memadai</vt:lpstr>
      <vt:lpstr>ObjekAudit</vt:lpstr>
      <vt:lpstr>Perlu_Peningkatan</vt:lpstr>
      <vt:lpstr>DataDashboard!Print_Area</vt:lpstr>
      <vt:lpstr>'TATA KELOLA &amp; MANAJEMEN'!Print_Area</vt:lpstr>
      <vt:lpstr>Sesuai_Dengan_Desain_Kontrol</vt:lpstr>
      <vt:lpstr>Tidak_Memadai</vt:lpstr>
      <vt:lpstr>Tidak_Sesuai_Dengan_Desain_Kontrol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Chris Green</cp:lastModifiedBy>
  <cp:revision>10</cp:revision>
  <dcterms:created xsi:type="dcterms:W3CDTF">2023-04-13T08:06:00Z</dcterms:created>
  <dcterms:modified xsi:type="dcterms:W3CDTF">2024-08-14T02:07:26Z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1033-12.2.0.17152</vt:lpwstr>
  </property>
  <property fmtid="{D5CDD505-2E9C-101B-9397-08002B2CF9AE}" pid="3" name="ICV">
    <vt:lpwstr>C2953DD3E636405EAD006E99724152C8_12</vt:lpwstr>
  </property>
</Properties>
</file>