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PS\trunk\Modelos_e_Implementacao\Implementacao_SRC_Dinamico\negocio\src\test\java\crt2\dominio\metodologiaeparametros\requirement\"/>
    </mc:Choice>
  </mc:AlternateContent>
  <bookViews>
    <workbookView xWindow="0" yWindow="0" windowWidth="19440" windowHeight="7560" tabRatio="1000" activeTab="3"/>
  </bookViews>
  <sheets>
    <sheet name="Plan1" sheetId="1" r:id="rId1"/>
    <sheet name="Par Grupo R e C" sheetId="2" r:id="rId2"/>
    <sheet name="Par Elemento" sheetId="4" r:id="rId3"/>
    <sheet name="Par Item a avaliar" sheetId="5" r:id="rId4"/>
    <sheet name="Par Tp Atividade" sheetId="6" r:id="rId5"/>
    <sheet name="Par Nota" sheetId="7" r:id="rId6"/>
    <sheet name="Par Perspectiva" sheetId="8" r:id="rId7"/>
    <sheet name="Par Peso" sheetId="9" r:id="rId8"/>
    <sheet name="Par Tendência" sheetId="10" r:id="rId9"/>
    <sheet name="Par Fator Rel R e C" sheetId="11" r:id="rId10"/>
    <sheet name="Par Situação" sheetId="12" r:id="rId11"/>
    <sheet name="Prioridade das ESs" sheetId="13" r:id="rId12"/>
    <sheet name="Param. ANEFs" sheetId="16" r:id="rId13"/>
    <sheet name="Conta AQ" sheetId="14" r:id="rId14"/>
    <sheet name="Componente AQ" sheetId="15" r:id="rId15"/>
  </sheets>
  <definedNames>
    <definedName name="_xlnm._FilterDatabase" localSheetId="0" hidden="1">Plan1!$A$1:$I$338</definedName>
  </definedNames>
  <calcPr calcId="152511"/>
</workbook>
</file>

<file path=xl/calcChain.xml><?xml version="1.0" encoding="utf-8"?>
<calcChain xmlns="http://schemas.openxmlformats.org/spreadsheetml/2006/main">
  <c r="F131" i="5" l="1"/>
  <c r="F127" i="5"/>
  <c r="F72" i="4"/>
  <c r="G72" i="4" s="1"/>
  <c r="E72" i="4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17" i="16"/>
  <c r="E16" i="16"/>
  <c r="E15" i="16"/>
  <c r="E14" i="16"/>
  <c r="E13" i="16"/>
  <c r="E12" i="16"/>
  <c r="E11" i="16"/>
  <c r="E10" i="16"/>
  <c r="E9" i="16"/>
  <c r="E5" i="16"/>
  <c r="E4" i="16"/>
  <c r="E3" i="16"/>
  <c r="G136" i="13"/>
  <c r="F136" i="13"/>
  <c r="G135" i="13"/>
  <c r="F135" i="13"/>
  <c r="G134" i="13"/>
  <c r="F134" i="13"/>
  <c r="G133" i="13"/>
  <c r="F133" i="13"/>
  <c r="G132" i="13"/>
  <c r="F132" i="13"/>
  <c r="G131" i="13"/>
  <c r="F131" i="13"/>
  <c r="G130" i="13"/>
  <c r="F130" i="13"/>
  <c r="G129" i="13"/>
  <c r="F129" i="13"/>
  <c r="G128" i="13"/>
  <c r="F128" i="13"/>
  <c r="G127" i="13"/>
  <c r="F127" i="13"/>
  <c r="G126" i="13"/>
  <c r="F126" i="13"/>
  <c r="G125" i="13"/>
  <c r="F125" i="13"/>
  <c r="G124" i="13"/>
  <c r="F124" i="13"/>
  <c r="G123" i="13"/>
  <c r="F123" i="13"/>
  <c r="G122" i="13"/>
  <c r="F122" i="13"/>
  <c r="G121" i="13"/>
  <c r="F121" i="13"/>
  <c r="G120" i="13"/>
  <c r="F120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K7" i="13"/>
  <c r="G7" i="13"/>
  <c r="F7" i="13"/>
  <c r="K6" i="13"/>
  <c r="G6" i="13"/>
  <c r="F6" i="13"/>
  <c r="K5" i="13"/>
  <c r="G5" i="13"/>
  <c r="F5" i="13"/>
  <c r="K4" i="13"/>
  <c r="G4" i="13"/>
  <c r="F4" i="13"/>
  <c r="K3" i="13"/>
  <c r="G3" i="13"/>
  <c r="F3" i="13"/>
  <c r="E5" i="12"/>
  <c r="E4" i="12"/>
  <c r="E3" i="12"/>
  <c r="E3" i="11"/>
  <c r="D6" i="10"/>
  <c r="D5" i="10"/>
  <c r="D4" i="10"/>
  <c r="D3" i="10"/>
  <c r="F6" i="9"/>
  <c r="F5" i="9"/>
  <c r="F4" i="9"/>
  <c r="F3" i="9"/>
  <c r="D8" i="8"/>
  <c r="D7" i="8"/>
  <c r="D6" i="8"/>
  <c r="D5" i="8"/>
  <c r="D4" i="8"/>
  <c r="D3" i="8"/>
  <c r="I8" i="7"/>
  <c r="H8" i="7"/>
  <c r="I6" i="7"/>
  <c r="H6" i="7"/>
  <c r="I5" i="7"/>
  <c r="H5" i="7"/>
  <c r="I4" i="7"/>
  <c r="H4" i="7"/>
  <c r="I3" i="7"/>
  <c r="H3" i="7"/>
  <c r="D11" i="6"/>
  <c r="D10" i="6"/>
  <c r="D9" i="6"/>
  <c r="D8" i="6"/>
  <c r="D7" i="6"/>
  <c r="D6" i="6"/>
  <c r="D5" i="6"/>
  <c r="D4" i="6"/>
  <c r="D3" i="6"/>
  <c r="G203" i="5"/>
  <c r="G198" i="5"/>
  <c r="G197" i="5"/>
  <c r="G196" i="5"/>
  <c r="G195" i="5"/>
  <c r="G194" i="5"/>
  <c r="G192" i="5"/>
  <c r="G191" i="5"/>
  <c r="F190" i="5"/>
  <c r="G190" i="5" s="1"/>
  <c r="F189" i="5"/>
  <c r="G189" i="5" s="1"/>
  <c r="F188" i="5"/>
  <c r="G188" i="5" s="1"/>
  <c r="F187" i="5"/>
  <c r="G187" i="5" s="1"/>
  <c r="F186" i="5"/>
  <c r="G186" i="5" s="1"/>
  <c r="F185" i="5"/>
  <c r="G185" i="5" s="1"/>
  <c r="G184" i="5"/>
  <c r="G183" i="5"/>
  <c r="F183" i="5"/>
  <c r="F182" i="5"/>
  <c r="G182" i="5" s="1"/>
  <c r="F181" i="5"/>
  <c r="G181" i="5" s="1"/>
  <c r="G180" i="5"/>
  <c r="F180" i="5"/>
  <c r="G179" i="5"/>
  <c r="F179" i="5"/>
  <c r="F178" i="5"/>
  <c r="G178" i="5" s="1"/>
  <c r="F177" i="5"/>
  <c r="G177" i="5" s="1"/>
  <c r="G176" i="5"/>
  <c r="F176" i="5"/>
  <c r="G175" i="5"/>
  <c r="F175" i="5"/>
  <c r="F174" i="5"/>
  <c r="G174" i="5" s="1"/>
  <c r="F173" i="5"/>
  <c r="G173" i="5" s="1"/>
  <c r="G172" i="5"/>
  <c r="F172" i="5"/>
  <c r="G171" i="5"/>
  <c r="F171" i="5"/>
  <c r="F170" i="5"/>
  <c r="G170" i="5" s="1"/>
  <c r="F169" i="5"/>
  <c r="G169" i="5" s="1"/>
  <c r="G168" i="5"/>
  <c r="F168" i="5"/>
  <c r="G167" i="5"/>
  <c r="F167" i="5"/>
  <c r="F166" i="5"/>
  <c r="G166" i="5" s="1"/>
  <c r="F165" i="5"/>
  <c r="G165" i="5" s="1"/>
  <c r="G164" i="5"/>
  <c r="F164" i="5"/>
  <c r="G163" i="5"/>
  <c r="F163" i="5"/>
  <c r="F162" i="5"/>
  <c r="G162" i="5" s="1"/>
  <c r="F161" i="5"/>
  <c r="G161" i="5" s="1"/>
  <c r="G160" i="5"/>
  <c r="F160" i="5"/>
  <c r="G159" i="5"/>
  <c r="F159" i="5"/>
  <c r="F158" i="5"/>
  <c r="G158" i="5" s="1"/>
  <c r="F157" i="5"/>
  <c r="G157" i="5" s="1"/>
  <c r="G156" i="5"/>
  <c r="F156" i="5"/>
  <c r="G155" i="5"/>
  <c r="F155" i="5"/>
  <c r="F154" i="5"/>
  <c r="G154" i="5" s="1"/>
  <c r="F153" i="5"/>
  <c r="G153" i="5" s="1"/>
  <c r="G152" i="5"/>
  <c r="F152" i="5"/>
  <c r="G151" i="5"/>
  <c r="F151" i="5"/>
  <c r="F150" i="5"/>
  <c r="G150" i="5" s="1"/>
  <c r="F149" i="5"/>
  <c r="G149" i="5" s="1"/>
  <c r="G148" i="5"/>
  <c r="F148" i="5"/>
  <c r="G147" i="5"/>
  <c r="F147" i="5"/>
  <c r="F146" i="5"/>
  <c r="G146" i="5" s="1"/>
  <c r="F145" i="5"/>
  <c r="G145" i="5" s="1"/>
  <c r="G144" i="5"/>
  <c r="F144" i="5"/>
  <c r="G143" i="5"/>
  <c r="F143" i="5"/>
  <c r="F142" i="5"/>
  <c r="G142" i="5" s="1"/>
  <c r="F141" i="5"/>
  <c r="G141" i="5" s="1"/>
  <c r="G140" i="5"/>
  <c r="F140" i="5"/>
  <c r="G139" i="5"/>
  <c r="F139" i="5"/>
  <c r="F138" i="5"/>
  <c r="G138" i="5" s="1"/>
  <c r="F137" i="5"/>
  <c r="G137" i="5" s="1"/>
  <c r="G136" i="5"/>
  <c r="F136" i="5"/>
  <c r="G135" i="5"/>
  <c r="F135" i="5"/>
  <c r="F134" i="5"/>
  <c r="G134" i="5" s="1"/>
  <c r="F133" i="5"/>
  <c r="G133" i="5" s="1"/>
  <c r="G132" i="5"/>
  <c r="F132" i="5"/>
  <c r="G131" i="5"/>
  <c r="F130" i="5"/>
  <c r="G130" i="5" s="1"/>
  <c r="F129" i="5"/>
  <c r="G129" i="5" s="1"/>
  <c r="G128" i="5"/>
  <c r="F128" i="5"/>
  <c r="G127" i="5"/>
  <c r="F126" i="5"/>
  <c r="G126" i="5" s="1"/>
  <c r="G125" i="5"/>
  <c r="F125" i="5"/>
  <c r="G124" i="5"/>
  <c r="F124" i="5"/>
  <c r="G123" i="5"/>
  <c r="F123" i="5"/>
  <c r="F122" i="5"/>
  <c r="G122" i="5" s="1"/>
  <c r="F121" i="5"/>
  <c r="G121" i="5" s="1"/>
  <c r="G120" i="5"/>
  <c r="F120" i="5"/>
  <c r="G119" i="5"/>
  <c r="F119" i="5"/>
  <c r="F118" i="5"/>
  <c r="G118" i="5" s="1"/>
  <c r="G117" i="5"/>
  <c r="F117" i="5"/>
  <c r="G116" i="5"/>
  <c r="F116" i="5"/>
  <c r="G115" i="5"/>
  <c r="F115" i="5"/>
  <c r="F114" i="5"/>
  <c r="G114" i="5" s="1"/>
  <c r="F113" i="5"/>
  <c r="G113" i="5" s="1"/>
  <c r="G112" i="5"/>
  <c r="F112" i="5"/>
  <c r="G111" i="5"/>
  <c r="F111" i="5"/>
  <c r="F110" i="5"/>
  <c r="G110" i="5" s="1"/>
  <c r="F109" i="5"/>
  <c r="G109" i="5" s="1"/>
  <c r="G108" i="5"/>
  <c r="F108" i="5"/>
  <c r="G107" i="5"/>
  <c r="F107" i="5"/>
  <c r="F106" i="5"/>
  <c r="G106" i="5" s="1"/>
  <c r="F105" i="5"/>
  <c r="G105" i="5" s="1"/>
  <c r="G104" i="5"/>
  <c r="F104" i="5"/>
  <c r="G103" i="5"/>
  <c r="F103" i="5"/>
  <c r="F102" i="5"/>
  <c r="G102" i="5" s="1"/>
  <c r="F101" i="5"/>
  <c r="G101" i="5" s="1"/>
  <c r="G100" i="5"/>
  <c r="F100" i="5"/>
  <c r="G99" i="5"/>
  <c r="F99" i="5"/>
  <c r="F98" i="5"/>
  <c r="G98" i="5" s="1"/>
  <c r="F97" i="5"/>
  <c r="G97" i="5" s="1"/>
  <c r="G96" i="5"/>
  <c r="F96" i="5"/>
  <c r="G95" i="5"/>
  <c r="F95" i="5"/>
  <c r="F94" i="5"/>
  <c r="G94" i="5" s="1"/>
  <c r="G93" i="5"/>
  <c r="F93" i="5"/>
  <c r="G92" i="5"/>
  <c r="F92" i="5"/>
  <c r="G91" i="5"/>
  <c r="F91" i="5"/>
  <c r="F90" i="5"/>
  <c r="G90" i="5" s="1"/>
  <c r="F89" i="5"/>
  <c r="G89" i="5" s="1"/>
  <c r="G88" i="5"/>
  <c r="F88" i="5"/>
  <c r="G87" i="5"/>
  <c r="F87" i="5"/>
  <c r="F86" i="5"/>
  <c r="G86" i="5" s="1"/>
  <c r="G85" i="5"/>
  <c r="F85" i="5"/>
  <c r="G84" i="5"/>
  <c r="F84" i="5"/>
  <c r="G83" i="5"/>
  <c r="F83" i="5"/>
  <c r="F82" i="5"/>
  <c r="G82" i="5" s="1"/>
  <c r="F81" i="5"/>
  <c r="G81" i="5" s="1"/>
  <c r="G80" i="5"/>
  <c r="F80" i="5"/>
  <c r="G79" i="5"/>
  <c r="F79" i="5"/>
  <c r="G78" i="5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G56" i="5"/>
  <c r="F56" i="5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G48" i="5"/>
  <c r="F48" i="5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G24" i="5"/>
  <c r="F24" i="5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G16" i="5"/>
  <c r="F16" i="5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G77" i="4"/>
  <c r="F71" i="4"/>
  <c r="E71" i="4"/>
  <c r="F70" i="4"/>
  <c r="E70" i="4"/>
  <c r="F69" i="4"/>
  <c r="G69" i="4" s="1"/>
  <c r="E69" i="4"/>
  <c r="F68" i="4"/>
  <c r="G68" i="4" s="1"/>
  <c r="E68" i="4"/>
  <c r="F67" i="4"/>
  <c r="E67" i="4"/>
  <c r="F66" i="4"/>
  <c r="E66" i="4"/>
  <c r="G66" i="4" s="1"/>
  <c r="F65" i="4"/>
  <c r="G65" i="4" s="1"/>
  <c r="E65" i="4"/>
  <c r="G64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G54" i="4" s="1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G40" i="4" s="1"/>
  <c r="F39" i="4"/>
  <c r="E39" i="4"/>
  <c r="F38" i="4"/>
  <c r="G38" i="4" s="1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G16" i="4" s="1"/>
  <c r="E16" i="4"/>
  <c r="F15" i="4"/>
  <c r="E15" i="4"/>
  <c r="F14" i="4"/>
  <c r="G14" i="4" s="1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G5" i="4" s="1"/>
  <c r="E5" i="4"/>
  <c r="F4" i="4"/>
  <c r="E4" i="4"/>
  <c r="F3" i="4"/>
  <c r="E3" i="4"/>
  <c r="G19" i="2"/>
  <c r="G17" i="2"/>
  <c r="G15" i="2"/>
  <c r="G13" i="2"/>
  <c r="G11" i="2"/>
  <c r="G9" i="2"/>
  <c r="G7" i="2"/>
  <c r="G5" i="2"/>
  <c r="G3" i="2"/>
  <c r="G18" i="4" l="1"/>
  <c r="G26" i="4"/>
  <c r="G42" i="4"/>
  <c r="G58" i="4"/>
  <c r="G35" i="4"/>
  <c r="G19" i="4"/>
  <c r="G23" i="4"/>
  <c r="G39" i="4"/>
  <c r="G59" i="4"/>
  <c r="G63" i="4"/>
  <c r="G4" i="4"/>
  <c r="G8" i="4"/>
  <c r="G20" i="4"/>
  <c r="G24" i="4"/>
  <c r="G32" i="4"/>
  <c r="G44" i="4"/>
  <c r="G48" i="4"/>
  <c r="G56" i="4"/>
  <c r="G25" i="4"/>
  <c r="G29" i="4"/>
  <c r="G49" i="4"/>
  <c r="G53" i="4"/>
  <c r="G12" i="4"/>
  <c r="G27" i="4"/>
  <c r="G31" i="4"/>
  <c r="G46" i="4"/>
  <c r="G50" i="4"/>
  <c r="G57" i="4"/>
  <c r="G61" i="4"/>
  <c r="G13" i="4"/>
  <c r="G28" i="4"/>
  <c r="G43" i="4"/>
  <c r="G47" i="4"/>
  <c r="G62" i="4"/>
  <c r="G6" i="4"/>
  <c r="G10" i="4"/>
  <c r="G17" i="4"/>
  <c r="G21" i="4"/>
  <c r="G36" i="4"/>
  <c r="G51" i="4"/>
  <c r="G55" i="4"/>
  <c r="G70" i="4"/>
  <c r="G9" i="4"/>
  <c r="G3" i="4"/>
  <c r="G7" i="4"/>
  <c r="G22" i="4"/>
  <c r="G33" i="4"/>
  <c r="G37" i="4"/>
  <c r="G52" i="4"/>
  <c r="G67" i="4"/>
  <c r="G71" i="4"/>
  <c r="G11" i="4"/>
  <c r="G15" i="4"/>
  <c r="G30" i="4"/>
  <c r="G34" i="4"/>
  <c r="G41" i="4"/>
  <c r="G45" i="4"/>
  <c r="G60" i="4"/>
  <c r="G73" i="4" l="1"/>
</calcChain>
</file>

<file path=xl/comments1.xml><?xml version="1.0" encoding="utf-8"?>
<comments xmlns="http://schemas.openxmlformats.org/spreadsheetml/2006/main">
  <authors>
    <author>Dinaldo Andrade Pessoa</author>
  </authors>
  <commentList>
    <comment ref="D12" authorId="0" shapeId="0">
      <text>
        <r>
          <rPr>
            <b/>
            <sz val="9"/>
            <color indexed="81"/>
            <rFont val="Segoe UI"/>
            <charset val="1"/>
          </rPr>
          <t>Dinaldo:</t>
        </r>
        <r>
          <rPr>
            <sz val="9"/>
            <color indexed="81"/>
            <rFont val="Segoe UI"/>
            <charset val="1"/>
          </rPr>
          <t xml:space="preserve">
Implementado na aplicação sem registro no banco de dados.</t>
        </r>
      </text>
    </comment>
  </commentList>
</comments>
</file>

<file path=xl/sharedStrings.xml><?xml version="1.0" encoding="utf-8"?>
<sst xmlns="http://schemas.openxmlformats.org/spreadsheetml/2006/main" count="4299" uniqueCount="1319">
  <si>
    <t>Name</t>
  </si>
  <si>
    <t>Table</t>
  </si>
  <si>
    <t>Comment</t>
  </si>
  <si>
    <t>Data Type</t>
  </si>
  <si>
    <t>Length</t>
  </si>
  <si>
    <t>Precision</t>
  </si>
  <si>
    <t>Primary</t>
  </si>
  <si>
    <t>Foreign Key</t>
  </si>
  <si>
    <t>Mandatory</t>
  </si>
  <si>
    <t>ANA_CD_OPER_ATUALZ</t>
  </si>
  <si>
    <t>ANA_ANEXO_ARC</t>
  </si>
  <si>
    <t>/NOME: Operador atualização_x000D_
/FUNÇÃO: Registar o usuário que realizou a última alteração_x000D_
/DOMÍNIO:_x000D_
/EXEMPLOS:_x000D_
/FONTE: Gerado pelo sistema</t>
  </si>
  <si>
    <t>VARCHAR(20)</t>
  </si>
  <si>
    <t>FALSE</t>
  </si>
  <si>
    <t>TRUE</t>
  </si>
  <si>
    <t>ANA_DH_ATUALZ</t>
  </si>
  <si>
    <t>/NOME: Data atualização_x000D_
/FUNÇÃO: Registar a data/hora da última alteração_x000D_
/DOMÍNIO:_x000D_
/EXEMPLOS:_x000D_
/FONTE: Gerado pelo sistema</t>
  </si>
  <si>
    <t>TIMESTAMP</t>
  </si>
  <si>
    <t>ANA_DS_LINK</t>
  </si>
  <si>
    <t>/NOME: Link do arquivo_x000D_
/FUNÇÃO: Armazenar o caminho do arquivo anexado_x000D_
/DOMÍNIO:_x000D_
/EXEMPLOS:_x000D_
/FONTE: Informado pelo usuário</t>
  </si>
  <si>
    <t>VARCHAR(200)</t>
  </si>
  <si>
    <t>ANA_ID</t>
  </si>
  <si>
    <t>/NOME: Anexos de ARCs_x000D_
/FUNÇÃO: Armazenar os anexos associados diretamente a ARCs_x000D_
/DOMÍNIO:_x000D_
/EXEMPLOS: _x000D_
/FONTE: Inserido pelo usuário.</t>
  </si>
  <si>
    <t>INTEGER</t>
  </si>
  <si>
    <t>AND_CD_OPER_ATUALZ</t>
  </si>
  <si>
    <t>AND_ANEXO_DOCUMENTO</t>
  </si>
  <si>
    <t>AND_DH_ATUALZ</t>
  </si>
  <si>
    <t>AND_DS_LINK</t>
  </si>
  <si>
    <t>AND_ID</t>
  </si>
  <si>
    <t>/NOME: Identificador do anexo_x000D_
/FUNÇÃO: Identificar única e sequencialmente o anexo_x000D_
/DOMÍNIO:_x000D_
/EXEMPLOS:_x000D_
/FONTE: Gerado automaticamente pelo DB2</t>
  </si>
  <si>
    <t>ANQ_AA</t>
  </si>
  <si>
    <t>ANQ_ANALISE_QUANT</t>
  </si>
  <si>
    <t>/NOME: Ano de referência da ANQ._x000D_
/FUNÇÃO: Identificar o ano de referência da ANQ._x000D_
/DOMÍNIO:_x000D_
/FONTE: Dado informado pelo usuário.</t>
  </si>
  <si>
    <t>SMALLINT</t>
  </si>
  <si>
    <t>ANQ_CD_ESTADO</t>
  </si>
  <si>
    <t>/NOME: Estado da ANQ._x000D_
/FUNÇÃO: Identificar o estado da ANQ._x000D_
/DOMÍNIO: 1 - Prevista; 2 - Designado; 3- Esboçada; 4-Preenchido; 5-Analisado._x000D_
/FONTE: Gerado pelo sistema de acordo com a regra de negócio de versionamento da metodologia.</t>
  </si>
  <si>
    <t>ANQ_CD_MATRICULA</t>
  </si>
  <si>
    <t>/NOME: Matrícula do responsável._x000D_
/FUNÇÃO: Identificar a matrícula do responsável._x000D_
/DOMÍNIO:_x000D_
/FONTE: Dado informado pelo usuário.</t>
  </si>
  <si>
    <t>CHAR(8)</t>
  </si>
  <si>
    <t>ANQ_CD_OPER_ATUALZ</t>
  </si>
  <si>
    <t>/NOME: Código do operador responsável pela última operação realizada sobre esta versão do registro._x000D_
/FUNÇÃO: Registrar, para fins de histórico e auditoria, o código do operador responsável pela última operação (inclusão ou alteração) realizada sobre esta versão do registro._x000D_
/DOMÍNIO:_x000D_
/FONTE: Gerado pelo sistema.</t>
  </si>
  <si>
    <t>ANQ_DH_ATUALZ</t>
  </si>
  <si>
    <t>/NOME: Momento da última operação realizada sobre esta versão do registro._x000D_
/FUNÇÃO: Registrar, para fins de histórico e auditoria, o momento exato da última operação (inclusão ou alteração) realizada sobre esta versão do registro._x000D_
/DOMÍNIO:_x000D_
/FONTE: Gerado pelo sistema.</t>
  </si>
  <si>
    <t>ANQ_ID</t>
  </si>
  <si>
    <t>CIC_CICLO_SRC</t>
  </si>
  <si>
    <t>/NOME: Identificador da análise quantitativa._x000D_
/FUNÇÃO: Referenciar a análise quantitativa associada ao ciclo SRC._x000D_
/DOMÍNIO:_x000D_
/FONTE: Gerados pelo sistema.</t>
  </si>
  <si>
    <t>INT</t>
  </si>
  <si>
    <t>/NOME: Identificador de registro._x000D_
/FUNÇÃO: Identificar unicamente o registro na tabela._x000D_
/DOMÍNIO:_x000D_
/FONTE: Gerado automaticamente pelo sistema.</t>
  </si>
  <si>
    <t>ANQ_MM</t>
  </si>
  <si>
    <t>/NOME: Mês de referência da ANQ._x000D_
/FUNÇÃO: Identificar o mês de referência da ANQ._x000D_
/DOMÍNIO:_x000D_
/FONTE: Dado informado pelo usuário.</t>
  </si>
  <si>
    <t>ANQ_NU_NOTA_CALC</t>
  </si>
  <si>
    <t>/NOME: Nota calculada da ANQ._x000D_
/FUNÇÃO: Identificar nota calculada da ANQ._x000D_
/DOMÍNIO:_x000D_
/FONTE: Dado informado pelo usuário.</t>
  </si>
  <si>
    <t>DECIMAL(5,2)</t>
  </si>
  <si>
    <t>ANQ_NU_VERSAO</t>
  </si>
  <si>
    <t>/NOME: Número de versão para controle de concorrência._x000D_
/FUNÇÃO: Identificar o número de versão para controle de concorrência._x000D_
/FONTE: Gerado pelo sistema.</t>
  </si>
  <si>
    <t>ARC_CD_ESTADO</t>
  </si>
  <si>
    <t>ARC_AVAL_RIS_CON</t>
  </si>
  <si>
    <t>/NOME: Estado do ARC_x000D_
/FUNÇÃO: Indicar o estado do ciclo de vida do ARC_x000D_
/DOMÍNIO:    5 - Previsto,  2 - Designado, 3 – Esboçado, 4 – Preenchido, 1 – Analisado_x000D_
/EXEMPLOS:_x000D_
/FONTE: Informado pelo usuário</t>
  </si>
  <si>
    <t>ARC_CD_OPER_ATUALZ</t>
  </si>
  <si>
    <t>ARC_DH_ATUALZ</t>
  </si>
  <si>
    <t>ARC_DS_END_MANUAL</t>
  </si>
  <si>
    <t>/NOME: Endereço do manual_x000D_
/FUNÇÃO: Manter o link para o manual referente ao ARC_x000D_
/EXEMPLOS:_x000D_
/FONTE: Informado pelo usuário</t>
  </si>
  <si>
    <t>VARCHAR(100)</t>
  </si>
  <si>
    <t>ARC_ID</t>
  </si>
  <si>
    <t>AVA_AVALIACAO_ARC</t>
  </si>
  <si>
    <t>/NOME: Identificador do ARC_x000D_
/FUNÇÃO: Identificar única e sequencialmente o ARC_x000D_
/DOMÍNIO:_x000D_
/EXEMPLOS:_x000D_
/FONTE: Gerado automaticamente pelo DB2</t>
  </si>
  <si>
    <t>ELE_ELEMENTO_ARC</t>
  </si>
  <si>
    <t>TEN_TENDENCIA_ARC</t>
  </si>
  <si>
    <t>DEL_DELEGACAO_ARC</t>
  </si>
  <si>
    <t>DES_DESIGNACAO_ARC</t>
  </si>
  <si>
    <t>AAT_ARC_ATV</t>
  </si>
  <si>
    <t>ARC_ID_ANTERIOR</t>
  </si>
  <si>
    <t>ARC_NU_VERSAO</t>
  </si>
  <si>
    <t>/NOME: Número da versão_x000D_
/FUNÇÃO: Permitir o controle de concorrência na edição_x000D_
/DOMÍNIO:_x000D_
/EXEMPLOS:_x000D_
/FONTE: Gerado pelo sistema</t>
  </si>
  <si>
    <t>ARC_PC_PARTICIPACAO</t>
  </si>
  <si>
    <t>/NOME: Percentual de participação_x000D_
/FUNÇÃO: Indicar o percentual de participação do ARC_x000D_
/DOMÍNIO:_x000D_
/EXEMPLOS:_x000D_
/FONTE: Informado pelo usuário</t>
  </si>
  <si>
    <t>ATC_AA</t>
  </si>
  <si>
    <t>ATC_ATIVIDADE_CICLO</t>
  </si>
  <si>
    <t>/NOME: ATC_AA_x000D_
/FUNÇÃO: Ano da atividade_x000D_
/DOMÍNIO:_x000D_
/EXEMPLOS: _x000D_
/FONTE: informado pelo usuário</t>
  </si>
  <si>
    <t>ATC_CD_ATIVIDADE</t>
  </si>
  <si>
    <t>/NOME: ATC_CD_ATIVIDADE_x000D_
/FUNÇÃO: Código da atividade_x000D_
/DOMÍNIO:_x000D_
/EXEMPLOS: _x000D_
/FONTE: informado pelo usuário</t>
  </si>
  <si>
    <t>VARCHAR(10)</t>
  </si>
  <si>
    <t>ATC_CD_CNPJ_ES</t>
  </si>
  <si>
    <t>/NOME: ATC_CD_CNPJ_ES_x000D_
/FUNÇÃO: CNPJ da entidade supervisionada_x000D_
/DOMÍNIO:_x000D_
/EXEMPLOS: _x000D_
/FONTE: informado pelo usuário</t>
  </si>
  <si>
    <t>VARCHAR(8)</t>
  </si>
  <si>
    <t>ATC_CD_OPER_ATUALZ</t>
  </si>
  <si>
    <t>/NOME: Operador responsável pela criação do registro_x000D_
/FUNÇÃO: Informar o usuário que efetuou o rigistro _x000D_
/DOMÍNIO:_x000D_
/EXEMPLOS:_x000D_
/FONTE: Informado pelo sistema</t>
  </si>
  <si>
    <t>ATC_CD_SITUACAO</t>
  </si>
  <si>
    <t xml:space="preserve">/NOME: Situação da atividade_x000D_
/FUNÇÃO: Manter o texto da situação da atividade_x000D_
/DOMÍNIO:_x000D_
/EXEMPLOS:_x000D_
/FONTE: Importado do Sigas_x000D_
</t>
  </si>
  <si>
    <t>ATC_DH_ATUALZ</t>
  </si>
  <si>
    <t>/NOME: Data/hora de criação do registro_x000D_
/FUNÇÃO: Informar a hora que o rigistro foi criado_x000D_
/DOMÍNIO:_x000D_
/EXEMPLOS:_x000D_
/FONTE: Informado pelo sistema</t>
  </si>
  <si>
    <t>ATC_DS</t>
  </si>
  <si>
    <t>/NOME: ATC_DS_x000D_
/FUNÇÃO: Descrição da atividade_x000D_
/DOMÍNIO:_x000D_
/EXEMPLOS: _x000D_
/FONTE: informado pelo usuário</t>
  </si>
  <si>
    <t>ATC_DT_BASE</t>
  </si>
  <si>
    <t>/NOME: ATC_DT_BASE_x000D_
/FUNÇÃO: Data base da atividade_x000D_
/DOMÍNIO:_x000D_
/EXEMPLOS: _x000D_
/FONTE: informado pelo usuário</t>
  </si>
  <si>
    <t>DATE</t>
  </si>
  <si>
    <t>ATC_ID</t>
  </si>
  <si>
    <t>/NOME: ATC_ID_x000D_
/FUNÇÃO: Chave primaria_x000D_
/DOMÍNIO:_x000D_
/EXEMPLOS: _x000D_
/FONTE: gerado pelo sistema</t>
  </si>
  <si>
    <t>ATV_CD_OPER_ATUALZ</t>
  </si>
  <si>
    <t>ATV_ATIVIDADE_MAT</t>
  </si>
  <si>
    <t>ATV_CD_TIPO</t>
  </si>
  <si>
    <t>/NOME: Tipo da atividade_x000D_
/FUNÇÃO: Identificar o tipo da atividade_x000D_
/DOMÍNIO: 1 – Atividade corporativa; 2 – Atividade de negócio_x000D_
/EXEMPLOS:_x000D_
/FONTE: Informado pelo usuário</t>
  </si>
  <si>
    <t>ATV_DH_ATUALZ</t>
  </si>
  <si>
    <t>ATV_ID</t>
  </si>
  <si>
    <t>/NOME: Identificador da atividade._x000D_
/FUNÇÃO: Identificar única e sequencialmente a atividade._x000D_
/DOMÍNIO:_x000D_
/EXEMPLOS:_x000D_
/FONTE: Gerado automaticamente pelo DB2.</t>
  </si>
  <si>
    <t>ATV_NM</t>
  </si>
  <si>
    <t>/NOME: Nome da atividade._x000D_
/FUNÇÃO: Descrever a atividade._x000D_
/DOMÍNIO:_x000D_
/EXEMPLOS:_x000D_
/FONTE: Informado pelo usuário.</t>
  </si>
  <si>
    <t>ATV_NU_VERSAO</t>
  </si>
  <si>
    <t>ATV_PC_PARTICIPACAO</t>
  </si>
  <si>
    <t>/NOME: Percentual de participação_x000D_
/FUNÇÃO: Informar o quantitativo percentual de influência da atividade_x000D_
/DOMÍNIO:_x000D_
/EXEMPLOS:_x000D_
/FONTE: Informado pelo usuário</t>
  </si>
  <si>
    <t>AVA_CD_OPER_ATUALZ</t>
  </si>
  <si>
    <t>AVA_CD_PERFIL</t>
  </si>
  <si>
    <t>/NOME: Perfil do usuário_x000D_
/FUNÇÃO: Registrar o código do tipo de perfil do usuário que efetivou a avaliação_x000D_
/DOMÍNIO:    _x000D_
ADMINISTRADOR(6),_x000D_
ANALISTA_ECONOMICO_FINANCEIRO(12), _x000D_
COMITE(7),_x000D_
CONSULTOR_METODOLOGIA(17),_x000D_
CONSULTOR_TECNOLOGIA(8),_x000D_
CONSULTOR_ESPECIALISTA(10),_x000D_
COORDENADOR_CAMPO(14),_x000D_
GERENTE_CONSULTOR_ESPECIALISTA(5),_x000D_
GERENTE_REVISOR(13),_x000D_
GERENTE_SUPERVISOR(16),_x000D_
GERENTE_EXECUTIVO(3),_x000D_
GERENTE_TECNICO(9),_x000D_
INSPETOR(2),_x000D_
REVISOR(11),_x000D_
REVISOR_ECONOMICO_FINANCEIRO(4),_x000D_
SUBSTITUTO_SUPERVISOR(15),_x000D_
SUPERVISOR(1),_x000D_
SISTEMA(0);_x000D_
/EXEMPLOS:_x000D_
/FONTE: Informado pelo sistema com base no usuário logad</t>
  </si>
  <si>
    <t>AVA_DH_ATUALZ</t>
  </si>
  <si>
    <t>AVA_DS_JUSTIFICATIVA</t>
  </si>
  <si>
    <t>/NOME: Justificativa da avaliação_x000D_
/FUNÇÃO: Armazenar o texto da justificativa da avaliação_x000D_
/DOMÍNIO:_x000D_
/EXEMPLOS:_x000D_
/FONTE: Informado pelo usuário</t>
  </si>
  <si>
    <t>VARCHAR(255)</t>
  </si>
  <si>
    <t>AVA_ID</t>
  </si>
  <si>
    <t>AVA_NU_VERSAO</t>
  </si>
  <si>
    <t>/NOME: Versão do registro_x000D_
/FUNÇÃO: Controlar a concorrência na operação de atualização_x000D_
/DOMÍNIO:_x000D_
/EXEMPLOS:_x000D_
/FONTE: Gerado pelo sistema</t>
  </si>
  <si>
    <t>CAQ_CD_TP_CONTA</t>
  </si>
  <si>
    <t>CAQ_CONTA_ANALISE_QUANT</t>
  </si>
  <si>
    <t xml:space="preserve">/NOME: Tipo da conta  _x000D_
/FUNÇÃO: Indica qual o tipo da conta _x000D_
/DOMÍNIO: 1 (ativo), 2 (passivo) _x000D_
/FONTE: carga inicial do sistema  </t>
  </si>
  <si>
    <t>CAQ_DS</t>
  </si>
  <si>
    <t xml:space="preserve">/NOME: Descrição da conta  _x000D_
/FUNÇÃO: Descrição utilizada no sistema _x000D_
/FONTE: carga inicial do sistema  </t>
  </si>
  <si>
    <t>CAQ_IB_DIVERSOS</t>
  </si>
  <si>
    <t xml:space="preserve">/NOME: Indicador de diversos  _x000D_
/FUNÇÃO: Indica se a conta é para armazenamento de diversos _x000D_
/FONTE: carga inicial do sistema  </t>
  </si>
  <si>
    <t>CAQ_ID</t>
  </si>
  <si>
    <t xml:space="preserve">/NOME: Identificador _x000D_
/FUNÇÃO: Identificador único da tabela _x000D_
/FONTE: carga inicial do sistema </t>
  </si>
  <si>
    <t>ECA_ETL_CONTA_ANALISE_QUANT</t>
  </si>
  <si>
    <t>CAQ_NM_CONTA</t>
  </si>
  <si>
    <t xml:space="preserve">/NOME: Nome da conta  _x000D_
/FUNÇÃO: Identificador da conta de origem no DESIG _x000D_
/FONTE: carga inicial do sistema  </t>
  </si>
  <si>
    <t>VARCHAR(30)</t>
  </si>
  <si>
    <t>CIC_CD_MAT_SEG_SUB_SUP</t>
  </si>
  <si>
    <t>/NOME: Matrícula do segundo substituto do supervisor responsável do ciclo._x000D_
/FUNÇÃO: Identificar a matrícula do segundo substituto do supervisor responsável do ciclo._x000D_
/DOMÍNIO:_x000D_
/FONTE: Dados informados pelo usuário.</t>
  </si>
  <si>
    <t>CIC_CD_OPER_ATUALZ</t>
  </si>
  <si>
    <t>/NOME: Código do operador responsável pela última operação realizada sobre esta versão do registro._x000D_
/FUNÇÃO: Registrar, para fins de histórico e auditoria, o código do operador responsável pela última operação (inclusão ou alteração) realizada sobre esta versão do registro._x000D_
/DOMÍNIO:_x000D_
/FONTE: Gerado automaticamente pelo sistema.</t>
  </si>
  <si>
    <t>CIC_CD_PT_PE</t>
  </si>
  <si>
    <t>/NOME: Número do PT ou PE._x000D_
/DOMÍNIO:_x000D_
/FONTE: Dados informados pelo usuário.</t>
  </si>
  <si>
    <t>VARCHAR(12)</t>
  </si>
  <si>
    <t>CIC_DH_ATUALZ</t>
  </si>
  <si>
    <t>CIC_DT_INICIO</t>
  </si>
  <si>
    <t>/NOME: Data de início do ciclo._x000D_
/DOMÍNIO: _x000D_
/FONTE: Dados informados pelo usuário e gerados pelo sistema.</t>
  </si>
  <si>
    <t>CIC_DT_PREV_COREC</t>
  </si>
  <si>
    <t>/NOME: Data prevista do corec._x000D_
/DOMÍNIO:_x000D_
/FONTE: Dados informados pelo usuário e gerados pelo sistema de acordo com regra de negócio.</t>
  </si>
  <si>
    <t>CIC_ID</t>
  </si>
  <si>
    <t>MAT_MATRIZ_SRC</t>
  </si>
  <si>
    <t>NCI_NOTA_CICLO</t>
  </si>
  <si>
    <t>PER_PERFIL_RISCO</t>
  </si>
  <si>
    <t>ECI_ESTADO_CICLO</t>
  </si>
  <si>
    <t>/NOME: Identificador do ciclo SRC._x000D_
/FUNÇÃO: Referenciar o ciclo à qual este estado está associado._x000D_
/DOMÍNIO:_x000D_
/FONTE: Gerado automaticamente pelo sistema.</t>
  </si>
  <si>
    <t>CIC_NU_VERSAO</t>
  </si>
  <si>
    <t>CNQ_DS</t>
  </si>
  <si>
    <t>CNQ_COMPONENTE_ANALISE_QUANT</t>
  </si>
  <si>
    <t xml:space="preserve">/NOME: Descrição do componente_x000D_
/FUNÇÃO: Descrição utilizada no sistema _x000D_
/FONTE: carga inicial do sistema  </t>
  </si>
  <si>
    <t>CNQ_ID</t>
  </si>
  <si>
    <t>ECO_ETL_COMPONENTE_ANALISE_QUA</t>
  </si>
  <si>
    <t>CNQ_NM_COMPONENTE</t>
  </si>
  <si>
    <t xml:space="preserve">/NOME: Nome do componente  _x000D_
/FUNÇÃO: Identificador do componente de origem no DESIG _x000D_
/FONTE: carga inicial do sistema  </t>
  </si>
  <si>
    <t>DBE_CD</t>
  </si>
  <si>
    <t>DBE_DATA_BASE_ENTIDADE_SUPERVI</t>
  </si>
  <si>
    <t xml:space="preserve">/NOME: Código da database _x000D_
/FUNÇÃO: Armazena o código da data-base relacionada a entidade supervisionável _x000D_
/FONTE: DESIG	  _x000D_
</t>
  </si>
  <si>
    <t>EAQ_ETL_ANALISE_QUANTITATIVA_E</t>
  </si>
  <si>
    <t>DEL_CD_MATRICULA</t>
  </si>
  <si>
    <t>/NOME: Matrícula do servidor delegado_x000D_
/FUNÇÃO: Identificar unicamente o servidor delegado_x000D_
/DOMÍNIO:_x000D_
/EXEMPLOS:_x000D_
/FONTE: Informado pelo usuário</t>
  </si>
  <si>
    <t>DEL_CD_OPER_ATUALZ</t>
  </si>
  <si>
    <t>DEL_DH_ATUALZ</t>
  </si>
  <si>
    <t>DEL_ID</t>
  </si>
  <si>
    <t>/NOME: Identificador da delegação_x000D_
/FUNÇÃO: Identificar única e sequencialmente a delegação_x000D_
/DOMÍNIO:_x000D_
/EXEMPLOS:_x000D_
/FONTE: Gerado automaticamente pelo DB2</t>
  </si>
  <si>
    <t>DEL_NU_VERSAO</t>
  </si>
  <si>
    <t>DES_CD_MATRICULA</t>
  </si>
  <si>
    <t>/NOME: Matrícula do servidor designado_x000D_
/FUNÇÃO: Identificar unicamente o servidor designado_x000D_
/DOMÍNIO:_x000D_
/EXEMPLOS:_x000D_
/FONTE: Informado pelo usuário</t>
  </si>
  <si>
    <t>DES_CD_OPER_ATUALZ</t>
  </si>
  <si>
    <t>DES_DH_ATUALZ</t>
  </si>
  <si>
    <t>DES_ID</t>
  </si>
  <si>
    <t>/NOME: Identificador da designação_x000D_
/FUNÇÃO: Identificar única e sequencialmente a designação_x000D_
/DOMÍNIO:_x000D_
/EXEMPLOS:_x000D_
/FONTE: Gerado automaticamente pelo DB2</t>
  </si>
  <si>
    <t>DES_NU_VERSAO</t>
  </si>
  <si>
    <t>DOC_CD_OPER_ATUALZ</t>
  </si>
  <si>
    <t>DOC_DOCUMENTO_SRC</t>
  </si>
  <si>
    <t>DOC_DH_ATUALZ</t>
  </si>
  <si>
    <t>DOC_DS_JUSTIFICATIVA</t>
  </si>
  <si>
    <t>/NOME: Texto da justificativa_x000D_
/FUNÇÃO: Armazenar o texto da justificativa do documento_x000D_
/DOMÍNIO:_x000D_
/EXEMPLOS:_x000D_
/FONTE: Informado pelo usuário</t>
  </si>
  <si>
    <t>VARCHAR(20000)</t>
  </si>
  <si>
    <t>DOC_ID</t>
  </si>
  <si>
    <t>ITE_ITEM_ELEMENTO</t>
  </si>
  <si>
    <t>/NOME: Identificador do documento_x000D_
/FUNÇÃO: Identificar única e sequencialmente o documento_x000D_
/DOMÍNIO:_x000D_
/EXEMPLOS:_x000D_
/FONTE: Gerado automaticamente pelo DB2</t>
  </si>
  <si>
    <t>DOC_ID_CONCLUSAO</t>
  </si>
  <si>
    <t>ENS_ENTIDADE_SUPERVISIONAVEL</t>
  </si>
  <si>
    <t xml:space="preserve">/NOME: Documento referente ao texto da conclusão_x000D_
/FUNÇÃO: Indicar unicamente o registro do documento e seus anexos_x000D_
/FONTE: Informado pelo usuário_x000D_
</t>
  </si>
  <si>
    <t>DOC_ID_PERFIL_ATUACAO</t>
  </si>
  <si>
    <t xml:space="preserve">/NOME: Documento referente do perfil de atuação da ES_x000D_
/FUNÇÃO: Indicar unicamente o registro do documento e seus anexos_x000D_
/FONTE: Informado pelo usuário_x000D_
</t>
  </si>
  <si>
    <t>DOC_NU_VERSAO</t>
  </si>
  <si>
    <t>EAQ_ID</t>
  </si>
  <si>
    <t>/NOME: Identificador _x000D_
/FUNÇÃO: Identificador único da tabela _x000D_
/FONTE: DESIG</t>
  </si>
  <si>
    <t>EAQ_VL_CAPITAL_COMPLEMENTAR</t>
  </si>
  <si>
    <t xml:space="preserve">/NOME: Capital complementar _x000D_
/FUNÇÃO: valor do capital complementar para a entidade e data-base extraída _x000D_
/FONTE: DESIG </t>
  </si>
  <si>
    <t>EAQ_VL_CAPITAL_PRINCIPAL</t>
  </si>
  <si>
    <t xml:space="preserve">/NOME: Capital principal _x000D_
/FUNÇÃO: valor do capital principal  para a entidade e data-base extraída _x000D_
/FONTE: DESIG </t>
  </si>
  <si>
    <t>EAQ_VL_ESCORE_FINAL_AUTO</t>
  </si>
  <si>
    <t xml:space="preserve">/NOME: Escore final automático _x000D_
/FUNÇÃO: valor do escore final automático para a entidade e data-base extraída _x000D_
/FONTE: DESIG </t>
  </si>
  <si>
    <t>DECIMAL(2,1)</t>
  </si>
  <si>
    <t>EAQ_VL_IND_BASILEIA</t>
  </si>
  <si>
    <t xml:space="preserve">/NOME: Índice de basiléia _x000D_
/FUNÇÃO: valor do  índice de basiléia para a entidade e data-base extraída _x000D_
/FONTE: DESIG </t>
  </si>
  <si>
    <t>EAQ_VL_IND_BASILIEIA_AMPL</t>
  </si>
  <si>
    <t xml:space="preserve">/NOME: Índice de basiléia amplo _x000D_
/FUNÇÃO: valor do  índice de basiléia amplo para a entidade e data-base extraída _x000D_
/FONTE: DESIG </t>
  </si>
  <si>
    <t>EAQ_VL_IND_MOBILIZACAO</t>
  </si>
  <si>
    <t xml:space="preserve">/NOME: Índice de mobilização _x000D_
/FUNÇÃO: valor do índice de mobilização para a entidade e data-base extraída _x000D_
/FONTE: DESIG </t>
  </si>
  <si>
    <t>EAQ_VL_LUCRO</t>
  </si>
  <si>
    <t xml:space="preserve">/NOME: Lucro _x000D_
/FUNÇÃO: valor do lucro para a entidade e data-base extraída _x000D_
/FONTE: DESIG </t>
  </si>
  <si>
    <t>EAQ_VL_PR_NIVEL_1</t>
  </si>
  <si>
    <t xml:space="preserve">/NOME: PR NIVEL 1 _x000D_
/FUNÇÃO: valor do PR Nível 1 para a entidade e data-base extraída _x000D_
/FONTE: DESIG </t>
  </si>
  <si>
    <t>EAQ_VL_PR_NIVEL_2</t>
  </si>
  <si>
    <t xml:space="preserve">/NOME: PR NIVEL 2 _x000D_
/FUNÇÃO: valor do PR Nível 2 para a entidade e data-base extraída _x000D_
/FONTE: DESIG </t>
  </si>
  <si>
    <t>EAQ_VL_RSPLA</t>
  </si>
  <si>
    <t xml:space="preserve">/NOME: RSPLA _x000D_
/FUNÇÃO: valor do RSPLA para a entidade e data-base extraída _x000D_
/FONTE: DESIG </t>
  </si>
  <si>
    <t>DECIMAL(3,1)</t>
  </si>
  <si>
    <t>ECA_ID</t>
  </si>
  <si>
    <t>ECA_VL_CAQ</t>
  </si>
  <si>
    <t xml:space="preserve">/NOME: Valor _x000D_
/FUNÇÃO: Valor da conta extraída_x000D_
/FONTE: DESIG  </t>
  </si>
  <si>
    <t>ECI_CD_ESTADO</t>
  </si>
  <si>
    <t>/NOME: Código do estado do ciclo._x000D_
/DOMÍNIO: 1 - Em andamento; 2 - Corec; 3 - Pós-corec; 4 - Encerrado; 5 - Excluído._x000D_
/FONTE: Gerado pelo sistema de acordo com regra de negócio.</t>
  </si>
  <si>
    <t>ECI_CD_OPER_ATUALZ</t>
  </si>
  <si>
    <t>ECI_DH_ATUALZ</t>
  </si>
  <si>
    <t>ECI_DT_INICIO</t>
  </si>
  <si>
    <t>/NOME: Data inicial do estado do ciclo._x000D_
/FONTE: Gerado pelo sistema de acordo com regra de negócio.</t>
  </si>
  <si>
    <t>ECI_DT_TERMIN</t>
  </si>
  <si>
    <t>/NOME: Data de término do estado do ciclo._x000D_
/FONTE: Gerado pelo sistema de acordo com regra de negócio.</t>
  </si>
  <si>
    <t>ECI_ID</t>
  </si>
  <si>
    <t>/NOME: Identificador do estado do ciclo._x000D_
/FUNÇÃO: Referenciar o estado do ciclo atual associado ao ciclo SRC._x000D_
/DOMÍNIO:_x000D_
/FONTE: Dados informados pelo usuário e gerados pelo sistema.</t>
  </si>
  <si>
    <t>ECI_NU_VERSAO</t>
  </si>
  <si>
    <t>ECO_ID</t>
  </si>
  <si>
    <t>ECO_VL_ESCORE_AUTO</t>
  </si>
  <si>
    <t xml:space="preserve">/NOME: Escore automático _x000D_
/FUNÇÃO: Escore automático do componente _x000D_
/FONTE: DESIG  </t>
  </si>
  <si>
    <t>ELE_CD_OPER_ATUALZ</t>
  </si>
  <si>
    <t>ELE_DH_ATUALZ</t>
  </si>
  <si>
    <t>ELE_DS_JUST_SUPERVISOR</t>
  </si>
  <si>
    <t>/NOME: Justificativa do supervisor_x000D_
/FUNÇÃO: Manter o texto de justificativa do supervisor_x000D_
/DOMÍNIO:_x000D_
/EXEMPLOS:_x000D_
/FONTE: Informado pelo usuário</t>
  </si>
  <si>
    <t>ELE_ID</t>
  </si>
  <si>
    <t>/NOME: Identificador do elemento_x000D_
/FUNÇÃO: Identificar única e sequencialmente o elemento_x000D_
/DOMÍNIO:_x000D_
/EXEMPLOS:_x000D_
/FONTE: Gerado automaticamente pelo DB2</t>
  </si>
  <si>
    <t>ELE_NU_VERSAO</t>
  </si>
  <si>
    <t>ENS_AN_JUST_PERSPECTIVA</t>
  </si>
  <si>
    <t xml:space="preserve">/NOME: Justificativa da perspectiva_x000D_
/FUNÇÃO: Registrar o texto da justificativa_x000D_
/FONTE: Informado pelo usuário_x000D_
</t>
  </si>
  <si>
    <t>CLOB(20000)</t>
  </si>
  <si>
    <t>ENS_AN_JUST_SITUACAO</t>
  </si>
  <si>
    <t>ENS_CD_CNPJ</t>
  </si>
  <si>
    <t>/NOME: Código conglomerado ou CNPJ da ES._x000D_
/FUNÇÃO: Identificar o código conglomerado ou CNPJ da ES._x000D_
/DOMÍNIO:_x000D_
/FONTE: Dado informado pelo usuário.</t>
  </si>
  <si>
    <t>ENS_CD_MAT_SUP_RESP</t>
  </si>
  <si>
    <t>/NOME: Matrícula do supervisor responsável pela ES._x000D_
/FUNÇÃO: Registrar a matrícula do supervisor responsável pela ES._x000D_
/FONTE: Sistema Sigas.</t>
  </si>
  <si>
    <t>ENS_CD_OPER_ATUALZ</t>
  </si>
  <si>
    <t>ENS_CD_PRIORIDADE</t>
  </si>
  <si>
    <t>/NOME: Prioridade da ES._x000D_
/FUNÇÃO: Identificar a prioridade da metodologia._x000D_
/DOMÍNIO: 1 - SIFI; 2 - Muito alta; 3 - Alta; 4 - Média; 5 - Baixa._x000D_
/FONTE: Informado pelo usuário.</t>
  </si>
  <si>
    <t>ENS_CD_SITUACAO</t>
  </si>
  <si>
    <t xml:space="preserve">/NOME: Situação da ES_x000D_
/FUNÇÃO: Registrar o código da situação_x000D_
/FONTE: Informado pelo usuário_x000D_
/DOMÍNIO: 1 – Não iniciada; 2 – Em execução; 3 - Concluída; 4 - Cancelada; 5 - Suspensa; 9 - Cancelamento solicitado; 10 – Pendente de designação; 11 - Interrupção solicitada; 12 – Interrompida_x000D_
</t>
  </si>
  <si>
    <t>ENS_DH_ATUALZ</t>
  </si>
  <si>
    <t>ENS_DS_LOCALIZACAO</t>
  </si>
  <si>
    <t>/NOME: Descrição da localização da equipe responsável pela ES._x000D_
/EXEMPLO: DESUP/GTBHO/COSUP-01 ._x000D_
/FONTE: Sistema Sigas.</t>
  </si>
  <si>
    <t>ENS_DS_PORTE</t>
  </si>
  <si>
    <t>/NOME: Descrição do porte._x000D_
/FUNÇÃO:_x000D_
/DOMÍNIO: Grande", "Medio", "Pequeno" e "Micro".</t>
  </si>
  <si>
    <t>ENS_DS_SEGMENTO</t>
  </si>
  <si>
    <t>/NOME: Descrição do segmento._x000D_
/FUNÇÃO:_x000D_
/DOMÍNIO: Valores da tabela auxiliar do Unicad._x000D_
/EXEMPLOS: Varejo", "Crédito" e "Complexo".</t>
  </si>
  <si>
    <t>VARCHAR(60)</t>
  </si>
  <si>
    <t>ENS_DT_INCLUSAO</t>
  </si>
  <si>
    <t>/NOME: Data da inclusão._x000D_
/FUNÇÃO: Identificar a data da inclusão da ES._x000D_
/FONTE: Gerado pelo sistema.</t>
  </si>
  <si>
    <t>ENS_IB_PERTENCE_SRC</t>
  </si>
  <si>
    <t>/NOME: Atributo lógico para identificar se a ES pertence ao SRC._x000D_
/FUNÇÃO: Identificar se a ES pertence ao SCR._x000D_
/DOMÍNIO: 1 - Sim; 2 - Não._x000D_
/FONTE: Dado informado pelo usuário.</t>
  </si>
  <si>
    <t>ENS_ID</t>
  </si>
  <si>
    <t xml:space="preserve">/NOME: Identificador da entidade supervisionável _x000D_
/FUNÇÃO: Armazena o código da entidade supervisionável que terá a data-base carregada _x000D_
/DOMÍNIO:_x000D_
/FONTE: DESIG	  _x000D_
</t>
  </si>
  <si>
    <t>/NOME: Identificador da entidade supervisionável._x000D_
/FUNÇÃO: Referenciar a entidade supervisionável associada ao ciclo SRC._x000D_
/DOMÍNIO:_x000D_
/FONTE: Dados informados pelo usuário e gerados pelo sistema.</t>
  </si>
  <si>
    <t>ENS_NM</t>
  </si>
  <si>
    <t>/NOME: Nome da ES._x000D_
/FUNÇÃO: Identificar o nome da ES._x000D_
/DOMÍNIO:_x000D_
/FONTE: Dado informado pelo usuário.</t>
  </si>
  <si>
    <t>ENS_NU_VERSAO</t>
  </si>
  <si>
    <t>ITE_CD_OPER_ATUALZ</t>
  </si>
  <si>
    <t>ITE_DH_ATUALZ</t>
  </si>
  <si>
    <t>/NOME: Data atualização_x000D_
/FUNÇÃO: Registar a data/hora da última alteração_x000D_
/EXEMPLOS:_x000D_
/FONTE: Gerado pelo sistema</t>
  </si>
  <si>
    <t>ITE_ID</t>
  </si>
  <si>
    <t>/NOME: Identificador do item de elemento_x000D_
/FUNÇÃO: Identificar única e sequencialmente o item de elemento_x000D_
/DOMÍNIO:_x000D_
/EXEMPLOS:_x000D_
/FONTE: Gerado automaticamente pelo DB2</t>
  </si>
  <si>
    <t>ITE_NU_VERSAO</t>
  </si>
  <si>
    <t>MAT_CD_ESTADO</t>
  </si>
  <si>
    <t>/NOME: Estado da matriz._x000D_
/DOMÍNIO:1-Esboçada;2-Liberada._x000D_
/FONTE: Gerado pelo sistema de acordo com regra de negócio.</t>
  </si>
  <si>
    <t>MAT_CD_OPER_ATUALZ</t>
  </si>
  <si>
    <t>MAT_DH_ATUALZ</t>
  </si>
  <si>
    <t>MAT_ID</t>
  </si>
  <si>
    <t>/NOME: Identificador da matriz de riscos e controles._x000D_
/FUNÇÃO: Referenciar a matriz de riscos e controles associada ao ciclo SRC._x000D_
/DOMÍNIO:_x000D_
/FONTE: Gerados pelo sistema.</t>
  </si>
  <si>
    <t>SIR_SINTESE_RISCO</t>
  </si>
  <si>
    <t>UND_UNIDADE_MAT</t>
  </si>
  <si>
    <t>/NOME: Identificador da matriz._x000D_
/FUNÇÃO: Referenciar a matriz associada a unidade._x000D_
/DOMÍNIO:_x000D_
/FONTE: Gerado automaticamente pelo sistema.</t>
  </si>
  <si>
    <t>MAT_NU_FT_RELEV_UC</t>
  </si>
  <si>
    <t xml:space="preserve">/NOME: Fator de relevância da unidade corporativa_x000D_
/FUNÇÃO: Armazenar o fator de relevância da unidade corporativa na matriz_x000D_
/FONTE: Informado pelo usuário_x000D_
</t>
  </si>
  <si>
    <t>MAT_NU_VERSAO</t>
  </si>
  <si>
    <t>/NOME: Numero de versão._x000D_
/FUNÇÃO: Número de versão para controle de concorrência._x000D_
/FONTE: Gerado pelo sistema de acordo com regra de negócio.</t>
  </si>
  <si>
    <t>MET_CD_ESTADO</t>
  </si>
  <si>
    <t>MET_METODOLOGIA_SRC</t>
  </si>
  <si>
    <t>/NOME: Estado da metodologia._x000D_
/FUNÇÃO: Identificar o estado da metodologia._x000D_
/DOMÍNIO: 1 - Concluída; 2 - Em alteração._x000D_
/FONTE: Gerado pelo sistema de acordo com a regra de negócio de versionamento da metodologia.</t>
  </si>
  <si>
    <t>MET_CD_OPER_ATUALZ</t>
  </si>
  <si>
    <t>MET_DH_ATUALZ</t>
  </si>
  <si>
    <t>MET_DS</t>
  </si>
  <si>
    <t>/NOME: Descrição da metodologia._x000D_
/FUNÇÃO: Identificar a descrição da metodologia._x000D_
/DOMÍNIO:_x000D_
/FONTE: Dado informado pelo usuário.</t>
  </si>
  <si>
    <t>MET_DS_TITULO</t>
  </si>
  <si>
    <t>/NOME: Título da metodologia._x000D_
/FUNÇÃO: Identificar o título da metodologia._x000D_
/DOMÍNIO:_x000D_
/FONTE: Dado informado pelo usuário.</t>
  </si>
  <si>
    <t>VARCHAR(40)</t>
  </si>
  <si>
    <t>MET_DT_INCLUSAO</t>
  </si>
  <si>
    <t>/NOME: Data da inclusão._x000D_
/FUNÇÃO: Identificar a data da inclusão da metodologia._x000D_
/FONTE: Gerado pelo sistema.</t>
  </si>
  <si>
    <t>MET_IB_DEFAULT</t>
  </si>
  <si>
    <t>/NOME: Atributo lógico para identificar a metodologia default._x000D_
/FUNÇÃO: Identificar a metodologia default._x000D_
/FONTE: Dado informado pelo usuário.</t>
  </si>
  <si>
    <t>MET_ID</t>
  </si>
  <si>
    <t>PPS_PAR_PESO</t>
  </si>
  <si>
    <t>/NOME: Identificador da metodologia._x000D_
/FUNÇÃO: Referenciar a metodologia à qual este parâmetro peso está associado._x000D_
/DOMÍNIO:_x000D_
/FONTE: Dado informado pelo usuário.</t>
  </si>
  <si>
    <t>PPR_PAR_PERSPECTIVA</t>
  </si>
  <si>
    <t>/NOME: Identificador da metodologia._x000D_
/FUNÇÃO: Referenciar a metodologia à qual esta perspectiva está associada._x000D_
/DOMÍNIO:_x000D_
/FONTE: Dado informado pelo usuário.</t>
  </si>
  <si>
    <t>PEL_PAR_ELEMENTO_RIS_CON</t>
  </si>
  <si>
    <t>/NOME: Identificador da metodologia._x000D_
/FUNÇÃO: Referenciar a metodologia à qual este elemento de risco ou controle está associado._x000D_
/DOMÍNIO:_x000D_
/FONTE: Dado informado pelo usuário.</t>
  </si>
  <si>
    <t>PNO_PAR_NOTA</t>
  </si>
  <si>
    <t>/NOME: Identificador da metodologia._x000D_
/FUNÇÃO: Referenciar a metodologia à qual este parâmetro nota está associado._x000D_
/DOMÍNIO:_x000D_
/FONTE: Dado informado pelo usuário.</t>
  </si>
  <si>
    <t>PRC_PAR_GRP_RIS_CON</t>
  </si>
  <si>
    <t>/NOME: Identificador da metodologia._x000D_
/FUNÇÃO: Referenciar a metodologia à qual este grupo de risco ou controle está associado._x000D_
/DOMÍNIO:_x000D_
/FONTE: Dado informado pelo usuário.</t>
  </si>
  <si>
    <t>/NOME: Identificador da metodologia._x000D_
/FUNÇÃO: Referenciar a metodologia associada a ES._x000D_
/DOMÍNIO:_x000D_
/FONTE: Dados informados pelo usuário e gerados pelo sistema.</t>
  </si>
  <si>
    <t>PFR_PAR_FATOR_RELEV_RIS_CON</t>
  </si>
  <si>
    <t>/NOME: Identificador da metodologia._x000D_
/FUNÇÃO: Referenciar a metodologia à qual este fator de relevância está associado._x000D_
/DOMÍNIO:_x000D_
/FONTE: Dado informado pelo usuário.</t>
  </si>
  <si>
    <t>PIE_PAR_ITEM_ELEMENTO</t>
  </si>
  <si>
    <t>/NOME: Identificador da metodologia._x000D_
/FUNÇÃO: Referenciar a metodologia à qual este item a avaliar está associado._x000D_
/DOMÍNIO:_x000D_
/FONTE: Dado informado pelo usuário.</t>
  </si>
  <si>
    <t>PTE_PAR_TENDENCIA</t>
  </si>
  <si>
    <t>/NOME: Identificador da metodologia._x000D_
/FUNÇÃO: Referenciar a metodologia à qual esta tendência está associada._x000D_
/DOMÍNIO:_x000D_
/FONTE: Dado informado pelo usuário.</t>
  </si>
  <si>
    <t>PGP_PAR_GRAU_PREOCUPACAO</t>
  </si>
  <si>
    <t>/NOME: Identificador da metodologia._x000D_
/FUNÇÃO: Referenciar a metodologia associada ao ciclo SRC._x000D_
/DOMÍNIO:_x000D_
/FONTE: Dados informados pelo usuário e gerados pelo sistema.</t>
  </si>
  <si>
    <t>PTA_PAR_TIPO_ATIVIDADE_NEGOCIO</t>
  </si>
  <si>
    <t>/NOME: Identificador da metodologia._x000D_
/FUNÇÃO: Referenciar a metodologia à qual este parâmetro tipo de atividade de negócio está associado._x000D_
/DOMÍNIO:_x000D_
/FONTE: Dado informado pelo usuário.</t>
  </si>
  <si>
    <t>MET_NU_VERSAO</t>
  </si>
  <si>
    <t>NCI_AN_NOTA_MAT_TEMP</t>
  </si>
  <si>
    <t xml:space="preserve">/NOME: Justificativa da nota temporária da análise qualitativa_x000D_
/FUNÇÃO: Armazenar o texto da justificativa_x000D_
/DOMÍNIO:_x000D_
/FONTE: Informado pelo usuário_x000D_
</t>
  </si>
  <si>
    <t>NCI_AN_NOTA_MAT_VIG</t>
  </si>
  <si>
    <t xml:space="preserve">/NOME: Justificativa da nota vigente da análise qualitativa_x000D_
/FUNÇÃO: Armazenar o texto da justificativa_x000D_
/DOMÍNIO:_x000D_
/FONTE: Informado pelo usuário_x000D_
</t>
  </si>
  <si>
    <t>NCI_CD_OPER_ATUALZ</t>
  </si>
  <si>
    <t>/NOME: Operador responsável pela atualização_x000D_
/FUNÇÃO: Registrar o operador responsável pela atualização_x000D_
/DOMÍNIO:_x000D_
/EXEMPLOS:_x000D_
/FONTE: Informado pelo sistema</t>
  </si>
  <si>
    <t>NCI_DH_ATUALZ</t>
  </si>
  <si>
    <t>/NOME: Data de atualização do registro_x000D_
/FUNÇÃO: Registrar a data de modificação_x000D_
/DOMÍNIO:_x000D_
/EXEMPLOS:_x000D_
/FONTE: Informado pelo sistema</t>
  </si>
  <si>
    <t>NCI_ID</t>
  </si>
  <si>
    <t>/NOME: Tabela de notas finais dos ciclos de supervisão_x000D_
/FUNÇÃO: Registra as notas finais dos ciclos_x000D_
/DOMÍNIO:_x000D_
/EXEMPLOS: _x000D_
/FONTE: Informado pelo usuário.</t>
  </si>
  <si>
    <t>NCI_NU_VERSAO</t>
  </si>
  <si>
    <t>/NOME: Controle de concorrência_x000D_
/FUNÇÃO: Permitir o controle de alteração concorrente do registro_x000D_
/DOMÍNIO:_x000D_
/EXEMPLOS:_x000D_
/FONTE: Informado pelo sistema</t>
  </si>
  <si>
    <t>PCT_CD</t>
  </si>
  <si>
    <t>PCT_PARAM_CONTROLE</t>
  </si>
  <si>
    <t>/NOME: Identificador do registro_x000D_
/FUNÇÃO: Identificar única e sequencialmente o parâmetro_x000D_
/DOMÍNIO:_x000D_
/EXEMPLOS:_x000D_
/FONTE: Gerado automaticamente pelo DB2</t>
  </si>
  <si>
    <t>PCT_DH_ATUALZ</t>
  </si>
  <si>
    <t>/NOME: Data de atualização_x000D_
/FUNÇÃO: Identificar a última data de atualização do processo_x000D_
/DOMÍNIO:_x000D_
/EXEMPLOS:_x000D_
/FONTE: Atualizado automaticamente pelo programa que usa o parâmetro</t>
  </si>
  <si>
    <t>PCT_DS_INFO</t>
  </si>
  <si>
    <t>/NOME: PCT_DS_INFO_x000D_
/FUNÇÃO: Registrar informação de controle_x000D_
/DOMÍNIO:_x000D_
/EXEMPLOS:_x000D_
/FONTE: Atualizado automaticamente pelo programa que usa o parâmetro</t>
  </si>
  <si>
    <t>PEL_CD_OPER_ATUALZ</t>
  </si>
  <si>
    <t>PEL_DH_ATUALZ</t>
  </si>
  <si>
    <t>PEL_DS</t>
  </si>
  <si>
    <t>/NOME: Descrição do parâmetro ._x000D_
/FUNÇÃO: Identificar a descrição do parâmetro._x000D_
/DOMÍNIO: _x000D_
/FONTE: Dado informado pelo usuário.</t>
  </si>
  <si>
    <t>PEL_DS_END_MANUAL</t>
  </si>
  <si>
    <t>/NOME: Descrição do endereço do manual do parâmetro._x000D_
/FUNÇÃO: Identificar a descrição do endereço do manual do parâmetro._x000D_
/DOMÍNIO: _x000D_
/FONTE: Dado informado pelo usuário.</t>
  </si>
  <si>
    <t>PEL_ID</t>
  </si>
  <si>
    <t>/NOME: Identificador do parâmetro elemento de risco ou controle._x000D_
/FUNÇÃO: Referenciar o parâmetro elemento de risco ou controle à qual este item a avaliar está associado._x000D_
/DOMÍNIO:_x000D_
/FONTE: Dado informado pelo usuário.</t>
  </si>
  <si>
    <t>PEL_NM</t>
  </si>
  <si>
    <t>/NOME: Nome do parâmetro._x000D_
/FUNÇÃO: Identificar o nome do parâmetro._x000D_
/DOMÍNIO: _x000D_
/FONTE: Dado informado pelo usuário.</t>
  </si>
  <si>
    <t>PEL_NU_ORDEM</t>
  </si>
  <si>
    <t>/NOME: Número de ordem do parâmetro elemento de risco ou controle._x000D_
/FUNÇÃO: Determinar a ordem de exibição do elemento de risco ou controle no ARC._x000D_
/DOMÍNIO:_x000D_
/FONTE: Gerado automaticamente pelo sistema.</t>
  </si>
  <si>
    <t>PEL_NU_VERSAO</t>
  </si>
  <si>
    <t>PER_DH_CRIACAO</t>
  </si>
  <si>
    <t>PER_ID</t>
  </si>
  <si>
    <t>PVE_PER_VER</t>
  </si>
  <si>
    <t>/NOME: Identificador do perfil de risco_x000D_
/FUNÇÃO: Identificar única e sequencialmente o perfil de risco_x000D_
/DOMÍNIO:_x000D_
/EXEMPLOS:_x000D_
/FONTE: Gerado automaticamente pelo DB2</t>
  </si>
  <si>
    <t>PFR_CD_OPER_ATUALZ</t>
  </si>
  <si>
    <t>PFR_DH_ATUALZ</t>
  </si>
  <si>
    <t>PFR_ID</t>
  </si>
  <si>
    <t>PFR_NU_VERSAO</t>
  </si>
  <si>
    <t>PFR_VL_ALFA</t>
  </si>
  <si>
    <t>/NOME: Valor alfa do fator de relevância._x000D_
/FUNÇÃO: Identificar o Valor alfa do fator de relevância._x000D_
/DOMÍNIO: _x000D_
/FONTE: Dado informado pelo usuário.</t>
  </si>
  <si>
    <t>PFR_VL_BETA</t>
  </si>
  <si>
    <t>/NOME: Valor beta do fator de relevância._x000D_
/FUNÇÃO: Identificar o valor beta do fator de relevância._x000D_
/DOMÍNIO:_x000D_
/FONTE: Gerado automaticamente pelo sistema.</t>
  </si>
  <si>
    <t>PGP_CD_OPER_ATUALZ</t>
  </si>
  <si>
    <t xml:space="preserve">/NOME: Operador atualização_x000D_
/FUNÇÃO: Indicar o operador responsável pela última atualização do registro_x000D_
/FONTE: Informado pelo sistema_x000D_
</t>
  </si>
  <si>
    <t>PGP_DH_ATUALZ</t>
  </si>
  <si>
    <t xml:space="preserve">/NOME: Data/hora atualização_x000D_
/FUNÇÃO: Indicar o instante da última atualização do registro_x000D_
/FONTE: Informado pelo sistema_x000D_
</t>
  </si>
  <si>
    <t>PGP_DS_CLASSIFICACAO</t>
  </si>
  <si>
    <t xml:space="preserve">/NOME: Classificação do grau de preocupação_x000D_
/FUNÇÃO: Identificar a classificação_x000D_
/FONTE: Informado pelo usuário_x000D_
</t>
  </si>
  <si>
    <t>PGP_DS_NOTA</t>
  </si>
  <si>
    <t xml:space="preserve">/NOME: Nota do grau de preocupação_x000D_
/FUNÇÃO: Indicar o valor da nota_x000D_
/FONTE: Informado pelo usuário_x000D_
</t>
  </si>
  <si>
    <t>PGP_ID</t>
  </si>
  <si>
    <t>PGP_NU_VERSAO</t>
  </si>
  <si>
    <t xml:space="preserve">/NOME: Versão do registro_x000D_
/FUNÇÃO: Permitir o controle de concorrência em atualizações_x000D_
/FONTE: Informado pelo sistema_x000D_
</t>
  </si>
  <si>
    <t>PIE_CD_OPER_ATUALZ</t>
  </si>
  <si>
    <t>PIE_DH_ATUALZ</t>
  </si>
  <si>
    <t>PIE_DS_END_MANUAL</t>
  </si>
  <si>
    <t>PIE_ID</t>
  </si>
  <si>
    <t>PIE_NM</t>
  </si>
  <si>
    <t>PIE_NU_VERSAO</t>
  </si>
  <si>
    <t>PNO_CD_GRAU_PREOCUPACAO</t>
  </si>
  <si>
    <t>/NOME: Grau de preocupação do parâmetro._x000D_
/FUNÇÃO: Identificar o grau de preocupação do parâmetro._x000D_
/DOMÍNIO: 1- Muito baixa; 2 - Baixa; 3 - Média; 4 - Alta._x000D_
/FONTE: Dado informado pelo usuário.</t>
  </si>
  <si>
    <t>PNO_CD_OPER_ATUALZ</t>
  </si>
  <si>
    <t>PNO_CD_VALOR</t>
  </si>
  <si>
    <t>/NOME: Valor do parâmetro nota._x000D_
/FUNÇÃO: Identificar o valor do parâmetro nota, podendo ser inteiros maiores que 1 ou N/A._x000D_
/DOMÍNIO: _x000D_
/FONTE: Dado informado pelo usuário.</t>
  </si>
  <si>
    <t>PNO_DH_ATUALZ</t>
  </si>
  <si>
    <t>PNO_DS_COR</t>
  </si>
  <si>
    <t>/NOME: Cor aplicada à nota quando ela aparece na matriz_x000D_
/FUNÇÃO: Identificar a cor da nota que será apresentada na páginal HTML_x000D_
/DOMÍNIO:_x000D_
/EXEMPLOS:_x000D_
/FONTE: Informado pelo usuário</t>
  </si>
  <si>
    <t>PNO_DS_NOTA</t>
  </si>
  <si>
    <t>/NOME: Descrição textual da nota_x000D_
/FUNÇÃO: Fornecer uma informação semântica da nota_x000D_
/DOMÍNIO:_x000D_
/EXEMPLOS:_x000D_
/FONTE: Informado pelo usuário</t>
  </si>
  <si>
    <t>PNO_IB_NOTA_NA</t>
  </si>
  <si>
    <t>/NOME: Atributo lógico para identificar nota do tipo N/A._x000D_
/FUNÇÃO: Identificar nota do tipo N/A._x000D_
/DOMÍNIO: _x000D_
/FONTE: Dado informado pelo usuário.</t>
  </si>
  <si>
    <t>PNO_ID</t>
  </si>
  <si>
    <t>PNO_ID_ANQ</t>
  </si>
  <si>
    <t>/NOME: Nota final da análise quantitativa_x000D_
/FUNÇÃO: Referenciar o registro da análise quantitativa_x000D_
/DOMÍNIO:_x000D_
/FONTE: Informado pelo usuário</t>
  </si>
  <si>
    <t>PNO_ID_CIC</t>
  </si>
  <si>
    <t>/NOME: Nota final do ciclo_x000D_
/FUNÇÃO: Referenciar o registro da nota final do ciclo_x000D_
/DOMÍNIO:_x000D_
/FONTE: Informado pelo usuário</t>
  </si>
  <si>
    <t>PNO_ID_INSPETOR</t>
  </si>
  <si>
    <t>/NOME: Nota do inspetor_x000D_
/FUNÇÃO: Referenciar o parâmetro nota_x000D_
/DOMÍNIO:_x000D_
/FONTE: Informado pelo usuário</t>
  </si>
  <si>
    <t>PNO_ID_MAT_TEMP</t>
  </si>
  <si>
    <t xml:space="preserve">/NOME: Nota temporária da análise qualitativa_x000D_
/FUNÇÃO: Referenciar o parâmetro nota da análise qualitativa _x000D_
/DOMÍNIO:_x000D_
/FONTE: Informado pelo usuário_x000D_
</t>
  </si>
  <si>
    <t>PNO_ID_MAT_VIG</t>
  </si>
  <si>
    <t>/NOME: Nota vigente da análise qualitativa_x000D_
/FUNÇÃO: Referenciar o parâmetro nota da análise qualitativa _x000D_
/DOMÍNIO:_x000D_
/FONTE: Informado pelo usuário</t>
  </si>
  <si>
    <t>PNO_ID_SUPERVISOR</t>
  </si>
  <si>
    <t>/NOME: Nota do supervisor_x000D_
/FUNÇÃO: Referenciar o parâmetro nota_x000D_
/DOMÍNIO:_x000D_
/FONTE: Informado pelo usuário</t>
  </si>
  <si>
    <t>PNO_NU_VERSAO</t>
  </si>
  <si>
    <t>PNO_VL_LIM_INFER</t>
  </si>
  <si>
    <t>/NOME: Valor do limite inferior._x000D_
/FUNÇÃO: Identificar o valor do limite inferior._x000D_
/DOMÍNIO: _x000D_
/FONTE: Dado informado pelo usuário.</t>
  </si>
  <si>
    <t>PNO_VL_LIM_SUPER</t>
  </si>
  <si>
    <t>/NOME: Valor do limite superior._x000D_
/FUNÇÃO: Identificar o valor do limite superior._x000D_
/DOMÍNIO: _x000D_
/FONTE: Dado informado pelo usuário.</t>
  </si>
  <si>
    <t>PPR_CD_OPER_ATUALZ</t>
  </si>
  <si>
    <t>PPR_DH_ATUALZ</t>
  </si>
  <si>
    <t>PPR_DS</t>
  </si>
  <si>
    <t>/NOME: Descrição do parâmetro._x000D_
/FUNÇÃO: Identificar a descrição do parâmetro._x000D_
/DOMÍNIO:_x000D_
/FONTE: Dado informado pelo usuário.</t>
  </si>
  <si>
    <t>PPR_ID</t>
  </si>
  <si>
    <t>PPR_NM</t>
  </si>
  <si>
    <t>/NOME: Nome do parâmetro._x000D_
/FUNÇÃO: Identificar o nome do parâmetro._x000D_
/DOMÍNIO:_x000D_
/FONTE: Dado informado pelo usuário.</t>
  </si>
  <si>
    <t>PPR_NU_VERSAO</t>
  </si>
  <si>
    <t>PPS_CD_OPER_ATUALZ</t>
  </si>
  <si>
    <t>PPS_DH_ATUALZ</t>
  </si>
  <si>
    <t>PPS_DS</t>
  </si>
  <si>
    <t>/NOME: Descrição do parâmetro._x000D_
/FUNÇÃO: Identificar a descrição do parâmetro ._x000D_
/DOMÍNIO: _x000D_
/FONTE: Dado informado pelo usuário.</t>
  </si>
  <si>
    <t>PPS_ID</t>
  </si>
  <si>
    <t>/NOME: Identificador do peso._x000D_
/FUNÇÃO: Referenciar o peso associado a unidade._x000D_
/DOMÍNIO:_x000D_
/FONTE: Gerado automaticamente pelo sistema.</t>
  </si>
  <si>
    <t>PPS_NU_VERSAO</t>
  </si>
  <si>
    <t>PPS_QT</t>
  </si>
  <si>
    <t>/NOME: Valor quantitativo do peso._x000D_
/FUNÇÃO: Identificar o valor quantitativo do peso._x000D_
/DOMÍNIO:_x000D_
/FONTE: Gerado automaticamente pelo sistema.</t>
  </si>
  <si>
    <t>PPS_SL</t>
  </si>
  <si>
    <t>/NOME: Sigla do peso._x000D_
/FUNÇÃO: Identificar a sigla do peso._x000D_
/DOMÍNIO: _x000D_
/FONTE: Dado informado pelo usuário.</t>
  </si>
  <si>
    <t>VARCHAR(2)</t>
  </si>
  <si>
    <t>PRC_CD_OPER_ATUALZ</t>
  </si>
  <si>
    <t>PRC_CD_TIPO</t>
  </si>
  <si>
    <t>/NOME: Tipo do parâmetro grupo de risco ou controle._x000D_
/FUNÇÃO: Identificar o tipo de grupo de risco ou controle._x000D_
/DOMÍNIO: 1 - Risco; 2 - Controle._x000D_
/FONTE: Dado informado pelo usuário.</t>
  </si>
  <si>
    <t>PRC_DH_ATUALZ</t>
  </si>
  <si>
    <t>PRC_DS</t>
  </si>
  <si>
    <t>PRC_DS_END_MANUAL</t>
  </si>
  <si>
    <t>PRC_IB_SINTESE_OBRIG</t>
  </si>
  <si>
    <t>/NOME: Obrigatoriedade da síntese_x000D_
/FUNÇÃO: Indicar se a síntese do risco é obrigatória ou não_x000D_
/DOMÍNIO:_x000D_
/EXEMPLOS:_x000D_
/FONTE: Informado pelo usuário</t>
  </si>
  <si>
    <t>PRC_ID</t>
  </si>
  <si>
    <t>/NOME: Identificador do parâmetro grupo de risco ou controle._x000D_
/FUNÇÃO: Referenciar o parâmetro grupo de risco ou controle à qual este elemento de risco ou controle está associado._x000D_
/DOMÍNIO:_x000D_
/FONTE: Dado informado pelo usuário.</t>
  </si>
  <si>
    <t>PRC_ID_CONTROLE</t>
  </si>
  <si>
    <t>/NOME: Controle associado ao risco._x000D_
/FUNÇÃO: Registrar o controle associado ao risco._x000D_
/DOMÍNIO:_x000D_
/FONTE: Dado informado pelo usuário.</t>
  </si>
  <si>
    <t>PRC_NM</t>
  </si>
  <si>
    <t>PRC_NM_ABREVIADO</t>
  </si>
  <si>
    <t>/NOME: Nome abreviado do parâmetro grupo de risco ou controle_x000D_
/FUNÇÃO: Identificar o nome abreviado do grupo de risco ou controle._x000D_
/DOMÍNIO:_x000D_
/FONTE: Dado informado pelo usuário.</t>
  </si>
  <si>
    <t>VARCHAR(3)</t>
  </si>
  <si>
    <t>PRC_NU_ORDEM</t>
  </si>
  <si>
    <t>/NOME: Número de ordem do parâmetro grupo de risco ou controle._x000D_
/FUNÇÃO: Determinar a ordem na sequência de colunas em que o grupo deve ser exibido na matriz de riscos e controles._x000D_
/DOMÍNIO: _x000D_
/FONTE: Dado informado pelo usuário.</t>
  </si>
  <si>
    <t>PRC_NU_VERSAO</t>
  </si>
  <si>
    <t>PTA_CD_OPER_ATUALZ</t>
  </si>
  <si>
    <t>PTA_DH_ATUALZ</t>
  </si>
  <si>
    <t>PTA_DS</t>
  </si>
  <si>
    <t>PTA_DS_END_MANUAL</t>
  </si>
  <si>
    <t>PTA_ID</t>
  </si>
  <si>
    <t>PTA_NM</t>
  </si>
  <si>
    <t>PTA_NU_VERSAO</t>
  </si>
  <si>
    <t>PTE_CD_OPER_ATUALZ</t>
  </si>
  <si>
    <t>PTE_DH_ATUALZ</t>
  </si>
  <si>
    <t>PTE_DS</t>
  </si>
  <si>
    <t>PTE_ID</t>
  </si>
  <si>
    <t>PTE_NM</t>
  </si>
  <si>
    <t>PTE_NU_VERSAO</t>
  </si>
  <si>
    <t>RPA_CD_FUNCAO</t>
  </si>
  <si>
    <t>RPA_REGRA_PERFIL_ACESSO</t>
  </si>
  <si>
    <t>/NOME: Função exercida pelo usuário_x000D_
/FUNÇÃO: Manter um código de função_x000D_
/DOMÍNIO:_x000D_
/EXEMPLOS:_x000D_
/FONTE: Informado pelo usuário</t>
  </si>
  <si>
    <t>CHAR(10)</t>
  </si>
  <si>
    <t>RPA_CD_MATRICULA</t>
  </si>
  <si>
    <t>/NOME: Matrícula do usuário_x000D_
/FUNÇÃO: Manter um código de matrícula_x000D_
/DOMÍNIO:_x000D_
/EXEMPLOS:_x000D_
/FONTE: Informado pelo usuário</t>
  </si>
  <si>
    <t>RPA_CD_OPER_ATUALZ</t>
  </si>
  <si>
    <t>/NOME: Operador atualização_x000D_
/FUNÇÃO: Indicar o último operador responsável pela alteração do registro_x000D_
/DOMÍNIO:_x000D_
/EXEMPLOS:_x000D_
/FONTE: Informado pelo sistema</t>
  </si>
  <si>
    <t>RPA_CD_PERFIL</t>
  </si>
  <si>
    <t>/NOME: Código do perfil de acesso_x000D_
/FUNÇÃO: Indicar o perfil de acesso ao qual se refere a regra_x000D_
/DOMÍNIO: 1 – Administrador; 2 – Comitê; 3 - Consulta somente não bloqueados; 4 - Consulta somente resumo de perfil não bloqueado; 5 - Consulta tudo; 6 - Gerente; 7 – Inspetor; 8 - Supervisor_x000D_
/EXEMPLOS:_x000D_
/FONTE: Informado pelo usuário</t>
  </si>
  <si>
    <t>RPA_CD_SITUACAO</t>
  </si>
  <si>
    <t>/NOME: Código da situação funcional do usuário_x000D_
/FUNÇÃO: Manter um código de situação funcional_x000D_
/DOMÍNIO:_x000D_
/EXEMPLOS:_x000D_
/FONTE: Informado pelo usuário</t>
  </si>
  <si>
    <t>RPA_CD_SUBST_EVENTUAL_FUNCAO</t>
  </si>
  <si>
    <t>/NOME: Função exercida pelo substituto eventual_x000D_
/FUNÇÃO: Manter um código de função_x000D_
/DOMÍNIO:_x000D_
/EXEMPLOS:_x000D_
/FONTE: Informado pelo usuário</t>
  </si>
  <si>
    <t>RPA_DH_ATUALZ</t>
  </si>
  <si>
    <t>/NOME: Data/hora atualização_x000D_
/FUNÇÃO: Indicar a última data/hora de alteração do registro_x000D_
/DOMÍNIO:_x000D_
/EXEMPLOS:_x000D_
/FONTE: Informado pelo sistema</t>
  </si>
  <si>
    <t>RPA_DS_LOCALIZACAO</t>
  </si>
  <si>
    <t>/NOME: Localização funcional do usuário_x000D_
/FUNÇÃO: Manter uma localização_x000D_
/DOMÍNIO:_x000D_
/EXEMPLOS:_x000D_
/FONTE: Informado pelo usuário</t>
  </si>
  <si>
    <t>RPA_IB_SUB_LOCALIZACAO</t>
  </si>
  <si>
    <t>/NOME: Sub localização funcional do usuário_x000D_
/FUNÇÃO: Manter uma sub localização_x000D_
/DOMÍNIO:_x000D_
/EXEMPLOS:_x000D_
/FONTE: Informado pelo usuário</t>
  </si>
  <si>
    <t>RPA_ID</t>
  </si>
  <si>
    <t>/NOME: Identificador da regra_x000D_
/FUNÇÃO: Identificar única e sequencialmente a regra de acesso_x000D_
/DOMÍNIO:_x000D_
/EXEMPLOS:_x000D_
/FONTE: Gerado automaticamente pelo DB2</t>
  </si>
  <si>
    <t>RPA_NU_VERSAO</t>
  </si>
  <si>
    <t>/NOME: Número de versão_x000D_
/FUNÇÃO: Permitir o controle de concorrência na alteração do registro_x000D_
/DOMÍNIO:_x000D_
/EXEMPLOS:_x000D_
/FONTE: Informado pelo sistema</t>
  </si>
  <si>
    <t>SIR_AN_SINTESE_TEMP</t>
  </si>
  <si>
    <t xml:space="preserve">/NOME: Síntese temporária do risco_x000D_
/FUNÇÃO: Armazenar o texto da síntese_x000D_
/FONTE: Informado pelo usuário_x000D_
</t>
  </si>
  <si>
    <t>SIR_AN_SINTESE_VIG</t>
  </si>
  <si>
    <t xml:space="preserve">/NOME: Síntese vigente do risco_x000D_
/FUNÇÃO: Armazenar o texto da síntese_x000D_
/FONTE: Informado pelo usuário_x000D_
</t>
  </si>
  <si>
    <t>SIR_CD_OPER_ATUALZ</t>
  </si>
  <si>
    <t>SIR_DH_ATUALZ</t>
  </si>
  <si>
    <t>SIR_ID</t>
  </si>
  <si>
    <t>/NOME: Identificador da tendência_x000D_
/FUNÇÃO: Identificar única e sequencialmente da tendência_x000D_
/DOMÍNIO:_x000D_
/EXEMPLOS:_x000D_
/FONTE: Gerado automaticamente pelo DB2</t>
  </si>
  <si>
    <t>SIR_NU_VERSAO</t>
  </si>
  <si>
    <t>TEN_CD_OPER_ATUALZ</t>
  </si>
  <si>
    <t>TEN_CD_PERFIL</t>
  </si>
  <si>
    <t>/NOME: Perfil do usuário_x000D_
/FUNÇÃO: Registrar o código do tipo de perfil do usuário responsável pela tendência_x000D_
/DOMÍNIO:    _x000D_
ADMINISTRADOR(6),_x000D_
ANALISTA_ECONOMICO_FINANCEIRO(12), _x000D_
COMITE(7),_x000D_
CONSULTOR_METODOLOGIA(17),_x000D_
CONSULTOR_TECNOLOGIA(8),_x000D_
CONSULTOR_ESPECIALISTA(10),_x000D_
COORDENADOR_CAMPO(14),_x000D_
GERENTE_CONSULTOR_ESPECIALISTA(5),_x000D_
GERENTE_REVISOR(13),_x000D_
GERENTE_SUPERVISOR(16),_x000D_
GERENTE_EXECUTIVO(3),_x000D_
GERENTE_TECNICO(9),_x000D_
INSPETOR(2),_x000D_
REVISOR(11),_x000D_
REVISOR_ECONOMICO_FINANCEIRO(4),_x000D_
SUBSTITUTO_SUPERVISOR(15),_x000D_
SUPERVISOR(1),_x000D_
SISTEMA(0);_x000D_
/EXEMPLOS:_x000D_
/FONTE: Informado pelo sistema com base no usuário logad</t>
  </si>
  <si>
    <t>TEN_DH_ATUALZ</t>
  </si>
  <si>
    <t>TEN_DS_JUSTIFICATIVA</t>
  </si>
  <si>
    <t>/NOME: Justificativa da tendência_x000D_
/FUNÇÃO: Armazenar o texto de justificativa da tendência_x000D_
/DOMÍNIO:_x000D_
/EXEMPLOS:_x000D_
/FONTE: Informado pelo usuário</t>
  </si>
  <si>
    <t>TEN_ID</t>
  </si>
  <si>
    <t>TEN_NU_VERSAO</t>
  </si>
  <si>
    <t>UND_CD_OPER_ATUALZ</t>
  </si>
  <si>
    <t>UND_CD_TIPO</t>
  </si>
  <si>
    <t>/NOME: Tipo de unidade._x000D_
/FUNÇÃO: Identificar o tipo da unidade._x000D_
/DOMÍNIO: 1 - Unidade corporativa; 2 - Unidade de negócio._x000D_
/FONTE: Dado informado pelo usuário.</t>
  </si>
  <si>
    <t>UND_DH_ATUALZ</t>
  </si>
  <si>
    <t>UND_ID</t>
  </si>
  <si>
    <t>UND_NM</t>
  </si>
  <si>
    <t>/NOME: Nome da unidade._x000D_
/DOMÍNIO:_x000D_
/FONTE: Gerado pelo sistema de acordo com regra de negócio.</t>
  </si>
  <si>
    <t>UND_NU_VERSAO</t>
  </si>
  <si>
    <t>VER_CD_TIPO</t>
  </si>
  <si>
    <t>VER_VERSAO_PERFIL_RISCO</t>
  </si>
  <si>
    <t>/NOME: Tipo do objeto que gerou a versão_x000D_
/FUNÇÃO: Identificar o tipo que deu origem à nova versão do perfil_x000D_
/DOMÍNIO:_x000D_
/EXEMPLOS:_x000D_
/FONTE: Enumeração com todos os tipos de objetos versionadores</t>
  </si>
  <si>
    <t>VER_ID</t>
  </si>
  <si>
    <t>/NOME: Tabela de unificação de versões dos tipos de compõem o perfil de risco_x000D_
/FUNÇÃO: Serve como um ponto genérico de unificação dos diferentes tipos de dados que integram uma determinada versão do perfil de risco_x000D_
/DOMÍNIO:_x000D_
/EXEMPLOS: _x000D_
/FONTE: Gerado pelo sistema no momento do versionamento.</t>
  </si>
  <si>
    <t>/NOME: Identificador de versões dos tipos de compõem o perfil de risco_x000D_
/FUNÇÃO: Registrar um Identificador de versões dos tipos de compõem o perfil de risco_x000D_
/DOMÍNIO:_x000D_
/EXEMPLOS: _x000D_
/FONTE: Gerado pelo sistema no momento do versionamento.</t>
  </si>
  <si>
    <t xml:space="preserve">/NOME: Identificador de versão para o perfil de risco_x000D_
/FUNÇÃO: Registrar um identificador único para compor o perfil de risco_x000D_
/FONTE: Gerado pelo sistema_x000D_
</t>
  </si>
  <si>
    <t>Nome por extenso</t>
  </si>
  <si>
    <t>Tipo do grupo</t>
  </si>
  <si>
    <t>Gestão do Risco de Contágio</t>
  </si>
  <si>
    <t>Controle</t>
  </si>
  <si>
    <t>Gestão do Risco de Crédito</t>
  </si>
  <si>
    <t>Gestão do Risco de Estratégia</t>
  </si>
  <si>
    <t>Gestão do Risco de Liquidez</t>
  </si>
  <si>
    <t>Gestão do Risco de Mercado</t>
  </si>
  <si>
    <t>Gestão do Risco de Reputação</t>
  </si>
  <si>
    <t>Gestão do Risco de TI</t>
  </si>
  <si>
    <t>Gestão do Risco Operacional</t>
  </si>
  <si>
    <t>Risco de Contágio</t>
  </si>
  <si>
    <t>Risco</t>
  </si>
  <si>
    <t>Risco de Crédito</t>
  </si>
  <si>
    <t>Risco de Estratégia</t>
  </si>
  <si>
    <t>Risco de LD</t>
  </si>
  <si>
    <t>LD</t>
  </si>
  <si>
    <t>Risco de Liquidez</t>
  </si>
  <si>
    <t>Risco de Mercado</t>
  </si>
  <si>
    <t>Risco de Reputação</t>
  </si>
  <si>
    <t>Risco de TI</t>
  </si>
  <si>
    <t>TI</t>
  </si>
  <si>
    <t>Risco Operacional</t>
  </si>
  <si>
    <t>Contágio</t>
  </si>
  <si>
    <t>Crédito</t>
  </si>
  <si>
    <t>Estratégia</t>
  </si>
  <si>
    <t>Liquidez</t>
  </si>
  <si>
    <t>Mercado</t>
  </si>
  <si>
    <t>Reputação</t>
  </si>
  <si>
    <t>Operacional</t>
  </si>
  <si>
    <t>Nome</t>
  </si>
  <si>
    <t>Risco de erros e de fraudes internas</t>
  </si>
  <si>
    <t>Risco de fraudes externas e de danos a ativos físicos</t>
  </si>
  <si>
    <t>Risco de falhas em processos</t>
  </si>
  <si>
    <t>Ambiente e estrutura de controle</t>
  </si>
  <si>
    <t>Identificação e avaliação</t>
  </si>
  <si>
    <t>Atividades de controle</t>
  </si>
  <si>
    <t>Informação e Comunicação</t>
  </si>
  <si>
    <t>Risco de Inadimplência</t>
  </si>
  <si>
    <t>Risco de Concentração</t>
  </si>
  <si>
    <t>Risco de Ineficácia de Mitigadores</t>
  </si>
  <si>
    <t>Risco de Liquidação</t>
  </si>
  <si>
    <t>Nível de risco de mercado</t>
  </si>
  <si>
    <t>Apetite para risco de liquidez</t>
  </si>
  <si>
    <t>Nível de risco de liquidez</t>
  </si>
  <si>
    <t>Rel. c/ merc. e div. de fon. de recursos</t>
  </si>
  <si>
    <t>Situação econômico-financeira</t>
  </si>
  <si>
    <t>Atividades de negócio específicas</t>
  </si>
  <si>
    <t>Percepção do mercado</t>
  </si>
  <si>
    <t>Percepção dos órgãos reguladores</t>
  </si>
  <si>
    <t>Estratégias de negócio</t>
  </si>
  <si>
    <t>Risco de descontinuidade</t>
  </si>
  <si>
    <t>Risco de erros involuntários</t>
  </si>
  <si>
    <t>Risco de erros e danos intencionais</t>
  </si>
  <si>
    <t>Perfil dos clientes</t>
  </si>
  <si>
    <t>Perfil da instituição</t>
  </si>
  <si>
    <t>Ambiente de controle</t>
  </si>
  <si>
    <t>Identificação, avaliação e mensuração</t>
  </si>
  <si>
    <t>Controles específicos</t>
  </si>
  <si>
    <t>Informação e comunicação</t>
  </si>
  <si>
    <t>Monitoramento</t>
  </si>
  <si>
    <t>Comunicação</t>
  </si>
  <si>
    <t>Ambiente de Controle</t>
  </si>
  <si>
    <t>Identificação, Avaliação e Mensuração</t>
  </si>
  <si>
    <t>Controles Específicos</t>
  </si>
  <si>
    <t>Gestão da imagem</t>
  </si>
  <si>
    <t>Governança corporativa</t>
  </si>
  <si>
    <t>Planejamento estratégico</t>
  </si>
  <si>
    <t>Gestão de capital</t>
  </si>
  <si>
    <t>Controles internos no nível corporativo</t>
  </si>
  <si>
    <t>Planejamento e organização</t>
  </si>
  <si>
    <t>Aquisição e implementação</t>
  </si>
  <si>
    <t>Disponibilização e suporte</t>
  </si>
  <si>
    <t>Monitoramento e Avaliação</t>
  </si>
  <si>
    <t>Políticas institucionais</t>
  </si>
  <si>
    <t>Estrutura organizacional</t>
  </si>
  <si>
    <t>Procedimentos e ferramentas</t>
  </si>
  <si>
    <t>Treinamento</t>
  </si>
  <si>
    <t>Auditoria</t>
  </si>
  <si>
    <t>Adequação de Capital</t>
  </si>
  <si>
    <t>Relacionamento com clientes</t>
  </si>
  <si>
    <t>Relacionamento com órgãos reguladores</t>
  </si>
  <si>
    <t>Supervisão de Conduta</t>
  </si>
  <si>
    <t>Risco de Crédito de Contraparte - RCC</t>
  </si>
  <si>
    <t>Síntese Obrigatória</t>
  </si>
  <si>
    <t>S</t>
  </si>
  <si>
    <t>N</t>
  </si>
  <si>
    <t>Valor da nota</t>
  </si>
  <si>
    <t>Limite inferior</t>
  </si>
  <si>
    <t>Limite superior</t>
  </si>
  <si>
    <t>1.0</t>
  </si>
  <si>
    <t>1.5</t>
  </si>
  <si>
    <t>1.51</t>
  </si>
  <si>
    <t>2.5</t>
  </si>
  <si>
    <t>2.51</t>
  </si>
  <si>
    <t>3.5</t>
  </si>
  <si>
    <t>3.51</t>
  </si>
  <si>
    <t>4.0</t>
  </si>
  <si>
    <t>N/A</t>
  </si>
  <si>
    <t>Baixo</t>
  </si>
  <si>
    <t>Médio</t>
  </si>
  <si>
    <t>Estabilidade</t>
  </si>
  <si>
    <t>Indefinida</t>
  </si>
  <si>
    <t>Melhora</t>
  </si>
  <si>
    <t>Não aplicável</t>
  </si>
  <si>
    <t>Piora</t>
  </si>
  <si>
    <t>Valor do peso</t>
  </si>
  <si>
    <t>Descrição do Peso</t>
  </si>
  <si>
    <t>Sigla do Peso</t>
  </si>
  <si>
    <t>Alto</t>
  </si>
  <si>
    <t>a</t>
  </si>
  <si>
    <t>b</t>
  </si>
  <si>
    <t>Médio-Alto</t>
  </si>
  <si>
    <t>ma</t>
  </si>
  <si>
    <t>Médio-Baixo</t>
  </si>
  <si>
    <t>mb</t>
  </si>
  <si>
    <t>Alfa</t>
  </si>
  <si>
    <t>Beta</t>
  </si>
  <si>
    <t>0.55</t>
  </si>
  <si>
    <t>0.45</t>
  </si>
  <si>
    <t>ARCs Risco</t>
  </si>
  <si>
    <t>Aplicados a</t>
  </si>
  <si>
    <t>ARCs Controle</t>
  </si>
  <si>
    <t>Fator</t>
  </si>
  <si>
    <t>Colunas1</t>
  </si>
  <si>
    <t>Crédito Varejo</t>
  </si>
  <si>
    <t>Crédito Atacado</t>
  </si>
  <si>
    <t>Tesouraria</t>
  </si>
  <si>
    <t>Não Supervisionáveis</t>
  </si>
  <si>
    <t>Serviços</t>
  </si>
  <si>
    <t>Câmbio</t>
  </si>
  <si>
    <t>Unidades no Exterior</t>
  </si>
  <si>
    <t>Tipo de Atividade</t>
  </si>
  <si>
    <t>Outras</t>
  </si>
  <si>
    <t>Elemento</t>
  </si>
  <si>
    <t>Apetite para o risco</t>
  </si>
  <si>
    <t>Qualidade da carteira de crédito</t>
  </si>
  <si>
    <t>Fatores externos</t>
  </si>
  <si>
    <t>Tolerância ao risco</t>
  </si>
  <si>
    <t>Concentração da carteira</t>
  </si>
  <si>
    <t>Critérios para mitigadores de risco</t>
  </si>
  <si>
    <t>Proporção de créditos com mitigadores de risco versus sem mitigadores de risco</t>
  </si>
  <si>
    <t>Dados históricos e recuperação dado o inadimplemento</t>
  </si>
  <si>
    <t>Risco de liquidação</t>
  </si>
  <si>
    <t>Concessão de Operações sujeitas a RCC</t>
  </si>
  <si>
    <t>Apetite para risco de mercado</t>
  </si>
  <si>
    <t>Limites</t>
  </si>
  <si>
    <t>Risco de mercado na carteira de negociação</t>
  </si>
  <si>
    <t>Liquidez dos fatores de risco</t>
  </si>
  <si>
    <t>Composição do colchão de liquidez</t>
  </si>
  <si>
    <t>Descasamentos no fluxo de caixa</t>
  </si>
  <si>
    <t>Relacionamento com o mercado e diversificação de fontes de recursos</t>
  </si>
  <si>
    <t>Relacionamento com o mercado</t>
  </si>
  <si>
    <t>Avaliação do crédito da instituição</t>
  </si>
  <si>
    <t>Diversificação</t>
  </si>
  <si>
    <t>Captações no exterior</t>
  </si>
  <si>
    <t>Capital investido, aportes de capital e eventuais coberturas</t>
  </si>
  <si>
    <t>Análise econômico-financeira</t>
  </si>
  <si>
    <t>Retorno do investimento</t>
  </si>
  <si>
    <t>Conhecimento do negócio e qualificação dos gestores</t>
  </si>
  <si>
    <t>Conhecimento do negócio pelos gestores do conglomerado financeiro</t>
  </si>
  <si>
    <t>Qualificação dos gestores da atividade não supervisionável</t>
  </si>
  <si>
    <t>Administração de recursos de terceiros</t>
  </si>
  <si>
    <t>Ambiente e cultura organizacionais</t>
  </si>
  <si>
    <t>Dimensionamento dos recursos humanos</t>
  </si>
  <si>
    <t>Capacitação dos recursos humanos</t>
  </si>
  <si>
    <t>Prevenção e correção de erros</t>
  </si>
  <si>
    <t>Base de clientes</t>
  </si>
  <si>
    <t>Estrutura de atendimento</t>
  </si>
  <si>
    <t>Nível de terceirização</t>
  </si>
  <si>
    <t>Complexidade dos produtos</t>
  </si>
  <si>
    <t>Diversidade dos produtos</t>
  </si>
  <si>
    <t>Frequência e porte das operações</t>
  </si>
  <si>
    <t>Riscos legais</t>
  </si>
  <si>
    <t>Riscos Fiscais</t>
  </si>
  <si>
    <t>Riscos trabalhistas</t>
  </si>
  <si>
    <t>Riscos cíveis</t>
  </si>
  <si>
    <t>Outros riscos legais</t>
  </si>
  <si>
    <t>Cobertura da mídia</t>
  </si>
  <si>
    <t>Pesquisas de imagem</t>
  </si>
  <si>
    <t>Histórico de reclamações</t>
  </si>
  <si>
    <t>Desempenho financeiro</t>
  </si>
  <si>
    <t>Custo de captação, evolução dos depósitos e do número de clientes</t>
  </si>
  <si>
    <t>Imagem compartilhada</t>
  </si>
  <si>
    <t>Cumprimento das exigências legais e regulamentares</t>
  </si>
  <si>
    <t>Implementação das recomendações das auditorias e do comitê de auditoria</t>
  </si>
  <si>
    <t>Atendimento às demandas dos órgãos reguladores</t>
  </si>
  <si>
    <t>Objetivos estratégicos</t>
  </si>
  <si>
    <t>Metas de crescimento e meios de expansão</t>
  </si>
  <si>
    <t>Clientes, mercados, produtos e serviços visados na estratégia</t>
  </si>
  <si>
    <t>Adequação de capital</t>
  </si>
  <si>
    <t>Folga de capital</t>
  </si>
  <si>
    <t>Resultados de testes de estresse</t>
  </si>
  <si>
    <t>Relação entre capital nível I e PR</t>
  </si>
  <si>
    <t xml:space="preserve">Risco de descontinuidade </t>
  </si>
  <si>
    <t>Dependência de TI</t>
  </si>
  <si>
    <t>Configuração dos recursos de TI</t>
  </si>
  <si>
    <t>Terceirização das atividades de TI</t>
  </si>
  <si>
    <t>Segregação de funções e de ambientes de TI</t>
  </si>
  <si>
    <t>Métodos e procedimentos consolidados</t>
  </si>
  <si>
    <t xml:space="preserve">Recursos humanos de TI </t>
  </si>
  <si>
    <t>Canais de interação com clientes</t>
  </si>
  <si>
    <t>Diversificação de produtos e serviços</t>
  </si>
  <si>
    <t>Clientes considerados pessoas politicamente expostas (PPEs)</t>
  </si>
  <si>
    <t>Clientes private</t>
  </si>
  <si>
    <t>Outros clientes cujas atividades são mais propícias à LD</t>
  </si>
  <si>
    <t>Perfil das operações, produtos e serviços</t>
  </si>
  <si>
    <t>Contas de depósito</t>
  </si>
  <si>
    <t>Fundos de investimento</t>
  </si>
  <si>
    <t>Outras operações em espécie</t>
  </si>
  <si>
    <t>Presença internacional</t>
  </si>
  <si>
    <t>Rede de atendimento</t>
  </si>
  <si>
    <t>Estratégias e políticas para gestão do risco de crédito</t>
  </si>
  <si>
    <t>Estrutura da área de crédito</t>
  </si>
  <si>
    <t>Comitês de crédito</t>
  </si>
  <si>
    <t>Gestão do risco de inadimplência</t>
  </si>
  <si>
    <t>Gestão do risco de concentração</t>
  </si>
  <si>
    <t>Gestão de mitigadores de risco</t>
  </si>
  <si>
    <t>Gestão do risco de liquidação</t>
  </si>
  <si>
    <t>Gestão do risco de crédito de contraparte - RCC</t>
  </si>
  <si>
    <t>Informação</t>
  </si>
  <si>
    <t>Revisão das estratégias, políticas e limites de crédito</t>
  </si>
  <si>
    <t>Monitoramento de risco de crédito</t>
  </si>
  <si>
    <t>Auditoria interna</t>
  </si>
  <si>
    <t>Estratégias e políticas</t>
  </si>
  <si>
    <t>Alta administração</t>
  </si>
  <si>
    <t>Sistemas de mensuração</t>
  </si>
  <si>
    <t>Marcação a mercado das posições</t>
  </si>
  <si>
    <t>Mensuração do risco de mercado</t>
  </si>
  <si>
    <t>Estrutura de limites</t>
  </si>
  <si>
    <t>Testes de estresse</t>
  </si>
  <si>
    <t>Função de controle do risco de mercado</t>
  </si>
  <si>
    <t>Manuais</t>
  </si>
  <si>
    <t>Relatórios</t>
  </si>
  <si>
    <t>Informações de mercado</t>
  </si>
  <si>
    <t>Avaliação do modelo</t>
  </si>
  <si>
    <t>Revisão da estrutura de gestão de risco</t>
  </si>
  <si>
    <t>Estratégia e políticas</t>
  </si>
  <si>
    <t>Projeções de fluxo de caixa por cenários</t>
  </si>
  <si>
    <t>Plano de contingência</t>
  </si>
  <si>
    <t>Função de controle do risco de liquidez</t>
  </si>
  <si>
    <t>Definição de responsabilidades</t>
  </si>
  <si>
    <t>Sistemas de informações contábeis e gerenciais</t>
  </si>
  <si>
    <t>Canais de comunicação</t>
  </si>
  <si>
    <t>Ética e integridade</t>
  </si>
  <si>
    <t>Políticas de gestão do risco operacional</t>
  </si>
  <si>
    <t>Gestão de recursos humanos e competência administrativa</t>
  </si>
  <si>
    <t>Envolvimento dos gestores das unidades de negócio</t>
  </si>
  <si>
    <t>Informações gerenciais</t>
  </si>
  <si>
    <t>Avaliação do relacionamento com clientes</t>
  </si>
  <si>
    <t>Governança e apontamentos internos</t>
  </si>
  <si>
    <t>Demonstrações financeiras</t>
  </si>
  <si>
    <t>Relacionamento com os investidores</t>
  </si>
  <si>
    <t>Relacionamento com a imprensa</t>
  </si>
  <si>
    <t>Gestão da imagem corporativa</t>
  </si>
  <si>
    <t>Gerenciamento de ameaças à reputação</t>
  </si>
  <si>
    <t>Gerenciamento de não conformidades e padrões de conduta</t>
  </si>
  <si>
    <t xml:space="preserve">Gerenciamento de demandas de órgãos reguladores </t>
  </si>
  <si>
    <t>Supervisão de conduta</t>
  </si>
  <si>
    <t>Conformidade com aspectos de supervisão de conduta</t>
  </si>
  <si>
    <t xml:space="preserve">Governança corporativa </t>
  </si>
  <si>
    <t>Conselho de administração e diretoria executiva</t>
  </si>
  <si>
    <t>Comitê de auditoria</t>
  </si>
  <si>
    <t>Comitê de remuneração / Política de remuneração</t>
  </si>
  <si>
    <t>Conselho Fiscal</t>
  </si>
  <si>
    <t>Processo de planejamento estratégico</t>
  </si>
  <si>
    <t>Implantação da estratégia</t>
  </si>
  <si>
    <t xml:space="preserve">Gestão de capital </t>
  </si>
  <si>
    <t>Plano de capital</t>
  </si>
  <si>
    <t>Políticas para a gestão de capital</t>
  </si>
  <si>
    <t>Estrutura e procedimentos para a gestão de capital</t>
  </si>
  <si>
    <t>Definição das estratégias e de investimentos em TI</t>
  </si>
  <si>
    <t>Estrutura organizacional e recursos humanos de TI</t>
  </si>
  <si>
    <t>Avaliação de riscos relativos a TI</t>
  </si>
  <si>
    <t xml:space="preserve">Aquisição e implementação </t>
  </si>
  <si>
    <t>Procedimentos de desenvolvimento e manutenção de sistemas</t>
  </si>
  <si>
    <t>Sistemas aplicativos - integração e integridade da informação</t>
  </si>
  <si>
    <t>Procedimentos de testes, homologação e certificação de sistemas</t>
  </si>
  <si>
    <t xml:space="preserve">Gestão de demandas e gerenciamento de mudanças </t>
  </si>
  <si>
    <t>Gestão de níveis de serviços de TI</t>
  </si>
  <si>
    <t>Gerenciamento do desempenho e da capacidade</t>
  </si>
  <si>
    <t>Garantia de segurança dos sistemas de processamento de dados</t>
  </si>
  <si>
    <t>Garantia de continuidade e gerenciamento dos dados e das instalações</t>
  </si>
  <si>
    <t>Suporte técnico e gestão de ativos, problemas e incidentes de TI</t>
  </si>
  <si>
    <t>Avaliação da adequação dos controles internos</t>
  </si>
  <si>
    <t>Certificação Independente - Auditoria externa</t>
  </si>
  <si>
    <t>Seleção de situações para análise</t>
  </si>
  <si>
    <t>Análise de situações selecionadas</t>
  </si>
  <si>
    <t>Comunicação automática de operações</t>
  </si>
  <si>
    <t>Identificação e aceitação de clientes</t>
  </si>
  <si>
    <t>Controles e testes de identificação de clientes</t>
  </si>
  <si>
    <t>Prevenção à LD</t>
  </si>
  <si>
    <t>Cor aplicada</t>
  </si>
  <si>
    <t>Azul</t>
  </si>
  <si>
    <t>Verde</t>
  </si>
  <si>
    <t>Amarelo</t>
  </si>
  <si>
    <t>Vermelho</t>
  </si>
  <si>
    <t>Branco</t>
  </si>
  <si>
    <t>Normal</t>
  </si>
  <si>
    <t>Em Atenção</t>
  </si>
  <si>
    <t>Acompanhamento Especial</t>
  </si>
  <si>
    <t>Justificativa Obrigatória</t>
  </si>
  <si>
    <t>Conceito</t>
  </si>
  <si>
    <t>Nome do Elemento</t>
  </si>
  <si>
    <t xml:space="preserve">Médio-Alto </t>
  </si>
  <si>
    <t>CNPJ</t>
  </si>
  <si>
    <t>GERÊNCIA</t>
  </si>
  <si>
    <t>EQUIPE</t>
  </si>
  <si>
    <t>PRIORIDADE</t>
  </si>
  <si>
    <t>BRADESCO</t>
  </si>
  <si>
    <t>GTSP2</t>
  </si>
  <si>
    <t>COSUP-02</t>
  </si>
  <si>
    <t>SIFI</t>
  </si>
  <si>
    <t>ITAU</t>
  </si>
  <si>
    <t>GTSP1</t>
  </si>
  <si>
    <t>SANTANDER</t>
  </si>
  <si>
    <t>COSUP-01</t>
  </si>
  <si>
    <t>BB</t>
  </si>
  <si>
    <t>COSUP-03</t>
  </si>
  <si>
    <t>CAIXA ECONOMICA FEDERAL</t>
  </si>
  <si>
    <t>GTBHO</t>
  </si>
  <si>
    <t>SAFRA</t>
  </si>
  <si>
    <t>MÉDIO-ALTA</t>
  </si>
  <si>
    <t>MERCANTIL DO BRASIL</t>
  </si>
  <si>
    <t>BANRISUL</t>
  </si>
  <si>
    <t>GTPAL</t>
  </si>
  <si>
    <t>BMG</t>
  </si>
  <si>
    <t>GTSP5</t>
  </si>
  <si>
    <t>CITIBANK</t>
  </si>
  <si>
    <t>PANAMERICANO</t>
  </si>
  <si>
    <t>GTSP4</t>
  </si>
  <si>
    <t>BRB</t>
  </si>
  <si>
    <t>BIC</t>
  </si>
  <si>
    <t>COSUP-04</t>
  </si>
  <si>
    <t>BTG PACTUAL</t>
  </si>
  <si>
    <t>GTRJA</t>
  </si>
  <si>
    <t>VOTORANTIM</t>
  </si>
  <si>
    <t>HSBC</t>
  </si>
  <si>
    <t>BNDES</t>
  </si>
  <si>
    <t>BCO DAYCOVAL S.A</t>
  </si>
  <si>
    <t>BANESTES</t>
  </si>
  <si>
    <t>MÉDIA</t>
  </si>
  <si>
    <t>CREDIT SUISSE</t>
  </si>
  <si>
    <t>GTSP3</t>
  </si>
  <si>
    <t>ABC-BRASIL</t>
  </si>
  <si>
    <t>MÁXIMA</t>
  </si>
  <si>
    <t>BNP PARIBAS</t>
  </si>
  <si>
    <t>BCO POTTENCIAL S.A.</t>
  </si>
  <si>
    <t>BANCO SEMEAR</t>
  </si>
  <si>
    <t>BCO DA AMAZONIA S.A.</t>
  </si>
  <si>
    <t>BCO DO NORDESTE DO BRASIL S.A.</t>
  </si>
  <si>
    <t>BCO KDB BRASIL S.A.</t>
  </si>
  <si>
    <t>BCO BRJ S.A.</t>
  </si>
  <si>
    <t>BCO FIBRA S.A.</t>
  </si>
  <si>
    <t>BCO VOLKSWAGEN S.A</t>
  </si>
  <si>
    <t>BCO FICSA S.A.</t>
  </si>
  <si>
    <t>JP MORGAN CHASE</t>
  </si>
  <si>
    <t>BAIXA</t>
  </si>
  <si>
    <t>BANIF</t>
  </si>
  <si>
    <t>BBM</t>
  </si>
  <si>
    <t>J.MALUCELLI</t>
  </si>
  <si>
    <t>SOCIETE GENERALE</t>
  </si>
  <si>
    <t>SOFISA</t>
  </si>
  <si>
    <t>JOHN DEERE</t>
  </si>
  <si>
    <t>FATOR</t>
  </si>
  <si>
    <t>PINE</t>
  </si>
  <si>
    <t>SOCOPA</t>
  </si>
  <si>
    <t>VR</t>
  </si>
  <si>
    <t>INDUSVAL</t>
  </si>
  <si>
    <t>BONSUCESSO</t>
  </si>
  <si>
    <t>INDUSTRIAL DO BRASIL</t>
  </si>
  <si>
    <t>CREDIT AGRICOLE</t>
  </si>
  <si>
    <t>ING</t>
  </si>
  <si>
    <t>OPPORTUNITY</t>
  </si>
  <si>
    <t>DEUTSCHE</t>
  </si>
  <si>
    <t>BOFA MERRILL LYNCH</t>
  </si>
  <si>
    <t>MERCEDES-BENZ</t>
  </si>
  <si>
    <t>ALFA</t>
  </si>
  <si>
    <t>PSA FINANCE</t>
  </si>
  <si>
    <t>HONDA</t>
  </si>
  <si>
    <t>MORGAN STANLEY</t>
  </si>
  <si>
    <t>RENDIMENTO</t>
  </si>
  <si>
    <t>BES</t>
  </si>
  <si>
    <t>MIZUHO</t>
  </si>
  <si>
    <t>GOLDMAN SACHS</t>
  </si>
  <si>
    <t>CONFIDENCE</t>
  </si>
  <si>
    <t>PETRA</t>
  </si>
  <si>
    <t>BARCLAYS</t>
  </si>
  <si>
    <t>RODOBENS</t>
  </si>
  <si>
    <t>BEXS</t>
  </si>
  <si>
    <t>WESTERN UNION</t>
  </si>
  <si>
    <t>ORIGINAL</t>
  </si>
  <si>
    <t>BNY MELLON</t>
  </si>
  <si>
    <t>CAIXA GERAL</t>
  </si>
  <si>
    <t>BR PARTNERS</t>
  </si>
  <si>
    <t>BRASIL PLURAL</t>
  </si>
  <si>
    <t>UBS</t>
  </si>
  <si>
    <t>INTERMEDIUM</t>
  </si>
  <si>
    <t>OURINVEST</t>
  </si>
  <si>
    <t>BCO RIBEIRAO PRETO S.A.</t>
  </si>
  <si>
    <t>BANCO BM&amp;FBOVESPA</t>
  </si>
  <si>
    <t>BCO RABOBANK INTL BRASIL S.A.</t>
  </si>
  <si>
    <t>BCO KEB DO BRASIL SA</t>
  </si>
  <si>
    <t>BCO CATERPILLAR S.A.</t>
  </si>
  <si>
    <t>BANCO CNH INDUSTRIAL CAPITAL S.A</t>
  </si>
  <si>
    <t>BCO TOYOTA DO BRASIL S.A.</t>
  </si>
  <si>
    <t>BCO ABN AMRO S.A.</t>
  </si>
  <si>
    <t>BCO CARGILL S.A.</t>
  </si>
  <si>
    <t>BCO STANDARD INV S.A.</t>
  </si>
  <si>
    <t>BCO DO EST. DO PA S.A.</t>
  </si>
  <si>
    <t>BCO DE LAGE LANDEN BRASIL S.A.</t>
  </si>
  <si>
    <t>BANCO MONEO S.A.</t>
  </si>
  <si>
    <t>BANCO TOPÁZIO S.A.</t>
  </si>
  <si>
    <t>BCO CSF S.A.</t>
  </si>
  <si>
    <t>NATIXIS BRASIL S.A. BM</t>
  </si>
  <si>
    <t>BANCO AZTECA DO BRASIL S.A.</t>
  </si>
  <si>
    <t>BANCO VIPAL</t>
  </si>
  <si>
    <t>BCO YAMAHA MOTOR S.A.</t>
  </si>
  <si>
    <t>BCO GERADOR S.A.</t>
  </si>
  <si>
    <t>BCO DA CHINA BRASIL S.A.</t>
  </si>
  <si>
    <t>SCANIA BCO S.A.</t>
  </si>
  <si>
    <t>BANCO RANDON S.A.</t>
  </si>
  <si>
    <t>STANDARD CHARTERED BI S.A.</t>
  </si>
  <si>
    <t>BCO DO EST. DE SE S.A.</t>
  </si>
  <si>
    <t>BCO CAPITAL S.A.</t>
  </si>
  <si>
    <t>BCO WOORI BANK DO BRASIL S.A.</t>
  </si>
  <si>
    <t>BCO TRIANGULO S.A.</t>
  </si>
  <si>
    <t>ICBC DO BRASIL BM S.A.</t>
  </si>
  <si>
    <t>MSB BANK S.A. BCO CÂMBIO</t>
  </si>
  <si>
    <t>BCO DES. DO ES S.A.</t>
  </si>
  <si>
    <t>SCOTIABANK BRASIL</t>
  </si>
  <si>
    <t>BCO MODAL S.A.</t>
  </si>
  <si>
    <t>BCO CLASSICO S.A.</t>
  </si>
  <si>
    <t>BCO GUANABARA S.A.</t>
  </si>
  <si>
    <t>BCO LA NACION ARGENTINA</t>
  </si>
  <si>
    <t>BCO CEDULA S.A.</t>
  </si>
  <si>
    <t>BCO INDUSCRED DE INVESTIM. S/A</t>
  </si>
  <si>
    <t>BANCO IBM S.A.</t>
  </si>
  <si>
    <t>BCO DES. DE MG S.A.</t>
  </si>
  <si>
    <t>BANCO PORTO REAL DE INVEST.S.A</t>
  </si>
  <si>
    <t>BCO COMMERCIAL INV. TRUST S.A.</t>
  </si>
  <si>
    <t>BCO LA PROVINCIA B AIRES BCE</t>
  </si>
  <si>
    <t>BBVA BRASIL BI S.A.</t>
  </si>
  <si>
    <t>BANCO BRACCE S.A.</t>
  </si>
  <si>
    <t>BCO REP ORIENTAL URUGUAY BCE</t>
  </si>
  <si>
    <t>BCO ARBI S.A.</t>
  </si>
  <si>
    <t>BCO TRICURY S.A.</t>
  </si>
  <si>
    <t>BCO VOLVO BRASIL S.A.</t>
  </si>
  <si>
    <t>BCO LUSO BRASILEIRO S.A.</t>
  </si>
  <si>
    <t>BCO GMAC S.A.</t>
  </si>
  <si>
    <t>BCO TOKYO-MITSUBISHI BM S.A.</t>
  </si>
  <si>
    <t>BCO SUMITOMO MITSUI BRASIL S.A.</t>
  </si>
  <si>
    <t>BPN BRASIL BM S.A.</t>
  </si>
  <si>
    <t>BANCO FIDIS</t>
  </si>
  <si>
    <t>NOVO BCO CONTINENTAL S.A. - BM</t>
  </si>
  <si>
    <t>BCO MAXINVEST S.A.</t>
  </si>
  <si>
    <t>BCO FORD S.A.</t>
  </si>
  <si>
    <t>BD REGIONAL DO EXTREMO SUL</t>
  </si>
  <si>
    <t>BCO A.J. RENNER S.A.</t>
  </si>
  <si>
    <t>NOME</t>
  </si>
  <si>
    <t>No. Ordem</t>
  </si>
  <si>
    <t>ARCs/Grupo</t>
  </si>
  <si>
    <t>No. Ordem do Grupo na Matriz</t>
  </si>
  <si>
    <t>ARC de risco ou controle</t>
  </si>
  <si>
    <t>No. Ordem Elemento no ARC</t>
  </si>
  <si>
    <t>Conhecim. do neg. e qualif. dos gestores</t>
  </si>
  <si>
    <t>Conheça seu cliente</t>
  </si>
  <si>
    <t>obs. valor N/A: o valor N/A não representa uma nota</t>
  </si>
  <si>
    <t>No. Ordem Item no Elemento</t>
  </si>
  <si>
    <t>Atividades do ramo Superint. de Seguros Privados (Susep), Superint. Nac. de Previdência Complementar (Previc) e Agência Nacional da Saúde (ANS)</t>
  </si>
  <si>
    <t>Corporativa</t>
  </si>
  <si>
    <t>No. Ordem Perspectiva no combo</t>
  </si>
  <si>
    <t>Inviabildade</t>
  </si>
  <si>
    <t>No. Ordem Peso no combo</t>
  </si>
  <si>
    <t>No. Ordem Tendência no combo</t>
  </si>
  <si>
    <t>No. Ordem Situação no combo</t>
  </si>
  <si>
    <t>C0010045</t>
  </si>
  <si>
    <t>C0010069</t>
  </si>
  <si>
    <t>C0030379</t>
  </si>
  <si>
    <t>C0049906</t>
  </si>
  <si>
    <t>C0010083</t>
  </si>
  <si>
    <t>C0020152</t>
  </si>
  <si>
    <t>C0030173</t>
  </si>
  <si>
    <t>C0030290</t>
  </si>
  <si>
    <t>00253448</t>
  </si>
  <si>
    <t>00360305</t>
  </si>
  <si>
    <t>00051884</t>
  </si>
  <si>
    <t>00517645</t>
  </si>
  <si>
    <t>C0030403</t>
  </si>
  <si>
    <t>C0031323</t>
  </si>
  <si>
    <t>C0031976</t>
  </si>
  <si>
    <t>C0032119</t>
  </si>
  <si>
    <t>C0049944</t>
  </si>
  <si>
    <t>C0051011</t>
  </si>
  <si>
    <t>C0051152</t>
  </si>
  <si>
    <t>C0030159</t>
  </si>
  <si>
    <t>C0030771</t>
  </si>
  <si>
    <t>C0041856</t>
  </si>
  <si>
    <t>C0050201</t>
  </si>
  <si>
    <t>C0051516</t>
  </si>
  <si>
    <t>00795423</t>
  </si>
  <si>
    <t>04902979</t>
  </si>
  <si>
    <t>07237373</t>
  </si>
  <si>
    <t>07656500</t>
  </si>
  <si>
    <t>C0020107</t>
  </si>
  <si>
    <t>C0020255</t>
  </si>
  <si>
    <t>C0030207</t>
  </si>
  <si>
    <t>C0030881</t>
  </si>
  <si>
    <t>C0031859</t>
  </si>
  <si>
    <t>C0031873</t>
  </si>
  <si>
    <t>C0050071</t>
  </si>
  <si>
    <t>C0050122</t>
  </si>
  <si>
    <t>C0050304</t>
  </si>
  <si>
    <t>C0050328</t>
  </si>
  <si>
    <t>C0050524</t>
  </si>
  <si>
    <t>C0050531</t>
  </si>
  <si>
    <t>C0050706</t>
  </si>
  <si>
    <t>C0050988</t>
  </si>
  <si>
    <t>C0051066</t>
  </si>
  <si>
    <t>C0051073</t>
  </si>
  <si>
    <t>C0051107</t>
  </si>
  <si>
    <t>C0051183</t>
  </si>
  <si>
    <t>C0051255</t>
  </si>
  <si>
    <t>C0051262</t>
  </si>
  <si>
    <t>C0051293</t>
  </si>
  <si>
    <t>C0051365</t>
  </si>
  <si>
    <t>C0051396</t>
  </si>
  <si>
    <t>C0051413</t>
  </si>
  <si>
    <t>C0051468</t>
  </si>
  <si>
    <t>C0051482</t>
  </si>
  <si>
    <t>C0051554</t>
  </si>
  <si>
    <t>C0051585</t>
  </si>
  <si>
    <t>C0051671</t>
  </si>
  <si>
    <t>C0051688</t>
  </si>
  <si>
    <t>C0051705</t>
  </si>
  <si>
    <t>C0051736</t>
  </si>
  <si>
    <t>C0051743</t>
  </si>
  <si>
    <t>C0051767</t>
  </si>
  <si>
    <t>C0051781</t>
  </si>
  <si>
    <t>C0051808</t>
  </si>
  <si>
    <t>C0051815</t>
  </si>
  <si>
    <t>C0051822</t>
  </si>
  <si>
    <t>C0051839</t>
  </si>
  <si>
    <t>C0051877</t>
  </si>
  <si>
    <t>C0051901</t>
  </si>
  <si>
    <t>00997185</t>
  </si>
  <si>
    <t>01023570</t>
  </si>
  <si>
    <t>02318507</t>
  </si>
  <si>
    <t>02658435</t>
  </si>
  <si>
    <t>02992446</t>
  </si>
  <si>
    <t>03215790</t>
  </si>
  <si>
    <t>03532415</t>
  </si>
  <si>
    <t>03609817</t>
  </si>
  <si>
    <t>04866275</t>
  </si>
  <si>
    <t>04913711</t>
  </si>
  <si>
    <t>05040481</t>
  </si>
  <si>
    <t>07441209</t>
  </si>
  <si>
    <t>07679404</t>
  </si>
  <si>
    <t>08357240</t>
  </si>
  <si>
    <t>09274232</t>
  </si>
  <si>
    <t>09391857</t>
  </si>
  <si>
    <t>09526594</t>
  </si>
  <si>
    <t>Parâmetro Prioridade</t>
  </si>
  <si>
    <t>Alta</t>
  </si>
  <si>
    <t>Média</t>
  </si>
  <si>
    <t>Baixa</t>
  </si>
  <si>
    <r>
      <t xml:space="preserve">Relação de parâmetros do tipo </t>
    </r>
    <r>
      <rPr>
        <b/>
        <sz val="12"/>
        <color theme="1"/>
        <rFont val="Arial"/>
        <family val="2"/>
      </rPr>
      <t>"elemento de risco ou controle"</t>
    </r>
  </si>
  <si>
    <r>
      <t xml:space="preserve">Relação de parâmetros do tipo  </t>
    </r>
    <r>
      <rPr>
        <b/>
        <sz val="10"/>
        <color theme="1"/>
        <rFont val="Arial"/>
        <family val="2"/>
      </rPr>
      <t>"ARCs/grupo de risco ou controle"</t>
    </r>
  </si>
  <si>
    <r>
      <t xml:space="preserve">Relação de parâmetros do tipo </t>
    </r>
    <r>
      <rPr>
        <b/>
        <sz val="12"/>
        <color theme="1"/>
        <rFont val="Arial"/>
        <family val="2"/>
      </rPr>
      <t>"item a avaliar"</t>
    </r>
  </si>
  <si>
    <t>Nome do Item a avaliar</t>
  </si>
  <si>
    <t>No. Ordem Nota no combo</t>
  </si>
  <si>
    <r>
      <t xml:space="preserve">Relação de parâmetros do tipo </t>
    </r>
    <r>
      <rPr>
        <b/>
        <sz val="10"/>
        <color theme="1"/>
        <rFont val="Arial"/>
        <family val="2"/>
      </rPr>
      <t>"situação"</t>
    </r>
  </si>
  <si>
    <r>
      <t xml:space="preserve">Relação de parâmetros do tipo </t>
    </r>
    <r>
      <rPr>
        <b/>
        <sz val="10"/>
        <color theme="1"/>
        <rFont val="Arial"/>
        <family val="2"/>
      </rPr>
      <t>"fator de relevância de risco/controle"</t>
    </r>
  </si>
  <si>
    <r>
      <t xml:space="preserve">Relação de parâmetros do tipo </t>
    </r>
    <r>
      <rPr>
        <b/>
        <sz val="10"/>
        <color theme="1"/>
        <rFont val="Arial"/>
        <family val="2"/>
      </rPr>
      <t>"Tendência"</t>
    </r>
  </si>
  <si>
    <r>
      <t xml:space="preserve">Relação de parâmetros do tipo </t>
    </r>
    <r>
      <rPr>
        <b/>
        <sz val="10"/>
        <color theme="1"/>
        <rFont val="Arial"/>
        <family val="2"/>
      </rPr>
      <t>"peso"</t>
    </r>
  </si>
  <si>
    <r>
      <t xml:space="preserve">Relação de parâmetros do tipo </t>
    </r>
    <r>
      <rPr>
        <b/>
        <sz val="10"/>
        <color theme="1"/>
        <rFont val="Arial"/>
        <family val="2"/>
      </rPr>
      <t>"Perspectiva"</t>
    </r>
  </si>
  <si>
    <r>
      <t xml:space="preserve">Relação de parâmetros do tipo </t>
    </r>
    <r>
      <rPr>
        <b/>
        <sz val="10"/>
        <color theme="1"/>
        <rFont val="Arial"/>
        <family val="2"/>
      </rPr>
      <t>"Nota"</t>
    </r>
  </si>
  <si>
    <t>Relação de Ess e respectivas prioridades, para carga inicial no sistema</t>
  </si>
  <si>
    <r>
      <t xml:space="preserve">Utilização de derivativos e de </t>
    </r>
    <r>
      <rPr>
        <i/>
        <sz val="10"/>
        <rFont val="Arial"/>
        <family val="2"/>
      </rPr>
      <t>hedge</t>
    </r>
  </si>
  <si>
    <r>
      <t xml:space="preserve">Risco de taxas de juros no </t>
    </r>
    <r>
      <rPr>
        <i/>
        <sz val="10"/>
        <rFont val="Arial"/>
        <family val="2"/>
      </rPr>
      <t>banking book</t>
    </r>
  </si>
  <si>
    <r>
      <t xml:space="preserve">Mensuração do risco de taxa de juros no </t>
    </r>
    <r>
      <rPr>
        <i/>
        <sz val="10"/>
        <rFont val="Arial"/>
        <family val="2"/>
      </rPr>
      <t>banking book</t>
    </r>
  </si>
  <si>
    <r>
      <t xml:space="preserve">Relação de parâmetros do tipo de </t>
    </r>
    <r>
      <rPr>
        <b/>
        <sz val="10"/>
        <rFont val="Arial"/>
        <family val="2"/>
      </rPr>
      <t>"Tipo de atividade"</t>
    </r>
  </si>
  <si>
    <t>Riscos Legais</t>
  </si>
  <si>
    <t>ID</t>
  </si>
  <si>
    <t>SQL</t>
  </si>
  <si>
    <t>INSERT INTO "SUP"."PRC_PAR_GRP_RIS_CON" (PRC_ID, PRC_NM_RISCO, PRC_NM_CONTROLE, PRC_NM_ABREVIADO, PRC_DS, PRC_DS_END_MANUAL, PRC_NU_ORDEM, MET_ID, PRC_DH_ATUALZ, PRC_CD_OPER_ATUALZ, PRC_NU_VERSAO, PRC_IB_SINTESE_OBRIG) VALUES (</t>
  </si>
  <si>
    <t>ID Grupo R e C</t>
  </si>
  <si>
    <t>ID Elemento</t>
  </si>
  <si>
    <t>INSERT INTO "SUP"."PTA_PAR_TIPO_ATIVIDADE_NEGOCIO" (PTA_ID, PTA_NM, PTA_DS, PTA_DS_END_MANUAL, MET_ID, PTA_DH_ATUALZ, PTA_CD_OPER_ATUALZ, PTA_NU_VERSAO) VALUES (</t>
  </si>
  <si>
    <t>Código Cor</t>
  </si>
  <si>
    <t>INSERT INTO "SUP"."PNO_PAR_NOTA" (PNO_ID, PNO_CD_VALOR, PNO_VL_LIM_INFER, PNO_VL_LIM_SUPER, PNO_IB_NOTA_NA, PNO_DS_NOTA, PNO_DS_COR, MET_ID, PNO_DH_ATUALZ, PNO_CD_OPER_ATUALZ, PNO_NU_VERSAO) VALUES (</t>
  </si>
  <si>
    <t>INSERT INTO "SUP"."PPR_PAR_PERSPECTIVA" (PPR_ID, PPR_NM, PPR_DS, MET_ID, PPR_DH_ATUALZ, PPR_CD_OPER_ATUALZ, PPR_NU_VERSAO) VALUES (</t>
  </si>
  <si>
    <t>INSERT INTO "SUP"."PPS_PAR_PESO" (PPS_ID, PPS_SL, PPS_QT, PPS_DS, MET_ID, PPS_DH_ATUALZ, PPS_CD_OPER_ATUALZ, PPS_NU_VERSAO) VALUES (</t>
  </si>
  <si>
    <t>INSERT INTO "SUP"."PTE_PAR_TENDENCIA" (PTE_ID, PTE_NM, PTE_DS, MET_ID, PTE_DH_ATUALZ, PTE_CD_OPER_ATUALZ, PTE_NU_VERSAO) VALUES (</t>
  </si>
  <si>
    <t>INSERT INTO "SUP"."PFR_PAR_FATOR_RELEV_RIS_CON" (PFR_ID, PFR_VL_ALFA, PFR_VL_BETA, MET_ID, PFR_DH_ATUALZ, PFR_CD_OPER_ATUALZ, PFR_NU_VERSAO) VALUES (</t>
  </si>
  <si>
    <t>INSERT INTO "SUP"."PST_PAR_SITUACAO" (PST_ID, PST_NM, PST_DS, PST_IB_NORMALIDADE, MET_ID, PST_DH_ATUALZ, PST_CD_OPER_ATUALZ, PST_NU_VERSAO) VALUES (</t>
  </si>
  <si>
    <t>Médio-Alta</t>
  </si>
  <si>
    <t>ID Prioridade</t>
  </si>
  <si>
    <t>INSERT INTO "SUP"."PEL_PAR_ELEMENTO_RIS_CON" (PEL_ID, PEL_NM, PEL_DS, PEL_DS_END_MANUAL, PEL_NU_ORDEM, PEL_CD_TIPO, PRC_ID, MET_ID, PEL_DH_ATUALZ, PEL_CD_OPER_ATUALZ, PEL_NU_VERSAO) VALUES (</t>
  </si>
  <si>
    <t>INSERT INTO "SUP"."PIE_PAR_ITEM_ELEMENTO" (PIE_ID, PIE_NM, PIE_DS_END_MANUAL, PEL_ID, PIE_NU_ORDEM, MET_ID, PIE_DH_ATUALZ, PIE_CD_OPER_ATUALZ, PIE_NU_VERSAO) VALUES (</t>
  </si>
  <si>
    <t>Ação</t>
  </si>
  <si>
    <t>ID conta</t>
  </si>
  <si>
    <t>Nome da conta</t>
  </si>
  <si>
    <t>Descrição da conta</t>
  </si>
  <si>
    <t>Tipo da conta</t>
  </si>
  <si>
    <t>Indicador para conta de diversos</t>
  </si>
  <si>
    <t>I</t>
  </si>
  <si>
    <t>ATA</t>
  </si>
  <si>
    <t>Ativo Total Ajustado</t>
  </si>
  <si>
    <t>Ativo</t>
  </si>
  <si>
    <t>Não</t>
  </si>
  <si>
    <t>ACRLP</t>
  </si>
  <si>
    <t>Circulante e RLP</t>
  </si>
  <si>
    <t>Dispon</t>
  </si>
  <si>
    <t>Disponibilidades</t>
  </si>
  <si>
    <t>AplIfLiq</t>
  </si>
  <si>
    <t>Aplicações Interf. de Liquidez</t>
  </si>
  <si>
    <t>TVM</t>
  </si>
  <si>
    <t>Títulos e Valores Mobiliários</t>
  </si>
  <si>
    <t>TVMLiv</t>
  </si>
  <si>
    <t>TVMs Livres</t>
  </si>
  <si>
    <t>TViOpCom</t>
  </si>
  <si>
    <t>TVMs Vinc. Oper. Comporomissadas</t>
  </si>
  <si>
    <t>RelIf_A</t>
  </si>
  <si>
    <t>Rel. Interfinanceiras</t>
  </si>
  <si>
    <t>RelId_A</t>
  </si>
  <si>
    <t>Rel. Interdependências</t>
  </si>
  <si>
    <t>Deriv_A</t>
  </si>
  <si>
    <t>Derivativos</t>
  </si>
  <si>
    <t>OpC</t>
  </si>
  <si>
    <t>Operações de Crédito</t>
  </si>
  <si>
    <t>ETDesc</t>
  </si>
  <si>
    <t>Empréstimos e Títulos Desc.</t>
  </si>
  <si>
    <t>Financ</t>
  </si>
  <si>
    <t>Financiamentos</t>
  </si>
  <si>
    <t>FiImob</t>
  </si>
  <si>
    <t>Financiamentos Imobiliários</t>
  </si>
  <si>
    <t>CeOpC</t>
  </si>
  <si>
    <t>Cessão de Op. de Crédito</t>
  </si>
  <si>
    <t>OpCamCC</t>
  </si>
  <si>
    <t>Op. Câmbio c/ Caract. de Crédito</t>
  </si>
  <si>
    <t>OuACC</t>
  </si>
  <si>
    <t>Outos Ativos c/ Caract. de Crédito</t>
  </si>
  <si>
    <t>CVinUs</t>
  </si>
  <si>
    <t>Créditos Vinculados Usuais</t>
  </si>
  <si>
    <t>AtNUs</t>
  </si>
  <si>
    <t>Ativos Não Usuais</t>
  </si>
  <si>
    <t>CTrib</t>
  </si>
  <si>
    <t>Créditos Tributários</t>
  </si>
  <si>
    <t>CFis</t>
  </si>
  <si>
    <t>Créditos Fiscais</t>
  </si>
  <si>
    <t>DvDpGar</t>
  </si>
  <si>
    <t>Devedores p/ Dep. em Garantia</t>
  </si>
  <si>
    <t>DiversosCirculanteRLP</t>
  </si>
  <si>
    <t>Diversos</t>
  </si>
  <si>
    <t>Sim</t>
  </si>
  <si>
    <t>Perm</t>
  </si>
  <si>
    <t>Permanente</t>
  </si>
  <si>
    <t>PTA</t>
  </si>
  <si>
    <t>Passivo Total Ajustado</t>
  </si>
  <si>
    <t>Passivo</t>
  </si>
  <si>
    <t>Exigib</t>
  </si>
  <si>
    <t>Exigibilidades</t>
  </si>
  <si>
    <t>Depos</t>
  </si>
  <si>
    <t>Depósitos</t>
  </si>
  <si>
    <t>Depósitos à Vista</t>
  </si>
  <si>
    <t>Depósitos de Poupança</t>
  </si>
  <si>
    <t>Depósitos Interfinanceiros</t>
  </si>
  <si>
    <t>Depósitos à Prazo</t>
  </si>
  <si>
    <t>Depósitos em Moedas Estrangeiras</t>
  </si>
  <si>
    <t>ObOpCom</t>
  </si>
  <si>
    <t>Obrig. Operações Compromissadas</t>
  </si>
  <si>
    <t>OuRecObr</t>
  </si>
  <si>
    <t>Recursos Aceites Cambiais</t>
  </si>
  <si>
    <t>ObERFFD</t>
  </si>
  <si>
    <t>Obrig. Empréstimos e Repasses</t>
  </si>
  <si>
    <t>OpCamCCapt</t>
  </si>
  <si>
    <t>Op. Câmbio c/ Carac. de Captação</t>
  </si>
  <si>
    <t>ObOpVCes</t>
  </si>
  <si>
    <t>Obrig. Operações Vinculadas à Cessão</t>
  </si>
  <si>
    <t>CaCam_P</t>
  </si>
  <si>
    <t>Carteira de Câmbio</t>
  </si>
  <si>
    <t>RelIf_P</t>
  </si>
  <si>
    <t>NImVal_P</t>
  </si>
  <si>
    <t>Neg. e Intermediação de Valores</t>
  </si>
  <si>
    <t>Deriv_P</t>
  </si>
  <si>
    <t>Derivativo</t>
  </si>
  <si>
    <t>Conting</t>
  </si>
  <si>
    <t>Contingências</t>
  </si>
  <si>
    <t>DiversosExigibilidades</t>
  </si>
  <si>
    <t>QC</t>
  </si>
  <si>
    <t>Quase Capital</t>
  </si>
  <si>
    <t>IHCD</t>
  </si>
  <si>
    <t>Dívidas Subordinadas</t>
  </si>
  <si>
    <t>Principal Autorizado</t>
  </si>
  <si>
    <t>Nível II Autorizado</t>
  </si>
  <si>
    <t>Resultados de Exercícios Futuros</t>
  </si>
  <si>
    <t>DiversosQuaseCapital</t>
  </si>
  <si>
    <t>PLA</t>
  </si>
  <si>
    <t>ID componente</t>
  </si>
  <si>
    <t>Nome do componente</t>
  </si>
  <si>
    <t>Descrição do componente</t>
  </si>
  <si>
    <t>CAPITAL</t>
  </si>
  <si>
    <t>Capital</t>
  </si>
  <si>
    <t>C.3.1.05.0</t>
  </si>
  <si>
    <t>Suficiência de Capital em relação ao Capital Tangível</t>
  </si>
  <si>
    <t>C.3.2.03.3</t>
  </si>
  <si>
    <t>Comprometimento do capital tangível com Ativos de Baixa Liquidez, exceto investimentos em Participações Societérias</t>
  </si>
  <si>
    <t>ATIVOS</t>
  </si>
  <si>
    <t>Ativos</t>
  </si>
  <si>
    <t>A.3.0.00.0</t>
  </si>
  <si>
    <t>Ativos de Renda de Intermediação Financeira sobre o Ativo total ajustado</t>
  </si>
  <si>
    <t>A.3.3.00.0</t>
  </si>
  <si>
    <t>Perda esperada nos ativos de renda monitorados em relação ao PLA Estrito</t>
  </si>
  <si>
    <t>EXIGIBILIDADES/LIQUIDEZ</t>
  </si>
  <si>
    <t>Exigibilidades/Liquidez</t>
  </si>
  <si>
    <t>L.1.3.00.0</t>
  </si>
  <si>
    <t>Escore de Monitorameramento de Liquidez</t>
  </si>
  <si>
    <t>R.8.3.00.0</t>
  </si>
  <si>
    <t>Custo de Captações</t>
  </si>
  <si>
    <t>RESULTADOS</t>
  </si>
  <si>
    <t>Resultados</t>
  </si>
  <si>
    <t>R.9.3.02.1</t>
  </si>
  <si>
    <t>Rentabilidade Operacional do Patrimônio Líquido Ajustado, com Ajuste de TDVs e do Hedge de fluxo de caixa</t>
  </si>
  <si>
    <t>D.1.1.00.0</t>
  </si>
  <si>
    <t>Custo Operacional</t>
  </si>
  <si>
    <t>FINAL</t>
  </si>
  <si>
    <t>Escore Final</t>
  </si>
  <si>
    <t xml:space="preserve">UPDATE SUP.EET_ETL_ENS SET PPD_ID = </t>
  </si>
  <si>
    <t>, EET_IB_PERTENCE_SRC = 1</t>
  </si>
  <si>
    <t xml:space="preserve"> WHERE EET_CD_CNPJ = </t>
  </si>
  <si>
    <t>INSERT INTO SUP.PPD_PAR_PRIORIDADE_ES (PPD_ID, PPD_DS, PPD_CD, PPD_DH_ATUALZ, PPD_CD_OPER_ATUALZ, PPD_NU_VERSAO) VALUES (</t>
  </si>
  <si>
    <t>INSERT INTO "SUP"."PNA_PAR_NOTA_AQT" (PNA_ID,PNA_CD_VALOR,PNA_DS_NOTA,PNA_DS_COR,PNA_VL_LIM_INFER,PNA_VL_LIM_SUPER,PNA_IB_NOTA_NA,MET_ID,PNA_DH_ATUALZ,PNA_CD_OPER_ATUALZ,PNA_NU_VERSAO) VALUES (1,1,'Baixo','#bbddee',1.00,1.50,0,10000,{ts '2014-03-17 00:00:00.000'},'script',0);</t>
  </si>
  <si>
    <t>INSERT INTO "SUP"."PNA_PAR_NOTA_AQT" (PNA_ID,PNA_CD_VALOR,PNA_DS_NOTA,PNA_DS_COR,PNA_VL_LIM_INFER,PNA_VL_LIM_SUPER,PNA_IB_NOTA_NA,MET_ID,PNA_DH_ATUALZ,PNA_CD_OPER_ATUALZ,PNA_NU_VERSAO) VALUES (2,2,'M\u00e9dio','#bbeebb',1.51,2.50,0,10000,{ts '2014-03-17 00:00:00.000'},'script',0);</t>
  </si>
  <si>
    <t>INSERT INTO "SUP"."PNA_PAR_NOTA_AQT" (PNA_ID,PNA_CD_VALOR,PNA_DS_NOTA,PNA_DS_COR,PNA_VL_LIM_INFER,PNA_VL_LIM_SUPER,PNA_IB_NOTA_NA,MET_ID,PNA_DH_ATUALZ,PNA_CD_OPER_ATUALZ,PNA_NU_VERSAO) VALUES (3,3,'Alto','#eeeebb',2.51,3.50,0,10000,{ts '2014-03-17 00:00:00.000'},'script',0);</t>
  </si>
  <si>
    <t>INSERT INTO "SUP"."PNA_PAR_NOTA_AQT" (PNA_ID,PNA_CD_VALOR,PNA_DS_NOTA,PNA_DS_COR,PNA_VL_LIM_INFER,PNA_VL_LIM_SUPER,PNA_IB_NOTA_NA,MET_ID,PNA_DH_ATUALZ,PNA_CD_OPER_ATUALZ,PNA_NU_VERSAO) VALUES (4,4,'Muito Alto','#eebbbb',3.51,4.00,0,10000,{ts '2014-03-17 00:00:00.000'},'script',0);</t>
  </si>
  <si>
    <t>INSERT INTO "SUP"."PNA_PAR_NOTA_AQT" (PNA_ID,PNA_CD_VALOR,PNA_DS_NOTA,PNA_DS_COR,PNA_VL_LIM_INFER,PNA_VL_LIM_SUPER,PNA_IB_NOTA_NA,MET_ID,PNA_DH_ATUALZ,PNA_CD_OPER_ATUALZ,PNA_NU_VERSAO) VALUES (5,-1,'','#bbbbbb',0.00,0.00,1,10000,{ts '2014-03-17 00:00:00.000'},'script',0);</t>
  </si>
  <si>
    <t>Peso</t>
  </si>
  <si>
    <t>Ordem</t>
  </si>
  <si>
    <t>Solidez Patrimonial</t>
  </si>
  <si>
    <t>INSERT INTO "SUP"."PAT_PAR_AQT" (PAT_ID,PAT_DS,PAT_QT_PESO,PAT_NU_ORDEM,MET_ID,PAT_DH_ATUALZ,PAT_CD_OPER_ATUALZ,PAT_NU_VERSAO) VALUES (</t>
  </si>
  <si>
    <t>ANEF</t>
  </si>
  <si>
    <t>ELEMENTO</t>
  </si>
  <si>
    <t>INSERT INTO "SUP"."PEA_PAR_ELEMENTO_AQT" (PEA_ID,PEA_DS,PAT_ID,PEA_NU_ORDEM,MET_ID,PEA_DH_ATUALZ,PEA_CD_OPER_ATUALZ,PEA_NU_VERSAO) VALUES (</t>
  </si>
  <si>
    <t>Valoração dos ativos</t>
  </si>
  <si>
    <t>Integridade dos passivos</t>
  </si>
  <si>
    <t>Adequação do capital prudencial</t>
  </si>
  <si>
    <t>Acesso a funding</t>
  </si>
  <si>
    <t>Suficiência</t>
  </si>
  <si>
    <t>Qualidade</t>
  </si>
  <si>
    <t>Sustentabilidade</t>
  </si>
  <si>
    <t>ITEM A AVALIAR</t>
  </si>
  <si>
    <t>INSERT INTO "SUP"."PIA_PAR_ITEM_ELEMENTO_AQT" (PIA_ID,PIA_DS,PEA_ID,PIA_NU_ORDEM,MET_ID,PIA_DH_ATUALZ,PIA_CD_OPER_ATUALZ,PIA_NU_VERSAO) VALUES (</t>
  </si>
  <si>
    <t>Provisões para exposição ao risco de crédito</t>
  </si>
  <si>
    <t>Mensuração dos ativos a valor de mercado (valor justo)</t>
  </si>
  <si>
    <t>Mensuração dos demais ativos</t>
  </si>
  <si>
    <t>Reconhecimento e mensuração de passivos financeiros</t>
  </si>
  <si>
    <t xml:space="preserve">Reconhecimento e mensuração de outros passivos </t>
  </si>
  <si>
    <t>Estrutura e evolução da base de capital</t>
  </si>
  <si>
    <t>Suficiência da base de capital</t>
  </si>
  <si>
    <t>Custo de captação</t>
  </si>
  <si>
    <t>Rentabilidade sobre o PL</t>
  </si>
  <si>
    <t>Rentabilidade sobre ativos</t>
  </si>
  <si>
    <t>Rentabilidade sobre ativos ponderados pelo risco</t>
  </si>
  <si>
    <t>Origem</t>
  </si>
  <si>
    <t>Aspectos econômico-financeiros</t>
  </si>
  <si>
    <t>Oportunidades e ameaças</t>
  </si>
  <si>
    <t>Liquidez e Exigibilidades</t>
  </si>
  <si>
    <t>Clientes citados em notícias sobre LD ou infrações penais antecedentes</t>
  </si>
  <si>
    <t>Controladores</t>
  </si>
  <si>
    <t>Correspondentes no País</t>
  </si>
  <si>
    <t>Diretor responsável pelos assuntos relacionados à PLD/CFT</t>
  </si>
  <si>
    <t>Área responsável pela gestão de PLD/CFT</t>
  </si>
  <si>
    <t>Comunicação de situações com indícios de LD/FT</t>
  </si>
  <si>
    <t>Controle e acompanhamento dos procedimentos de PLD/CFT</t>
  </si>
  <si>
    <t>Comunicação de situações ligadas ao terrorismo ou seu financiamento</t>
  </si>
  <si>
    <t>Abrangência e controle dos treinamentos em PLD/CFT</t>
  </si>
  <si>
    <t>Conteúdo dos treinamentos em PLD/CFT e avaliação de conhecimentos</t>
  </si>
  <si>
    <t>Identificação dos riscos materiais – para bancos de Icaap</t>
  </si>
  <si>
    <t>Autoavaliação da adequação de capital – para bancos de Icaap</t>
  </si>
  <si>
    <t>Nível de risco de taxa de juros no banking book</t>
  </si>
  <si>
    <t>Total</t>
  </si>
  <si>
    <t>Nível de risco de mercado na carteira de negociação (trading book)</t>
  </si>
  <si>
    <t>Abordagem de Margem de Juros</t>
  </si>
  <si>
    <t>maximo</t>
  </si>
  <si>
    <t>Abordagem de Valor Econômico</t>
  </si>
  <si>
    <t>Identificação, avaliação e mensuração do risco de mercado na carteira de negociação (trading book)</t>
  </si>
  <si>
    <t>Identificação, avaliação e mensuração do risco de taxa de juros no banking book</t>
  </si>
  <si>
    <t>Abrangência</t>
  </si>
  <si>
    <t>Metodologia de mensuração</t>
  </si>
  <si>
    <t>Opcionalidades embutidas</t>
  </si>
  <si>
    <t>Gestão do Risco Operacional (obsoleto)</t>
  </si>
  <si>
    <t>Ambiente e estrutura de controle (obsoleto)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</si>
</sst>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/>
    <xf numFmtId="0" fontId="0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/>
    <xf numFmtId="0" fontId="4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Fill="1" applyBorder="1"/>
    <xf numFmtId="0" fontId="0" fillId="3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0" fillId="0" borderId="1" xfId="0" applyFont="1" applyFill="1" applyBorder="1"/>
    <xf numFmtId="0" fontId="3" fillId="6" borderId="1" xfId="0" applyFont="1" applyFill="1" applyBorder="1"/>
    <xf numFmtId="0" fontId="3" fillId="8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8" borderId="0" xfId="0" applyFont="1" applyFill="1" applyBorder="1"/>
    <xf numFmtId="0" fontId="6" fillId="7" borderId="3" xfId="1" applyFont="1" applyFill="1" applyBorder="1" applyAlignment="1">
      <alignment vertical="center"/>
    </xf>
    <xf numFmtId="0" fontId="6" fillId="7" borderId="3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vertical="center"/>
    </xf>
    <xf numFmtId="0" fontId="7" fillId="9" borderId="1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vertical="center"/>
    </xf>
    <xf numFmtId="0" fontId="7" fillId="10" borderId="1" xfId="1" applyFont="1" applyFill="1" applyBorder="1" applyAlignment="1">
      <alignment horizontal="center" vertical="center"/>
    </xf>
    <xf numFmtId="0" fontId="8" fillId="10" borderId="1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vertical="center"/>
    </xf>
    <xf numFmtId="0" fontId="7" fillId="11" borderId="1" xfId="1" applyFont="1" applyFill="1" applyBorder="1" applyAlignment="1">
      <alignment horizontal="center" vertical="center"/>
    </xf>
    <xf numFmtId="0" fontId="8" fillId="11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vertical="center"/>
    </xf>
    <xf numFmtId="0" fontId="7" fillId="12" borderId="1" xfId="1" applyFont="1" applyFill="1" applyBorder="1" applyAlignment="1">
      <alignment horizontal="center" vertical="center"/>
    </xf>
    <xf numFmtId="0" fontId="8" fillId="12" borderId="1" xfId="1" applyFont="1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top" wrapText="1"/>
    </xf>
    <xf numFmtId="0" fontId="0" fillId="8" borderId="0" xfId="0" applyFill="1"/>
    <xf numFmtId="0" fontId="3" fillId="8" borderId="4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/>
    <xf numFmtId="0" fontId="0" fillId="2" borderId="1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8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2" borderId="0" xfId="0" applyFont="1" applyFill="1"/>
    <xf numFmtId="0" fontId="0" fillId="0" borderId="2" xfId="0" applyFont="1" applyFill="1" applyBorder="1"/>
    <xf numFmtId="49" fontId="6" fillId="7" borderId="3" xfId="1" applyNumberFormat="1" applyFont="1" applyFill="1" applyBorder="1" applyAlignment="1">
      <alignment horizontal="right" vertical="center"/>
    </xf>
    <xf numFmtId="49" fontId="7" fillId="9" borderId="1" xfId="1" applyNumberFormat="1" applyFont="1" applyFill="1" applyBorder="1" applyAlignment="1">
      <alignment horizontal="right" vertical="center"/>
    </xf>
    <xf numFmtId="49" fontId="7" fillId="10" borderId="1" xfId="1" applyNumberFormat="1" applyFont="1" applyFill="1" applyBorder="1" applyAlignment="1">
      <alignment horizontal="right" vertical="center"/>
    </xf>
    <xf numFmtId="49" fontId="7" fillId="11" borderId="1" xfId="1" applyNumberFormat="1" applyFont="1" applyFill="1" applyBorder="1" applyAlignment="1">
      <alignment horizontal="right" vertical="center"/>
    </xf>
    <xf numFmtId="49" fontId="7" fillId="12" borderId="1" xfId="1" applyNumberFormat="1" applyFont="1" applyFill="1" applyBorder="1" applyAlignment="1">
      <alignment horizontal="right" vertical="center"/>
    </xf>
    <xf numFmtId="49" fontId="0" fillId="0" borderId="0" xfId="0" applyNumberFormat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0" fontId="0" fillId="5" borderId="6" xfId="0" applyFont="1" applyFill="1" applyBorder="1"/>
    <xf numFmtId="0" fontId="0" fillId="8" borderId="0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top" wrapText="1"/>
    </xf>
    <xf numFmtId="0" fontId="14" fillId="8" borderId="0" xfId="0" applyFont="1" applyFill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3" fillId="0" borderId="4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3" fillId="0" borderId="4" xfId="0" applyNumberFormat="1" applyFont="1" applyFill="1" applyBorder="1"/>
    <xf numFmtId="0" fontId="0" fillId="0" borderId="0" xfId="0" applyAlignment="1"/>
    <xf numFmtId="0" fontId="0" fillId="8" borderId="0" xfId="0" applyFont="1" applyFill="1" applyBorder="1" applyAlignment="1"/>
    <xf numFmtId="0" fontId="3" fillId="0" borderId="0" xfId="0" applyFont="1" applyFill="1"/>
    <xf numFmtId="0" fontId="0" fillId="5" borderId="9" xfId="0" applyFont="1" applyFill="1" applyBorder="1"/>
    <xf numFmtId="0" fontId="0" fillId="0" borderId="4" xfId="0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6" fillId="7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/>
    <xf numFmtId="0" fontId="6" fillId="7" borderId="5" xfId="1" applyFont="1" applyFill="1" applyBorder="1" applyAlignment="1">
      <alignment horizontal="center" vertical="center"/>
    </xf>
    <xf numFmtId="0" fontId="0" fillId="0" borderId="0" xfId="0"/>
    <xf numFmtId="0" fontId="8" fillId="9" borderId="1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top" wrapText="1"/>
    </xf>
    <xf numFmtId="0" fontId="0" fillId="5" borderId="10" xfId="0" applyFont="1" applyFill="1" applyBorder="1"/>
    <xf numFmtId="0" fontId="0" fillId="0" borderId="10" xfId="0" applyFont="1" applyBorder="1"/>
    <xf numFmtId="0" fontId="9" fillId="0" borderId="0" xfId="0" applyFont="1"/>
    <xf numFmtId="0" fontId="0" fillId="5" borderId="2" xfId="0" applyFont="1" applyFill="1" applyBorder="1"/>
    <xf numFmtId="0" fontId="0" fillId="0" borderId="2" xfId="0" applyFont="1" applyBorder="1"/>
    <xf numFmtId="0" fontId="19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/>
    <xf numFmtId="0" fontId="20" fillId="8" borderId="1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/>
    <xf numFmtId="0" fontId="20" fillId="8" borderId="11" xfId="0" applyFont="1" applyFill="1" applyBorder="1"/>
    <xf numFmtId="0" fontId="20" fillId="0" borderId="11" xfId="0" applyFont="1" applyFill="1" applyBorder="1"/>
    <xf numFmtId="0" fontId="0" fillId="2" borderId="0" xfId="0" applyFill="1" applyAlignment="1">
      <alignment horizontal="left"/>
    </xf>
    <xf numFmtId="0" fontId="1" fillId="2" borderId="1" xfId="0" applyFont="1" applyFill="1" applyBorder="1"/>
    <xf numFmtId="0" fontId="0" fillId="2" borderId="0" xfId="0" applyFill="1"/>
    <xf numFmtId="49" fontId="0" fillId="2" borderId="0" xfId="0" applyNumberFormat="1" applyFill="1" applyAlignment="1">
      <alignment horizontal="left"/>
    </xf>
    <xf numFmtId="0" fontId="0" fillId="8" borderId="0" xfId="0" applyFill="1" applyBorder="1" applyAlignment="1">
      <alignment horizontal="center"/>
    </xf>
    <xf numFmtId="0" fontId="0" fillId="13" borderId="12" xfId="0" applyFill="1" applyBorder="1"/>
    <xf numFmtId="0" fontId="0" fillId="13" borderId="3" xfId="0" applyFill="1" applyBorder="1"/>
    <xf numFmtId="0" fontId="0" fillId="13" borderId="13" xfId="0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14" fillId="13" borderId="13" xfId="0" applyFont="1" applyFill="1" applyBorder="1" applyAlignment="1">
      <alignment horizontal="center"/>
    </xf>
    <xf numFmtId="0" fontId="3" fillId="13" borderId="1" xfId="0" applyFont="1" applyFill="1" applyBorder="1"/>
    <xf numFmtId="0" fontId="3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/>
    </xf>
    <xf numFmtId="0" fontId="0" fillId="13" borderId="0" xfId="0" applyFont="1" applyFill="1" applyBorder="1"/>
  </cellXfs>
  <cellStyles count="2">
    <cellStyle name="Normal" xfId="0" builtinId="0"/>
    <cellStyle name="Normal 2" xfId="1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ela1" displayName="Tabela1" ref="A2:G21" totalsRowShown="0" headerRowDxfId="50" dataDxfId="48" headerRowBorderDxfId="49">
  <autoFilter ref="A2:G21"/>
  <tableColumns count="7">
    <tableColumn id="1" name="Nome por extenso" dataDxfId="47"/>
    <tableColumn id="2" name="ARCs/Grupo" dataDxfId="46"/>
    <tableColumn id="3" name="Tipo do grupo" dataDxfId="45"/>
    <tableColumn id="4" name="No. Ordem do Grupo na Matriz" dataDxfId="44"/>
    <tableColumn id="5" name="Síntese Obrigatória" dataDxfId="43"/>
    <tableColumn id="6" name="ID" dataDxfId="42"/>
    <tableColumn id="7" name="SQL" dataDxfId="4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ela93" displayName="Tabela93" ref="A2:C5" totalsRowShown="0" headerRowDxfId="14" headerRowBorderDxfId="13">
  <autoFilter ref="A2:C5"/>
  <tableColumns count="3">
    <tableColumn id="1" name="Nome"/>
    <tableColumn id="4" name="Ordem"/>
    <tableColumn id="2" name="Pes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ela9312" displayName="Tabela9312" ref="A8:C17" totalsRowShown="0" headerRowDxfId="12" dataDxfId="10" headerRowBorderDxfId="11">
  <autoFilter ref="A8:C17"/>
  <tableColumns count="3">
    <tableColumn id="1" name="Nome" dataDxfId="9"/>
    <tableColumn id="4" name="Ordem" dataDxfId="8"/>
    <tableColumn id="5" name="ANEF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A2:G73" totalsRowCount="1" headerRowDxfId="40" dataDxfId="38" headerRowBorderDxfId="39">
  <autoFilter ref="A2:G72"/>
  <tableColumns count="7">
    <tableColumn id="1" name="Nome do Elemento" totalsRowLabel="Total" dataDxfId="37" totalsRowDxfId="6"/>
    <tableColumn id="2" name="ARC de risco ou controle" dataDxfId="36" totalsRowDxfId="5"/>
    <tableColumn id="3" name="No. Ordem Elemento no ARC" dataDxfId="35" totalsRowDxfId="4"/>
    <tableColumn id="4" name="ID" dataDxfId="34" totalsRowDxfId="3"/>
    <tableColumn id="5" name="ID Grupo R e C" dataDxfId="33" totalsRowDxfId="2">
      <calculatedColumnFormula>'Par Grupo R e C'!$F$4</calculatedColumnFormula>
    </tableColumn>
    <tableColumn id="7" name="Tipo do grupo" dataDxfId="32" totalsRowDxfId="1"/>
    <tableColumn id="6" name="SQL" totalsRowFunction="count" dataDxfId="31" totalsRowDxfId="0">
      <calculatedColumnFormula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0" name="Tabela10" displayName="Tabela10" ref="A2:D12" totalsRowShown="0" headerRowDxfId="30" dataDxfId="29">
  <autoFilter ref="A2:D12"/>
  <tableColumns count="4">
    <tableColumn id="1" name="Tipo de Atividade" dataDxfId="28"/>
    <tableColumn id="2" name="No. Ordem" dataDxfId="27"/>
    <tableColumn id="3" name="ID" dataDxfId="26"/>
    <tableColumn id="4" name="SQL" dataDxfId="25">
      <calculatedColumnFormula>CONCATENATE($D$1,Tabela10[[#This Row],[ID]],", '",Tabela10[[#This Row],[Tipo de Atividade]],"', '', '', 10000, '2014-03-17 00:00:00', 'script', 1);")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A2:I8" totalsRowShown="0" headerRowDxfId="24" headerRowBorderDxfId="23">
  <autoFilter ref="A2:I8"/>
  <tableColumns count="9">
    <tableColumn id="1" name="Valor da nota"/>
    <tableColumn id="2" name="Limite inferior"/>
    <tableColumn id="3" name="Limite superior"/>
    <tableColumn id="4" name="Conceito"/>
    <tableColumn id="5" name="Cor aplicada"/>
    <tableColumn id="6" name="No. Ordem Nota no combo"/>
    <tableColumn id="7" name="ID"/>
    <tableColumn id="9" name="Código Cor">
      <calculatedColumnFormula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calculatedColumnFormula>
    </tableColumn>
    <tableColumn id="8" name="SQL">
      <calculatedColumnFormula>CONCATENATE($I$1,Tabela3[[#This Row],[ID]],", ",Tabela3[[#This Row],[Valor da nota]],", ",Tabela3[[#This Row],[Limite inferior]],", ",Tabela3[[#This Row],[Limite superior]],", ",IF(Tabela3[[#This Row],[Valor da nota]]="N/A",1,0),", ",Tabela3[[#This Row],[Conceito]],", ",Tabela3[[#This Row],[Código Cor]],", 10000, '2014-03-17 00:00:00'}, 'script', 1);")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2:D8" totalsRowShown="0" headerRowDxfId="22" headerRowBorderDxfId="21">
  <autoFilter ref="A2:D8"/>
  <tableColumns count="4">
    <tableColumn id="1" name="Nome"/>
    <tableColumn id="2" name="No. Ordem Perspectiva no combo"/>
    <tableColumn id="3" name="ID"/>
    <tableColumn id="4" name="SQL">
      <calculatedColumnFormula>CONCATENATE($D$1,Tabela4[[#This Row],[ID]],", '",Tabela4[[#This Row],[Nome]],"', '",Tabela4[[#This Row],[Nome]],"', 10000, '2014-03-17 00:00:00', 'script', 1);")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5" displayName="Tabela5" ref="A2:F6" totalsRowShown="0" headerRowDxfId="20" headerRowBorderDxfId="19">
  <autoFilter ref="A2:F6"/>
  <tableColumns count="6">
    <tableColumn id="1" name="Valor do peso"/>
    <tableColumn id="2" name="Descrição do Peso"/>
    <tableColumn id="3" name="Sigla do Peso"/>
    <tableColumn id="4" name="No. Ordem Peso no combo"/>
    <tableColumn id="5" name="ID"/>
    <tableColumn id="6" name="SQ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48" displayName="Tabela48" ref="A2:D6" totalsRowShown="0" headerRowDxfId="18" headerRowBorderDxfId="17">
  <autoFilter ref="A2:D6"/>
  <tableColumns count="4">
    <tableColumn id="1" name="Nome"/>
    <tableColumn id="2" name="No. Ordem Tendência no combo"/>
    <tableColumn id="3" name="ID"/>
    <tableColumn id="4" name="SQL">
      <calculatedColumnFormula>CONCATENATE($D$1,Tabela48[[#This Row],[ID]],", '",Tabela48[[#This Row],[Nome]],"', '', 10000, '2014-03-17 00:00:00', 'script', 1);")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2:E4" totalsRowShown="0">
  <autoFilter ref="A2:E4"/>
  <tableColumns count="5">
    <tableColumn id="1" name="Colunas1"/>
    <tableColumn id="2" name="Fator"/>
    <tableColumn id="4" name="Aplicados a"/>
    <tableColumn id="3" name="ID"/>
    <tableColumn id="5" name="SQ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2:B5" totalsRowShown="0" headerRowDxfId="16" headerRowBorderDxfId="15">
  <autoFilter ref="A2:B5"/>
  <tableColumns count="2">
    <tableColumn id="1" name="Nome"/>
    <tableColumn id="2" name="No. Ordem Situação no comb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"/>
  <sheetViews>
    <sheetView workbookViewId="0"/>
  </sheetViews>
  <sheetFormatPr defaultRowHeight="12.75"/>
  <cols>
    <col min="1" max="1" width="35.85546875" bestFit="1" customWidth="1"/>
    <col min="2" max="2" width="38.28515625" bestFit="1" customWidth="1"/>
    <col min="3" max="3" width="51.140625" style="2" customWidth="1"/>
    <col min="4" max="4" width="16.28515625" bestFit="1" customWidth="1"/>
  </cols>
  <sheetData>
    <row r="1" spans="1:9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63.75">
      <c r="A2" t="s">
        <v>63</v>
      </c>
      <c r="B2" t="s">
        <v>70</v>
      </c>
      <c r="C2" s="3" t="s">
        <v>65</v>
      </c>
      <c r="D2" t="s">
        <v>23</v>
      </c>
      <c r="G2" t="s">
        <v>14</v>
      </c>
      <c r="H2" t="s">
        <v>14</v>
      </c>
      <c r="I2" t="s">
        <v>14</v>
      </c>
    </row>
    <row r="3" spans="1:9" ht="63.75">
      <c r="A3" t="s">
        <v>103</v>
      </c>
      <c r="B3" t="s">
        <v>70</v>
      </c>
      <c r="C3" s="3" t="s">
        <v>104</v>
      </c>
      <c r="D3" t="s">
        <v>23</v>
      </c>
      <c r="G3" t="s">
        <v>14</v>
      </c>
      <c r="H3" t="s">
        <v>14</v>
      </c>
      <c r="I3" t="s">
        <v>14</v>
      </c>
    </row>
    <row r="4" spans="1:9" ht="76.5">
      <c r="A4" t="s">
        <v>9</v>
      </c>
      <c r="B4" t="s">
        <v>10</v>
      </c>
      <c r="C4" s="3" t="s">
        <v>11</v>
      </c>
      <c r="D4" t="s">
        <v>12</v>
      </c>
      <c r="E4">
        <v>20</v>
      </c>
      <c r="G4" t="s">
        <v>13</v>
      </c>
      <c r="H4" t="s">
        <v>13</v>
      </c>
      <c r="I4" t="s">
        <v>14</v>
      </c>
    </row>
    <row r="5" spans="1:9" ht="63.75">
      <c r="A5" t="s">
        <v>15</v>
      </c>
      <c r="B5" t="s">
        <v>10</v>
      </c>
      <c r="C5" s="3" t="s">
        <v>16</v>
      </c>
      <c r="D5" t="s">
        <v>17</v>
      </c>
      <c r="G5" t="s">
        <v>13</v>
      </c>
      <c r="H5" t="s">
        <v>13</v>
      </c>
      <c r="I5" t="s">
        <v>14</v>
      </c>
    </row>
    <row r="6" spans="1:9" ht="63.75">
      <c r="A6" t="s">
        <v>18</v>
      </c>
      <c r="B6" t="s">
        <v>10</v>
      </c>
      <c r="C6" s="3" t="s">
        <v>19</v>
      </c>
      <c r="D6" t="s">
        <v>20</v>
      </c>
      <c r="E6">
        <v>200</v>
      </c>
      <c r="G6" t="s">
        <v>13</v>
      </c>
      <c r="H6" t="s">
        <v>13</v>
      </c>
      <c r="I6" t="s">
        <v>13</v>
      </c>
    </row>
    <row r="7" spans="1:9" ht="76.5">
      <c r="A7" t="s">
        <v>21</v>
      </c>
      <c r="B7" t="s">
        <v>10</v>
      </c>
      <c r="C7" s="3" t="s">
        <v>22</v>
      </c>
      <c r="D7" t="s">
        <v>23</v>
      </c>
      <c r="G7" t="s">
        <v>14</v>
      </c>
      <c r="H7" t="s">
        <v>13</v>
      </c>
      <c r="I7" t="s">
        <v>14</v>
      </c>
    </row>
    <row r="8" spans="1:9" ht="63.75">
      <c r="A8" t="s">
        <v>63</v>
      </c>
      <c r="B8" t="s">
        <v>10</v>
      </c>
      <c r="C8" s="3" t="s">
        <v>65</v>
      </c>
      <c r="D8" t="s">
        <v>23</v>
      </c>
      <c r="G8" t="s">
        <v>13</v>
      </c>
      <c r="H8" t="s">
        <v>14</v>
      </c>
      <c r="I8" t="s">
        <v>14</v>
      </c>
    </row>
    <row r="9" spans="1:9" ht="76.5">
      <c r="A9" t="s">
        <v>24</v>
      </c>
      <c r="B9" t="s">
        <v>25</v>
      </c>
      <c r="C9" s="3" t="s">
        <v>11</v>
      </c>
      <c r="D9" t="s">
        <v>12</v>
      </c>
      <c r="E9">
        <v>20</v>
      </c>
      <c r="G9" t="s">
        <v>13</v>
      </c>
      <c r="H9" t="s">
        <v>13</v>
      </c>
      <c r="I9" t="s">
        <v>14</v>
      </c>
    </row>
    <row r="10" spans="1:9" ht="63.75">
      <c r="A10" t="s">
        <v>26</v>
      </c>
      <c r="B10" t="s">
        <v>25</v>
      </c>
      <c r="C10" s="3" t="s">
        <v>16</v>
      </c>
      <c r="D10" t="s">
        <v>17</v>
      </c>
      <c r="G10" t="s">
        <v>13</v>
      </c>
      <c r="H10" t="s">
        <v>13</v>
      </c>
      <c r="I10" t="s">
        <v>14</v>
      </c>
    </row>
    <row r="11" spans="1:9" ht="63.75">
      <c r="A11" t="s">
        <v>27</v>
      </c>
      <c r="B11" t="s">
        <v>25</v>
      </c>
      <c r="C11" s="3" t="s">
        <v>19</v>
      </c>
      <c r="D11" t="s">
        <v>20</v>
      </c>
      <c r="E11">
        <v>200</v>
      </c>
      <c r="G11" t="s">
        <v>13</v>
      </c>
      <c r="H11" t="s">
        <v>13</v>
      </c>
      <c r="I11" t="s">
        <v>13</v>
      </c>
    </row>
    <row r="12" spans="1:9" ht="63.75">
      <c r="A12" t="s">
        <v>28</v>
      </c>
      <c r="B12" t="s">
        <v>25</v>
      </c>
      <c r="C12" s="3" t="s">
        <v>29</v>
      </c>
      <c r="D12" t="s">
        <v>23</v>
      </c>
      <c r="G12" t="s">
        <v>14</v>
      </c>
      <c r="H12" t="s">
        <v>13</v>
      </c>
      <c r="I12" t="s">
        <v>14</v>
      </c>
    </row>
    <row r="13" spans="1:9" ht="76.5">
      <c r="A13" t="s">
        <v>183</v>
      </c>
      <c r="B13" t="s">
        <v>25</v>
      </c>
      <c r="C13" s="3" t="s">
        <v>185</v>
      </c>
      <c r="D13" t="s">
        <v>23</v>
      </c>
      <c r="G13" t="s">
        <v>13</v>
      </c>
      <c r="H13" t="s">
        <v>14</v>
      </c>
      <c r="I13" t="s">
        <v>14</v>
      </c>
    </row>
    <row r="14" spans="1:9" ht="51">
      <c r="A14" t="s">
        <v>30</v>
      </c>
      <c r="B14" t="s">
        <v>31</v>
      </c>
      <c r="C14" s="3" t="s">
        <v>32</v>
      </c>
      <c r="D14" t="s">
        <v>33</v>
      </c>
      <c r="G14" t="s">
        <v>13</v>
      </c>
      <c r="H14" t="s">
        <v>13</v>
      </c>
      <c r="I14" t="s">
        <v>13</v>
      </c>
    </row>
    <row r="15" spans="1:9" ht="76.5">
      <c r="A15" t="s">
        <v>34</v>
      </c>
      <c r="B15" t="s">
        <v>31</v>
      </c>
      <c r="C15" s="3" t="s">
        <v>35</v>
      </c>
      <c r="D15" t="s">
        <v>33</v>
      </c>
      <c r="G15" t="s">
        <v>13</v>
      </c>
      <c r="H15" t="s">
        <v>13</v>
      </c>
      <c r="I15" t="s">
        <v>14</v>
      </c>
    </row>
    <row r="16" spans="1:9" ht="51">
      <c r="A16" t="s">
        <v>36</v>
      </c>
      <c r="B16" t="s">
        <v>31</v>
      </c>
      <c r="C16" s="3" t="s">
        <v>37</v>
      </c>
      <c r="D16" t="s">
        <v>38</v>
      </c>
      <c r="E16">
        <v>8</v>
      </c>
      <c r="G16" t="s">
        <v>13</v>
      </c>
      <c r="H16" t="s">
        <v>13</v>
      </c>
      <c r="I16" t="s">
        <v>13</v>
      </c>
    </row>
    <row r="17" spans="1:9" ht="102">
      <c r="A17" t="s">
        <v>39</v>
      </c>
      <c r="B17" t="s">
        <v>31</v>
      </c>
      <c r="C17" s="3" t="s">
        <v>40</v>
      </c>
      <c r="D17" t="s">
        <v>12</v>
      </c>
      <c r="E17">
        <v>20</v>
      </c>
      <c r="G17" t="s">
        <v>13</v>
      </c>
      <c r="H17" t="s">
        <v>13</v>
      </c>
      <c r="I17" t="s">
        <v>14</v>
      </c>
    </row>
    <row r="18" spans="1:9" ht="89.25">
      <c r="A18" t="s">
        <v>41</v>
      </c>
      <c r="B18" t="s">
        <v>31</v>
      </c>
      <c r="C18" s="3" t="s">
        <v>42</v>
      </c>
      <c r="D18" t="s">
        <v>17</v>
      </c>
      <c r="G18" t="s">
        <v>13</v>
      </c>
      <c r="H18" t="s">
        <v>13</v>
      </c>
      <c r="I18" t="s">
        <v>14</v>
      </c>
    </row>
    <row r="19" spans="1:9" ht="51">
      <c r="A19" t="s">
        <v>43</v>
      </c>
      <c r="B19" t="s">
        <v>31</v>
      </c>
      <c r="C19" s="3" t="s">
        <v>47</v>
      </c>
      <c r="D19" t="s">
        <v>46</v>
      </c>
      <c r="G19" t="s">
        <v>14</v>
      </c>
      <c r="H19" t="s">
        <v>13</v>
      </c>
      <c r="I19" t="s">
        <v>14</v>
      </c>
    </row>
    <row r="20" spans="1:9" ht="51">
      <c r="A20" t="s">
        <v>48</v>
      </c>
      <c r="B20" t="s">
        <v>31</v>
      </c>
      <c r="C20" s="3" t="s">
        <v>49</v>
      </c>
      <c r="D20" t="s">
        <v>33</v>
      </c>
      <c r="G20" t="s">
        <v>13</v>
      </c>
      <c r="H20" t="s">
        <v>13</v>
      </c>
      <c r="I20" t="s">
        <v>13</v>
      </c>
    </row>
    <row r="21" spans="1:9" ht="51">
      <c r="A21" t="s">
        <v>50</v>
      </c>
      <c r="B21" t="s">
        <v>31</v>
      </c>
      <c r="C21" s="3" t="s">
        <v>51</v>
      </c>
      <c r="D21" t="s">
        <v>52</v>
      </c>
      <c r="E21">
        <v>5</v>
      </c>
      <c r="F21">
        <v>2</v>
      </c>
      <c r="G21" t="s">
        <v>13</v>
      </c>
      <c r="H21" t="s">
        <v>13</v>
      </c>
      <c r="I21" t="s">
        <v>13</v>
      </c>
    </row>
    <row r="22" spans="1:9" ht="51">
      <c r="A22" t="s">
        <v>53</v>
      </c>
      <c r="B22" t="s">
        <v>31</v>
      </c>
      <c r="C22" s="3" t="s">
        <v>54</v>
      </c>
      <c r="D22" t="s">
        <v>46</v>
      </c>
      <c r="G22" t="s">
        <v>13</v>
      </c>
      <c r="H22" t="s">
        <v>13</v>
      </c>
      <c r="I22" t="s">
        <v>14</v>
      </c>
    </row>
    <row r="23" spans="1:9" ht="114.75">
      <c r="A23" t="s">
        <v>522</v>
      </c>
      <c r="B23" t="s">
        <v>31</v>
      </c>
      <c r="C23" s="3" t="s">
        <v>523</v>
      </c>
      <c r="D23" t="s">
        <v>23</v>
      </c>
      <c r="G23" t="s">
        <v>13</v>
      </c>
      <c r="H23" t="s">
        <v>14</v>
      </c>
      <c r="I23" t="s">
        <v>14</v>
      </c>
    </row>
    <row r="24" spans="1:9" ht="76.5">
      <c r="A24" t="s">
        <v>55</v>
      </c>
      <c r="B24" t="s">
        <v>56</v>
      </c>
      <c r="C24" s="3" t="s">
        <v>57</v>
      </c>
      <c r="D24" t="s">
        <v>33</v>
      </c>
      <c r="G24" t="s">
        <v>13</v>
      </c>
      <c r="H24" t="s">
        <v>13</v>
      </c>
      <c r="I24" t="s">
        <v>14</v>
      </c>
    </row>
    <row r="25" spans="1:9" ht="76.5">
      <c r="A25" t="s">
        <v>58</v>
      </c>
      <c r="B25" t="s">
        <v>56</v>
      </c>
      <c r="C25" s="3" t="s">
        <v>11</v>
      </c>
      <c r="D25" t="s">
        <v>12</v>
      </c>
      <c r="E25">
        <v>20</v>
      </c>
      <c r="G25" t="s">
        <v>13</v>
      </c>
      <c r="H25" t="s">
        <v>13</v>
      </c>
      <c r="I25" t="s">
        <v>14</v>
      </c>
    </row>
    <row r="26" spans="1:9" ht="63.75">
      <c r="A26" t="s">
        <v>59</v>
      </c>
      <c r="B26" t="s">
        <v>56</v>
      </c>
      <c r="C26" s="3" t="s">
        <v>16</v>
      </c>
      <c r="D26" t="s">
        <v>17</v>
      </c>
      <c r="G26" t="s">
        <v>13</v>
      </c>
      <c r="H26" t="s">
        <v>13</v>
      </c>
      <c r="I26" t="s">
        <v>14</v>
      </c>
    </row>
    <row r="27" spans="1:9" ht="51">
      <c r="A27" t="s">
        <v>60</v>
      </c>
      <c r="B27" t="s">
        <v>56</v>
      </c>
      <c r="C27" s="3" t="s">
        <v>61</v>
      </c>
      <c r="D27" t="s">
        <v>62</v>
      </c>
      <c r="E27">
        <v>100</v>
      </c>
      <c r="G27" t="s">
        <v>13</v>
      </c>
      <c r="H27" t="s">
        <v>13</v>
      </c>
      <c r="I27" t="s">
        <v>13</v>
      </c>
    </row>
    <row r="28" spans="1:9" ht="63.75">
      <c r="A28" t="s">
        <v>63</v>
      </c>
      <c r="B28" t="s">
        <v>56</v>
      </c>
      <c r="C28" s="3" t="s">
        <v>65</v>
      </c>
      <c r="D28" t="s">
        <v>23</v>
      </c>
      <c r="G28" t="s">
        <v>14</v>
      </c>
      <c r="H28" t="s">
        <v>13</v>
      </c>
      <c r="I28" t="s">
        <v>14</v>
      </c>
    </row>
    <row r="29" spans="1:9" ht="63.75">
      <c r="A29" t="s">
        <v>71</v>
      </c>
      <c r="B29" t="s">
        <v>56</v>
      </c>
      <c r="C29" s="3" t="s">
        <v>65</v>
      </c>
      <c r="D29" t="s">
        <v>23</v>
      </c>
      <c r="G29" t="s">
        <v>13</v>
      </c>
      <c r="H29" t="s">
        <v>14</v>
      </c>
      <c r="I29" t="s">
        <v>13</v>
      </c>
    </row>
    <row r="30" spans="1:9" ht="63.75">
      <c r="A30" t="s">
        <v>72</v>
      </c>
      <c r="B30" t="s">
        <v>56</v>
      </c>
      <c r="C30" s="3" t="s">
        <v>73</v>
      </c>
      <c r="D30" t="s">
        <v>23</v>
      </c>
      <c r="G30" t="s">
        <v>13</v>
      </c>
      <c r="H30" t="s">
        <v>13</v>
      </c>
      <c r="I30" t="s">
        <v>14</v>
      </c>
    </row>
    <row r="31" spans="1:9" ht="63.75">
      <c r="A31" t="s">
        <v>74</v>
      </c>
      <c r="B31" t="s">
        <v>56</v>
      </c>
      <c r="C31" s="3" t="s">
        <v>75</v>
      </c>
      <c r="D31" t="s">
        <v>52</v>
      </c>
      <c r="E31">
        <v>5</v>
      </c>
      <c r="F31">
        <v>2</v>
      </c>
      <c r="G31" t="s">
        <v>13</v>
      </c>
      <c r="H31" t="s">
        <v>13</v>
      </c>
      <c r="I31" t="s">
        <v>13</v>
      </c>
    </row>
    <row r="32" spans="1:9" ht="51">
      <c r="A32" t="s">
        <v>365</v>
      </c>
      <c r="B32" t="s">
        <v>56</v>
      </c>
      <c r="C32" s="3" t="s">
        <v>47</v>
      </c>
      <c r="D32" t="s">
        <v>46</v>
      </c>
      <c r="G32" t="s">
        <v>13</v>
      </c>
      <c r="H32" t="s">
        <v>14</v>
      </c>
      <c r="I32" t="s">
        <v>14</v>
      </c>
    </row>
    <row r="33" spans="1:9" ht="51">
      <c r="A33" t="s">
        <v>411</v>
      </c>
      <c r="B33" t="s">
        <v>56</v>
      </c>
      <c r="C33" s="3" t="s">
        <v>47</v>
      </c>
      <c r="D33" t="s">
        <v>46</v>
      </c>
      <c r="G33" t="s">
        <v>13</v>
      </c>
      <c r="H33" t="s">
        <v>14</v>
      </c>
      <c r="I33" t="s">
        <v>13</v>
      </c>
    </row>
    <row r="34" spans="1:9" ht="51">
      <c r="A34" t="s">
        <v>430</v>
      </c>
      <c r="B34" t="s">
        <v>56</v>
      </c>
      <c r="C34" s="3" t="s">
        <v>47</v>
      </c>
      <c r="D34" t="s">
        <v>46</v>
      </c>
      <c r="G34" t="s">
        <v>13</v>
      </c>
      <c r="H34" t="s">
        <v>14</v>
      </c>
      <c r="I34" t="s">
        <v>14</v>
      </c>
    </row>
    <row r="35" spans="1:9" ht="51">
      <c r="A35" t="s">
        <v>446</v>
      </c>
      <c r="B35" t="s">
        <v>56</v>
      </c>
      <c r="C35" s="3" t="s">
        <v>47</v>
      </c>
      <c r="D35" t="s">
        <v>46</v>
      </c>
      <c r="G35" t="s">
        <v>13</v>
      </c>
      <c r="H35" t="s">
        <v>14</v>
      </c>
      <c r="I35" t="s">
        <v>14</v>
      </c>
    </row>
    <row r="36" spans="1:9" ht="114.75">
      <c r="A36" t="s">
        <v>522</v>
      </c>
      <c r="B36" t="s">
        <v>56</v>
      </c>
      <c r="C36" s="3" t="s">
        <v>523</v>
      </c>
      <c r="D36" t="s">
        <v>23</v>
      </c>
      <c r="G36" t="s">
        <v>13</v>
      </c>
      <c r="H36" t="s">
        <v>14</v>
      </c>
      <c r="I36" t="s">
        <v>13</v>
      </c>
    </row>
    <row r="37" spans="1:9" ht="63.75">
      <c r="A37" t="s">
        <v>76</v>
      </c>
      <c r="B37" t="s">
        <v>77</v>
      </c>
      <c r="C37" s="3" t="s">
        <v>78</v>
      </c>
      <c r="D37" t="s">
        <v>33</v>
      </c>
      <c r="G37" t="s">
        <v>13</v>
      </c>
      <c r="H37" t="s">
        <v>13</v>
      </c>
      <c r="I37" t="s">
        <v>14</v>
      </c>
    </row>
    <row r="38" spans="1:9" ht="63.75">
      <c r="A38" t="s">
        <v>79</v>
      </c>
      <c r="B38" t="s">
        <v>77</v>
      </c>
      <c r="C38" s="3" t="s">
        <v>80</v>
      </c>
      <c r="D38" t="s">
        <v>81</v>
      </c>
      <c r="E38">
        <v>10</v>
      </c>
      <c r="G38" t="s">
        <v>13</v>
      </c>
      <c r="H38" t="s">
        <v>13</v>
      </c>
      <c r="I38" t="s">
        <v>14</v>
      </c>
    </row>
    <row r="39" spans="1:9" ht="63.75">
      <c r="A39" t="s">
        <v>82</v>
      </c>
      <c r="B39" t="s">
        <v>77</v>
      </c>
      <c r="C39" s="3" t="s">
        <v>83</v>
      </c>
      <c r="D39" t="s">
        <v>84</v>
      </c>
      <c r="E39">
        <v>8</v>
      </c>
      <c r="G39" t="s">
        <v>13</v>
      </c>
      <c r="H39" t="s">
        <v>13</v>
      </c>
      <c r="I39" t="s">
        <v>14</v>
      </c>
    </row>
    <row r="40" spans="1:9" ht="63.75">
      <c r="A40" t="s">
        <v>85</v>
      </c>
      <c r="B40" t="s">
        <v>77</v>
      </c>
      <c r="C40" s="3" t="s">
        <v>86</v>
      </c>
      <c r="D40" t="s">
        <v>12</v>
      </c>
      <c r="E40">
        <v>20</v>
      </c>
      <c r="G40" t="s">
        <v>13</v>
      </c>
      <c r="H40" t="s">
        <v>13</v>
      </c>
      <c r="I40" t="s">
        <v>14</v>
      </c>
    </row>
    <row r="41" spans="1:9" ht="76.5">
      <c r="A41" t="s">
        <v>87</v>
      </c>
      <c r="B41" t="s">
        <v>77</v>
      </c>
      <c r="C41" s="3" t="s">
        <v>88</v>
      </c>
      <c r="D41" t="s">
        <v>12</v>
      </c>
      <c r="E41">
        <v>20</v>
      </c>
      <c r="G41" t="s">
        <v>13</v>
      </c>
      <c r="H41" t="s">
        <v>13</v>
      </c>
      <c r="I41" t="s">
        <v>14</v>
      </c>
    </row>
    <row r="42" spans="1:9" ht="63.75">
      <c r="A42" t="s">
        <v>89</v>
      </c>
      <c r="B42" t="s">
        <v>77</v>
      </c>
      <c r="C42" s="3" t="s">
        <v>90</v>
      </c>
      <c r="D42" t="s">
        <v>17</v>
      </c>
      <c r="G42" t="s">
        <v>13</v>
      </c>
      <c r="H42" t="s">
        <v>13</v>
      </c>
      <c r="I42" t="s">
        <v>14</v>
      </c>
    </row>
    <row r="43" spans="1:9" ht="63.75">
      <c r="A43" t="s">
        <v>91</v>
      </c>
      <c r="B43" t="s">
        <v>77</v>
      </c>
      <c r="C43" s="3" t="s">
        <v>92</v>
      </c>
      <c r="D43" t="s">
        <v>20</v>
      </c>
      <c r="E43">
        <v>200</v>
      </c>
      <c r="G43" t="s">
        <v>13</v>
      </c>
      <c r="H43" t="s">
        <v>13</v>
      </c>
      <c r="I43" t="s">
        <v>14</v>
      </c>
    </row>
    <row r="44" spans="1:9" ht="63.75">
      <c r="A44" t="s">
        <v>93</v>
      </c>
      <c r="B44" t="s">
        <v>77</v>
      </c>
      <c r="C44" s="3" t="s">
        <v>94</v>
      </c>
      <c r="D44" t="s">
        <v>95</v>
      </c>
      <c r="G44" t="s">
        <v>13</v>
      </c>
      <c r="H44" t="s">
        <v>13</v>
      </c>
      <c r="I44" t="s">
        <v>14</v>
      </c>
    </row>
    <row r="45" spans="1:9" ht="63.75">
      <c r="A45" t="s">
        <v>96</v>
      </c>
      <c r="B45" t="s">
        <v>77</v>
      </c>
      <c r="C45" s="3" t="s">
        <v>97</v>
      </c>
      <c r="D45" t="s">
        <v>46</v>
      </c>
      <c r="G45" t="s">
        <v>14</v>
      </c>
      <c r="H45" t="s">
        <v>13</v>
      </c>
      <c r="I45" t="s">
        <v>14</v>
      </c>
    </row>
    <row r="46" spans="1:9" ht="76.5">
      <c r="A46" t="s">
        <v>98</v>
      </c>
      <c r="B46" t="s">
        <v>99</v>
      </c>
      <c r="C46" s="3" t="s">
        <v>11</v>
      </c>
      <c r="D46" t="s">
        <v>12</v>
      </c>
      <c r="E46">
        <v>20</v>
      </c>
      <c r="G46" t="s">
        <v>13</v>
      </c>
      <c r="H46" t="s">
        <v>13</v>
      </c>
      <c r="I46" t="s">
        <v>14</v>
      </c>
    </row>
    <row r="47" spans="1:9" ht="76.5">
      <c r="A47" t="s">
        <v>100</v>
      </c>
      <c r="B47" t="s">
        <v>99</v>
      </c>
      <c r="C47" s="3" t="s">
        <v>101</v>
      </c>
      <c r="D47" t="s">
        <v>33</v>
      </c>
      <c r="G47" t="s">
        <v>13</v>
      </c>
      <c r="H47" t="s">
        <v>13</v>
      </c>
      <c r="I47" t="s">
        <v>14</v>
      </c>
    </row>
    <row r="48" spans="1:9" ht="63.75">
      <c r="A48" t="s">
        <v>102</v>
      </c>
      <c r="B48" t="s">
        <v>99</v>
      </c>
      <c r="C48" s="3" t="s">
        <v>16</v>
      </c>
      <c r="D48" t="s">
        <v>17</v>
      </c>
      <c r="G48" t="s">
        <v>13</v>
      </c>
      <c r="H48" t="s">
        <v>13</v>
      </c>
      <c r="I48" t="s">
        <v>14</v>
      </c>
    </row>
    <row r="49" spans="1:9" ht="63.75">
      <c r="A49" t="s">
        <v>103</v>
      </c>
      <c r="B49" t="s">
        <v>99</v>
      </c>
      <c r="C49" s="3" t="s">
        <v>104</v>
      </c>
      <c r="D49" t="s">
        <v>23</v>
      </c>
      <c r="G49" t="s">
        <v>14</v>
      </c>
      <c r="H49" t="s">
        <v>13</v>
      </c>
      <c r="I49" t="s">
        <v>14</v>
      </c>
    </row>
    <row r="50" spans="1:9" ht="63.75">
      <c r="A50" t="s">
        <v>105</v>
      </c>
      <c r="B50" t="s">
        <v>99</v>
      </c>
      <c r="C50" s="3" t="s">
        <v>106</v>
      </c>
      <c r="D50" t="s">
        <v>62</v>
      </c>
      <c r="E50">
        <v>100</v>
      </c>
      <c r="G50" t="s">
        <v>13</v>
      </c>
      <c r="H50" t="s">
        <v>13</v>
      </c>
      <c r="I50" t="s">
        <v>14</v>
      </c>
    </row>
    <row r="51" spans="1:9" ht="63.75">
      <c r="A51" t="s">
        <v>107</v>
      </c>
      <c r="B51" t="s">
        <v>99</v>
      </c>
      <c r="C51" s="3" t="s">
        <v>73</v>
      </c>
      <c r="D51" t="s">
        <v>23</v>
      </c>
      <c r="G51" t="s">
        <v>13</v>
      </c>
      <c r="H51" t="s">
        <v>13</v>
      </c>
      <c r="I51" t="s">
        <v>14</v>
      </c>
    </row>
    <row r="52" spans="1:9" ht="76.5">
      <c r="A52" t="s">
        <v>108</v>
      </c>
      <c r="B52" t="s">
        <v>99</v>
      </c>
      <c r="C52" s="3" t="s">
        <v>109</v>
      </c>
      <c r="D52" t="s">
        <v>52</v>
      </c>
      <c r="E52">
        <v>5</v>
      </c>
      <c r="F52">
        <v>2</v>
      </c>
      <c r="G52" t="s">
        <v>13</v>
      </c>
      <c r="H52" t="s">
        <v>13</v>
      </c>
      <c r="I52" t="s">
        <v>13</v>
      </c>
    </row>
    <row r="53" spans="1:9" ht="51">
      <c r="A53" t="s">
        <v>281</v>
      </c>
      <c r="B53" t="s">
        <v>99</v>
      </c>
      <c r="C53" s="3" t="s">
        <v>47</v>
      </c>
      <c r="D53" t="s">
        <v>46</v>
      </c>
      <c r="G53" t="s">
        <v>13</v>
      </c>
      <c r="H53" t="s">
        <v>14</v>
      </c>
      <c r="I53" t="s">
        <v>14</v>
      </c>
    </row>
    <row r="54" spans="1:9" ht="51">
      <c r="A54" t="s">
        <v>430</v>
      </c>
      <c r="B54" t="s">
        <v>99</v>
      </c>
      <c r="C54" s="3" t="s">
        <v>47</v>
      </c>
      <c r="D54" t="s">
        <v>46</v>
      </c>
      <c r="G54" t="s">
        <v>13</v>
      </c>
      <c r="H54" t="s">
        <v>14</v>
      </c>
      <c r="I54" t="s">
        <v>14</v>
      </c>
    </row>
    <row r="55" spans="1:9" ht="51">
      <c r="A55" t="s">
        <v>461</v>
      </c>
      <c r="B55" t="s">
        <v>99</v>
      </c>
      <c r="C55" s="3" t="s">
        <v>47</v>
      </c>
      <c r="D55" t="s">
        <v>46</v>
      </c>
      <c r="G55" t="s">
        <v>13</v>
      </c>
      <c r="H55" t="s">
        <v>14</v>
      </c>
      <c r="I55" t="s">
        <v>13</v>
      </c>
    </row>
    <row r="56" spans="1:9" ht="51">
      <c r="A56" t="s">
        <v>515</v>
      </c>
      <c r="B56" t="s">
        <v>99</v>
      </c>
      <c r="C56" s="3" t="s">
        <v>47</v>
      </c>
      <c r="D56" t="s">
        <v>46</v>
      </c>
      <c r="G56" t="s">
        <v>13</v>
      </c>
      <c r="H56" t="s">
        <v>14</v>
      </c>
      <c r="I56" t="s">
        <v>13</v>
      </c>
    </row>
    <row r="57" spans="1:9" ht="63.75">
      <c r="A57" t="s">
        <v>63</v>
      </c>
      <c r="B57" t="s">
        <v>64</v>
      </c>
      <c r="C57" s="3" t="s">
        <v>65</v>
      </c>
      <c r="D57" t="s">
        <v>23</v>
      </c>
      <c r="G57" t="s">
        <v>13</v>
      </c>
      <c r="H57" t="s">
        <v>14</v>
      </c>
      <c r="I57" t="s">
        <v>14</v>
      </c>
    </row>
    <row r="58" spans="1:9" ht="76.5">
      <c r="A58" t="s">
        <v>110</v>
      </c>
      <c r="B58" t="s">
        <v>64</v>
      </c>
      <c r="C58" s="3" t="s">
        <v>11</v>
      </c>
      <c r="D58" t="s">
        <v>12</v>
      </c>
      <c r="E58">
        <v>20</v>
      </c>
      <c r="G58" t="s">
        <v>13</v>
      </c>
      <c r="H58" t="s">
        <v>13</v>
      </c>
      <c r="I58" t="s">
        <v>14</v>
      </c>
    </row>
    <row r="59" spans="1:9" ht="318.75">
      <c r="A59" t="s">
        <v>111</v>
      </c>
      <c r="B59" t="s">
        <v>64</v>
      </c>
      <c r="C59" s="3" t="s">
        <v>112</v>
      </c>
      <c r="D59" t="s">
        <v>33</v>
      </c>
      <c r="G59" t="s">
        <v>13</v>
      </c>
      <c r="H59" t="s">
        <v>13</v>
      </c>
      <c r="I59" t="s">
        <v>14</v>
      </c>
    </row>
    <row r="60" spans="1:9" ht="63.75">
      <c r="A60" t="s">
        <v>113</v>
      </c>
      <c r="B60" t="s">
        <v>64</v>
      </c>
      <c r="C60" s="3" t="s">
        <v>16</v>
      </c>
      <c r="D60" t="s">
        <v>17</v>
      </c>
      <c r="G60" t="s">
        <v>13</v>
      </c>
      <c r="H60" t="s">
        <v>13</v>
      </c>
      <c r="I60" t="s">
        <v>14</v>
      </c>
    </row>
    <row r="61" spans="1:9" ht="63.75">
      <c r="A61" t="s">
        <v>114</v>
      </c>
      <c r="B61" t="s">
        <v>64</v>
      </c>
      <c r="C61" s="3" t="s">
        <v>115</v>
      </c>
      <c r="D61" t="s">
        <v>116</v>
      </c>
      <c r="E61">
        <v>255</v>
      </c>
      <c r="G61" t="s">
        <v>13</v>
      </c>
      <c r="H61" t="s">
        <v>13</v>
      </c>
      <c r="I61" t="s">
        <v>13</v>
      </c>
    </row>
    <row r="62" spans="1:9" ht="63.75">
      <c r="A62" t="s">
        <v>117</v>
      </c>
      <c r="B62" t="s">
        <v>64</v>
      </c>
      <c r="C62" s="3" t="s">
        <v>115</v>
      </c>
      <c r="D62" t="s">
        <v>23</v>
      </c>
      <c r="G62" t="s">
        <v>14</v>
      </c>
      <c r="H62" t="s">
        <v>13</v>
      </c>
      <c r="I62" t="s">
        <v>14</v>
      </c>
    </row>
    <row r="63" spans="1:9" ht="76.5">
      <c r="A63" t="s">
        <v>118</v>
      </c>
      <c r="B63" t="s">
        <v>64</v>
      </c>
      <c r="C63" s="3" t="s">
        <v>119</v>
      </c>
      <c r="D63" t="s">
        <v>23</v>
      </c>
      <c r="G63" t="s">
        <v>13</v>
      </c>
      <c r="H63" t="s">
        <v>13</v>
      </c>
      <c r="I63" t="s">
        <v>14</v>
      </c>
    </row>
    <row r="64" spans="1:9" ht="51">
      <c r="A64" t="s">
        <v>400</v>
      </c>
      <c r="B64" t="s">
        <v>64</v>
      </c>
      <c r="C64" s="3" t="s">
        <v>47</v>
      </c>
      <c r="D64" t="s">
        <v>46</v>
      </c>
      <c r="G64" t="s">
        <v>13</v>
      </c>
      <c r="H64" t="s">
        <v>14</v>
      </c>
      <c r="I64" t="s">
        <v>13</v>
      </c>
    </row>
    <row r="65" spans="1:9" ht="51">
      <c r="A65" t="s">
        <v>120</v>
      </c>
      <c r="B65" t="s">
        <v>121</v>
      </c>
      <c r="C65" s="3" t="s">
        <v>122</v>
      </c>
      <c r="D65" t="s">
        <v>33</v>
      </c>
      <c r="G65" t="s">
        <v>13</v>
      </c>
      <c r="H65" t="s">
        <v>13</v>
      </c>
      <c r="I65" t="s">
        <v>13</v>
      </c>
    </row>
    <row r="66" spans="1:9" ht="38.25">
      <c r="A66" t="s">
        <v>123</v>
      </c>
      <c r="B66" t="s">
        <v>121</v>
      </c>
      <c r="C66" s="3" t="s">
        <v>124</v>
      </c>
      <c r="D66" t="s">
        <v>62</v>
      </c>
      <c r="E66">
        <v>100</v>
      </c>
      <c r="G66" t="s">
        <v>13</v>
      </c>
      <c r="H66" t="s">
        <v>13</v>
      </c>
      <c r="I66" t="s">
        <v>13</v>
      </c>
    </row>
    <row r="67" spans="1:9" ht="51">
      <c r="A67" t="s">
        <v>125</v>
      </c>
      <c r="B67" t="s">
        <v>121</v>
      </c>
      <c r="C67" s="3" t="s">
        <v>126</v>
      </c>
      <c r="D67" t="s">
        <v>33</v>
      </c>
      <c r="G67" t="s">
        <v>13</v>
      </c>
      <c r="H67" t="s">
        <v>13</v>
      </c>
      <c r="I67" t="s">
        <v>13</v>
      </c>
    </row>
    <row r="68" spans="1:9" ht="38.25">
      <c r="A68" t="s">
        <v>127</v>
      </c>
      <c r="B68" t="s">
        <v>121</v>
      </c>
      <c r="C68" s="3" t="s">
        <v>128</v>
      </c>
      <c r="D68" t="s">
        <v>23</v>
      </c>
      <c r="G68" t="s">
        <v>14</v>
      </c>
      <c r="H68" t="s">
        <v>13</v>
      </c>
      <c r="I68" t="s">
        <v>14</v>
      </c>
    </row>
    <row r="69" spans="1:9" ht="38.25">
      <c r="A69" t="s">
        <v>130</v>
      </c>
      <c r="B69" t="s">
        <v>121</v>
      </c>
      <c r="C69" s="3" t="s">
        <v>131</v>
      </c>
      <c r="D69" t="s">
        <v>132</v>
      </c>
      <c r="E69">
        <v>30</v>
      </c>
      <c r="G69" t="s">
        <v>13</v>
      </c>
      <c r="H69" t="s">
        <v>13</v>
      </c>
      <c r="I69" t="s">
        <v>13</v>
      </c>
    </row>
    <row r="70" spans="1:9" ht="63.75">
      <c r="A70" t="s">
        <v>43</v>
      </c>
      <c r="B70" t="s">
        <v>44</v>
      </c>
      <c r="C70" s="3" t="s">
        <v>45</v>
      </c>
      <c r="D70" t="s">
        <v>46</v>
      </c>
      <c r="G70" t="s">
        <v>13</v>
      </c>
      <c r="H70" t="s">
        <v>14</v>
      </c>
      <c r="I70" t="s">
        <v>14</v>
      </c>
    </row>
    <row r="71" spans="1:9" ht="76.5">
      <c r="A71" t="s">
        <v>133</v>
      </c>
      <c r="B71" t="s">
        <v>44</v>
      </c>
      <c r="C71" s="3" t="s">
        <v>134</v>
      </c>
      <c r="D71" t="s">
        <v>38</v>
      </c>
      <c r="E71">
        <v>8</v>
      </c>
      <c r="G71" t="s">
        <v>13</v>
      </c>
      <c r="H71" t="s">
        <v>13</v>
      </c>
      <c r="I71" t="s">
        <v>14</v>
      </c>
    </row>
    <row r="72" spans="1:9" ht="102">
      <c r="A72" t="s">
        <v>135</v>
      </c>
      <c r="B72" t="s">
        <v>44</v>
      </c>
      <c r="C72" s="3" t="s">
        <v>136</v>
      </c>
      <c r="D72" t="s">
        <v>12</v>
      </c>
      <c r="E72">
        <v>20</v>
      </c>
      <c r="G72" t="s">
        <v>13</v>
      </c>
      <c r="H72" t="s">
        <v>13</v>
      </c>
      <c r="I72" t="s">
        <v>14</v>
      </c>
    </row>
    <row r="73" spans="1:9" ht="38.25">
      <c r="A73" t="s">
        <v>137</v>
      </c>
      <c r="B73" t="s">
        <v>44</v>
      </c>
      <c r="C73" s="3" t="s">
        <v>138</v>
      </c>
      <c r="D73" t="s">
        <v>139</v>
      </c>
      <c r="E73">
        <v>12</v>
      </c>
      <c r="G73" t="s">
        <v>13</v>
      </c>
      <c r="H73" t="s">
        <v>13</v>
      </c>
      <c r="I73" t="s">
        <v>13</v>
      </c>
    </row>
    <row r="74" spans="1:9" ht="89.25">
      <c r="A74" t="s">
        <v>140</v>
      </c>
      <c r="B74" t="s">
        <v>44</v>
      </c>
      <c r="C74" s="3" t="s">
        <v>42</v>
      </c>
      <c r="D74" t="s">
        <v>17</v>
      </c>
      <c r="G74" t="s">
        <v>13</v>
      </c>
      <c r="H74" t="s">
        <v>13</v>
      </c>
      <c r="I74" t="s">
        <v>14</v>
      </c>
    </row>
    <row r="75" spans="1:9" ht="51">
      <c r="A75" t="s">
        <v>141</v>
      </c>
      <c r="B75" t="s">
        <v>44</v>
      </c>
      <c r="C75" s="3" t="s">
        <v>142</v>
      </c>
      <c r="D75" t="s">
        <v>95</v>
      </c>
      <c r="G75" t="s">
        <v>13</v>
      </c>
      <c r="H75" t="s">
        <v>13</v>
      </c>
      <c r="I75" t="s">
        <v>13</v>
      </c>
    </row>
    <row r="76" spans="1:9" ht="51">
      <c r="A76" t="s">
        <v>143</v>
      </c>
      <c r="B76" t="s">
        <v>44</v>
      </c>
      <c r="C76" s="3" t="s">
        <v>144</v>
      </c>
      <c r="D76" t="s">
        <v>95</v>
      </c>
      <c r="G76" t="s">
        <v>13</v>
      </c>
      <c r="H76" t="s">
        <v>13</v>
      </c>
      <c r="I76" t="s">
        <v>13</v>
      </c>
    </row>
    <row r="77" spans="1:9" ht="51">
      <c r="A77" t="s">
        <v>145</v>
      </c>
      <c r="B77" t="s">
        <v>44</v>
      </c>
      <c r="C77" s="3" t="s">
        <v>47</v>
      </c>
      <c r="D77" t="s">
        <v>46</v>
      </c>
      <c r="G77" t="s">
        <v>14</v>
      </c>
      <c r="H77" t="s">
        <v>13</v>
      </c>
      <c r="I77" t="s">
        <v>14</v>
      </c>
    </row>
    <row r="78" spans="1:9" ht="51">
      <c r="A78" t="s">
        <v>151</v>
      </c>
      <c r="B78" t="s">
        <v>44</v>
      </c>
      <c r="C78" s="3" t="s">
        <v>54</v>
      </c>
      <c r="D78" t="s">
        <v>46</v>
      </c>
      <c r="G78" t="s">
        <v>13</v>
      </c>
      <c r="H78" t="s">
        <v>13</v>
      </c>
      <c r="I78" t="s">
        <v>14</v>
      </c>
    </row>
    <row r="79" spans="1:9" ht="76.5">
      <c r="A79" t="s">
        <v>227</v>
      </c>
      <c r="B79" t="s">
        <v>44</v>
      </c>
      <c r="C79" s="3" t="s">
        <v>228</v>
      </c>
      <c r="D79" t="s">
        <v>46</v>
      </c>
      <c r="G79" t="s">
        <v>13</v>
      </c>
      <c r="H79" t="s">
        <v>14</v>
      </c>
      <c r="I79" t="s">
        <v>14</v>
      </c>
    </row>
    <row r="80" spans="1:9" ht="76.5">
      <c r="A80" t="s">
        <v>265</v>
      </c>
      <c r="B80" t="s">
        <v>44</v>
      </c>
      <c r="C80" s="3" t="s">
        <v>267</v>
      </c>
      <c r="D80" t="s">
        <v>46</v>
      </c>
      <c r="G80" t="s">
        <v>13</v>
      </c>
      <c r="H80" t="s">
        <v>14</v>
      </c>
      <c r="I80" t="s">
        <v>14</v>
      </c>
    </row>
    <row r="81" spans="1:9" ht="63.75">
      <c r="A81" t="s">
        <v>281</v>
      </c>
      <c r="B81" t="s">
        <v>44</v>
      </c>
      <c r="C81" s="3" t="s">
        <v>282</v>
      </c>
      <c r="D81" t="s">
        <v>46</v>
      </c>
      <c r="G81" t="s">
        <v>13</v>
      </c>
      <c r="H81" t="s">
        <v>14</v>
      </c>
      <c r="I81" t="s">
        <v>13</v>
      </c>
    </row>
    <row r="82" spans="1:9" ht="76.5">
      <c r="A82" t="s">
        <v>304</v>
      </c>
      <c r="B82" t="s">
        <v>44</v>
      </c>
      <c r="C82" s="3" t="s">
        <v>323</v>
      </c>
      <c r="D82" t="s">
        <v>46</v>
      </c>
      <c r="G82" t="s">
        <v>13</v>
      </c>
      <c r="H82" t="s">
        <v>14</v>
      </c>
      <c r="I82" t="s">
        <v>14</v>
      </c>
    </row>
    <row r="83" spans="1:9" ht="63.75">
      <c r="A83" t="s">
        <v>335</v>
      </c>
      <c r="B83" t="s">
        <v>44</v>
      </c>
      <c r="C83" s="3" t="s">
        <v>336</v>
      </c>
      <c r="D83" t="s">
        <v>23</v>
      </c>
      <c r="G83" t="s">
        <v>13</v>
      </c>
      <c r="H83" t="s">
        <v>14</v>
      </c>
      <c r="I83" t="s">
        <v>13</v>
      </c>
    </row>
    <row r="84" spans="1:9" ht="38.25">
      <c r="A84" t="s">
        <v>152</v>
      </c>
      <c r="B84" t="s">
        <v>153</v>
      </c>
      <c r="C84" s="3" t="s">
        <v>154</v>
      </c>
      <c r="D84" t="s">
        <v>62</v>
      </c>
      <c r="E84">
        <v>100</v>
      </c>
      <c r="G84" t="s">
        <v>13</v>
      </c>
      <c r="H84" t="s">
        <v>13</v>
      </c>
      <c r="I84" t="s">
        <v>13</v>
      </c>
    </row>
    <row r="85" spans="1:9" ht="38.25">
      <c r="A85" t="s">
        <v>155</v>
      </c>
      <c r="B85" t="s">
        <v>153</v>
      </c>
      <c r="C85" s="3" t="s">
        <v>128</v>
      </c>
      <c r="D85" t="s">
        <v>23</v>
      </c>
      <c r="G85" t="s">
        <v>14</v>
      </c>
      <c r="H85" t="s">
        <v>13</v>
      </c>
      <c r="I85" t="s">
        <v>14</v>
      </c>
    </row>
    <row r="86" spans="1:9" ht="51">
      <c r="A86" t="s">
        <v>157</v>
      </c>
      <c r="B86" t="s">
        <v>153</v>
      </c>
      <c r="C86" s="3" t="s">
        <v>158</v>
      </c>
      <c r="D86" t="s">
        <v>132</v>
      </c>
      <c r="E86">
        <v>30</v>
      </c>
      <c r="G86" t="s">
        <v>13</v>
      </c>
      <c r="H86" t="s">
        <v>13</v>
      </c>
      <c r="I86" t="s">
        <v>13</v>
      </c>
    </row>
    <row r="87" spans="1:9" ht="63.75">
      <c r="A87" t="s">
        <v>159</v>
      </c>
      <c r="B87" t="s">
        <v>160</v>
      </c>
      <c r="C87" s="3" t="s">
        <v>161</v>
      </c>
      <c r="D87" t="s">
        <v>23</v>
      </c>
      <c r="G87" t="s">
        <v>14</v>
      </c>
      <c r="H87" t="s">
        <v>13</v>
      </c>
      <c r="I87" t="s">
        <v>14</v>
      </c>
    </row>
    <row r="88" spans="1:9" ht="76.5">
      <c r="A88" t="s">
        <v>265</v>
      </c>
      <c r="B88" t="s">
        <v>160</v>
      </c>
      <c r="C88" s="3" t="s">
        <v>266</v>
      </c>
      <c r="D88" t="s">
        <v>23</v>
      </c>
      <c r="G88" t="s">
        <v>13</v>
      </c>
      <c r="H88" t="s">
        <v>14</v>
      </c>
      <c r="I88" t="s">
        <v>13</v>
      </c>
    </row>
    <row r="89" spans="1:9" ht="63.75">
      <c r="A89" t="s">
        <v>63</v>
      </c>
      <c r="B89" t="s">
        <v>68</v>
      </c>
      <c r="C89" s="3" t="s">
        <v>65</v>
      </c>
      <c r="D89" t="s">
        <v>23</v>
      </c>
      <c r="G89" t="s">
        <v>13</v>
      </c>
      <c r="H89" t="s">
        <v>14</v>
      </c>
      <c r="I89" t="s">
        <v>14</v>
      </c>
    </row>
    <row r="90" spans="1:9" ht="63.75">
      <c r="A90" t="s">
        <v>163</v>
      </c>
      <c r="B90" t="s">
        <v>68</v>
      </c>
      <c r="C90" s="3" t="s">
        <v>164</v>
      </c>
      <c r="D90" t="s">
        <v>38</v>
      </c>
      <c r="E90">
        <v>8</v>
      </c>
      <c r="G90" t="s">
        <v>13</v>
      </c>
      <c r="H90" t="s">
        <v>13</v>
      </c>
      <c r="I90" t="s">
        <v>14</v>
      </c>
    </row>
    <row r="91" spans="1:9" ht="76.5">
      <c r="A91" t="s">
        <v>165</v>
      </c>
      <c r="B91" t="s">
        <v>68</v>
      </c>
      <c r="C91" s="3" t="s">
        <v>11</v>
      </c>
      <c r="D91" t="s">
        <v>12</v>
      </c>
      <c r="E91">
        <v>20</v>
      </c>
      <c r="G91" t="s">
        <v>13</v>
      </c>
      <c r="H91" t="s">
        <v>13</v>
      </c>
      <c r="I91" t="s">
        <v>14</v>
      </c>
    </row>
    <row r="92" spans="1:9" ht="63.75">
      <c r="A92" t="s">
        <v>166</v>
      </c>
      <c r="B92" t="s">
        <v>68</v>
      </c>
      <c r="C92" s="3" t="s">
        <v>16</v>
      </c>
      <c r="D92" t="s">
        <v>17</v>
      </c>
      <c r="G92" t="s">
        <v>13</v>
      </c>
      <c r="H92" t="s">
        <v>13</v>
      </c>
      <c r="I92" t="s">
        <v>14</v>
      </c>
    </row>
    <row r="93" spans="1:9" ht="76.5">
      <c r="A93" t="s">
        <v>167</v>
      </c>
      <c r="B93" t="s">
        <v>68</v>
      </c>
      <c r="C93" s="3" t="s">
        <v>168</v>
      </c>
      <c r="D93" t="s">
        <v>23</v>
      </c>
      <c r="G93" t="s">
        <v>14</v>
      </c>
      <c r="H93" t="s">
        <v>13</v>
      </c>
      <c r="I93" t="s">
        <v>14</v>
      </c>
    </row>
    <row r="94" spans="1:9" ht="76.5">
      <c r="A94" t="s">
        <v>169</v>
      </c>
      <c r="B94" t="s">
        <v>68</v>
      </c>
      <c r="C94" s="3" t="s">
        <v>119</v>
      </c>
      <c r="D94" t="s">
        <v>23</v>
      </c>
      <c r="G94" t="s">
        <v>13</v>
      </c>
      <c r="H94" t="s">
        <v>13</v>
      </c>
      <c r="I94" t="s">
        <v>14</v>
      </c>
    </row>
    <row r="95" spans="1:9" ht="63.75">
      <c r="A95" t="s">
        <v>63</v>
      </c>
      <c r="B95" t="s">
        <v>69</v>
      </c>
      <c r="C95" s="3" t="s">
        <v>65</v>
      </c>
      <c r="D95" t="s">
        <v>23</v>
      </c>
      <c r="G95" t="s">
        <v>13</v>
      </c>
      <c r="H95" t="s">
        <v>14</v>
      </c>
      <c r="I95" t="s">
        <v>14</v>
      </c>
    </row>
    <row r="96" spans="1:9" ht="63.75">
      <c r="A96" t="s">
        <v>170</v>
      </c>
      <c r="B96" t="s">
        <v>69</v>
      </c>
      <c r="C96" s="3" t="s">
        <v>171</v>
      </c>
      <c r="D96" t="s">
        <v>38</v>
      </c>
      <c r="E96">
        <v>8</v>
      </c>
      <c r="G96" t="s">
        <v>13</v>
      </c>
      <c r="H96" t="s">
        <v>13</v>
      </c>
      <c r="I96" t="s">
        <v>14</v>
      </c>
    </row>
    <row r="97" spans="1:9" ht="76.5">
      <c r="A97" t="s">
        <v>172</v>
      </c>
      <c r="B97" t="s">
        <v>69</v>
      </c>
      <c r="C97" s="3" t="s">
        <v>11</v>
      </c>
      <c r="D97" t="s">
        <v>12</v>
      </c>
      <c r="E97">
        <v>20</v>
      </c>
      <c r="G97" t="s">
        <v>13</v>
      </c>
      <c r="H97" t="s">
        <v>13</v>
      </c>
      <c r="I97" t="s">
        <v>14</v>
      </c>
    </row>
    <row r="98" spans="1:9" ht="63.75">
      <c r="A98" t="s">
        <v>173</v>
      </c>
      <c r="B98" t="s">
        <v>69</v>
      </c>
      <c r="C98" s="3" t="s">
        <v>16</v>
      </c>
      <c r="D98" t="s">
        <v>17</v>
      </c>
      <c r="G98" t="s">
        <v>13</v>
      </c>
      <c r="H98" t="s">
        <v>13</v>
      </c>
      <c r="I98" t="s">
        <v>14</v>
      </c>
    </row>
    <row r="99" spans="1:9" ht="76.5">
      <c r="A99" t="s">
        <v>174</v>
      </c>
      <c r="B99" t="s">
        <v>69</v>
      </c>
      <c r="C99" s="3" t="s">
        <v>175</v>
      </c>
      <c r="D99" t="s">
        <v>23</v>
      </c>
      <c r="G99" t="s">
        <v>14</v>
      </c>
      <c r="H99" t="s">
        <v>13</v>
      </c>
      <c r="I99" t="s">
        <v>14</v>
      </c>
    </row>
    <row r="100" spans="1:9" ht="76.5">
      <c r="A100" t="s">
        <v>176</v>
      </c>
      <c r="B100" t="s">
        <v>69</v>
      </c>
      <c r="C100" s="3" t="s">
        <v>119</v>
      </c>
      <c r="D100" t="s">
        <v>23</v>
      </c>
      <c r="G100" t="s">
        <v>13</v>
      </c>
      <c r="H100" t="s">
        <v>13</v>
      </c>
      <c r="I100" t="s">
        <v>14</v>
      </c>
    </row>
    <row r="101" spans="1:9" ht="76.5">
      <c r="A101" t="s">
        <v>177</v>
      </c>
      <c r="B101" t="s">
        <v>178</v>
      </c>
      <c r="C101" s="3" t="s">
        <v>11</v>
      </c>
      <c r="D101" t="s">
        <v>12</v>
      </c>
      <c r="E101">
        <v>20</v>
      </c>
      <c r="G101" t="s">
        <v>13</v>
      </c>
      <c r="H101" t="s">
        <v>13</v>
      </c>
      <c r="I101" t="s">
        <v>14</v>
      </c>
    </row>
    <row r="102" spans="1:9" ht="63.75">
      <c r="A102" t="s">
        <v>179</v>
      </c>
      <c r="B102" t="s">
        <v>178</v>
      </c>
      <c r="C102" s="3" t="s">
        <v>16</v>
      </c>
      <c r="D102" t="s">
        <v>17</v>
      </c>
      <c r="G102" t="s">
        <v>13</v>
      </c>
      <c r="H102" t="s">
        <v>13</v>
      </c>
      <c r="I102" t="s">
        <v>14</v>
      </c>
    </row>
    <row r="103" spans="1:9" ht="76.5">
      <c r="A103" t="s">
        <v>180</v>
      </c>
      <c r="B103" t="s">
        <v>178</v>
      </c>
      <c r="C103" s="3" t="s">
        <v>181</v>
      </c>
      <c r="D103" t="s">
        <v>182</v>
      </c>
      <c r="E103" s="1">
        <v>20000</v>
      </c>
      <c r="G103" t="s">
        <v>13</v>
      </c>
      <c r="H103" t="s">
        <v>13</v>
      </c>
      <c r="I103" t="s">
        <v>14</v>
      </c>
    </row>
    <row r="104" spans="1:9" ht="76.5">
      <c r="A104" t="s">
        <v>183</v>
      </c>
      <c r="B104" t="s">
        <v>178</v>
      </c>
      <c r="C104" s="3" t="s">
        <v>185</v>
      </c>
      <c r="D104" t="s">
        <v>23</v>
      </c>
      <c r="G104" t="s">
        <v>14</v>
      </c>
      <c r="H104" t="s">
        <v>13</v>
      </c>
      <c r="I104" t="s">
        <v>14</v>
      </c>
    </row>
    <row r="105" spans="1:9" ht="76.5">
      <c r="A105" t="s">
        <v>191</v>
      </c>
      <c r="B105" t="s">
        <v>178</v>
      </c>
      <c r="C105" s="3" t="s">
        <v>119</v>
      </c>
      <c r="D105" t="s">
        <v>23</v>
      </c>
      <c r="G105" t="s">
        <v>13</v>
      </c>
      <c r="H105" t="s">
        <v>13</v>
      </c>
      <c r="I105" t="s">
        <v>14</v>
      </c>
    </row>
    <row r="106" spans="1:9" ht="63.75">
      <c r="A106" t="s">
        <v>159</v>
      </c>
      <c r="B106" t="s">
        <v>162</v>
      </c>
      <c r="C106" s="3" t="s">
        <v>161</v>
      </c>
      <c r="D106" t="s">
        <v>23</v>
      </c>
      <c r="G106" t="s">
        <v>13</v>
      </c>
      <c r="H106" t="s">
        <v>14</v>
      </c>
      <c r="I106" t="s">
        <v>13</v>
      </c>
    </row>
    <row r="107" spans="1:9" ht="38.25">
      <c r="A107" t="s">
        <v>192</v>
      </c>
      <c r="B107" t="s">
        <v>162</v>
      </c>
      <c r="C107" s="3" t="s">
        <v>193</v>
      </c>
      <c r="D107" t="s">
        <v>23</v>
      </c>
      <c r="G107" t="s">
        <v>14</v>
      </c>
      <c r="H107" t="s">
        <v>13</v>
      </c>
      <c r="I107" t="s">
        <v>14</v>
      </c>
    </row>
    <row r="108" spans="1:9" ht="51">
      <c r="A108" t="s">
        <v>194</v>
      </c>
      <c r="B108" t="s">
        <v>162</v>
      </c>
      <c r="C108" s="3" t="s">
        <v>195</v>
      </c>
      <c r="D108" t="s">
        <v>23</v>
      </c>
      <c r="G108" t="s">
        <v>13</v>
      </c>
      <c r="H108" t="s">
        <v>13</v>
      </c>
      <c r="I108" t="s">
        <v>13</v>
      </c>
    </row>
    <row r="109" spans="1:9" ht="51">
      <c r="A109" t="s">
        <v>196</v>
      </c>
      <c r="B109" t="s">
        <v>162</v>
      </c>
      <c r="C109" s="3" t="s">
        <v>197</v>
      </c>
      <c r="D109" t="s">
        <v>23</v>
      </c>
      <c r="G109" t="s">
        <v>13</v>
      </c>
      <c r="H109" t="s">
        <v>13</v>
      </c>
      <c r="I109" t="s">
        <v>13</v>
      </c>
    </row>
    <row r="110" spans="1:9" ht="51">
      <c r="A110" t="s">
        <v>198</v>
      </c>
      <c r="B110" t="s">
        <v>162</v>
      </c>
      <c r="C110" s="3" t="s">
        <v>199</v>
      </c>
      <c r="D110" t="s">
        <v>200</v>
      </c>
      <c r="E110">
        <v>2</v>
      </c>
      <c r="F110">
        <v>1</v>
      </c>
      <c r="G110" t="s">
        <v>13</v>
      </c>
      <c r="H110" t="s">
        <v>13</v>
      </c>
      <c r="I110" t="s">
        <v>13</v>
      </c>
    </row>
    <row r="111" spans="1:9" ht="51">
      <c r="A111" t="s">
        <v>201</v>
      </c>
      <c r="B111" t="s">
        <v>162</v>
      </c>
      <c r="C111" s="3" t="s">
        <v>202</v>
      </c>
      <c r="D111" t="s">
        <v>52</v>
      </c>
      <c r="E111">
        <v>5</v>
      </c>
      <c r="F111">
        <v>2</v>
      </c>
      <c r="G111" t="s">
        <v>13</v>
      </c>
      <c r="H111" t="s">
        <v>13</v>
      </c>
      <c r="I111" t="s">
        <v>13</v>
      </c>
    </row>
    <row r="112" spans="1:9" ht="51">
      <c r="A112" t="s">
        <v>203</v>
      </c>
      <c r="B112" t="s">
        <v>162</v>
      </c>
      <c r="C112" s="3" t="s">
        <v>204</v>
      </c>
      <c r="D112" t="s">
        <v>52</v>
      </c>
      <c r="E112">
        <v>5</v>
      </c>
      <c r="F112">
        <v>2</v>
      </c>
      <c r="G112" t="s">
        <v>13</v>
      </c>
      <c r="H112" t="s">
        <v>13</v>
      </c>
      <c r="I112" t="s">
        <v>13</v>
      </c>
    </row>
    <row r="113" spans="1:9" ht="51">
      <c r="A113" t="s">
        <v>205</v>
      </c>
      <c r="B113" t="s">
        <v>162</v>
      </c>
      <c r="C113" s="3" t="s">
        <v>206</v>
      </c>
      <c r="D113" t="s">
        <v>52</v>
      </c>
      <c r="E113">
        <v>5</v>
      </c>
      <c r="F113">
        <v>2</v>
      </c>
      <c r="G113" t="s">
        <v>13</v>
      </c>
      <c r="H113" t="s">
        <v>13</v>
      </c>
      <c r="I113" t="s">
        <v>13</v>
      </c>
    </row>
    <row r="114" spans="1:9" ht="51">
      <c r="A114" t="s">
        <v>207</v>
      </c>
      <c r="B114" t="s">
        <v>162</v>
      </c>
      <c r="C114" s="3" t="s">
        <v>208</v>
      </c>
      <c r="D114" t="s">
        <v>23</v>
      </c>
      <c r="G114" t="s">
        <v>13</v>
      </c>
      <c r="H114" t="s">
        <v>13</v>
      </c>
      <c r="I114" t="s">
        <v>13</v>
      </c>
    </row>
    <row r="115" spans="1:9" ht="51">
      <c r="A115" t="s">
        <v>209</v>
      </c>
      <c r="B115" t="s">
        <v>162</v>
      </c>
      <c r="C115" s="3" t="s">
        <v>210</v>
      </c>
      <c r="D115" t="s">
        <v>23</v>
      </c>
      <c r="G115" t="s">
        <v>13</v>
      </c>
      <c r="H115" t="s">
        <v>13</v>
      </c>
      <c r="I115" t="s">
        <v>13</v>
      </c>
    </row>
    <row r="116" spans="1:9" ht="51">
      <c r="A116" t="s">
        <v>211</v>
      </c>
      <c r="B116" t="s">
        <v>162</v>
      </c>
      <c r="C116" s="3" t="s">
        <v>212</v>
      </c>
      <c r="D116" t="s">
        <v>23</v>
      </c>
      <c r="G116" t="s">
        <v>13</v>
      </c>
      <c r="H116" t="s">
        <v>13</v>
      </c>
      <c r="I116" t="s">
        <v>13</v>
      </c>
    </row>
    <row r="117" spans="1:9" ht="51">
      <c r="A117" t="s">
        <v>213</v>
      </c>
      <c r="B117" t="s">
        <v>162</v>
      </c>
      <c r="C117" s="3" t="s">
        <v>214</v>
      </c>
      <c r="D117" t="s">
        <v>215</v>
      </c>
      <c r="E117">
        <v>3</v>
      </c>
      <c r="F117">
        <v>1</v>
      </c>
      <c r="G117" t="s">
        <v>13</v>
      </c>
      <c r="H117" t="s">
        <v>13</v>
      </c>
      <c r="I117" t="s">
        <v>13</v>
      </c>
    </row>
    <row r="118" spans="1:9" ht="51">
      <c r="A118" t="s">
        <v>265</v>
      </c>
      <c r="B118" t="s">
        <v>162</v>
      </c>
      <c r="C118" s="3" t="s">
        <v>47</v>
      </c>
      <c r="D118" t="s">
        <v>23</v>
      </c>
      <c r="G118" t="s">
        <v>13</v>
      </c>
      <c r="H118" t="s">
        <v>14</v>
      </c>
      <c r="I118" t="s">
        <v>13</v>
      </c>
    </row>
    <row r="119" spans="1:9" ht="38.25">
      <c r="A119" t="s">
        <v>127</v>
      </c>
      <c r="B119" t="s">
        <v>129</v>
      </c>
      <c r="C119" s="3" t="s">
        <v>128</v>
      </c>
      <c r="D119" t="s">
        <v>23</v>
      </c>
      <c r="G119" t="s">
        <v>13</v>
      </c>
      <c r="H119" t="s">
        <v>14</v>
      </c>
      <c r="I119" t="s">
        <v>13</v>
      </c>
    </row>
    <row r="120" spans="1:9" ht="63.75">
      <c r="A120" t="s">
        <v>159</v>
      </c>
      <c r="B120" t="s">
        <v>129</v>
      </c>
      <c r="C120" s="3" t="s">
        <v>161</v>
      </c>
      <c r="D120" t="s">
        <v>23</v>
      </c>
      <c r="G120" t="s">
        <v>13</v>
      </c>
      <c r="H120" t="s">
        <v>14</v>
      </c>
      <c r="I120" t="s">
        <v>13</v>
      </c>
    </row>
    <row r="121" spans="1:9" ht="38.25">
      <c r="A121" t="s">
        <v>216</v>
      </c>
      <c r="B121" t="s">
        <v>129</v>
      </c>
      <c r="C121" s="3" t="s">
        <v>193</v>
      </c>
      <c r="D121" t="s">
        <v>23</v>
      </c>
      <c r="G121" t="s">
        <v>14</v>
      </c>
      <c r="H121" t="s">
        <v>13</v>
      </c>
      <c r="I121" t="s">
        <v>14</v>
      </c>
    </row>
    <row r="122" spans="1:9" ht="38.25">
      <c r="A122" t="s">
        <v>217</v>
      </c>
      <c r="B122" t="s">
        <v>129</v>
      </c>
      <c r="C122" s="3" t="s">
        <v>218</v>
      </c>
      <c r="D122" t="s">
        <v>23</v>
      </c>
      <c r="G122" t="s">
        <v>13</v>
      </c>
      <c r="H122" t="s">
        <v>13</v>
      </c>
      <c r="I122" t="s">
        <v>13</v>
      </c>
    </row>
    <row r="123" spans="1:9" ht="51">
      <c r="A123" t="s">
        <v>265</v>
      </c>
      <c r="B123" t="s">
        <v>129</v>
      </c>
      <c r="C123" s="3" t="s">
        <v>47</v>
      </c>
      <c r="D123" t="s">
        <v>23</v>
      </c>
      <c r="G123" t="s">
        <v>13</v>
      </c>
      <c r="H123" t="s">
        <v>14</v>
      </c>
      <c r="I123" t="s">
        <v>13</v>
      </c>
    </row>
    <row r="124" spans="1:9" ht="63.75">
      <c r="A124" t="s">
        <v>145</v>
      </c>
      <c r="B124" t="s">
        <v>149</v>
      </c>
      <c r="C124" s="3" t="s">
        <v>150</v>
      </c>
      <c r="D124" t="s">
        <v>46</v>
      </c>
      <c r="G124" t="s">
        <v>13</v>
      </c>
      <c r="H124" t="s">
        <v>14</v>
      </c>
      <c r="I124" t="s">
        <v>13</v>
      </c>
    </row>
    <row r="125" spans="1:9" ht="63.75">
      <c r="A125" t="s">
        <v>219</v>
      </c>
      <c r="B125" t="s">
        <v>149</v>
      </c>
      <c r="C125" s="3" t="s">
        <v>220</v>
      </c>
      <c r="D125" t="s">
        <v>33</v>
      </c>
      <c r="G125" t="s">
        <v>13</v>
      </c>
      <c r="H125" t="s">
        <v>13</v>
      </c>
      <c r="I125" t="s">
        <v>14</v>
      </c>
    </row>
    <row r="126" spans="1:9" ht="102">
      <c r="A126" t="s">
        <v>221</v>
      </c>
      <c r="B126" t="s">
        <v>149</v>
      </c>
      <c r="C126" s="3" t="s">
        <v>40</v>
      </c>
      <c r="D126" t="s">
        <v>12</v>
      </c>
      <c r="E126">
        <v>20</v>
      </c>
      <c r="G126" t="s">
        <v>13</v>
      </c>
      <c r="H126" t="s">
        <v>13</v>
      </c>
      <c r="I126" t="s">
        <v>14</v>
      </c>
    </row>
    <row r="127" spans="1:9" ht="89.25">
      <c r="A127" t="s">
        <v>222</v>
      </c>
      <c r="B127" t="s">
        <v>149</v>
      </c>
      <c r="C127" s="3" t="s">
        <v>42</v>
      </c>
      <c r="D127" t="s">
        <v>17</v>
      </c>
      <c r="G127" t="s">
        <v>13</v>
      </c>
      <c r="H127" t="s">
        <v>13</v>
      </c>
      <c r="I127" t="s">
        <v>14</v>
      </c>
    </row>
    <row r="128" spans="1:9" ht="38.25">
      <c r="A128" t="s">
        <v>223</v>
      </c>
      <c r="B128" t="s">
        <v>149</v>
      </c>
      <c r="C128" s="3" t="s">
        <v>224</v>
      </c>
      <c r="D128" t="s">
        <v>95</v>
      </c>
      <c r="G128" t="s">
        <v>13</v>
      </c>
      <c r="H128" t="s">
        <v>13</v>
      </c>
      <c r="I128" t="s">
        <v>13</v>
      </c>
    </row>
    <row r="129" spans="1:9" ht="38.25">
      <c r="A129" t="s">
        <v>225</v>
      </c>
      <c r="B129" t="s">
        <v>149</v>
      </c>
      <c r="C129" s="3" t="s">
        <v>226</v>
      </c>
      <c r="D129" t="s">
        <v>95</v>
      </c>
      <c r="G129" t="s">
        <v>13</v>
      </c>
      <c r="H129" t="s">
        <v>13</v>
      </c>
      <c r="I129" t="s">
        <v>13</v>
      </c>
    </row>
    <row r="130" spans="1:9" ht="51">
      <c r="A130" t="s">
        <v>227</v>
      </c>
      <c r="B130" t="s">
        <v>149</v>
      </c>
      <c r="C130" s="3" t="s">
        <v>47</v>
      </c>
      <c r="D130" t="s">
        <v>46</v>
      </c>
      <c r="G130" t="s">
        <v>14</v>
      </c>
      <c r="H130" t="s">
        <v>13</v>
      </c>
      <c r="I130" t="s">
        <v>14</v>
      </c>
    </row>
    <row r="131" spans="1:9" ht="51">
      <c r="A131" t="s">
        <v>229</v>
      </c>
      <c r="B131" t="s">
        <v>149</v>
      </c>
      <c r="C131" s="3" t="s">
        <v>54</v>
      </c>
      <c r="D131" t="s">
        <v>46</v>
      </c>
      <c r="G131" t="s">
        <v>13</v>
      </c>
      <c r="H131" t="s">
        <v>13</v>
      </c>
      <c r="I131" t="s">
        <v>14</v>
      </c>
    </row>
    <row r="132" spans="1:9" ht="114.75">
      <c r="A132" t="s">
        <v>522</v>
      </c>
      <c r="B132" t="s">
        <v>149</v>
      </c>
      <c r="C132" s="3" t="s">
        <v>523</v>
      </c>
      <c r="D132" t="s">
        <v>23</v>
      </c>
      <c r="G132" t="s">
        <v>13</v>
      </c>
      <c r="H132" t="s">
        <v>14</v>
      </c>
      <c r="I132" t="s">
        <v>14</v>
      </c>
    </row>
    <row r="133" spans="1:9" ht="38.25">
      <c r="A133" t="s">
        <v>155</v>
      </c>
      <c r="B133" t="s">
        <v>156</v>
      </c>
      <c r="C133" s="3" t="s">
        <v>128</v>
      </c>
      <c r="D133" t="s">
        <v>23</v>
      </c>
      <c r="G133" t="s">
        <v>13</v>
      </c>
      <c r="H133" t="s">
        <v>14</v>
      </c>
      <c r="I133" t="s">
        <v>13</v>
      </c>
    </row>
    <row r="134" spans="1:9" ht="63.75">
      <c r="A134" t="s">
        <v>159</v>
      </c>
      <c r="B134" t="s">
        <v>156</v>
      </c>
      <c r="C134" s="3" t="s">
        <v>161</v>
      </c>
      <c r="D134" t="s">
        <v>23</v>
      </c>
      <c r="G134" t="s">
        <v>13</v>
      </c>
      <c r="H134" t="s">
        <v>14</v>
      </c>
      <c r="I134" t="s">
        <v>13</v>
      </c>
    </row>
    <row r="135" spans="1:9" ht="38.25">
      <c r="A135" t="s">
        <v>230</v>
      </c>
      <c r="B135" t="s">
        <v>156</v>
      </c>
      <c r="C135" s="3" t="s">
        <v>193</v>
      </c>
      <c r="D135" t="s">
        <v>23</v>
      </c>
      <c r="G135" t="s">
        <v>14</v>
      </c>
      <c r="H135" t="s">
        <v>13</v>
      </c>
      <c r="I135" t="s">
        <v>14</v>
      </c>
    </row>
    <row r="136" spans="1:9" ht="38.25">
      <c r="A136" t="s">
        <v>231</v>
      </c>
      <c r="B136" t="s">
        <v>156</v>
      </c>
      <c r="C136" s="3" t="s">
        <v>232</v>
      </c>
      <c r="D136" t="s">
        <v>200</v>
      </c>
      <c r="E136">
        <v>2</v>
      </c>
      <c r="F136">
        <v>1</v>
      </c>
      <c r="G136" t="s">
        <v>13</v>
      </c>
      <c r="H136" t="s">
        <v>13</v>
      </c>
      <c r="I136" t="s">
        <v>13</v>
      </c>
    </row>
    <row r="137" spans="1:9" ht="51">
      <c r="A137" t="s">
        <v>265</v>
      </c>
      <c r="B137" t="s">
        <v>156</v>
      </c>
      <c r="C137" s="3" t="s">
        <v>47</v>
      </c>
      <c r="D137" t="s">
        <v>23</v>
      </c>
      <c r="G137" t="s">
        <v>13</v>
      </c>
      <c r="H137" t="s">
        <v>14</v>
      </c>
      <c r="I137" t="s">
        <v>13</v>
      </c>
    </row>
    <row r="138" spans="1:9" ht="63.75">
      <c r="A138" t="s">
        <v>63</v>
      </c>
      <c r="B138" t="s">
        <v>66</v>
      </c>
      <c r="C138" s="3" t="s">
        <v>65</v>
      </c>
      <c r="D138" t="s">
        <v>23</v>
      </c>
      <c r="G138" t="s">
        <v>13</v>
      </c>
      <c r="H138" t="s">
        <v>14</v>
      </c>
      <c r="I138" t="s">
        <v>14</v>
      </c>
    </row>
    <row r="139" spans="1:9" ht="76.5">
      <c r="A139" t="s">
        <v>233</v>
      </c>
      <c r="B139" t="s">
        <v>66</v>
      </c>
      <c r="C139" s="3" t="s">
        <v>11</v>
      </c>
      <c r="D139" t="s">
        <v>12</v>
      </c>
      <c r="E139">
        <v>20</v>
      </c>
      <c r="G139" t="s">
        <v>13</v>
      </c>
      <c r="H139" t="s">
        <v>13</v>
      </c>
      <c r="I139" t="s">
        <v>14</v>
      </c>
    </row>
    <row r="140" spans="1:9" ht="63.75">
      <c r="A140" t="s">
        <v>234</v>
      </c>
      <c r="B140" t="s">
        <v>66</v>
      </c>
      <c r="C140" s="3" t="s">
        <v>16</v>
      </c>
      <c r="D140" t="s">
        <v>17</v>
      </c>
      <c r="G140" t="s">
        <v>13</v>
      </c>
      <c r="H140" t="s">
        <v>13</v>
      </c>
      <c r="I140" t="s">
        <v>14</v>
      </c>
    </row>
    <row r="141" spans="1:9" ht="63.75">
      <c r="A141" t="s">
        <v>235</v>
      </c>
      <c r="B141" t="s">
        <v>66</v>
      </c>
      <c r="C141" s="3" t="s">
        <v>236</v>
      </c>
      <c r="D141" t="s">
        <v>182</v>
      </c>
      <c r="E141" s="1">
        <v>20000</v>
      </c>
      <c r="G141" t="s">
        <v>13</v>
      </c>
      <c r="H141" t="s">
        <v>13</v>
      </c>
      <c r="I141" t="s">
        <v>13</v>
      </c>
    </row>
    <row r="142" spans="1:9" ht="63.75">
      <c r="A142" t="s">
        <v>237</v>
      </c>
      <c r="B142" t="s">
        <v>66</v>
      </c>
      <c r="C142" s="3" t="s">
        <v>238</v>
      </c>
      <c r="D142" t="s">
        <v>23</v>
      </c>
      <c r="G142" t="s">
        <v>14</v>
      </c>
      <c r="H142" t="s">
        <v>13</v>
      </c>
      <c r="I142" t="s">
        <v>14</v>
      </c>
    </row>
    <row r="143" spans="1:9" ht="76.5">
      <c r="A143" t="s">
        <v>239</v>
      </c>
      <c r="B143" t="s">
        <v>66</v>
      </c>
      <c r="C143" s="3" t="s">
        <v>119</v>
      </c>
      <c r="D143" t="s">
        <v>23</v>
      </c>
      <c r="G143" t="s">
        <v>13</v>
      </c>
      <c r="H143" t="s">
        <v>13</v>
      </c>
      <c r="I143" t="s">
        <v>14</v>
      </c>
    </row>
    <row r="144" spans="1:9" ht="51">
      <c r="A144" t="s">
        <v>352</v>
      </c>
      <c r="B144" t="s">
        <v>66</v>
      </c>
      <c r="C144" s="3" t="s">
        <v>47</v>
      </c>
      <c r="D144" t="s">
        <v>46</v>
      </c>
      <c r="G144" t="s">
        <v>13</v>
      </c>
      <c r="H144" t="s">
        <v>14</v>
      </c>
      <c r="I144" t="s">
        <v>14</v>
      </c>
    </row>
    <row r="145" spans="1:9" ht="51">
      <c r="A145" t="s">
        <v>405</v>
      </c>
      <c r="B145" t="s">
        <v>66</v>
      </c>
      <c r="C145" s="3" t="s">
        <v>406</v>
      </c>
      <c r="D145" t="s">
        <v>46</v>
      </c>
      <c r="G145" t="s">
        <v>13</v>
      </c>
      <c r="H145" t="s">
        <v>14</v>
      </c>
      <c r="I145" t="s">
        <v>13</v>
      </c>
    </row>
    <row r="146" spans="1:9" ht="51">
      <c r="A146" t="s">
        <v>411</v>
      </c>
      <c r="B146" t="s">
        <v>66</v>
      </c>
      <c r="C146" s="3" t="s">
        <v>412</v>
      </c>
      <c r="D146" t="s">
        <v>46</v>
      </c>
      <c r="G146" t="s">
        <v>13</v>
      </c>
      <c r="H146" t="s">
        <v>14</v>
      </c>
      <c r="I146" t="s">
        <v>13</v>
      </c>
    </row>
    <row r="147" spans="1:9" ht="63.75">
      <c r="A147" t="s">
        <v>186</v>
      </c>
      <c r="B147" t="s">
        <v>187</v>
      </c>
      <c r="C147" s="3" t="s">
        <v>188</v>
      </c>
      <c r="D147" t="s">
        <v>23</v>
      </c>
      <c r="G147" t="s">
        <v>13</v>
      </c>
      <c r="H147" t="s">
        <v>14</v>
      </c>
      <c r="I147" t="s">
        <v>13</v>
      </c>
    </row>
    <row r="148" spans="1:9" ht="63.75">
      <c r="A148" t="s">
        <v>189</v>
      </c>
      <c r="B148" t="s">
        <v>187</v>
      </c>
      <c r="C148" s="3" t="s">
        <v>190</v>
      </c>
      <c r="D148" t="s">
        <v>23</v>
      </c>
      <c r="G148" t="s">
        <v>13</v>
      </c>
      <c r="H148" t="s">
        <v>14</v>
      </c>
      <c r="I148" t="s">
        <v>13</v>
      </c>
    </row>
    <row r="149" spans="1:9" ht="51">
      <c r="A149" t="s">
        <v>240</v>
      </c>
      <c r="B149" t="s">
        <v>187</v>
      </c>
      <c r="C149" s="3" t="s">
        <v>241</v>
      </c>
      <c r="D149" t="s">
        <v>242</v>
      </c>
      <c r="E149" s="1">
        <v>20000</v>
      </c>
      <c r="G149" t="s">
        <v>13</v>
      </c>
      <c r="H149" t="s">
        <v>13</v>
      </c>
      <c r="I149" t="s">
        <v>13</v>
      </c>
    </row>
    <row r="150" spans="1:9" ht="51">
      <c r="A150" t="s">
        <v>243</v>
      </c>
      <c r="B150" t="s">
        <v>187</v>
      </c>
      <c r="C150" s="3" t="s">
        <v>241</v>
      </c>
      <c r="D150" t="s">
        <v>242</v>
      </c>
      <c r="E150" s="1">
        <v>20000</v>
      </c>
      <c r="G150" t="s">
        <v>13</v>
      </c>
      <c r="H150" t="s">
        <v>13</v>
      </c>
      <c r="I150" t="s">
        <v>13</v>
      </c>
    </row>
    <row r="151" spans="1:9" ht="63.75">
      <c r="A151" t="s">
        <v>244</v>
      </c>
      <c r="B151" t="s">
        <v>187</v>
      </c>
      <c r="C151" s="3" t="s">
        <v>245</v>
      </c>
      <c r="D151" t="s">
        <v>84</v>
      </c>
      <c r="E151">
        <v>8</v>
      </c>
      <c r="G151" t="s">
        <v>13</v>
      </c>
      <c r="H151" t="s">
        <v>13</v>
      </c>
      <c r="I151" t="s">
        <v>14</v>
      </c>
    </row>
    <row r="152" spans="1:9" ht="51">
      <c r="A152" t="s">
        <v>246</v>
      </c>
      <c r="B152" t="s">
        <v>187</v>
      </c>
      <c r="C152" s="3" t="s">
        <v>247</v>
      </c>
      <c r="D152" t="s">
        <v>84</v>
      </c>
      <c r="E152">
        <v>8</v>
      </c>
      <c r="G152" t="s">
        <v>13</v>
      </c>
      <c r="H152" t="s">
        <v>13</v>
      </c>
      <c r="I152" t="s">
        <v>14</v>
      </c>
    </row>
    <row r="153" spans="1:9" ht="102">
      <c r="A153" t="s">
        <v>248</v>
      </c>
      <c r="B153" t="s">
        <v>187</v>
      </c>
      <c r="C153" s="3" t="s">
        <v>40</v>
      </c>
      <c r="D153" t="s">
        <v>12</v>
      </c>
      <c r="E153">
        <v>20</v>
      </c>
      <c r="G153" t="s">
        <v>13</v>
      </c>
      <c r="H153" t="s">
        <v>13</v>
      </c>
      <c r="I153" t="s">
        <v>14</v>
      </c>
    </row>
    <row r="154" spans="1:9" ht="63.75">
      <c r="A154" t="s">
        <v>249</v>
      </c>
      <c r="B154" t="s">
        <v>187</v>
      </c>
      <c r="C154" s="3" t="s">
        <v>250</v>
      </c>
      <c r="D154" t="s">
        <v>46</v>
      </c>
      <c r="G154" t="s">
        <v>13</v>
      </c>
      <c r="H154" t="s">
        <v>13</v>
      </c>
      <c r="I154" t="s">
        <v>13</v>
      </c>
    </row>
    <row r="155" spans="1:9" ht="102">
      <c r="A155" t="s">
        <v>251</v>
      </c>
      <c r="B155" t="s">
        <v>187</v>
      </c>
      <c r="C155" s="3" t="s">
        <v>252</v>
      </c>
      <c r="D155" t="s">
        <v>46</v>
      </c>
      <c r="G155" t="s">
        <v>13</v>
      </c>
      <c r="H155" t="s">
        <v>13</v>
      </c>
      <c r="I155" t="s">
        <v>13</v>
      </c>
    </row>
    <row r="156" spans="1:9" ht="89.25">
      <c r="A156" t="s">
        <v>253</v>
      </c>
      <c r="B156" t="s">
        <v>187</v>
      </c>
      <c r="C156" s="3" t="s">
        <v>42</v>
      </c>
      <c r="D156" t="s">
        <v>17</v>
      </c>
      <c r="G156" t="s">
        <v>13</v>
      </c>
      <c r="H156" t="s">
        <v>13</v>
      </c>
      <c r="I156" t="s">
        <v>14</v>
      </c>
    </row>
    <row r="157" spans="1:9" ht="51">
      <c r="A157" t="s">
        <v>254</v>
      </c>
      <c r="B157" t="s">
        <v>187</v>
      </c>
      <c r="C157" s="3" t="s">
        <v>255</v>
      </c>
      <c r="D157" t="s">
        <v>132</v>
      </c>
      <c r="E157">
        <v>30</v>
      </c>
      <c r="G157" t="s">
        <v>13</v>
      </c>
      <c r="H157" t="s">
        <v>13</v>
      </c>
      <c r="I157" t="s">
        <v>14</v>
      </c>
    </row>
    <row r="158" spans="1:9" ht="38.25">
      <c r="A158" t="s">
        <v>256</v>
      </c>
      <c r="B158" t="s">
        <v>187</v>
      </c>
      <c r="C158" s="3" t="s">
        <v>257</v>
      </c>
      <c r="D158" t="s">
        <v>81</v>
      </c>
      <c r="E158">
        <v>10</v>
      </c>
      <c r="F158" s="2"/>
      <c r="G158" t="s">
        <v>13</v>
      </c>
      <c r="H158" t="s">
        <v>13</v>
      </c>
      <c r="I158" t="s">
        <v>14</v>
      </c>
    </row>
    <row r="159" spans="1:9" ht="51">
      <c r="A159" t="s">
        <v>258</v>
      </c>
      <c r="B159" t="s">
        <v>187</v>
      </c>
      <c r="C159" s="3" t="s">
        <v>259</v>
      </c>
      <c r="D159" t="s">
        <v>260</v>
      </c>
      <c r="E159">
        <v>60</v>
      </c>
      <c r="F159" s="2"/>
      <c r="G159" t="s">
        <v>13</v>
      </c>
      <c r="H159" t="s">
        <v>13</v>
      </c>
      <c r="I159" t="s">
        <v>14</v>
      </c>
    </row>
    <row r="160" spans="1:9" ht="38.25">
      <c r="A160" t="s">
        <v>261</v>
      </c>
      <c r="B160" t="s">
        <v>187</v>
      </c>
      <c r="C160" s="3" t="s">
        <v>262</v>
      </c>
      <c r="D160" t="s">
        <v>95</v>
      </c>
      <c r="G160" t="s">
        <v>13</v>
      </c>
      <c r="H160" t="s">
        <v>13</v>
      </c>
      <c r="I160" t="s">
        <v>14</v>
      </c>
    </row>
    <row r="161" spans="1:9" ht="63.75">
      <c r="A161" t="s">
        <v>263</v>
      </c>
      <c r="B161" t="s">
        <v>187</v>
      </c>
      <c r="C161" s="3" t="s">
        <v>264</v>
      </c>
      <c r="D161" t="s">
        <v>33</v>
      </c>
      <c r="G161" t="s">
        <v>13</v>
      </c>
      <c r="H161" t="s">
        <v>13</v>
      </c>
      <c r="I161" t="s">
        <v>14</v>
      </c>
    </row>
    <row r="162" spans="1:9" ht="51">
      <c r="A162" t="s">
        <v>265</v>
      </c>
      <c r="B162" t="s">
        <v>187</v>
      </c>
      <c r="C162" s="3" t="s">
        <v>47</v>
      </c>
      <c r="D162" t="s">
        <v>46</v>
      </c>
      <c r="G162" t="s">
        <v>14</v>
      </c>
      <c r="H162" t="s">
        <v>13</v>
      </c>
      <c r="I162" t="s">
        <v>14</v>
      </c>
    </row>
    <row r="163" spans="1:9" ht="51">
      <c r="A163" t="s">
        <v>268</v>
      </c>
      <c r="B163" t="s">
        <v>187</v>
      </c>
      <c r="C163" s="3" t="s">
        <v>269</v>
      </c>
      <c r="D163" t="s">
        <v>20</v>
      </c>
      <c r="E163">
        <v>200</v>
      </c>
      <c r="G163" t="s">
        <v>13</v>
      </c>
      <c r="H163" t="s">
        <v>13</v>
      </c>
      <c r="I163" t="s">
        <v>14</v>
      </c>
    </row>
    <row r="164" spans="1:9" ht="51">
      <c r="A164" t="s">
        <v>270</v>
      </c>
      <c r="B164" t="s">
        <v>187</v>
      </c>
      <c r="C164" s="3" t="s">
        <v>54</v>
      </c>
      <c r="D164" t="s">
        <v>46</v>
      </c>
      <c r="G164" t="s">
        <v>13</v>
      </c>
      <c r="H164" t="s">
        <v>13</v>
      </c>
      <c r="I164" t="s">
        <v>14</v>
      </c>
    </row>
    <row r="165" spans="1:9" ht="63.75">
      <c r="A165" t="s">
        <v>304</v>
      </c>
      <c r="B165" t="s">
        <v>187</v>
      </c>
      <c r="C165" s="3" t="s">
        <v>315</v>
      </c>
      <c r="D165" t="s">
        <v>46</v>
      </c>
      <c r="G165" t="s">
        <v>13</v>
      </c>
      <c r="H165" t="s">
        <v>14</v>
      </c>
      <c r="I165" t="s">
        <v>14</v>
      </c>
    </row>
    <row r="166" spans="1:9" ht="76.5">
      <c r="A166" t="s">
        <v>379</v>
      </c>
      <c r="B166" t="s">
        <v>187</v>
      </c>
      <c r="C166" s="3" t="s">
        <v>341</v>
      </c>
      <c r="D166" t="s">
        <v>46</v>
      </c>
      <c r="G166" t="s">
        <v>13</v>
      </c>
      <c r="H166" t="s">
        <v>14</v>
      </c>
      <c r="I166" t="s">
        <v>13</v>
      </c>
    </row>
    <row r="167" spans="1:9" ht="51">
      <c r="A167" t="s">
        <v>422</v>
      </c>
      <c r="B167" t="s">
        <v>187</v>
      </c>
      <c r="C167" s="3" t="s">
        <v>47</v>
      </c>
      <c r="D167" t="s">
        <v>46</v>
      </c>
      <c r="G167" t="s">
        <v>13</v>
      </c>
      <c r="H167" t="s">
        <v>14</v>
      </c>
      <c r="I167" t="s">
        <v>13</v>
      </c>
    </row>
    <row r="168" spans="1:9" ht="114.75">
      <c r="A168" t="s">
        <v>522</v>
      </c>
      <c r="B168" t="s">
        <v>187</v>
      </c>
      <c r="C168" s="3" t="s">
        <v>523</v>
      </c>
      <c r="D168" t="s">
        <v>23</v>
      </c>
      <c r="G168" t="s">
        <v>13</v>
      </c>
      <c r="H168" t="s">
        <v>14</v>
      </c>
      <c r="I168" t="s">
        <v>13</v>
      </c>
    </row>
    <row r="169" spans="1:9" ht="76.5">
      <c r="A169" t="s">
        <v>183</v>
      </c>
      <c r="B169" t="s">
        <v>184</v>
      </c>
      <c r="C169" s="3" t="s">
        <v>185</v>
      </c>
      <c r="D169" t="s">
        <v>23</v>
      </c>
      <c r="G169" t="s">
        <v>13</v>
      </c>
      <c r="H169" t="s">
        <v>14</v>
      </c>
      <c r="I169" t="s">
        <v>13</v>
      </c>
    </row>
    <row r="170" spans="1:9" ht="63.75">
      <c r="A170" t="s">
        <v>237</v>
      </c>
      <c r="B170" t="s">
        <v>184</v>
      </c>
      <c r="C170" s="3" t="s">
        <v>238</v>
      </c>
      <c r="D170" t="s">
        <v>23</v>
      </c>
      <c r="G170" t="s">
        <v>13</v>
      </c>
      <c r="H170" t="s">
        <v>14</v>
      </c>
      <c r="I170" t="s">
        <v>14</v>
      </c>
    </row>
    <row r="171" spans="1:9" ht="76.5">
      <c r="A171" t="s">
        <v>271</v>
      </c>
      <c r="B171" t="s">
        <v>184</v>
      </c>
      <c r="C171" s="3" t="s">
        <v>11</v>
      </c>
      <c r="D171" t="s">
        <v>12</v>
      </c>
      <c r="E171">
        <v>20</v>
      </c>
      <c r="G171" t="s">
        <v>13</v>
      </c>
      <c r="H171" t="s">
        <v>13</v>
      </c>
      <c r="I171" t="s">
        <v>14</v>
      </c>
    </row>
    <row r="172" spans="1:9" ht="51">
      <c r="A172" t="s">
        <v>272</v>
      </c>
      <c r="B172" t="s">
        <v>184</v>
      </c>
      <c r="C172" s="3" t="s">
        <v>273</v>
      </c>
      <c r="D172" t="s">
        <v>17</v>
      </c>
      <c r="G172" t="s">
        <v>13</v>
      </c>
      <c r="H172" t="s">
        <v>13</v>
      </c>
      <c r="I172" t="s">
        <v>14</v>
      </c>
    </row>
    <row r="173" spans="1:9" ht="76.5">
      <c r="A173" t="s">
        <v>274</v>
      </c>
      <c r="B173" t="s">
        <v>184</v>
      </c>
      <c r="C173" s="3" t="s">
        <v>275</v>
      </c>
      <c r="D173" t="s">
        <v>23</v>
      </c>
      <c r="G173" t="s">
        <v>14</v>
      </c>
      <c r="H173" t="s">
        <v>13</v>
      </c>
      <c r="I173" t="s">
        <v>14</v>
      </c>
    </row>
    <row r="174" spans="1:9" ht="76.5">
      <c r="A174" t="s">
        <v>276</v>
      </c>
      <c r="B174" t="s">
        <v>184</v>
      </c>
      <c r="C174" s="3" t="s">
        <v>119</v>
      </c>
      <c r="D174" t="s">
        <v>23</v>
      </c>
      <c r="G174" t="s">
        <v>13</v>
      </c>
      <c r="H174" t="s">
        <v>13</v>
      </c>
      <c r="I174" t="s">
        <v>14</v>
      </c>
    </row>
    <row r="175" spans="1:9" ht="51">
      <c r="A175" t="s">
        <v>385</v>
      </c>
      <c r="B175" t="s">
        <v>184</v>
      </c>
      <c r="C175" s="3" t="s">
        <v>47</v>
      </c>
      <c r="D175" t="s">
        <v>46</v>
      </c>
      <c r="G175" t="s">
        <v>13</v>
      </c>
      <c r="H175" t="s">
        <v>14</v>
      </c>
      <c r="I175" t="s">
        <v>14</v>
      </c>
    </row>
    <row r="176" spans="1:9" ht="51">
      <c r="A176" t="s">
        <v>145</v>
      </c>
      <c r="B176" t="s">
        <v>146</v>
      </c>
      <c r="C176" s="3" t="s">
        <v>47</v>
      </c>
      <c r="D176" t="s">
        <v>46</v>
      </c>
      <c r="G176" t="s">
        <v>13</v>
      </c>
      <c r="H176" t="s">
        <v>14</v>
      </c>
      <c r="I176" t="s">
        <v>13</v>
      </c>
    </row>
    <row r="177" spans="1:9" ht="51">
      <c r="A177" t="s">
        <v>277</v>
      </c>
      <c r="B177" t="s">
        <v>146</v>
      </c>
      <c r="C177" s="3" t="s">
        <v>278</v>
      </c>
      <c r="D177" t="s">
        <v>33</v>
      </c>
      <c r="G177" t="s">
        <v>13</v>
      </c>
      <c r="H177" t="s">
        <v>13</v>
      </c>
      <c r="I177" t="s">
        <v>13</v>
      </c>
    </row>
    <row r="178" spans="1:9" ht="102">
      <c r="A178" t="s">
        <v>279</v>
      </c>
      <c r="B178" t="s">
        <v>146</v>
      </c>
      <c r="C178" s="3" t="s">
        <v>40</v>
      </c>
      <c r="D178" t="s">
        <v>12</v>
      </c>
      <c r="E178">
        <v>20</v>
      </c>
      <c r="G178" t="s">
        <v>13</v>
      </c>
      <c r="H178" t="s">
        <v>13</v>
      </c>
      <c r="I178" t="s">
        <v>14</v>
      </c>
    </row>
    <row r="179" spans="1:9" ht="89.25">
      <c r="A179" t="s">
        <v>280</v>
      </c>
      <c r="B179" t="s">
        <v>146</v>
      </c>
      <c r="C179" s="3" t="s">
        <v>42</v>
      </c>
      <c r="D179" t="s">
        <v>17</v>
      </c>
      <c r="G179" t="s">
        <v>13</v>
      </c>
      <c r="H179" t="s">
        <v>13</v>
      </c>
      <c r="I179" t="s">
        <v>14</v>
      </c>
    </row>
    <row r="180" spans="1:9" ht="51">
      <c r="A180" t="s">
        <v>281</v>
      </c>
      <c r="B180" t="s">
        <v>146</v>
      </c>
      <c r="C180" s="3" t="s">
        <v>47</v>
      </c>
      <c r="D180" t="s">
        <v>46</v>
      </c>
      <c r="G180" t="s">
        <v>14</v>
      </c>
      <c r="H180" t="s">
        <v>13</v>
      </c>
      <c r="I180" t="s">
        <v>14</v>
      </c>
    </row>
    <row r="181" spans="1:9" ht="63.75">
      <c r="A181" t="s">
        <v>286</v>
      </c>
      <c r="B181" t="s">
        <v>146</v>
      </c>
      <c r="C181" s="3" t="s">
        <v>287</v>
      </c>
      <c r="D181" t="s">
        <v>52</v>
      </c>
      <c r="E181">
        <v>5</v>
      </c>
      <c r="F181">
        <v>2</v>
      </c>
      <c r="G181" t="s">
        <v>13</v>
      </c>
      <c r="H181" t="s">
        <v>13</v>
      </c>
      <c r="I181" t="s">
        <v>14</v>
      </c>
    </row>
    <row r="182" spans="1:9" ht="63.75">
      <c r="A182" t="s">
        <v>288</v>
      </c>
      <c r="B182" t="s">
        <v>146</v>
      </c>
      <c r="C182" s="3" t="s">
        <v>289</v>
      </c>
      <c r="D182" t="s">
        <v>46</v>
      </c>
      <c r="G182" t="s">
        <v>13</v>
      </c>
      <c r="H182" t="s">
        <v>13</v>
      </c>
      <c r="I182" t="s">
        <v>14</v>
      </c>
    </row>
    <row r="183" spans="1:9" ht="114.75">
      <c r="A183" t="s">
        <v>522</v>
      </c>
      <c r="B183" t="s">
        <v>146</v>
      </c>
      <c r="C183" s="3" t="s">
        <v>523</v>
      </c>
      <c r="D183" t="s">
        <v>23</v>
      </c>
      <c r="G183" t="s">
        <v>13</v>
      </c>
      <c r="H183" t="s">
        <v>14</v>
      </c>
      <c r="I183" t="s">
        <v>13</v>
      </c>
    </row>
    <row r="184" spans="1:9" ht="63.75">
      <c r="A184" t="s">
        <v>290</v>
      </c>
      <c r="B184" t="s">
        <v>291</v>
      </c>
      <c r="C184" s="3" t="s">
        <v>292</v>
      </c>
      <c r="D184" t="s">
        <v>33</v>
      </c>
      <c r="G184" t="s">
        <v>13</v>
      </c>
      <c r="H184" t="s">
        <v>13</v>
      </c>
      <c r="I184" t="s">
        <v>14</v>
      </c>
    </row>
    <row r="185" spans="1:9" ht="102">
      <c r="A185" t="s">
        <v>293</v>
      </c>
      <c r="B185" t="s">
        <v>291</v>
      </c>
      <c r="C185" s="3" t="s">
        <v>40</v>
      </c>
      <c r="D185" t="s">
        <v>12</v>
      </c>
      <c r="E185">
        <v>20</v>
      </c>
      <c r="G185" t="s">
        <v>13</v>
      </c>
      <c r="H185" t="s">
        <v>13</v>
      </c>
      <c r="I185" t="s">
        <v>14</v>
      </c>
    </row>
    <row r="186" spans="1:9" ht="89.25">
      <c r="A186" t="s">
        <v>294</v>
      </c>
      <c r="B186" t="s">
        <v>291</v>
      </c>
      <c r="C186" s="3" t="s">
        <v>42</v>
      </c>
      <c r="D186" t="s">
        <v>17</v>
      </c>
      <c r="G186" t="s">
        <v>13</v>
      </c>
      <c r="H186" t="s">
        <v>13</v>
      </c>
      <c r="I186" t="s">
        <v>14</v>
      </c>
    </row>
    <row r="187" spans="1:9" ht="51">
      <c r="A187" t="s">
        <v>295</v>
      </c>
      <c r="B187" t="s">
        <v>291</v>
      </c>
      <c r="C187" s="3" t="s">
        <v>296</v>
      </c>
      <c r="D187" t="s">
        <v>116</v>
      </c>
      <c r="E187">
        <v>255</v>
      </c>
      <c r="G187" t="s">
        <v>13</v>
      </c>
      <c r="H187" t="s">
        <v>13</v>
      </c>
      <c r="I187" t="s">
        <v>13</v>
      </c>
    </row>
    <row r="188" spans="1:9" ht="51">
      <c r="A188" t="s">
        <v>297</v>
      </c>
      <c r="B188" t="s">
        <v>291</v>
      </c>
      <c r="C188" s="3" t="s">
        <v>298</v>
      </c>
      <c r="D188" t="s">
        <v>299</v>
      </c>
      <c r="E188">
        <v>40</v>
      </c>
      <c r="G188" t="s">
        <v>13</v>
      </c>
      <c r="H188" t="s">
        <v>13</v>
      </c>
      <c r="I188" t="s">
        <v>13</v>
      </c>
    </row>
    <row r="189" spans="1:9" ht="38.25">
      <c r="A189" t="s">
        <v>300</v>
      </c>
      <c r="B189" t="s">
        <v>291</v>
      </c>
      <c r="C189" s="3" t="s">
        <v>301</v>
      </c>
      <c r="D189" t="s">
        <v>95</v>
      </c>
      <c r="G189" t="s">
        <v>13</v>
      </c>
      <c r="H189" t="s">
        <v>13</v>
      </c>
      <c r="I189" t="s">
        <v>14</v>
      </c>
    </row>
    <row r="190" spans="1:9" ht="51">
      <c r="A190" t="s">
        <v>302</v>
      </c>
      <c r="B190" t="s">
        <v>291</v>
      </c>
      <c r="C190" s="3" t="s">
        <v>303</v>
      </c>
      <c r="D190" t="s">
        <v>33</v>
      </c>
      <c r="G190" t="s">
        <v>13</v>
      </c>
      <c r="H190" t="s">
        <v>13</v>
      </c>
      <c r="I190" t="s">
        <v>13</v>
      </c>
    </row>
    <row r="191" spans="1:9" ht="51">
      <c r="A191" t="s">
        <v>304</v>
      </c>
      <c r="B191" t="s">
        <v>291</v>
      </c>
      <c r="C191" s="3" t="s">
        <v>47</v>
      </c>
      <c r="D191" t="s">
        <v>46</v>
      </c>
      <c r="G191" t="s">
        <v>14</v>
      </c>
      <c r="H191" t="s">
        <v>13</v>
      </c>
      <c r="I191" t="s">
        <v>14</v>
      </c>
    </row>
    <row r="192" spans="1:9" ht="51">
      <c r="A192" t="s">
        <v>326</v>
      </c>
      <c r="B192" t="s">
        <v>291</v>
      </c>
      <c r="C192" s="3" t="s">
        <v>54</v>
      </c>
      <c r="D192" t="s">
        <v>46</v>
      </c>
      <c r="G192" t="s">
        <v>13</v>
      </c>
      <c r="H192" t="s">
        <v>13</v>
      </c>
      <c r="I192" t="s">
        <v>14</v>
      </c>
    </row>
    <row r="193" spans="1:9" ht="51">
      <c r="A193" t="s">
        <v>145</v>
      </c>
      <c r="B193" t="s">
        <v>147</v>
      </c>
      <c r="C193" s="3" t="s">
        <v>47</v>
      </c>
      <c r="D193" t="s">
        <v>46</v>
      </c>
      <c r="G193" t="s">
        <v>13</v>
      </c>
      <c r="H193" t="s">
        <v>14</v>
      </c>
      <c r="I193" t="s">
        <v>13</v>
      </c>
    </row>
    <row r="194" spans="1:9" ht="76.5">
      <c r="A194" t="s">
        <v>327</v>
      </c>
      <c r="B194" t="s">
        <v>147</v>
      </c>
      <c r="C194" s="3" t="s">
        <v>328</v>
      </c>
      <c r="D194" t="s">
        <v>242</v>
      </c>
      <c r="E194" s="1">
        <v>20000</v>
      </c>
      <c r="G194" t="s">
        <v>13</v>
      </c>
      <c r="H194" t="s">
        <v>13</v>
      </c>
      <c r="I194" t="s">
        <v>13</v>
      </c>
    </row>
    <row r="195" spans="1:9" ht="63.75">
      <c r="A195" t="s">
        <v>329</v>
      </c>
      <c r="B195" t="s">
        <v>147</v>
      </c>
      <c r="C195" s="3" t="s">
        <v>330</v>
      </c>
      <c r="D195" t="s">
        <v>242</v>
      </c>
      <c r="E195" s="1">
        <v>20000</v>
      </c>
      <c r="G195" t="s">
        <v>13</v>
      </c>
      <c r="H195" t="s">
        <v>13</v>
      </c>
      <c r="I195" t="s">
        <v>13</v>
      </c>
    </row>
    <row r="196" spans="1:9" ht="76.5">
      <c r="A196" t="s">
        <v>331</v>
      </c>
      <c r="B196" t="s">
        <v>147</v>
      </c>
      <c r="C196" s="3" t="s">
        <v>332</v>
      </c>
      <c r="D196" t="s">
        <v>12</v>
      </c>
      <c r="E196">
        <v>20</v>
      </c>
      <c r="G196" t="s">
        <v>13</v>
      </c>
      <c r="H196" t="s">
        <v>13</v>
      </c>
      <c r="I196" t="s">
        <v>14</v>
      </c>
    </row>
    <row r="197" spans="1:9" ht="63.75">
      <c r="A197" t="s">
        <v>333</v>
      </c>
      <c r="B197" t="s">
        <v>147</v>
      </c>
      <c r="C197" s="3" t="s">
        <v>334</v>
      </c>
      <c r="D197" t="s">
        <v>17</v>
      </c>
      <c r="G197" t="s">
        <v>13</v>
      </c>
      <c r="H197" t="s">
        <v>13</v>
      </c>
      <c r="I197" t="s">
        <v>14</v>
      </c>
    </row>
    <row r="198" spans="1:9" ht="63.75">
      <c r="A198" t="s">
        <v>335</v>
      </c>
      <c r="B198" t="s">
        <v>147</v>
      </c>
      <c r="C198" s="3" t="s">
        <v>336</v>
      </c>
      <c r="D198" t="s">
        <v>23</v>
      </c>
      <c r="G198" t="s">
        <v>14</v>
      </c>
      <c r="H198" t="s">
        <v>13</v>
      </c>
      <c r="I198" t="s">
        <v>14</v>
      </c>
    </row>
    <row r="199" spans="1:9" ht="76.5">
      <c r="A199" t="s">
        <v>337</v>
      </c>
      <c r="B199" t="s">
        <v>147</v>
      </c>
      <c r="C199" s="3" t="s">
        <v>338</v>
      </c>
      <c r="D199" t="s">
        <v>23</v>
      </c>
      <c r="G199" t="s">
        <v>13</v>
      </c>
      <c r="H199" t="s">
        <v>13</v>
      </c>
      <c r="I199" t="s">
        <v>14</v>
      </c>
    </row>
    <row r="200" spans="1:9" ht="51">
      <c r="A200" t="s">
        <v>401</v>
      </c>
      <c r="B200" t="s">
        <v>147</v>
      </c>
      <c r="C200" s="3" t="s">
        <v>402</v>
      </c>
      <c r="D200" t="s">
        <v>46</v>
      </c>
      <c r="G200" t="s">
        <v>13</v>
      </c>
      <c r="H200" t="s">
        <v>14</v>
      </c>
      <c r="I200" t="s">
        <v>13</v>
      </c>
    </row>
    <row r="201" spans="1:9" ht="51">
      <c r="A201" t="s">
        <v>403</v>
      </c>
      <c r="B201" t="s">
        <v>147</v>
      </c>
      <c r="C201" s="3" t="s">
        <v>404</v>
      </c>
      <c r="D201" t="s">
        <v>46</v>
      </c>
      <c r="G201" t="s">
        <v>13</v>
      </c>
      <c r="H201" t="s">
        <v>14</v>
      </c>
      <c r="I201" t="s">
        <v>13</v>
      </c>
    </row>
    <row r="202" spans="1:9" ht="76.5">
      <c r="A202" t="s">
        <v>407</v>
      </c>
      <c r="B202" t="s">
        <v>147</v>
      </c>
      <c r="C202" s="3" t="s">
        <v>408</v>
      </c>
      <c r="D202" t="s">
        <v>46</v>
      </c>
      <c r="G202" t="s">
        <v>13</v>
      </c>
      <c r="H202" t="s">
        <v>14</v>
      </c>
      <c r="I202" t="s">
        <v>13</v>
      </c>
    </row>
    <row r="203" spans="1:9" ht="63.75">
      <c r="A203" t="s">
        <v>409</v>
      </c>
      <c r="B203" t="s">
        <v>147</v>
      </c>
      <c r="C203" s="3" t="s">
        <v>410</v>
      </c>
      <c r="D203" t="s">
        <v>46</v>
      </c>
      <c r="G203" t="s">
        <v>13</v>
      </c>
      <c r="H203" t="s">
        <v>14</v>
      </c>
      <c r="I203" t="s">
        <v>13</v>
      </c>
    </row>
    <row r="204" spans="1:9" ht="114.75">
      <c r="A204" t="s">
        <v>522</v>
      </c>
      <c r="B204" t="s">
        <v>147</v>
      </c>
      <c r="C204" s="3" t="s">
        <v>523</v>
      </c>
      <c r="D204" t="s">
        <v>23</v>
      </c>
      <c r="G204" t="s">
        <v>13</v>
      </c>
      <c r="H204" t="s">
        <v>14</v>
      </c>
      <c r="I204" t="s">
        <v>14</v>
      </c>
    </row>
    <row r="205" spans="1:9" ht="76.5">
      <c r="A205" t="s">
        <v>339</v>
      </c>
      <c r="B205" t="s">
        <v>340</v>
      </c>
      <c r="C205" s="3" t="s">
        <v>341</v>
      </c>
      <c r="D205" t="s">
        <v>12</v>
      </c>
      <c r="E205">
        <v>20</v>
      </c>
      <c r="G205" t="s">
        <v>14</v>
      </c>
      <c r="H205" t="s">
        <v>13</v>
      </c>
      <c r="I205" t="s">
        <v>14</v>
      </c>
    </row>
    <row r="206" spans="1:9" ht="89.25">
      <c r="A206" t="s">
        <v>342</v>
      </c>
      <c r="B206" t="s">
        <v>340</v>
      </c>
      <c r="C206" s="3" t="s">
        <v>343</v>
      </c>
      <c r="D206" t="s">
        <v>17</v>
      </c>
      <c r="G206" t="s">
        <v>13</v>
      </c>
      <c r="H206" t="s">
        <v>13</v>
      </c>
      <c r="I206" t="s">
        <v>13</v>
      </c>
    </row>
    <row r="207" spans="1:9" ht="76.5">
      <c r="A207" t="s">
        <v>344</v>
      </c>
      <c r="B207" t="s">
        <v>340</v>
      </c>
      <c r="C207" s="3" t="s">
        <v>345</v>
      </c>
      <c r="D207" t="s">
        <v>62</v>
      </c>
      <c r="E207">
        <v>100</v>
      </c>
      <c r="G207" t="s">
        <v>13</v>
      </c>
      <c r="H207" t="s">
        <v>13</v>
      </c>
      <c r="I207" t="s">
        <v>13</v>
      </c>
    </row>
    <row r="208" spans="1:9" ht="63.75">
      <c r="A208" t="s">
        <v>304</v>
      </c>
      <c r="B208" t="s">
        <v>309</v>
      </c>
      <c r="C208" s="3" t="s">
        <v>310</v>
      </c>
      <c r="D208" t="s">
        <v>46</v>
      </c>
      <c r="G208" t="s">
        <v>13</v>
      </c>
      <c r="H208" t="s">
        <v>14</v>
      </c>
      <c r="I208" t="s">
        <v>14</v>
      </c>
    </row>
    <row r="209" spans="1:9" ht="102">
      <c r="A209" t="s">
        <v>346</v>
      </c>
      <c r="B209" t="s">
        <v>309</v>
      </c>
      <c r="C209" s="3" t="s">
        <v>136</v>
      </c>
      <c r="D209" t="s">
        <v>12</v>
      </c>
      <c r="E209">
        <v>20</v>
      </c>
      <c r="G209" t="s">
        <v>13</v>
      </c>
      <c r="H209" t="s">
        <v>13</v>
      </c>
      <c r="I209" t="s">
        <v>14</v>
      </c>
    </row>
    <row r="210" spans="1:9" ht="89.25">
      <c r="A210" t="s">
        <v>347</v>
      </c>
      <c r="B210" t="s">
        <v>309</v>
      </c>
      <c r="C210" s="3" t="s">
        <v>42</v>
      </c>
      <c r="D210" t="s">
        <v>17</v>
      </c>
      <c r="G210" t="s">
        <v>13</v>
      </c>
      <c r="H210" t="s">
        <v>13</v>
      </c>
      <c r="I210" t="s">
        <v>14</v>
      </c>
    </row>
    <row r="211" spans="1:9" ht="51">
      <c r="A211" t="s">
        <v>348</v>
      </c>
      <c r="B211" t="s">
        <v>309</v>
      </c>
      <c r="C211" s="3" t="s">
        <v>349</v>
      </c>
      <c r="D211" t="s">
        <v>116</v>
      </c>
      <c r="E211">
        <v>255</v>
      </c>
      <c r="G211" t="s">
        <v>13</v>
      </c>
      <c r="H211" t="s">
        <v>13</v>
      </c>
      <c r="I211" t="s">
        <v>14</v>
      </c>
    </row>
    <row r="212" spans="1:9" ht="63.75">
      <c r="A212" t="s">
        <v>350</v>
      </c>
      <c r="B212" t="s">
        <v>309</v>
      </c>
      <c r="C212" s="3" t="s">
        <v>351</v>
      </c>
      <c r="D212" t="s">
        <v>62</v>
      </c>
      <c r="E212">
        <v>100</v>
      </c>
      <c r="G212" t="s">
        <v>13</v>
      </c>
      <c r="H212" t="s">
        <v>13</v>
      </c>
      <c r="I212" t="s">
        <v>14</v>
      </c>
    </row>
    <row r="213" spans="1:9" ht="51">
      <c r="A213" t="s">
        <v>352</v>
      </c>
      <c r="B213" t="s">
        <v>309</v>
      </c>
      <c r="C213" s="3" t="s">
        <v>47</v>
      </c>
      <c r="D213" t="s">
        <v>46</v>
      </c>
      <c r="G213" t="s">
        <v>14</v>
      </c>
      <c r="H213" t="s">
        <v>13</v>
      </c>
      <c r="I213" t="s">
        <v>14</v>
      </c>
    </row>
    <row r="214" spans="1:9" ht="51">
      <c r="A214" t="s">
        <v>354</v>
      </c>
      <c r="B214" t="s">
        <v>309</v>
      </c>
      <c r="C214" s="3" t="s">
        <v>355</v>
      </c>
      <c r="D214" t="s">
        <v>299</v>
      </c>
      <c r="E214">
        <v>40</v>
      </c>
      <c r="G214" t="s">
        <v>13</v>
      </c>
      <c r="H214" t="s">
        <v>13</v>
      </c>
      <c r="I214" t="s">
        <v>14</v>
      </c>
    </row>
    <row r="215" spans="1:9" ht="76.5">
      <c r="A215" t="s">
        <v>356</v>
      </c>
      <c r="B215" t="s">
        <v>309</v>
      </c>
      <c r="C215" s="3" t="s">
        <v>357</v>
      </c>
      <c r="D215" t="s">
        <v>33</v>
      </c>
      <c r="G215" t="s">
        <v>13</v>
      </c>
      <c r="H215" t="s">
        <v>13</v>
      </c>
      <c r="I215" t="s">
        <v>14</v>
      </c>
    </row>
    <row r="216" spans="1:9" ht="51">
      <c r="A216" t="s">
        <v>358</v>
      </c>
      <c r="B216" t="s">
        <v>309</v>
      </c>
      <c r="C216" s="3" t="s">
        <v>54</v>
      </c>
      <c r="D216" t="s">
        <v>46</v>
      </c>
      <c r="G216" t="s">
        <v>13</v>
      </c>
      <c r="H216" t="s">
        <v>13</v>
      </c>
      <c r="I216" t="s">
        <v>14</v>
      </c>
    </row>
    <row r="217" spans="1:9" ht="89.25">
      <c r="A217" t="s">
        <v>446</v>
      </c>
      <c r="B217" t="s">
        <v>309</v>
      </c>
      <c r="C217" s="3" t="s">
        <v>447</v>
      </c>
      <c r="D217" t="s">
        <v>46</v>
      </c>
      <c r="G217" t="s">
        <v>13</v>
      </c>
      <c r="H217" t="s">
        <v>14</v>
      </c>
      <c r="I217" t="s">
        <v>14</v>
      </c>
    </row>
    <row r="218" spans="1:9" ht="51">
      <c r="A218" t="s">
        <v>145</v>
      </c>
      <c r="B218" t="s">
        <v>148</v>
      </c>
      <c r="C218" s="3" t="s">
        <v>47</v>
      </c>
      <c r="D218" t="s">
        <v>46</v>
      </c>
      <c r="G218" t="s">
        <v>13</v>
      </c>
      <c r="H218" t="s">
        <v>14</v>
      </c>
      <c r="I218" t="s">
        <v>14</v>
      </c>
    </row>
    <row r="219" spans="1:9" ht="63.75">
      <c r="A219" t="s">
        <v>359</v>
      </c>
      <c r="B219" t="s">
        <v>148</v>
      </c>
      <c r="C219" s="3" t="s">
        <v>90</v>
      </c>
      <c r="D219" t="s">
        <v>17</v>
      </c>
      <c r="G219" t="s">
        <v>13</v>
      </c>
      <c r="H219" t="s">
        <v>13</v>
      </c>
      <c r="I219" t="s">
        <v>14</v>
      </c>
    </row>
    <row r="220" spans="1:9" ht="76.5">
      <c r="A220" t="s">
        <v>360</v>
      </c>
      <c r="B220" t="s">
        <v>148</v>
      </c>
      <c r="C220" s="3" t="s">
        <v>362</v>
      </c>
      <c r="D220" t="s">
        <v>23</v>
      </c>
      <c r="G220" t="s">
        <v>14</v>
      </c>
      <c r="H220" t="s">
        <v>13</v>
      </c>
      <c r="I220" t="s">
        <v>14</v>
      </c>
    </row>
    <row r="221" spans="1:9" ht="63.75">
      <c r="A221" t="s">
        <v>304</v>
      </c>
      <c r="B221" t="s">
        <v>316</v>
      </c>
      <c r="C221" s="3" t="s">
        <v>317</v>
      </c>
      <c r="D221" t="s">
        <v>46</v>
      </c>
      <c r="G221" t="s">
        <v>13</v>
      </c>
      <c r="H221" t="s">
        <v>14</v>
      </c>
      <c r="I221" t="s">
        <v>14</v>
      </c>
    </row>
    <row r="222" spans="1:9" ht="102">
      <c r="A222" t="s">
        <v>363</v>
      </c>
      <c r="B222" t="s">
        <v>316</v>
      </c>
      <c r="C222" s="3" t="s">
        <v>136</v>
      </c>
      <c r="D222" t="s">
        <v>12</v>
      </c>
      <c r="E222">
        <v>20</v>
      </c>
      <c r="G222" t="s">
        <v>13</v>
      </c>
      <c r="H222" t="s">
        <v>13</v>
      </c>
      <c r="I222" t="s">
        <v>14</v>
      </c>
    </row>
    <row r="223" spans="1:9" ht="89.25">
      <c r="A223" t="s">
        <v>364</v>
      </c>
      <c r="B223" t="s">
        <v>316</v>
      </c>
      <c r="C223" s="3" t="s">
        <v>42</v>
      </c>
      <c r="D223" t="s">
        <v>17</v>
      </c>
      <c r="G223" t="s">
        <v>13</v>
      </c>
      <c r="H223" t="s">
        <v>13</v>
      </c>
      <c r="I223" t="s">
        <v>14</v>
      </c>
    </row>
    <row r="224" spans="1:9" ht="51">
      <c r="A224" t="s">
        <v>365</v>
      </c>
      <c r="B224" t="s">
        <v>316</v>
      </c>
      <c r="C224" s="3" t="s">
        <v>47</v>
      </c>
      <c r="D224" t="s">
        <v>46</v>
      </c>
      <c r="G224" t="s">
        <v>14</v>
      </c>
      <c r="H224" t="s">
        <v>13</v>
      </c>
      <c r="I224" t="s">
        <v>14</v>
      </c>
    </row>
    <row r="225" spans="1:9" ht="51">
      <c r="A225" t="s">
        <v>366</v>
      </c>
      <c r="B225" t="s">
        <v>316</v>
      </c>
      <c r="C225" s="3" t="s">
        <v>54</v>
      </c>
      <c r="D225" t="s">
        <v>46</v>
      </c>
      <c r="G225" t="s">
        <v>13</v>
      </c>
      <c r="H225" t="s">
        <v>13</v>
      </c>
      <c r="I225" t="s">
        <v>14</v>
      </c>
    </row>
    <row r="226" spans="1:9" ht="51">
      <c r="A226" t="s">
        <v>367</v>
      </c>
      <c r="B226" t="s">
        <v>316</v>
      </c>
      <c r="C226" s="3" t="s">
        <v>368</v>
      </c>
      <c r="D226" t="s">
        <v>52</v>
      </c>
      <c r="E226">
        <v>5</v>
      </c>
      <c r="F226">
        <v>2</v>
      </c>
      <c r="G226" t="s">
        <v>13</v>
      </c>
      <c r="H226" t="s">
        <v>13</v>
      </c>
      <c r="I226" t="s">
        <v>14</v>
      </c>
    </row>
    <row r="227" spans="1:9" ht="51">
      <c r="A227" t="s">
        <v>369</v>
      </c>
      <c r="B227" t="s">
        <v>316</v>
      </c>
      <c r="C227" s="3" t="s">
        <v>370</v>
      </c>
      <c r="D227" t="s">
        <v>52</v>
      </c>
      <c r="E227">
        <v>5</v>
      </c>
      <c r="F227">
        <v>2</v>
      </c>
      <c r="G227" t="s">
        <v>13</v>
      </c>
      <c r="H227" t="s">
        <v>13</v>
      </c>
      <c r="I227" t="s">
        <v>14</v>
      </c>
    </row>
    <row r="228" spans="1:9" ht="51">
      <c r="A228" t="s">
        <v>304</v>
      </c>
      <c r="B228" t="s">
        <v>322</v>
      </c>
      <c r="C228" s="3" t="s">
        <v>47</v>
      </c>
      <c r="D228" t="s">
        <v>46</v>
      </c>
      <c r="G228" t="s">
        <v>13</v>
      </c>
      <c r="H228" t="s">
        <v>14</v>
      </c>
      <c r="I228" t="s">
        <v>14</v>
      </c>
    </row>
    <row r="229" spans="1:9" ht="63.75">
      <c r="A229" t="s">
        <v>371</v>
      </c>
      <c r="B229" t="s">
        <v>322</v>
      </c>
      <c r="C229" s="3" t="s">
        <v>372</v>
      </c>
      <c r="D229" t="s">
        <v>12</v>
      </c>
      <c r="E229">
        <v>20</v>
      </c>
      <c r="G229" t="s">
        <v>13</v>
      </c>
      <c r="H229" t="s">
        <v>13</v>
      </c>
      <c r="I229" t="s">
        <v>14</v>
      </c>
    </row>
    <row r="230" spans="1:9" ht="63.75">
      <c r="A230" t="s">
        <v>373</v>
      </c>
      <c r="B230" t="s">
        <v>322</v>
      </c>
      <c r="C230" s="3" t="s">
        <v>374</v>
      </c>
      <c r="D230" t="s">
        <v>17</v>
      </c>
      <c r="G230" t="s">
        <v>13</v>
      </c>
      <c r="H230" t="s">
        <v>13</v>
      </c>
      <c r="I230" t="s">
        <v>14</v>
      </c>
    </row>
    <row r="231" spans="1:9" ht="51">
      <c r="A231" t="s">
        <v>375</v>
      </c>
      <c r="B231" t="s">
        <v>322</v>
      </c>
      <c r="C231" s="3" t="s">
        <v>376</v>
      </c>
      <c r="D231" t="s">
        <v>132</v>
      </c>
      <c r="E231">
        <v>30</v>
      </c>
      <c r="G231" t="s">
        <v>13</v>
      </c>
      <c r="H231" t="s">
        <v>13</v>
      </c>
      <c r="I231" t="s">
        <v>13</v>
      </c>
    </row>
    <row r="232" spans="1:9" ht="51">
      <c r="A232" t="s">
        <v>377</v>
      </c>
      <c r="B232" t="s">
        <v>322</v>
      </c>
      <c r="C232" s="3" t="s">
        <v>378</v>
      </c>
      <c r="D232" t="s">
        <v>81</v>
      </c>
      <c r="E232">
        <v>10</v>
      </c>
      <c r="G232" t="s">
        <v>13</v>
      </c>
      <c r="H232" t="s">
        <v>13</v>
      </c>
      <c r="I232" t="s">
        <v>13</v>
      </c>
    </row>
    <row r="233" spans="1:9" ht="76.5">
      <c r="A233" t="s">
        <v>379</v>
      </c>
      <c r="B233" t="s">
        <v>322</v>
      </c>
      <c r="C233" s="3" t="s">
        <v>341</v>
      </c>
      <c r="D233" t="s">
        <v>46</v>
      </c>
      <c r="G233" t="s">
        <v>14</v>
      </c>
      <c r="H233" t="s">
        <v>13</v>
      </c>
      <c r="I233" t="s">
        <v>14</v>
      </c>
    </row>
    <row r="234" spans="1:9" ht="63.75">
      <c r="A234" t="s">
        <v>380</v>
      </c>
      <c r="B234" t="s">
        <v>322</v>
      </c>
      <c r="C234" s="3" t="s">
        <v>381</v>
      </c>
      <c r="D234" t="s">
        <v>46</v>
      </c>
      <c r="G234" t="s">
        <v>13</v>
      </c>
      <c r="H234" t="s">
        <v>13</v>
      </c>
      <c r="I234" t="s">
        <v>14</v>
      </c>
    </row>
    <row r="235" spans="1:9" ht="63.75">
      <c r="A235" t="s">
        <v>304</v>
      </c>
      <c r="B235" t="s">
        <v>318</v>
      </c>
      <c r="C235" s="3" t="s">
        <v>319</v>
      </c>
      <c r="D235" t="s">
        <v>46</v>
      </c>
      <c r="G235" t="s">
        <v>13</v>
      </c>
      <c r="H235" t="s">
        <v>14</v>
      </c>
      <c r="I235" t="s">
        <v>14</v>
      </c>
    </row>
    <row r="236" spans="1:9" ht="76.5">
      <c r="A236" t="s">
        <v>352</v>
      </c>
      <c r="B236" t="s">
        <v>318</v>
      </c>
      <c r="C236" s="3" t="s">
        <v>353</v>
      </c>
      <c r="D236" t="s">
        <v>46</v>
      </c>
      <c r="G236" t="s">
        <v>13</v>
      </c>
      <c r="H236" t="s">
        <v>14</v>
      </c>
      <c r="I236" t="s">
        <v>14</v>
      </c>
    </row>
    <row r="237" spans="1:9" ht="102">
      <c r="A237" t="s">
        <v>382</v>
      </c>
      <c r="B237" t="s">
        <v>318</v>
      </c>
      <c r="C237" s="3" t="s">
        <v>136</v>
      </c>
      <c r="D237" t="s">
        <v>12</v>
      </c>
      <c r="E237">
        <v>20</v>
      </c>
      <c r="G237" t="s">
        <v>13</v>
      </c>
      <c r="H237" t="s">
        <v>13</v>
      </c>
      <c r="I237" t="s">
        <v>14</v>
      </c>
    </row>
    <row r="238" spans="1:9" ht="89.25">
      <c r="A238" t="s">
        <v>383</v>
      </c>
      <c r="B238" t="s">
        <v>318</v>
      </c>
      <c r="C238" s="3" t="s">
        <v>42</v>
      </c>
      <c r="D238" t="s">
        <v>17</v>
      </c>
      <c r="G238" t="s">
        <v>13</v>
      </c>
      <c r="H238" t="s">
        <v>13</v>
      </c>
      <c r="I238" t="s">
        <v>14</v>
      </c>
    </row>
    <row r="239" spans="1:9" ht="63.75">
      <c r="A239" t="s">
        <v>384</v>
      </c>
      <c r="B239" t="s">
        <v>318</v>
      </c>
      <c r="C239" s="3" t="s">
        <v>351</v>
      </c>
      <c r="D239" t="s">
        <v>62</v>
      </c>
      <c r="E239">
        <v>100</v>
      </c>
      <c r="G239" t="s">
        <v>13</v>
      </c>
      <c r="H239" t="s">
        <v>13</v>
      </c>
      <c r="I239" t="s">
        <v>14</v>
      </c>
    </row>
    <row r="240" spans="1:9" ht="51">
      <c r="A240" t="s">
        <v>385</v>
      </c>
      <c r="B240" t="s">
        <v>318</v>
      </c>
      <c r="C240" s="3" t="s">
        <v>47</v>
      </c>
      <c r="D240" t="s">
        <v>46</v>
      </c>
      <c r="G240" t="s">
        <v>14</v>
      </c>
      <c r="H240" t="s">
        <v>13</v>
      </c>
      <c r="I240" t="s">
        <v>14</v>
      </c>
    </row>
    <row r="241" spans="1:9" ht="51">
      <c r="A241" t="s">
        <v>386</v>
      </c>
      <c r="B241" t="s">
        <v>318</v>
      </c>
      <c r="C241" s="3" t="s">
        <v>355</v>
      </c>
      <c r="D241" t="s">
        <v>62</v>
      </c>
      <c r="E241">
        <v>100</v>
      </c>
      <c r="G241" t="s">
        <v>13</v>
      </c>
      <c r="H241" t="s">
        <v>13</v>
      </c>
      <c r="I241" t="s">
        <v>14</v>
      </c>
    </row>
    <row r="242" spans="1:9" ht="51">
      <c r="A242" t="s">
        <v>387</v>
      </c>
      <c r="B242" t="s">
        <v>318</v>
      </c>
      <c r="C242" s="3" t="s">
        <v>54</v>
      </c>
      <c r="D242" t="s">
        <v>46</v>
      </c>
      <c r="G242" t="s">
        <v>13</v>
      </c>
      <c r="H242" t="s">
        <v>13</v>
      </c>
      <c r="I242" t="s">
        <v>14</v>
      </c>
    </row>
    <row r="243" spans="1:9" ht="63.75">
      <c r="A243" t="s">
        <v>304</v>
      </c>
      <c r="B243" t="s">
        <v>311</v>
      </c>
      <c r="C243" s="3" t="s">
        <v>312</v>
      </c>
      <c r="D243" t="s">
        <v>46</v>
      </c>
      <c r="G243" t="s">
        <v>13</v>
      </c>
      <c r="H243" t="s">
        <v>14</v>
      </c>
      <c r="I243" t="s">
        <v>14</v>
      </c>
    </row>
    <row r="244" spans="1:9" ht="51">
      <c r="A244" t="s">
        <v>388</v>
      </c>
      <c r="B244" t="s">
        <v>311</v>
      </c>
      <c r="C244" s="3" t="s">
        <v>389</v>
      </c>
      <c r="D244" t="s">
        <v>33</v>
      </c>
      <c r="G244" t="s">
        <v>13</v>
      </c>
      <c r="H244" t="s">
        <v>13</v>
      </c>
      <c r="I244" t="s">
        <v>14</v>
      </c>
    </row>
    <row r="245" spans="1:9" ht="102">
      <c r="A245" t="s">
        <v>390</v>
      </c>
      <c r="B245" t="s">
        <v>311</v>
      </c>
      <c r="C245" s="3" t="s">
        <v>136</v>
      </c>
      <c r="D245" t="s">
        <v>12</v>
      </c>
      <c r="E245">
        <v>20</v>
      </c>
      <c r="G245" t="s">
        <v>13</v>
      </c>
      <c r="H245" t="s">
        <v>13</v>
      </c>
      <c r="I245" t="s">
        <v>14</v>
      </c>
    </row>
    <row r="246" spans="1:9" ht="63.75">
      <c r="A246" t="s">
        <v>391</v>
      </c>
      <c r="B246" t="s">
        <v>311</v>
      </c>
      <c r="C246" s="3" t="s">
        <v>392</v>
      </c>
      <c r="D246" t="s">
        <v>33</v>
      </c>
      <c r="G246" t="s">
        <v>13</v>
      </c>
      <c r="H246" t="s">
        <v>13</v>
      </c>
      <c r="I246" t="s">
        <v>14</v>
      </c>
    </row>
    <row r="247" spans="1:9" ht="89.25">
      <c r="A247" t="s">
        <v>393</v>
      </c>
      <c r="B247" t="s">
        <v>311</v>
      </c>
      <c r="C247" s="3" t="s">
        <v>42</v>
      </c>
      <c r="D247" t="s">
        <v>17</v>
      </c>
      <c r="G247" t="s">
        <v>13</v>
      </c>
      <c r="H247" t="s">
        <v>13</v>
      </c>
      <c r="I247" t="s">
        <v>14</v>
      </c>
    </row>
    <row r="248" spans="1:9" ht="76.5">
      <c r="A248" t="s">
        <v>394</v>
      </c>
      <c r="B248" t="s">
        <v>311</v>
      </c>
      <c r="C248" s="3" t="s">
        <v>395</v>
      </c>
      <c r="D248" t="s">
        <v>12</v>
      </c>
      <c r="E248">
        <v>20</v>
      </c>
      <c r="G248" t="s">
        <v>13</v>
      </c>
      <c r="H248" t="s">
        <v>13</v>
      </c>
      <c r="I248" t="s">
        <v>14</v>
      </c>
    </row>
    <row r="249" spans="1:9" ht="63.75">
      <c r="A249" t="s">
        <v>396</v>
      </c>
      <c r="B249" t="s">
        <v>311</v>
      </c>
      <c r="C249" s="3" t="s">
        <v>397</v>
      </c>
      <c r="D249" t="s">
        <v>12</v>
      </c>
      <c r="E249">
        <v>20</v>
      </c>
      <c r="G249" t="s">
        <v>13</v>
      </c>
      <c r="H249" t="s">
        <v>13</v>
      </c>
      <c r="I249" t="s">
        <v>14</v>
      </c>
    </row>
    <row r="250" spans="1:9" ht="51">
      <c r="A250" t="s">
        <v>398</v>
      </c>
      <c r="B250" t="s">
        <v>311</v>
      </c>
      <c r="C250" s="3" t="s">
        <v>399</v>
      </c>
      <c r="D250" t="s">
        <v>33</v>
      </c>
      <c r="G250" t="s">
        <v>13</v>
      </c>
      <c r="H250" t="s">
        <v>13</v>
      </c>
      <c r="I250" t="s">
        <v>13</v>
      </c>
    </row>
    <row r="251" spans="1:9" ht="51">
      <c r="A251" t="s">
        <v>400</v>
      </c>
      <c r="B251" t="s">
        <v>311</v>
      </c>
      <c r="C251" s="3" t="s">
        <v>47</v>
      </c>
      <c r="D251" t="s">
        <v>46</v>
      </c>
      <c r="G251" t="s">
        <v>14</v>
      </c>
      <c r="H251" t="s">
        <v>13</v>
      </c>
      <c r="I251" t="s">
        <v>14</v>
      </c>
    </row>
    <row r="252" spans="1:9" ht="51">
      <c r="A252" t="s">
        <v>413</v>
      </c>
      <c r="B252" t="s">
        <v>311</v>
      </c>
      <c r="C252" s="3" t="s">
        <v>54</v>
      </c>
      <c r="D252" t="s">
        <v>46</v>
      </c>
      <c r="G252" t="s">
        <v>13</v>
      </c>
      <c r="H252" t="s">
        <v>13</v>
      </c>
      <c r="I252" t="s">
        <v>14</v>
      </c>
    </row>
    <row r="253" spans="1:9" ht="51">
      <c r="A253" t="s">
        <v>414</v>
      </c>
      <c r="B253" t="s">
        <v>311</v>
      </c>
      <c r="C253" s="3" t="s">
        <v>415</v>
      </c>
      <c r="D253" t="s">
        <v>52</v>
      </c>
      <c r="E253">
        <v>5</v>
      </c>
      <c r="F253">
        <v>2</v>
      </c>
      <c r="G253" t="s">
        <v>13</v>
      </c>
      <c r="H253" t="s">
        <v>13</v>
      </c>
      <c r="I253" t="s">
        <v>13</v>
      </c>
    </row>
    <row r="254" spans="1:9" ht="51">
      <c r="A254" t="s">
        <v>416</v>
      </c>
      <c r="B254" t="s">
        <v>311</v>
      </c>
      <c r="C254" s="3" t="s">
        <v>417</v>
      </c>
      <c r="D254" t="s">
        <v>52</v>
      </c>
      <c r="E254">
        <v>5</v>
      </c>
      <c r="F254">
        <v>2</v>
      </c>
      <c r="G254" t="s">
        <v>13</v>
      </c>
      <c r="H254" t="s">
        <v>13</v>
      </c>
      <c r="I254" t="s">
        <v>13</v>
      </c>
    </row>
    <row r="255" spans="1:9" ht="63.75">
      <c r="A255" t="s">
        <v>304</v>
      </c>
      <c r="B255" t="s">
        <v>307</v>
      </c>
      <c r="C255" s="3" t="s">
        <v>308</v>
      </c>
      <c r="D255" t="s">
        <v>46</v>
      </c>
      <c r="G255" t="s">
        <v>13</v>
      </c>
      <c r="H255" t="s">
        <v>14</v>
      </c>
      <c r="I255" t="s">
        <v>14</v>
      </c>
    </row>
    <row r="256" spans="1:9" ht="102">
      <c r="A256" t="s">
        <v>418</v>
      </c>
      <c r="B256" t="s">
        <v>307</v>
      </c>
      <c r="C256" s="3" t="s">
        <v>40</v>
      </c>
      <c r="D256" t="s">
        <v>12</v>
      </c>
      <c r="E256">
        <v>20</v>
      </c>
      <c r="G256" t="s">
        <v>13</v>
      </c>
      <c r="H256" t="s">
        <v>13</v>
      </c>
      <c r="I256" t="s">
        <v>14</v>
      </c>
    </row>
    <row r="257" spans="1:9" ht="89.25">
      <c r="A257" t="s">
        <v>419</v>
      </c>
      <c r="B257" t="s">
        <v>307</v>
      </c>
      <c r="C257" s="3" t="s">
        <v>42</v>
      </c>
      <c r="D257" t="s">
        <v>17</v>
      </c>
      <c r="G257" t="s">
        <v>13</v>
      </c>
      <c r="H257" t="s">
        <v>13</v>
      </c>
      <c r="I257" t="s">
        <v>14</v>
      </c>
    </row>
    <row r="258" spans="1:9" ht="51">
      <c r="A258" t="s">
        <v>420</v>
      </c>
      <c r="B258" t="s">
        <v>307</v>
      </c>
      <c r="C258" s="3" t="s">
        <v>421</v>
      </c>
      <c r="D258" t="s">
        <v>20</v>
      </c>
      <c r="E258">
        <v>200</v>
      </c>
      <c r="G258" t="s">
        <v>13</v>
      </c>
      <c r="H258" t="s">
        <v>13</v>
      </c>
      <c r="I258" t="s">
        <v>14</v>
      </c>
    </row>
    <row r="259" spans="1:9" ht="51">
      <c r="A259" t="s">
        <v>422</v>
      </c>
      <c r="B259" t="s">
        <v>307</v>
      </c>
      <c r="C259" s="3" t="s">
        <v>47</v>
      </c>
      <c r="D259" t="s">
        <v>46</v>
      </c>
      <c r="G259" t="s">
        <v>14</v>
      </c>
      <c r="H259" t="s">
        <v>13</v>
      </c>
      <c r="I259" t="s">
        <v>14</v>
      </c>
    </row>
    <row r="260" spans="1:9" ht="51">
      <c r="A260" t="s">
        <v>423</v>
      </c>
      <c r="B260" t="s">
        <v>307</v>
      </c>
      <c r="C260" s="3" t="s">
        <v>424</v>
      </c>
      <c r="D260" t="s">
        <v>299</v>
      </c>
      <c r="E260">
        <v>40</v>
      </c>
      <c r="G260" t="s">
        <v>13</v>
      </c>
      <c r="H260" t="s">
        <v>13</v>
      </c>
      <c r="I260" t="s">
        <v>14</v>
      </c>
    </row>
    <row r="261" spans="1:9" ht="51">
      <c r="A261" t="s">
        <v>425</v>
      </c>
      <c r="B261" t="s">
        <v>307</v>
      </c>
      <c r="C261" s="3" t="s">
        <v>54</v>
      </c>
      <c r="D261" t="s">
        <v>46</v>
      </c>
      <c r="G261" t="s">
        <v>13</v>
      </c>
      <c r="H261" t="s">
        <v>13</v>
      </c>
      <c r="I261" t="s">
        <v>14</v>
      </c>
    </row>
    <row r="262" spans="1:9" ht="63.75">
      <c r="A262" t="s">
        <v>304</v>
      </c>
      <c r="B262" t="s">
        <v>305</v>
      </c>
      <c r="C262" s="3" t="s">
        <v>306</v>
      </c>
      <c r="D262" t="s">
        <v>46</v>
      </c>
      <c r="G262" t="s">
        <v>13</v>
      </c>
      <c r="H262" t="s">
        <v>14</v>
      </c>
      <c r="I262" t="s">
        <v>14</v>
      </c>
    </row>
    <row r="263" spans="1:9" ht="102">
      <c r="A263" t="s">
        <v>426</v>
      </c>
      <c r="B263" t="s">
        <v>305</v>
      </c>
      <c r="C263" s="3" t="s">
        <v>136</v>
      </c>
      <c r="D263" t="s">
        <v>12</v>
      </c>
      <c r="E263">
        <v>20</v>
      </c>
      <c r="G263" t="s">
        <v>13</v>
      </c>
      <c r="H263" t="s">
        <v>13</v>
      </c>
      <c r="I263" t="s">
        <v>14</v>
      </c>
    </row>
    <row r="264" spans="1:9" ht="89.25">
      <c r="A264" t="s">
        <v>427</v>
      </c>
      <c r="B264" t="s">
        <v>305</v>
      </c>
      <c r="C264" s="3" t="s">
        <v>42</v>
      </c>
      <c r="D264" t="s">
        <v>17</v>
      </c>
      <c r="G264" t="s">
        <v>13</v>
      </c>
      <c r="H264" t="s">
        <v>13</v>
      </c>
      <c r="I264" t="s">
        <v>14</v>
      </c>
    </row>
    <row r="265" spans="1:9" ht="51">
      <c r="A265" t="s">
        <v>428</v>
      </c>
      <c r="B265" t="s">
        <v>305</v>
      </c>
      <c r="C265" s="3" t="s">
        <v>429</v>
      </c>
      <c r="D265" t="s">
        <v>299</v>
      </c>
      <c r="E265">
        <v>40</v>
      </c>
      <c r="G265" t="s">
        <v>13</v>
      </c>
      <c r="H265" t="s">
        <v>13</v>
      </c>
      <c r="I265" t="s">
        <v>13</v>
      </c>
    </row>
    <row r="266" spans="1:9" ht="51">
      <c r="A266" t="s">
        <v>430</v>
      </c>
      <c r="B266" t="s">
        <v>305</v>
      </c>
      <c r="C266" s="3" t="s">
        <v>47</v>
      </c>
      <c r="D266" t="s">
        <v>46</v>
      </c>
      <c r="G266" t="s">
        <v>14</v>
      </c>
      <c r="H266" t="s">
        <v>13</v>
      </c>
      <c r="I266" t="s">
        <v>14</v>
      </c>
    </row>
    <row r="267" spans="1:9" ht="51">
      <c r="A267" t="s">
        <v>432</v>
      </c>
      <c r="B267" t="s">
        <v>305</v>
      </c>
      <c r="C267" s="3" t="s">
        <v>54</v>
      </c>
      <c r="D267" t="s">
        <v>46</v>
      </c>
      <c r="G267" t="s">
        <v>13</v>
      </c>
      <c r="H267" t="s">
        <v>13</v>
      </c>
      <c r="I267" t="s">
        <v>14</v>
      </c>
    </row>
    <row r="268" spans="1:9" ht="51">
      <c r="A268" t="s">
        <v>433</v>
      </c>
      <c r="B268" t="s">
        <v>305</v>
      </c>
      <c r="C268" s="3" t="s">
        <v>434</v>
      </c>
      <c r="D268" t="s">
        <v>33</v>
      </c>
      <c r="G268" t="s">
        <v>13</v>
      </c>
      <c r="H268" t="s">
        <v>13</v>
      </c>
      <c r="I268" t="s">
        <v>14</v>
      </c>
    </row>
    <row r="269" spans="1:9" ht="51">
      <c r="A269" t="s">
        <v>435</v>
      </c>
      <c r="B269" t="s">
        <v>305</v>
      </c>
      <c r="C269" s="3" t="s">
        <v>436</v>
      </c>
      <c r="D269" t="s">
        <v>437</v>
      </c>
      <c r="E269">
        <v>2</v>
      </c>
      <c r="G269" t="s">
        <v>13</v>
      </c>
      <c r="H269" t="s">
        <v>13</v>
      </c>
      <c r="I269" t="s">
        <v>14</v>
      </c>
    </row>
    <row r="270" spans="1:9" ht="63.75">
      <c r="A270" t="s">
        <v>304</v>
      </c>
      <c r="B270" t="s">
        <v>313</v>
      </c>
      <c r="C270" s="3" t="s">
        <v>314</v>
      </c>
      <c r="D270" t="s">
        <v>46</v>
      </c>
      <c r="G270" t="s">
        <v>13</v>
      </c>
      <c r="H270" t="s">
        <v>14</v>
      </c>
      <c r="I270" t="s">
        <v>14</v>
      </c>
    </row>
    <row r="271" spans="1:9" ht="102">
      <c r="A271" t="s">
        <v>438</v>
      </c>
      <c r="B271" t="s">
        <v>313</v>
      </c>
      <c r="C271" s="3" t="s">
        <v>136</v>
      </c>
      <c r="D271" t="s">
        <v>12</v>
      </c>
      <c r="E271">
        <v>20</v>
      </c>
      <c r="G271" t="s">
        <v>13</v>
      </c>
      <c r="H271" t="s">
        <v>13</v>
      </c>
      <c r="I271" t="s">
        <v>14</v>
      </c>
    </row>
    <row r="272" spans="1:9" ht="51">
      <c r="A272" t="s">
        <v>439</v>
      </c>
      <c r="B272" t="s">
        <v>313</v>
      </c>
      <c r="C272" s="3" t="s">
        <v>440</v>
      </c>
      <c r="D272" t="s">
        <v>33</v>
      </c>
      <c r="G272" t="s">
        <v>13</v>
      </c>
      <c r="H272" t="s">
        <v>13</v>
      </c>
      <c r="I272" t="s">
        <v>14</v>
      </c>
    </row>
    <row r="273" spans="1:9" ht="89.25">
      <c r="A273" t="s">
        <v>441</v>
      </c>
      <c r="B273" t="s">
        <v>313</v>
      </c>
      <c r="C273" s="3" t="s">
        <v>42</v>
      </c>
      <c r="D273" t="s">
        <v>17</v>
      </c>
      <c r="G273" t="s">
        <v>13</v>
      </c>
      <c r="H273" t="s">
        <v>13</v>
      </c>
      <c r="I273" t="s">
        <v>14</v>
      </c>
    </row>
    <row r="274" spans="1:9" ht="51">
      <c r="A274" t="s">
        <v>442</v>
      </c>
      <c r="B274" t="s">
        <v>313</v>
      </c>
      <c r="C274" s="3" t="s">
        <v>421</v>
      </c>
      <c r="D274" t="s">
        <v>116</v>
      </c>
      <c r="E274">
        <v>255</v>
      </c>
      <c r="G274" t="s">
        <v>13</v>
      </c>
      <c r="H274" t="s">
        <v>13</v>
      </c>
      <c r="I274" t="s">
        <v>14</v>
      </c>
    </row>
    <row r="275" spans="1:9" ht="63.75">
      <c r="A275" t="s">
        <v>443</v>
      </c>
      <c r="B275" t="s">
        <v>313</v>
      </c>
      <c r="C275" s="3" t="s">
        <v>351</v>
      </c>
      <c r="D275" t="s">
        <v>62</v>
      </c>
      <c r="E275">
        <v>100</v>
      </c>
      <c r="G275" t="s">
        <v>13</v>
      </c>
      <c r="H275" t="s">
        <v>13</v>
      </c>
      <c r="I275" t="s">
        <v>14</v>
      </c>
    </row>
    <row r="276" spans="1:9" ht="76.5">
      <c r="A276" t="s">
        <v>444</v>
      </c>
      <c r="B276" t="s">
        <v>313</v>
      </c>
      <c r="C276" s="3" t="s">
        <v>445</v>
      </c>
      <c r="D276" t="s">
        <v>33</v>
      </c>
      <c r="G276" t="s">
        <v>13</v>
      </c>
      <c r="H276" t="s">
        <v>13</v>
      </c>
      <c r="I276" t="s">
        <v>14</v>
      </c>
    </row>
    <row r="277" spans="1:9" ht="51">
      <c r="A277" t="s">
        <v>446</v>
      </c>
      <c r="B277" t="s">
        <v>313</v>
      </c>
      <c r="C277" s="3" t="s">
        <v>47</v>
      </c>
      <c r="D277" t="s">
        <v>46</v>
      </c>
      <c r="G277" t="s">
        <v>14</v>
      </c>
      <c r="H277" t="s">
        <v>13</v>
      </c>
      <c r="I277" t="s">
        <v>14</v>
      </c>
    </row>
    <row r="278" spans="1:9" ht="51">
      <c r="A278" t="s">
        <v>448</v>
      </c>
      <c r="B278" t="s">
        <v>313</v>
      </c>
      <c r="C278" s="3" t="s">
        <v>449</v>
      </c>
      <c r="D278" t="s">
        <v>46</v>
      </c>
      <c r="G278" t="s">
        <v>13</v>
      </c>
      <c r="H278" t="s">
        <v>13</v>
      </c>
      <c r="I278" t="s">
        <v>13</v>
      </c>
    </row>
    <row r="279" spans="1:9" ht="51">
      <c r="A279" t="s">
        <v>450</v>
      </c>
      <c r="B279" t="s">
        <v>313</v>
      </c>
      <c r="C279" s="3" t="s">
        <v>424</v>
      </c>
      <c r="D279" t="s">
        <v>299</v>
      </c>
      <c r="E279">
        <v>40</v>
      </c>
      <c r="G279" t="s">
        <v>13</v>
      </c>
      <c r="H279" t="s">
        <v>13</v>
      </c>
      <c r="I279" t="s">
        <v>14</v>
      </c>
    </row>
    <row r="280" spans="1:9" ht="76.5">
      <c r="A280" t="s">
        <v>451</v>
      </c>
      <c r="B280" t="s">
        <v>313</v>
      </c>
      <c r="C280" s="3" t="s">
        <v>452</v>
      </c>
      <c r="D280" t="s">
        <v>453</v>
      </c>
      <c r="E280">
        <v>3</v>
      </c>
      <c r="G280" t="s">
        <v>13</v>
      </c>
      <c r="H280" t="s">
        <v>13</v>
      </c>
      <c r="I280" t="s">
        <v>14</v>
      </c>
    </row>
    <row r="281" spans="1:9" ht="89.25">
      <c r="A281" t="s">
        <v>454</v>
      </c>
      <c r="B281" t="s">
        <v>313</v>
      </c>
      <c r="C281" s="3" t="s">
        <v>455</v>
      </c>
      <c r="D281" t="s">
        <v>33</v>
      </c>
      <c r="G281" t="s">
        <v>13</v>
      </c>
      <c r="H281" t="s">
        <v>13</v>
      </c>
      <c r="I281" t="s">
        <v>14</v>
      </c>
    </row>
    <row r="282" spans="1:9" ht="51">
      <c r="A282" t="s">
        <v>456</v>
      </c>
      <c r="B282" t="s">
        <v>313</v>
      </c>
      <c r="C282" s="3" t="s">
        <v>54</v>
      </c>
      <c r="D282" t="s">
        <v>46</v>
      </c>
      <c r="G282" t="s">
        <v>13</v>
      </c>
      <c r="H282" t="s">
        <v>13</v>
      </c>
      <c r="I282" t="s">
        <v>14</v>
      </c>
    </row>
    <row r="283" spans="1:9" ht="63.75">
      <c r="A283" t="s">
        <v>304</v>
      </c>
      <c r="B283" t="s">
        <v>324</v>
      </c>
      <c r="C283" s="3" t="s">
        <v>325</v>
      </c>
      <c r="D283" t="s">
        <v>46</v>
      </c>
      <c r="G283" t="s">
        <v>13</v>
      </c>
      <c r="H283" t="s">
        <v>14</v>
      </c>
      <c r="I283" t="s">
        <v>14</v>
      </c>
    </row>
    <row r="284" spans="1:9" ht="102">
      <c r="A284" t="s">
        <v>457</v>
      </c>
      <c r="B284" t="s">
        <v>324</v>
      </c>
      <c r="C284" s="3" t="s">
        <v>136</v>
      </c>
      <c r="D284" t="s">
        <v>12</v>
      </c>
      <c r="E284">
        <v>20</v>
      </c>
      <c r="G284" t="s">
        <v>13</v>
      </c>
      <c r="H284" t="s">
        <v>13</v>
      </c>
      <c r="I284" t="s">
        <v>14</v>
      </c>
    </row>
    <row r="285" spans="1:9" ht="89.25">
      <c r="A285" t="s">
        <v>458</v>
      </c>
      <c r="B285" t="s">
        <v>324</v>
      </c>
      <c r="C285" s="3" t="s">
        <v>42</v>
      </c>
      <c r="D285" t="s">
        <v>17</v>
      </c>
      <c r="G285" t="s">
        <v>13</v>
      </c>
      <c r="H285" t="s">
        <v>13</v>
      </c>
      <c r="I285" t="s">
        <v>14</v>
      </c>
    </row>
    <row r="286" spans="1:9" ht="51">
      <c r="A286" t="s">
        <v>459</v>
      </c>
      <c r="B286" t="s">
        <v>324</v>
      </c>
      <c r="C286" s="3" t="s">
        <v>429</v>
      </c>
      <c r="D286" t="s">
        <v>116</v>
      </c>
      <c r="E286">
        <v>255</v>
      </c>
      <c r="G286" t="s">
        <v>13</v>
      </c>
      <c r="H286" t="s">
        <v>13</v>
      </c>
      <c r="I286" t="s">
        <v>14</v>
      </c>
    </row>
    <row r="287" spans="1:9" ht="63.75">
      <c r="A287" t="s">
        <v>460</v>
      </c>
      <c r="B287" t="s">
        <v>324</v>
      </c>
      <c r="C287" s="3" t="s">
        <v>351</v>
      </c>
      <c r="D287" t="s">
        <v>62</v>
      </c>
      <c r="E287">
        <v>100</v>
      </c>
      <c r="G287" t="s">
        <v>13</v>
      </c>
      <c r="H287" t="s">
        <v>13</v>
      </c>
      <c r="I287" t="s">
        <v>14</v>
      </c>
    </row>
    <row r="288" spans="1:9" ht="51">
      <c r="A288" t="s">
        <v>461</v>
      </c>
      <c r="B288" t="s">
        <v>324</v>
      </c>
      <c r="C288" s="3" t="s">
        <v>47</v>
      </c>
      <c r="D288" t="s">
        <v>46</v>
      </c>
      <c r="G288" t="s">
        <v>14</v>
      </c>
      <c r="H288" t="s">
        <v>13</v>
      </c>
      <c r="I288" t="s">
        <v>14</v>
      </c>
    </row>
    <row r="289" spans="1:9" ht="51">
      <c r="A289" t="s">
        <v>462</v>
      </c>
      <c r="B289" t="s">
        <v>324</v>
      </c>
      <c r="C289" s="3" t="s">
        <v>355</v>
      </c>
      <c r="D289" t="s">
        <v>299</v>
      </c>
      <c r="E289">
        <v>40</v>
      </c>
      <c r="G289" t="s">
        <v>13</v>
      </c>
      <c r="H289" t="s">
        <v>13</v>
      </c>
      <c r="I289" t="s">
        <v>14</v>
      </c>
    </row>
    <row r="290" spans="1:9" ht="51">
      <c r="A290" t="s">
        <v>463</v>
      </c>
      <c r="B290" t="s">
        <v>324</v>
      </c>
      <c r="C290" s="3" t="s">
        <v>54</v>
      </c>
      <c r="D290" t="s">
        <v>46</v>
      </c>
      <c r="G290" t="s">
        <v>13</v>
      </c>
      <c r="H290" t="s">
        <v>13</v>
      </c>
      <c r="I290" t="s">
        <v>14</v>
      </c>
    </row>
    <row r="291" spans="1:9" ht="63.75">
      <c r="A291" t="s">
        <v>304</v>
      </c>
      <c r="B291" t="s">
        <v>320</v>
      </c>
      <c r="C291" s="3" t="s">
        <v>321</v>
      </c>
      <c r="D291" t="s">
        <v>46</v>
      </c>
      <c r="G291" t="s">
        <v>13</v>
      </c>
      <c r="H291" t="s">
        <v>14</v>
      </c>
      <c r="I291" t="s">
        <v>14</v>
      </c>
    </row>
    <row r="292" spans="1:9" ht="102">
      <c r="A292" t="s">
        <v>464</v>
      </c>
      <c r="B292" t="s">
        <v>320</v>
      </c>
      <c r="C292" s="3" t="s">
        <v>40</v>
      </c>
      <c r="D292" t="s">
        <v>12</v>
      </c>
      <c r="E292">
        <v>20</v>
      </c>
      <c r="G292" t="s">
        <v>13</v>
      </c>
      <c r="H292" t="s">
        <v>13</v>
      </c>
      <c r="I292" t="s">
        <v>14</v>
      </c>
    </row>
    <row r="293" spans="1:9" ht="89.25">
      <c r="A293" t="s">
        <v>465</v>
      </c>
      <c r="B293" t="s">
        <v>320</v>
      </c>
      <c r="C293" s="3" t="s">
        <v>42</v>
      </c>
      <c r="D293" t="s">
        <v>17</v>
      </c>
      <c r="G293" t="s">
        <v>13</v>
      </c>
      <c r="H293" t="s">
        <v>13</v>
      </c>
      <c r="I293" t="s">
        <v>14</v>
      </c>
    </row>
    <row r="294" spans="1:9" ht="51">
      <c r="A294" t="s">
        <v>466</v>
      </c>
      <c r="B294" t="s">
        <v>320</v>
      </c>
      <c r="C294" s="3" t="s">
        <v>421</v>
      </c>
      <c r="D294" t="s">
        <v>20</v>
      </c>
      <c r="E294">
        <v>200</v>
      </c>
      <c r="G294" t="s">
        <v>13</v>
      </c>
      <c r="H294" t="s">
        <v>13</v>
      </c>
      <c r="I294" t="s">
        <v>14</v>
      </c>
    </row>
    <row r="295" spans="1:9" ht="51">
      <c r="A295" t="s">
        <v>467</v>
      </c>
      <c r="B295" t="s">
        <v>320</v>
      </c>
      <c r="C295" s="3" t="s">
        <v>47</v>
      </c>
      <c r="D295" t="s">
        <v>46</v>
      </c>
      <c r="G295" t="s">
        <v>14</v>
      </c>
      <c r="H295" t="s">
        <v>13</v>
      </c>
      <c r="I295" t="s">
        <v>14</v>
      </c>
    </row>
    <row r="296" spans="1:9" ht="51">
      <c r="A296" t="s">
        <v>468</v>
      </c>
      <c r="B296" t="s">
        <v>320</v>
      </c>
      <c r="C296" s="3" t="s">
        <v>424</v>
      </c>
      <c r="D296" t="s">
        <v>299</v>
      </c>
      <c r="E296">
        <v>40</v>
      </c>
      <c r="G296" t="s">
        <v>13</v>
      </c>
      <c r="H296" t="s">
        <v>13</v>
      </c>
      <c r="I296" t="s">
        <v>14</v>
      </c>
    </row>
    <row r="297" spans="1:9" ht="51">
      <c r="A297" t="s">
        <v>469</v>
      </c>
      <c r="B297" t="s">
        <v>320</v>
      </c>
      <c r="C297" s="3" t="s">
        <v>54</v>
      </c>
      <c r="D297" t="s">
        <v>46</v>
      </c>
      <c r="G297" t="s">
        <v>13</v>
      </c>
      <c r="H297" t="s">
        <v>13</v>
      </c>
      <c r="I297" t="s">
        <v>14</v>
      </c>
    </row>
    <row r="298" spans="1:9" ht="76.5">
      <c r="A298" t="s">
        <v>360</v>
      </c>
      <c r="B298" t="s">
        <v>361</v>
      </c>
      <c r="C298" s="3" t="s">
        <v>362</v>
      </c>
      <c r="D298" t="s">
        <v>23</v>
      </c>
      <c r="G298" t="s">
        <v>14</v>
      </c>
      <c r="H298" t="s">
        <v>14</v>
      </c>
      <c r="I298" t="s">
        <v>14</v>
      </c>
    </row>
    <row r="299" spans="1:9" ht="114.75">
      <c r="A299" t="s">
        <v>522</v>
      </c>
      <c r="B299" t="s">
        <v>361</v>
      </c>
      <c r="C299" s="3" t="s">
        <v>523</v>
      </c>
      <c r="D299" t="s">
        <v>23</v>
      </c>
      <c r="G299" t="s">
        <v>14</v>
      </c>
      <c r="H299" t="s">
        <v>14</v>
      </c>
      <c r="I299" t="s">
        <v>14</v>
      </c>
    </row>
    <row r="300" spans="1:9" ht="63.75">
      <c r="A300" t="s">
        <v>470</v>
      </c>
      <c r="B300" t="s">
        <v>471</v>
      </c>
      <c r="C300" s="3" t="s">
        <v>472</v>
      </c>
      <c r="D300" t="s">
        <v>473</v>
      </c>
      <c r="E300">
        <v>10</v>
      </c>
      <c r="G300" t="s">
        <v>13</v>
      </c>
      <c r="H300" t="s">
        <v>13</v>
      </c>
      <c r="I300" t="s">
        <v>13</v>
      </c>
    </row>
    <row r="301" spans="1:9" ht="63.75">
      <c r="A301" t="s">
        <v>474</v>
      </c>
      <c r="B301" t="s">
        <v>471</v>
      </c>
      <c r="C301" s="3" t="s">
        <v>475</v>
      </c>
      <c r="D301" t="s">
        <v>38</v>
      </c>
      <c r="E301">
        <v>8</v>
      </c>
      <c r="G301" t="s">
        <v>13</v>
      </c>
      <c r="H301" t="s">
        <v>13</v>
      </c>
      <c r="I301" t="s">
        <v>13</v>
      </c>
    </row>
    <row r="302" spans="1:9" ht="76.5">
      <c r="A302" t="s">
        <v>476</v>
      </c>
      <c r="B302" t="s">
        <v>471</v>
      </c>
      <c r="C302" s="3" t="s">
        <v>477</v>
      </c>
      <c r="D302" t="s">
        <v>12</v>
      </c>
      <c r="E302">
        <v>20</v>
      </c>
      <c r="G302" t="s">
        <v>13</v>
      </c>
      <c r="H302" t="s">
        <v>13</v>
      </c>
      <c r="I302" t="s">
        <v>14</v>
      </c>
    </row>
    <row r="303" spans="1:9" ht="114.75">
      <c r="A303" t="s">
        <v>478</v>
      </c>
      <c r="B303" t="s">
        <v>471</v>
      </c>
      <c r="C303" s="3" t="s">
        <v>479</v>
      </c>
      <c r="D303" t="s">
        <v>33</v>
      </c>
      <c r="G303" t="s">
        <v>13</v>
      </c>
      <c r="H303" t="s">
        <v>13</v>
      </c>
      <c r="I303" t="s">
        <v>14</v>
      </c>
    </row>
    <row r="304" spans="1:9" ht="63.75">
      <c r="A304" t="s">
        <v>480</v>
      </c>
      <c r="B304" t="s">
        <v>471</v>
      </c>
      <c r="C304" s="3" t="s">
        <v>481</v>
      </c>
      <c r="D304" t="s">
        <v>33</v>
      </c>
      <c r="G304" t="s">
        <v>13</v>
      </c>
      <c r="H304" t="s">
        <v>13</v>
      </c>
      <c r="I304" t="s">
        <v>13</v>
      </c>
    </row>
    <row r="305" spans="1:9" ht="63.75">
      <c r="A305" t="s">
        <v>482</v>
      </c>
      <c r="B305" t="s">
        <v>471</v>
      </c>
      <c r="C305" s="3" t="s">
        <v>483</v>
      </c>
      <c r="D305" t="s">
        <v>33</v>
      </c>
      <c r="G305" t="s">
        <v>13</v>
      </c>
      <c r="H305" t="s">
        <v>13</v>
      </c>
      <c r="I305" t="s">
        <v>13</v>
      </c>
    </row>
    <row r="306" spans="1:9" ht="76.5">
      <c r="A306" t="s">
        <v>484</v>
      </c>
      <c r="B306" t="s">
        <v>471</v>
      </c>
      <c r="C306" s="3" t="s">
        <v>485</v>
      </c>
      <c r="D306" t="s">
        <v>17</v>
      </c>
      <c r="G306" t="s">
        <v>13</v>
      </c>
      <c r="H306" t="s">
        <v>13</v>
      </c>
      <c r="I306" t="s">
        <v>14</v>
      </c>
    </row>
    <row r="307" spans="1:9" ht="63.75">
      <c r="A307" t="s">
        <v>486</v>
      </c>
      <c r="B307" t="s">
        <v>471</v>
      </c>
      <c r="C307" s="3" t="s">
        <v>487</v>
      </c>
      <c r="D307" t="s">
        <v>132</v>
      </c>
      <c r="E307">
        <v>30</v>
      </c>
      <c r="G307" t="s">
        <v>13</v>
      </c>
      <c r="H307" t="s">
        <v>13</v>
      </c>
      <c r="I307" t="s">
        <v>13</v>
      </c>
    </row>
    <row r="308" spans="1:9" ht="63.75">
      <c r="A308" t="s">
        <v>488</v>
      </c>
      <c r="B308" t="s">
        <v>471</v>
      </c>
      <c r="C308" s="3" t="s">
        <v>489</v>
      </c>
      <c r="D308" t="s">
        <v>33</v>
      </c>
      <c r="G308" t="s">
        <v>13</v>
      </c>
      <c r="H308" t="s">
        <v>13</v>
      </c>
      <c r="I308" t="s">
        <v>13</v>
      </c>
    </row>
    <row r="309" spans="1:9" ht="76.5">
      <c r="A309" t="s">
        <v>490</v>
      </c>
      <c r="B309" t="s">
        <v>471</v>
      </c>
      <c r="C309" s="3" t="s">
        <v>491</v>
      </c>
      <c r="D309" t="s">
        <v>23</v>
      </c>
      <c r="G309" t="s">
        <v>14</v>
      </c>
      <c r="H309" t="s">
        <v>13</v>
      </c>
      <c r="I309" t="s">
        <v>14</v>
      </c>
    </row>
    <row r="310" spans="1:9" ht="76.5">
      <c r="A310" t="s">
        <v>492</v>
      </c>
      <c r="B310" t="s">
        <v>471</v>
      </c>
      <c r="C310" s="3" t="s">
        <v>493</v>
      </c>
      <c r="D310" t="s">
        <v>23</v>
      </c>
      <c r="G310" t="s">
        <v>13</v>
      </c>
      <c r="H310" t="s">
        <v>13</v>
      </c>
      <c r="I310" t="s">
        <v>14</v>
      </c>
    </row>
    <row r="311" spans="1:9" ht="51">
      <c r="A311" t="s">
        <v>281</v>
      </c>
      <c r="B311" t="s">
        <v>283</v>
      </c>
      <c r="C311" s="3" t="s">
        <v>47</v>
      </c>
      <c r="D311" t="s">
        <v>46</v>
      </c>
      <c r="G311" t="s">
        <v>13</v>
      </c>
      <c r="H311" t="s">
        <v>14</v>
      </c>
      <c r="I311" t="s">
        <v>14</v>
      </c>
    </row>
    <row r="312" spans="1:9" ht="51">
      <c r="A312" t="s">
        <v>400</v>
      </c>
      <c r="B312" t="s">
        <v>283</v>
      </c>
      <c r="C312" s="3" t="s">
        <v>47</v>
      </c>
      <c r="D312" t="s">
        <v>46</v>
      </c>
      <c r="G312" t="s">
        <v>13</v>
      </c>
      <c r="H312" t="s">
        <v>14</v>
      </c>
      <c r="I312" t="s">
        <v>13</v>
      </c>
    </row>
    <row r="313" spans="1:9" ht="51">
      <c r="A313" t="s">
        <v>446</v>
      </c>
      <c r="B313" t="s">
        <v>283</v>
      </c>
      <c r="C313" s="3" t="s">
        <v>47</v>
      </c>
      <c r="D313" t="s">
        <v>46</v>
      </c>
      <c r="G313" t="s">
        <v>13</v>
      </c>
      <c r="H313" t="s">
        <v>14</v>
      </c>
      <c r="I313" t="s">
        <v>14</v>
      </c>
    </row>
    <row r="314" spans="1:9" ht="51">
      <c r="A314" t="s">
        <v>494</v>
      </c>
      <c r="B314" t="s">
        <v>283</v>
      </c>
      <c r="C314" s="3" t="s">
        <v>495</v>
      </c>
      <c r="D314" t="s">
        <v>242</v>
      </c>
      <c r="E314" s="1">
        <v>20000</v>
      </c>
      <c r="G314" t="s">
        <v>13</v>
      </c>
      <c r="H314" t="s">
        <v>13</v>
      </c>
      <c r="I314" t="s">
        <v>13</v>
      </c>
    </row>
    <row r="315" spans="1:9" ht="51">
      <c r="A315" t="s">
        <v>496</v>
      </c>
      <c r="B315" t="s">
        <v>283</v>
      </c>
      <c r="C315" s="3" t="s">
        <v>497</v>
      </c>
      <c r="D315" t="s">
        <v>242</v>
      </c>
      <c r="E315" s="1">
        <v>20000</v>
      </c>
      <c r="G315" t="s">
        <v>13</v>
      </c>
      <c r="H315" t="s">
        <v>13</v>
      </c>
      <c r="I315" t="s">
        <v>13</v>
      </c>
    </row>
    <row r="316" spans="1:9" ht="76.5">
      <c r="A316" t="s">
        <v>498</v>
      </c>
      <c r="B316" t="s">
        <v>283</v>
      </c>
      <c r="C316" s="3" t="s">
        <v>11</v>
      </c>
      <c r="D316" t="s">
        <v>12</v>
      </c>
      <c r="E316">
        <v>20</v>
      </c>
      <c r="G316" t="s">
        <v>13</v>
      </c>
      <c r="H316" t="s">
        <v>13</v>
      </c>
      <c r="I316" t="s">
        <v>14</v>
      </c>
    </row>
    <row r="317" spans="1:9" ht="63.75">
      <c r="A317" t="s">
        <v>499</v>
      </c>
      <c r="B317" t="s">
        <v>283</v>
      </c>
      <c r="C317" s="3" t="s">
        <v>16</v>
      </c>
      <c r="D317" t="s">
        <v>17</v>
      </c>
      <c r="G317" t="s">
        <v>13</v>
      </c>
      <c r="H317" t="s">
        <v>13</v>
      </c>
      <c r="I317" t="s">
        <v>14</v>
      </c>
    </row>
    <row r="318" spans="1:9" ht="76.5">
      <c r="A318" t="s">
        <v>500</v>
      </c>
      <c r="B318" t="s">
        <v>283</v>
      </c>
      <c r="C318" s="3" t="s">
        <v>501</v>
      </c>
      <c r="D318" t="s">
        <v>23</v>
      </c>
      <c r="G318" t="s">
        <v>14</v>
      </c>
      <c r="H318" t="s">
        <v>13</v>
      </c>
      <c r="I318" t="s">
        <v>14</v>
      </c>
    </row>
    <row r="319" spans="1:9" ht="76.5">
      <c r="A319" t="s">
        <v>502</v>
      </c>
      <c r="B319" t="s">
        <v>283</v>
      </c>
      <c r="C319" s="3" t="s">
        <v>119</v>
      </c>
      <c r="D319" t="s">
        <v>23</v>
      </c>
      <c r="G319" t="s">
        <v>13</v>
      </c>
      <c r="H319" t="s">
        <v>13</v>
      </c>
      <c r="I319" t="s">
        <v>14</v>
      </c>
    </row>
    <row r="320" spans="1:9" ht="63.75">
      <c r="A320" t="s">
        <v>522</v>
      </c>
      <c r="B320" t="s">
        <v>283</v>
      </c>
      <c r="C320" s="3" t="s">
        <v>525</v>
      </c>
      <c r="D320" t="s">
        <v>23</v>
      </c>
      <c r="G320" t="s">
        <v>13</v>
      </c>
      <c r="H320" t="s">
        <v>14</v>
      </c>
      <c r="I320" t="s">
        <v>13</v>
      </c>
    </row>
    <row r="321" spans="1:9" ht="63.75">
      <c r="A321" t="s">
        <v>63</v>
      </c>
      <c r="B321" t="s">
        <v>67</v>
      </c>
      <c r="C321" s="3" t="s">
        <v>65</v>
      </c>
      <c r="D321" t="s">
        <v>23</v>
      </c>
      <c r="G321" t="s">
        <v>13</v>
      </c>
      <c r="H321" t="s">
        <v>14</v>
      </c>
      <c r="I321" t="s">
        <v>14</v>
      </c>
    </row>
    <row r="322" spans="1:9" ht="51">
      <c r="A322" t="s">
        <v>467</v>
      </c>
      <c r="B322" t="s">
        <v>67</v>
      </c>
      <c r="C322" s="3" t="s">
        <v>47</v>
      </c>
      <c r="D322" t="s">
        <v>46</v>
      </c>
      <c r="G322" t="s">
        <v>13</v>
      </c>
      <c r="H322" t="s">
        <v>14</v>
      </c>
      <c r="I322" t="s">
        <v>14</v>
      </c>
    </row>
    <row r="323" spans="1:9" ht="76.5">
      <c r="A323" t="s">
        <v>503</v>
      </c>
      <c r="B323" t="s">
        <v>67</v>
      </c>
      <c r="C323" s="3" t="s">
        <v>11</v>
      </c>
      <c r="D323" t="s">
        <v>12</v>
      </c>
      <c r="E323">
        <v>20</v>
      </c>
      <c r="G323" t="s">
        <v>13</v>
      </c>
      <c r="H323" t="s">
        <v>13</v>
      </c>
      <c r="I323" t="s">
        <v>14</v>
      </c>
    </row>
    <row r="324" spans="1:9" ht="318.75">
      <c r="A324" t="s">
        <v>504</v>
      </c>
      <c r="B324" t="s">
        <v>67</v>
      </c>
      <c r="C324" s="3" t="s">
        <v>505</v>
      </c>
      <c r="D324" t="s">
        <v>33</v>
      </c>
      <c r="G324" t="s">
        <v>13</v>
      </c>
      <c r="H324" t="s">
        <v>13</v>
      </c>
      <c r="I324" t="s">
        <v>14</v>
      </c>
    </row>
    <row r="325" spans="1:9" ht="63.75">
      <c r="A325" t="s">
        <v>506</v>
      </c>
      <c r="B325" t="s">
        <v>67</v>
      </c>
      <c r="C325" s="3" t="s">
        <v>16</v>
      </c>
      <c r="D325" t="s">
        <v>17</v>
      </c>
      <c r="G325" t="s">
        <v>13</v>
      </c>
      <c r="H325" t="s">
        <v>13</v>
      </c>
      <c r="I325" t="s">
        <v>14</v>
      </c>
    </row>
    <row r="326" spans="1:9" ht="63.75">
      <c r="A326" t="s">
        <v>507</v>
      </c>
      <c r="B326" t="s">
        <v>67</v>
      </c>
      <c r="C326" s="3" t="s">
        <v>508</v>
      </c>
      <c r="D326" t="s">
        <v>116</v>
      </c>
      <c r="E326">
        <v>255</v>
      </c>
      <c r="G326" t="s">
        <v>13</v>
      </c>
      <c r="H326" t="s">
        <v>13</v>
      </c>
      <c r="I326" t="s">
        <v>14</v>
      </c>
    </row>
    <row r="327" spans="1:9" ht="76.5">
      <c r="A327" t="s">
        <v>509</v>
      </c>
      <c r="B327" t="s">
        <v>67</v>
      </c>
      <c r="C327" s="3" t="s">
        <v>501</v>
      </c>
      <c r="D327" t="s">
        <v>23</v>
      </c>
      <c r="G327" t="s">
        <v>14</v>
      </c>
      <c r="H327" t="s">
        <v>13</v>
      </c>
      <c r="I327" t="s">
        <v>14</v>
      </c>
    </row>
    <row r="328" spans="1:9" ht="76.5">
      <c r="A328" t="s">
        <v>510</v>
      </c>
      <c r="B328" t="s">
        <v>67</v>
      </c>
      <c r="C328" s="3" t="s">
        <v>119</v>
      </c>
      <c r="D328" t="s">
        <v>23</v>
      </c>
      <c r="G328" t="s">
        <v>13</v>
      </c>
      <c r="H328" t="s">
        <v>13</v>
      </c>
      <c r="I328" t="s">
        <v>14</v>
      </c>
    </row>
    <row r="329" spans="1:9" ht="51">
      <c r="A329" t="s">
        <v>281</v>
      </c>
      <c r="B329" t="s">
        <v>284</v>
      </c>
      <c r="C329" s="3" t="s">
        <v>285</v>
      </c>
      <c r="D329" t="s">
        <v>46</v>
      </c>
      <c r="G329" t="s">
        <v>13</v>
      </c>
      <c r="H329" t="s">
        <v>14</v>
      </c>
      <c r="I329" t="s">
        <v>14</v>
      </c>
    </row>
    <row r="330" spans="1:9" ht="51">
      <c r="A330" t="s">
        <v>430</v>
      </c>
      <c r="B330" t="s">
        <v>284</v>
      </c>
      <c r="C330" s="3" t="s">
        <v>431</v>
      </c>
      <c r="D330" t="s">
        <v>46</v>
      </c>
      <c r="G330" t="s">
        <v>13</v>
      </c>
      <c r="H330" t="s">
        <v>14</v>
      </c>
      <c r="I330" t="s">
        <v>13</v>
      </c>
    </row>
    <row r="331" spans="1:9" ht="102">
      <c r="A331" t="s">
        <v>511</v>
      </c>
      <c r="B331" t="s">
        <v>284</v>
      </c>
      <c r="C331" s="3" t="s">
        <v>40</v>
      </c>
      <c r="D331" t="s">
        <v>12</v>
      </c>
      <c r="E331">
        <v>20</v>
      </c>
      <c r="G331" t="s">
        <v>13</v>
      </c>
      <c r="H331" t="s">
        <v>13</v>
      </c>
      <c r="I331" t="s">
        <v>14</v>
      </c>
    </row>
    <row r="332" spans="1:9" ht="63.75">
      <c r="A332" t="s">
        <v>512</v>
      </c>
      <c r="B332" t="s">
        <v>284</v>
      </c>
      <c r="C332" s="3" t="s">
        <v>513</v>
      </c>
      <c r="D332" t="s">
        <v>33</v>
      </c>
      <c r="G332" t="s">
        <v>13</v>
      </c>
      <c r="H332" t="s">
        <v>13</v>
      </c>
      <c r="I332" t="s">
        <v>14</v>
      </c>
    </row>
    <row r="333" spans="1:9" ht="89.25">
      <c r="A333" t="s">
        <v>514</v>
      </c>
      <c r="B333" t="s">
        <v>284</v>
      </c>
      <c r="C333" s="3" t="s">
        <v>42</v>
      </c>
      <c r="D333" t="s">
        <v>17</v>
      </c>
      <c r="G333" t="s">
        <v>13</v>
      </c>
      <c r="H333" t="s">
        <v>13</v>
      </c>
      <c r="I333" t="s">
        <v>14</v>
      </c>
    </row>
    <row r="334" spans="1:9" ht="51">
      <c r="A334" t="s">
        <v>515</v>
      </c>
      <c r="B334" t="s">
        <v>284</v>
      </c>
      <c r="C334" s="3" t="s">
        <v>47</v>
      </c>
      <c r="D334" t="s">
        <v>46</v>
      </c>
      <c r="G334" t="s">
        <v>14</v>
      </c>
      <c r="H334" t="s">
        <v>13</v>
      </c>
      <c r="I334" t="s">
        <v>14</v>
      </c>
    </row>
    <row r="335" spans="1:9" ht="51">
      <c r="A335" t="s">
        <v>516</v>
      </c>
      <c r="B335" t="s">
        <v>284</v>
      </c>
      <c r="C335" s="3" t="s">
        <v>517</v>
      </c>
      <c r="D335" t="s">
        <v>299</v>
      </c>
      <c r="E335">
        <v>40</v>
      </c>
      <c r="G335" t="s">
        <v>13</v>
      </c>
      <c r="H335" t="s">
        <v>13</v>
      </c>
      <c r="I335" t="s">
        <v>14</v>
      </c>
    </row>
    <row r="336" spans="1:9" ht="63.75">
      <c r="A336" t="s">
        <v>518</v>
      </c>
      <c r="B336" t="s">
        <v>284</v>
      </c>
      <c r="C336" s="3" t="s">
        <v>289</v>
      </c>
      <c r="D336" t="s">
        <v>46</v>
      </c>
      <c r="G336" t="s">
        <v>13</v>
      </c>
      <c r="H336" t="s">
        <v>13</v>
      </c>
      <c r="I336" t="s">
        <v>14</v>
      </c>
    </row>
    <row r="337" spans="1:9" ht="89.25">
      <c r="A337" t="s">
        <v>519</v>
      </c>
      <c r="B337" t="s">
        <v>520</v>
      </c>
      <c r="C337" s="3" t="s">
        <v>521</v>
      </c>
      <c r="D337" t="s">
        <v>33</v>
      </c>
      <c r="G337" t="s">
        <v>13</v>
      </c>
      <c r="H337" t="s">
        <v>13</v>
      </c>
      <c r="I337" t="s">
        <v>14</v>
      </c>
    </row>
    <row r="338" spans="1:9" ht="102">
      <c r="A338" t="s">
        <v>522</v>
      </c>
      <c r="B338" t="s">
        <v>520</v>
      </c>
      <c r="C338" s="3" t="s">
        <v>524</v>
      </c>
      <c r="D338" t="s">
        <v>23</v>
      </c>
      <c r="G338" t="s">
        <v>14</v>
      </c>
      <c r="H338" t="s">
        <v>13</v>
      </c>
      <c r="I338" t="s">
        <v>14</v>
      </c>
    </row>
  </sheetData>
  <autoFilter ref="A1:I338"/>
  <sortState ref="A2:I338">
    <sortCondition ref="B2:B338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3" sqref="E3"/>
    </sheetView>
  </sheetViews>
  <sheetFormatPr defaultRowHeight="12.75"/>
  <cols>
    <col min="1" max="1" width="10.85546875" customWidth="1"/>
    <col min="3" max="3" width="17" customWidth="1"/>
  </cols>
  <sheetData>
    <row r="1" spans="1:7">
      <c r="A1" s="98" t="s">
        <v>1098</v>
      </c>
      <c r="B1" s="98"/>
      <c r="C1" s="98"/>
      <c r="D1" s="98"/>
      <c r="E1" s="98"/>
      <c r="F1" s="98"/>
      <c r="G1" t="s">
        <v>1120</v>
      </c>
    </row>
    <row r="2" spans="1:7">
      <c r="A2" t="s">
        <v>650</v>
      </c>
      <c r="B2" t="s">
        <v>649</v>
      </c>
      <c r="C2" t="s">
        <v>647</v>
      </c>
      <c r="D2" t="s">
        <v>1109</v>
      </c>
      <c r="E2" t="s">
        <v>1110</v>
      </c>
    </row>
    <row r="3" spans="1:7">
      <c r="A3" t="s">
        <v>642</v>
      </c>
      <c r="B3" t="s">
        <v>644</v>
      </c>
      <c r="C3" t="s">
        <v>646</v>
      </c>
      <c r="D3">
        <v>1000</v>
      </c>
      <c r="E3" t="str">
        <f>CONCATENATE($G$1,Tabela8[[#This Row],[ID]],", ",Tabela8[[#This Row],[Fator]],", ",B4,", 10000, '2014-03-17 00:00:00', 'script', 1);")</f>
        <v>INSERT INTO "SUP"."PFR_PAR_FATOR_RELEV_RIS_CON" (PFR_ID, PFR_VL_ALFA, PFR_VL_BETA, MET_ID, PFR_DH_ATUALZ, PFR_CD_OPER_ATUALZ, PFR_NU_VERSAO) VALUES (1000, 0.55, 0.45, 10000, '2014-03-17 00:00:00', 'script', 1);</v>
      </c>
    </row>
    <row r="4" spans="1:7">
      <c r="A4" t="s">
        <v>643</v>
      </c>
      <c r="B4" t="s">
        <v>645</v>
      </c>
      <c r="C4" t="s">
        <v>648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E5"/>
    </sheetView>
  </sheetViews>
  <sheetFormatPr defaultRowHeight="12.75"/>
  <cols>
    <col min="1" max="1" width="34.7109375" bestFit="1" customWidth="1"/>
    <col min="2" max="2" width="12.5703125" customWidth="1"/>
    <col min="3" max="3" width="23" bestFit="1" customWidth="1"/>
  </cols>
  <sheetData>
    <row r="1" spans="1:6">
      <c r="A1" s="8" t="s">
        <v>1097</v>
      </c>
      <c r="B1" s="10"/>
      <c r="D1" s="10"/>
      <c r="E1" s="10" t="s">
        <v>1121</v>
      </c>
      <c r="F1" s="10"/>
    </row>
    <row r="2" spans="1:6" ht="38.25">
      <c r="A2" s="35" t="s">
        <v>556</v>
      </c>
      <c r="B2" s="35" t="s">
        <v>1001</v>
      </c>
      <c r="C2" s="72" t="s">
        <v>827</v>
      </c>
      <c r="D2" s="72" t="s">
        <v>1109</v>
      </c>
      <c r="E2" s="72" t="s">
        <v>1110</v>
      </c>
    </row>
    <row r="3" spans="1:6">
      <c r="A3" s="5" t="s">
        <v>824</v>
      </c>
      <c r="B3">
        <v>1</v>
      </c>
      <c r="C3" s="59" t="s">
        <v>612</v>
      </c>
      <c r="D3" s="59">
        <v>1000</v>
      </c>
      <c r="E3" s="59" t="str">
        <f>CONCATENATE($E$1,D3,", '",Tabela9[[#This Row],[Nome]],"', '",Tabela9[[#This Row],[Nome]],"', ",IF(C3="N",0,1),", 10000, '2014-03-17 00:00:00', 'script', 1);")</f>
        <v>INSERT INTO "SUP"."PST_PAR_SITUACAO" (PST_ID, PST_NM, PST_DS, PST_IB_NORMALIDADE, MET_ID, PST_DH_ATUALZ, PST_CD_OPER_ATUALZ, PST_NU_VERSAO) VALUES (1000, 'Normal', 'Normal', 0, 10000, '2014-03-17 00:00:00', 'script', 1);</v>
      </c>
    </row>
    <row r="4" spans="1:6">
      <c r="A4" t="s">
        <v>826</v>
      </c>
      <c r="B4">
        <v>2</v>
      </c>
      <c r="C4" s="47" t="s">
        <v>611</v>
      </c>
      <c r="D4">
        <v>1001</v>
      </c>
      <c r="E4" t="str">
        <f>CONCATENATE($E$1,D4,", '",Tabela9[[#This Row],[Nome]],"', '",Tabela9[[#This Row],[Nome]],"', ",IF(C4="N",0,1),", 10000, '2014-03-17 00:00:00', 'script', 1);")</f>
        <v>INSERT INTO "SUP"."PST_PAR_SITUACAO" (PST_ID, PST_NM, PST_DS, PST_IB_NORMALIDADE, MET_ID, PST_DH_ATUALZ, PST_CD_OPER_ATUALZ, PST_NU_VERSAO) VALUES (1001, 'Acompanhamento Especial', 'Acompanhamento Especial', 1, 10000, '2014-03-17 00:00:00', 'script', 1);</v>
      </c>
    </row>
    <row r="5" spans="1:6">
      <c r="A5" t="s">
        <v>825</v>
      </c>
      <c r="B5">
        <v>3</v>
      </c>
      <c r="C5" s="70" t="s">
        <v>611</v>
      </c>
      <c r="D5" s="70">
        <v>1002</v>
      </c>
      <c r="E5" s="59" t="str">
        <f>CONCATENATE($E$1,D5,", '",Tabela9[[#This Row],[Nome]],"', '",Tabela9[[#This Row],[Nome]],"', ",IF(C5="N",0,1),", 10000, '2014-03-17 00:00:00', 'script', 1);")</f>
        <v>INSERT INTO "SUP"."PST_PAR_SITUACAO" (PST_ID, PST_NM, PST_DS, PST_IB_NORMALIDADE, MET_ID, PST_DH_ATUALZ, PST_CD_OPER_ATUALZ, PST_NU_VERSAO) VALUES (1002, 'Em Atenção', 'Em Atenção', 1, 10000, '2014-03-17 00:00:00', 'script', 1);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opLeftCell="A56" workbookViewId="0">
      <selection activeCell="G3" sqref="G3:G136"/>
    </sheetView>
  </sheetViews>
  <sheetFormatPr defaultRowHeight="12.75"/>
  <cols>
    <col min="1" max="1" width="9.140625" style="53"/>
    <col min="2" max="2" width="28.7109375" bestFit="1" customWidth="1"/>
    <col min="5" max="5" width="10.7109375" bestFit="1" customWidth="1"/>
    <col min="7" max="7" width="18.140625" bestFit="1" customWidth="1"/>
  </cols>
  <sheetData>
    <row r="1" spans="1:12">
      <c r="A1" s="99" t="s">
        <v>1103</v>
      </c>
      <c r="B1" s="99"/>
      <c r="C1" s="99"/>
      <c r="D1" s="99"/>
      <c r="E1" s="99"/>
      <c r="F1" s="99"/>
      <c r="G1" s="99"/>
      <c r="H1" s="78" t="s">
        <v>1254</v>
      </c>
      <c r="I1" s="78" t="s">
        <v>1255</v>
      </c>
      <c r="J1" s="78" t="s">
        <v>1256</v>
      </c>
      <c r="K1" s="78"/>
      <c r="L1" s="78" t="s">
        <v>1257</v>
      </c>
    </row>
    <row r="2" spans="1:12">
      <c r="A2" s="48" t="s">
        <v>831</v>
      </c>
      <c r="B2" s="20" t="s">
        <v>985</v>
      </c>
      <c r="C2" s="21" t="s">
        <v>832</v>
      </c>
      <c r="D2" s="21" t="s">
        <v>833</v>
      </c>
      <c r="E2" s="21" t="s">
        <v>834</v>
      </c>
      <c r="F2" s="73" t="s">
        <v>1123</v>
      </c>
      <c r="G2" s="73" t="s">
        <v>1110</v>
      </c>
      <c r="H2" s="76"/>
      <c r="I2" s="77" t="s">
        <v>1088</v>
      </c>
      <c r="J2" s="77" t="s">
        <v>1109</v>
      </c>
      <c r="K2" s="77" t="s">
        <v>1110</v>
      </c>
    </row>
    <row r="3" spans="1:12">
      <c r="A3" s="49" t="s">
        <v>1002</v>
      </c>
      <c r="B3" s="22" t="s">
        <v>835</v>
      </c>
      <c r="C3" s="23" t="s">
        <v>836</v>
      </c>
      <c r="D3" s="23" t="s">
        <v>837</v>
      </c>
      <c r="E3" s="24" t="s">
        <v>838</v>
      </c>
      <c r="F3" s="24">
        <f>$J$3</f>
        <v>1000</v>
      </c>
      <c r="G3" s="79" t="str">
        <f>CONCATENATE($H$1,F3,$I$1,$J$1,"'",A3,"';")</f>
        <v>UPDATE SUP.EET_ETL_ENS SET PPD_ID = 1000, EET_IB_PERTENCE_SRC = 1 WHERE EET_CD_CNPJ = 'C0010045';</v>
      </c>
      <c r="H3" s="76"/>
      <c r="I3" s="76" t="s">
        <v>838</v>
      </c>
      <c r="J3" s="76">
        <v>1000</v>
      </c>
      <c r="K3" s="76" t="str">
        <f>CONCATENATE($L$1,J3,", '",I3,"', ",MOD(J3,1000)+1,", '2014-03-17 00:00:00', 'script', 1);")</f>
        <v>INSERT INTO SUP.PPD_PAR_PRIORIDADE_ES (PPD_ID, PPD_DS, PPD_CD, PPD_DH_ATUALZ, PPD_CD_OPER_ATUALZ, PPD_NU_VERSAO) VALUES (1000, 'SIFI', 1, '2014-03-17 00:00:00', 'script', 1);</v>
      </c>
    </row>
    <row r="4" spans="1:12">
      <c r="A4" s="49" t="s">
        <v>1003</v>
      </c>
      <c r="B4" s="22" t="s">
        <v>839</v>
      </c>
      <c r="C4" s="23" t="s">
        <v>840</v>
      </c>
      <c r="D4" s="23" t="s">
        <v>837</v>
      </c>
      <c r="E4" s="24" t="s">
        <v>838</v>
      </c>
      <c r="F4" s="24">
        <f>$J$3</f>
        <v>1000</v>
      </c>
      <c r="G4" s="79" t="str">
        <f t="shared" ref="G4:G67" si="0">CONCATENATE($H$1,F4,$I$1,$J$1,"'",A4,"';")</f>
        <v>UPDATE SUP.EET_ETL_ENS SET PPD_ID = 1000, EET_IB_PERTENCE_SRC = 1 WHERE EET_CD_CNPJ = 'C0010069';</v>
      </c>
      <c r="H4" s="76"/>
      <c r="I4" s="76" t="s">
        <v>1089</v>
      </c>
      <c r="J4" s="76">
        <v>1001</v>
      </c>
      <c r="K4" s="78" t="str">
        <f t="shared" ref="K4:K7" si="1">CONCATENATE($L$1,J4,", '",I4,"', ",MOD(J4,1000)+1,", '2014-03-17 00:00:00', 'script', 1);")</f>
        <v>INSERT INTO SUP.PPD_PAR_PRIORIDADE_ES (PPD_ID, PPD_DS, PPD_CD, PPD_DH_ATUALZ, PPD_CD_OPER_ATUALZ, PPD_NU_VERSAO) VALUES (1001, 'Alta', 2, '2014-03-17 00:00:00', 'script', 1);</v>
      </c>
    </row>
    <row r="5" spans="1:12">
      <c r="A5" s="49" t="s">
        <v>1004</v>
      </c>
      <c r="B5" s="22" t="s">
        <v>841</v>
      </c>
      <c r="C5" s="23" t="s">
        <v>836</v>
      </c>
      <c r="D5" s="23" t="s">
        <v>842</v>
      </c>
      <c r="E5" s="24" t="s">
        <v>838</v>
      </c>
      <c r="F5" s="24">
        <f>$J$3</f>
        <v>1000</v>
      </c>
      <c r="G5" s="79" t="str">
        <f t="shared" si="0"/>
        <v>UPDATE SUP.EET_ETL_ENS SET PPD_ID = 1000, EET_IB_PERTENCE_SRC = 1 WHERE EET_CD_CNPJ = 'C0030379';</v>
      </c>
      <c r="H5" s="76"/>
      <c r="I5" s="76" t="s">
        <v>1122</v>
      </c>
      <c r="J5" s="76">
        <v>1002</v>
      </c>
      <c r="K5" s="78" t="str">
        <f t="shared" si="1"/>
        <v>INSERT INTO SUP.PPD_PAR_PRIORIDADE_ES (PPD_ID, PPD_DS, PPD_CD, PPD_DH_ATUALZ, PPD_CD_OPER_ATUALZ, PPD_NU_VERSAO) VALUES (1002, 'Médio-Alta', 3, '2014-03-17 00:00:00', 'script', 1);</v>
      </c>
    </row>
    <row r="6" spans="1:12">
      <c r="A6" s="49" t="s">
        <v>1005</v>
      </c>
      <c r="B6" s="22" t="s">
        <v>843</v>
      </c>
      <c r="C6" s="23" t="s">
        <v>840</v>
      </c>
      <c r="D6" s="23" t="s">
        <v>844</v>
      </c>
      <c r="E6" s="24" t="s">
        <v>838</v>
      </c>
      <c r="F6" s="24">
        <f>$J$3</f>
        <v>1000</v>
      </c>
      <c r="G6" s="79" t="str">
        <f t="shared" si="0"/>
        <v>UPDATE SUP.EET_ETL_ENS SET PPD_ID = 1000, EET_IB_PERTENCE_SRC = 1 WHERE EET_CD_CNPJ = 'C0049906';</v>
      </c>
      <c r="H6" s="76"/>
      <c r="I6" s="76" t="s">
        <v>1090</v>
      </c>
      <c r="J6" s="76">
        <v>1003</v>
      </c>
      <c r="K6" s="78" t="str">
        <f t="shared" si="1"/>
        <v>INSERT INTO SUP.PPD_PAR_PRIORIDADE_ES (PPD_ID, PPD_DS, PPD_CD, PPD_DH_ATUALZ, PPD_CD_OPER_ATUALZ, PPD_NU_VERSAO) VALUES (1003, 'Média', 4, '2014-03-17 00:00:00', 'script', 1);</v>
      </c>
    </row>
    <row r="7" spans="1:12">
      <c r="A7" s="49" t="s">
        <v>1011</v>
      </c>
      <c r="B7" s="22" t="s">
        <v>845</v>
      </c>
      <c r="C7" s="23" t="s">
        <v>846</v>
      </c>
      <c r="D7" s="23" t="s">
        <v>837</v>
      </c>
      <c r="E7" s="24" t="s">
        <v>838</v>
      </c>
      <c r="F7" s="24">
        <f>$J$3</f>
        <v>1000</v>
      </c>
      <c r="G7" s="79" t="str">
        <f t="shared" si="0"/>
        <v>UPDATE SUP.EET_ETL_ENS SET PPD_ID = 1000, EET_IB_PERTENCE_SRC = 1 WHERE EET_CD_CNPJ = '00360305';</v>
      </c>
      <c r="H7" s="76"/>
      <c r="I7" s="76" t="s">
        <v>1091</v>
      </c>
      <c r="J7" s="76">
        <v>1004</v>
      </c>
      <c r="K7" s="78" t="str">
        <f t="shared" si="1"/>
        <v>INSERT INTO SUP.PPD_PAR_PRIORIDADE_ES (PPD_ID, PPD_DS, PPD_CD, PPD_DH_ATUALZ, PPD_CD_OPER_ATUALZ, PPD_NU_VERSAO) VALUES (1004, 'Baixa', 5, '2014-03-17 00:00:00', 'script', 1);</v>
      </c>
    </row>
    <row r="8" spans="1:12">
      <c r="A8" s="50" t="s">
        <v>1006</v>
      </c>
      <c r="B8" s="25" t="s">
        <v>847</v>
      </c>
      <c r="C8" s="26" t="s">
        <v>836</v>
      </c>
      <c r="D8" s="26" t="s">
        <v>844</v>
      </c>
      <c r="E8" s="27" t="s">
        <v>848</v>
      </c>
      <c r="F8" s="27">
        <f>$J$5</f>
        <v>1002</v>
      </c>
      <c r="G8" s="79" t="str">
        <f t="shared" si="0"/>
        <v>UPDATE SUP.EET_ETL_ENS SET PPD_ID = 1002, EET_IB_PERTENCE_SRC = 1 WHERE EET_CD_CNPJ = 'C0010083';</v>
      </c>
    </row>
    <row r="9" spans="1:12">
      <c r="A9" s="50" t="s">
        <v>1007</v>
      </c>
      <c r="B9" s="25" t="s">
        <v>849</v>
      </c>
      <c r="C9" s="26" t="s">
        <v>846</v>
      </c>
      <c r="D9" s="26" t="s">
        <v>842</v>
      </c>
      <c r="E9" s="27" t="s">
        <v>848</v>
      </c>
      <c r="F9" s="27">
        <f t="shared" ref="F9:F20" si="2">$J$5</f>
        <v>1002</v>
      </c>
      <c r="G9" s="79" t="str">
        <f t="shared" si="0"/>
        <v>UPDATE SUP.EET_ETL_ENS SET PPD_ID = 1002, EET_IB_PERTENCE_SRC = 1 WHERE EET_CD_CNPJ = 'C0020152';</v>
      </c>
    </row>
    <row r="10" spans="1:12">
      <c r="A10" s="50" t="s">
        <v>1008</v>
      </c>
      <c r="B10" s="25" t="s">
        <v>850</v>
      </c>
      <c r="C10" s="26" t="s">
        <v>851</v>
      </c>
      <c r="D10" s="26" t="s">
        <v>837</v>
      </c>
      <c r="E10" s="27" t="s">
        <v>848</v>
      </c>
      <c r="F10" s="27">
        <f t="shared" si="2"/>
        <v>1002</v>
      </c>
      <c r="G10" s="79" t="str">
        <f t="shared" si="0"/>
        <v>UPDATE SUP.EET_ETL_ENS SET PPD_ID = 1002, EET_IB_PERTENCE_SRC = 1 WHERE EET_CD_CNPJ = 'C0030173';</v>
      </c>
    </row>
    <row r="11" spans="1:12">
      <c r="A11" s="50" t="s">
        <v>1009</v>
      </c>
      <c r="B11" s="25" t="s">
        <v>852</v>
      </c>
      <c r="C11" s="26" t="s">
        <v>853</v>
      </c>
      <c r="D11" s="26" t="s">
        <v>837</v>
      </c>
      <c r="E11" s="27" t="s">
        <v>848</v>
      </c>
      <c r="F11" s="27">
        <f t="shared" si="2"/>
        <v>1002</v>
      </c>
      <c r="G11" s="79" t="str">
        <f t="shared" si="0"/>
        <v>UPDATE SUP.EET_ETL_ENS SET PPD_ID = 1002, EET_IB_PERTENCE_SRC = 1 WHERE EET_CD_CNPJ = 'C0030290';</v>
      </c>
    </row>
    <row r="12" spans="1:12">
      <c r="A12" s="50" t="s">
        <v>1014</v>
      </c>
      <c r="B12" s="25" t="s">
        <v>854</v>
      </c>
      <c r="C12" s="26" t="s">
        <v>836</v>
      </c>
      <c r="D12" s="26" t="s">
        <v>844</v>
      </c>
      <c r="E12" s="27" t="s">
        <v>848</v>
      </c>
      <c r="F12" s="27">
        <f t="shared" si="2"/>
        <v>1002</v>
      </c>
      <c r="G12" s="79" t="str">
        <f t="shared" si="0"/>
        <v>UPDATE SUP.EET_ETL_ENS SET PPD_ID = 1002, EET_IB_PERTENCE_SRC = 1 WHERE EET_CD_CNPJ = 'C0030403';</v>
      </c>
    </row>
    <row r="13" spans="1:12">
      <c r="A13" s="50" t="s">
        <v>1015</v>
      </c>
      <c r="B13" s="25" t="s">
        <v>855</v>
      </c>
      <c r="C13" s="26" t="s">
        <v>856</v>
      </c>
      <c r="D13" s="26" t="s">
        <v>842</v>
      </c>
      <c r="E13" s="27" t="s">
        <v>848</v>
      </c>
      <c r="F13" s="27">
        <f t="shared" si="2"/>
        <v>1002</v>
      </c>
      <c r="G13" s="79" t="str">
        <f t="shared" si="0"/>
        <v>UPDATE SUP.EET_ETL_ENS SET PPD_ID = 1002, EET_IB_PERTENCE_SRC = 1 WHERE EET_CD_CNPJ = 'C0031323';</v>
      </c>
    </row>
    <row r="14" spans="1:12">
      <c r="A14" s="50" t="s">
        <v>1016</v>
      </c>
      <c r="B14" s="25" t="s">
        <v>857</v>
      </c>
      <c r="C14" s="26" t="s">
        <v>846</v>
      </c>
      <c r="D14" s="26" t="s">
        <v>842</v>
      </c>
      <c r="E14" s="27" t="s">
        <v>848</v>
      </c>
      <c r="F14" s="27">
        <f t="shared" si="2"/>
        <v>1002</v>
      </c>
      <c r="G14" s="79" t="str">
        <f t="shared" si="0"/>
        <v>UPDATE SUP.EET_ETL_ENS SET PPD_ID = 1002, EET_IB_PERTENCE_SRC = 1 WHERE EET_CD_CNPJ = 'C0031976';</v>
      </c>
    </row>
    <row r="15" spans="1:12">
      <c r="A15" s="50" t="s">
        <v>1017</v>
      </c>
      <c r="B15" s="25" t="s">
        <v>858</v>
      </c>
      <c r="C15" s="26" t="s">
        <v>853</v>
      </c>
      <c r="D15" s="26" t="s">
        <v>859</v>
      </c>
      <c r="E15" s="27" t="s">
        <v>848</v>
      </c>
      <c r="F15" s="27">
        <f t="shared" si="2"/>
        <v>1002</v>
      </c>
      <c r="G15" s="79" t="str">
        <f t="shared" si="0"/>
        <v>UPDATE SUP.EET_ETL_ENS SET PPD_ID = 1002, EET_IB_PERTENCE_SRC = 1 WHERE EET_CD_CNPJ = 'C0032119';</v>
      </c>
    </row>
    <row r="16" spans="1:12">
      <c r="A16" s="50" t="s">
        <v>1018</v>
      </c>
      <c r="B16" s="25" t="s">
        <v>860</v>
      </c>
      <c r="C16" s="26" t="s">
        <v>861</v>
      </c>
      <c r="D16" s="26" t="s">
        <v>842</v>
      </c>
      <c r="E16" s="27" t="s">
        <v>848</v>
      </c>
      <c r="F16" s="27">
        <f t="shared" si="2"/>
        <v>1002</v>
      </c>
      <c r="G16" s="79" t="str">
        <f t="shared" si="0"/>
        <v>UPDATE SUP.EET_ETL_ENS SET PPD_ID = 1002, EET_IB_PERTENCE_SRC = 1 WHERE EET_CD_CNPJ = 'C0049944';</v>
      </c>
    </row>
    <row r="17" spans="1:7">
      <c r="A17" s="50" t="s">
        <v>1019</v>
      </c>
      <c r="B17" s="25" t="s">
        <v>862</v>
      </c>
      <c r="C17" s="26" t="s">
        <v>840</v>
      </c>
      <c r="D17" s="26" t="s">
        <v>842</v>
      </c>
      <c r="E17" s="27" t="s">
        <v>848</v>
      </c>
      <c r="F17" s="27">
        <f t="shared" si="2"/>
        <v>1002</v>
      </c>
      <c r="G17" s="79" t="str">
        <f t="shared" si="0"/>
        <v>UPDATE SUP.EET_ETL_ENS SET PPD_ID = 1002, EET_IB_PERTENCE_SRC = 1 WHERE EET_CD_CNPJ = 'C0051011';</v>
      </c>
    </row>
    <row r="18" spans="1:7">
      <c r="A18" s="50" t="s">
        <v>1020</v>
      </c>
      <c r="B18" s="25" t="s">
        <v>863</v>
      </c>
      <c r="C18" s="26" t="s">
        <v>851</v>
      </c>
      <c r="D18" s="26" t="s">
        <v>842</v>
      </c>
      <c r="E18" s="27" t="s">
        <v>848</v>
      </c>
      <c r="F18" s="27">
        <f t="shared" si="2"/>
        <v>1002</v>
      </c>
      <c r="G18" s="79" t="str">
        <f t="shared" si="0"/>
        <v>UPDATE SUP.EET_ETL_ENS SET PPD_ID = 1002, EET_IB_PERTENCE_SRC = 1 WHERE EET_CD_CNPJ = 'C0051152';</v>
      </c>
    </row>
    <row r="19" spans="1:7">
      <c r="A19" s="50">
        <v>33657248</v>
      </c>
      <c r="B19" s="25" t="s">
        <v>864</v>
      </c>
      <c r="C19" s="26" t="s">
        <v>861</v>
      </c>
      <c r="D19" s="26" t="s">
        <v>837</v>
      </c>
      <c r="E19" s="27" t="s">
        <v>848</v>
      </c>
      <c r="F19" s="27">
        <f t="shared" si="2"/>
        <v>1002</v>
      </c>
      <c r="G19" s="79" t="str">
        <f t="shared" si="0"/>
        <v>UPDATE SUP.EET_ETL_ENS SET PPD_ID = 1002, EET_IB_PERTENCE_SRC = 1 WHERE EET_CD_CNPJ = '33657248';</v>
      </c>
    </row>
    <row r="20" spans="1:7">
      <c r="A20" s="50">
        <v>62232889</v>
      </c>
      <c r="B20" s="25" t="s">
        <v>865</v>
      </c>
      <c r="C20" s="26" t="s">
        <v>856</v>
      </c>
      <c r="D20" s="26" t="s">
        <v>837</v>
      </c>
      <c r="E20" s="27" t="s">
        <v>848</v>
      </c>
      <c r="F20" s="27">
        <f t="shared" si="2"/>
        <v>1002</v>
      </c>
      <c r="G20" s="79" t="str">
        <f t="shared" si="0"/>
        <v>UPDATE SUP.EET_ETL_ENS SET PPD_ID = 1002, EET_IB_PERTENCE_SRC = 1 WHERE EET_CD_CNPJ = '62232889';</v>
      </c>
    </row>
    <row r="21" spans="1:7">
      <c r="A21" s="51" t="s">
        <v>1021</v>
      </c>
      <c r="B21" s="28" t="s">
        <v>866</v>
      </c>
      <c r="C21" s="29" t="s">
        <v>861</v>
      </c>
      <c r="D21" s="29" t="s">
        <v>837</v>
      </c>
      <c r="E21" s="30" t="s">
        <v>867</v>
      </c>
      <c r="F21" s="30">
        <f>$J$6</f>
        <v>1003</v>
      </c>
      <c r="G21" s="79" t="str">
        <f t="shared" si="0"/>
        <v>UPDATE SUP.EET_ETL_ENS SET PPD_ID = 1003, EET_IB_PERTENCE_SRC = 1 WHERE EET_CD_CNPJ = 'C0030159';</v>
      </c>
    </row>
    <row r="22" spans="1:7">
      <c r="A22" s="51" t="s">
        <v>1022</v>
      </c>
      <c r="B22" s="28" t="s">
        <v>868</v>
      </c>
      <c r="C22" s="29" t="s">
        <v>869</v>
      </c>
      <c r="D22" s="29" t="s">
        <v>837</v>
      </c>
      <c r="E22" s="30" t="s">
        <v>867</v>
      </c>
      <c r="F22" s="30">
        <f t="shared" ref="F22:F34" si="3">$J$6</f>
        <v>1003</v>
      </c>
      <c r="G22" s="79" t="str">
        <f t="shared" si="0"/>
        <v>UPDATE SUP.EET_ETL_ENS SET PPD_ID = 1003, EET_IB_PERTENCE_SRC = 1 WHERE EET_CD_CNPJ = 'C0030771';</v>
      </c>
    </row>
    <row r="23" spans="1:7">
      <c r="A23" s="51" t="s">
        <v>1023</v>
      </c>
      <c r="B23" s="28" t="s">
        <v>870</v>
      </c>
      <c r="C23" s="29" t="s">
        <v>856</v>
      </c>
      <c r="D23" s="29" t="s">
        <v>837</v>
      </c>
      <c r="E23" s="30" t="s">
        <v>867</v>
      </c>
      <c r="F23" s="30">
        <f t="shared" si="3"/>
        <v>1003</v>
      </c>
      <c r="G23" s="79" t="str">
        <f t="shared" si="0"/>
        <v>UPDATE SUP.EET_ETL_ENS SET PPD_ID = 1003, EET_IB_PERTENCE_SRC = 1 WHERE EET_CD_CNPJ = 'C0041856';</v>
      </c>
    </row>
    <row r="24" spans="1:7">
      <c r="A24" s="51" t="s">
        <v>1024</v>
      </c>
      <c r="B24" s="28" t="s">
        <v>871</v>
      </c>
      <c r="C24" s="29" t="s">
        <v>861</v>
      </c>
      <c r="D24" s="29" t="s">
        <v>844</v>
      </c>
      <c r="E24" s="30" t="s">
        <v>867</v>
      </c>
      <c r="F24" s="30">
        <f t="shared" si="3"/>
        <v>1003</v>
      </c>
      <c r="G24" s="79" t="str">
        <f t="shared" si="0"/>
        <v>UPDATE SUP.EET_ETL_ENS SET PPD_ID = 1003, EET_IB_PERTENCE_SRC = 1 WHERE EET_CD_CNPJ = 'C0050201';</v>
      </c>
    </row>
    <row r="25" spans="1:7">
      <c r="A25" s="51" t="s">
        <v>1025</v>
      </c>
      <c r="B25" s="28" t="s">
        <v>872</v>
      </c>
      <c r="C25" s="29" t="s">
        <v>856</v>
      </c>
      <c r="D25" s="29" t="s">
        <v>842</v>
      </c>
      <c r="E25" s="30" t="s">
        <v>867</v>
      </c>
      <c r="F25" s="30">
        <f t="shared" si="3"/>
        <v>1003</v>
      </c>
      <c r="G25" s="79" t="str">
        <f t="shared" si="0"/>
        <v>UPDATE SUP.EET_ETL_ENS SET PPD_ID = 1003, EET_IB_PERTENCE_SRC = 1 WHERE EET_CD_CNPJ = 'C0051516';</v>
      </c>
    </row>
    <row r="26" spans="1:7">
      <c r="A26" s="51" t="s">
        <v>1010</v>
      </c>
      <c r="B26" s="28" t="s">
        <v>873</v>
      </c>
      <c r="C26" s="29" t="s">
        <v>846</v>
      </c>
      <c r="D26" s="29" t="s">
        <v>842</v>
      </c>
      <c r="E26" s="30" t="s">
        <v>867</v>
      </c>
      <c r="F26" s="30">
        <f t="shared" si="3"/>
        <v>1003</v>
      </c>
      <c r="G26" s="79" t="str">
        <f t="shared" si="0"/>
        <v>UPDATE SUP.EET_ETL_ENS SET PPD_ID = 1003, EET_IB_PERTENCE_SRC = 1 WHERE EET_CD_CNPJ = '00253448';</v>
      </c>
    </row>
    <row r="27" spans="1:7">
      <c r="A27" s="51" t="s">
        <v>1026</v>
      </c>
      <c r="B27" s="28" t="s">
        <v>874</v>
      </c>
      <c r="C27" s="29" t="s">
        <v>846</v>
      </c>
      <c r="D27" s="29" t="s">
        <v>842</v>
      </c>
      <c r="E27" s="30" t="s">
        <v>867</v>
      </c>
      <c r="F27" s="30">
        <f t="shared" si="3"/>
        <v>1003</v>
      </c>
      <c r="G27" s="79" t="str">
        <f t="shared" si="0"/>
        <v>UPDATE SUP.EET_ETL_ENS SET PPD_ID = 1003, EET_IB_PERTENCE_SRC = 1 WHERE EET_CD_CNPJ = '00795423';</v>
      </c>
    </row>
    <row r="28" spans="1:7">
      <c r="A28" s="51" t="s">
        <v>1027</v>
      </c>
      <c r="B28" s="28" t="s">
        <v>875</v>
      </c>
      <c r="C28" s="29" t="s">
        <v>861</v>
      </c>
      <c r="D28" s="29" t="s">
        <v>844</v>
      </c>
      <c r="E28" s="30" t="s">
        <v>867</v>
      </c>
      <c r="F28" s="30">
        <f t="shared" si="3"/>
        <v>1003</v>
      </c>
      <c r="G28" s="79" t="str">
        <f t="shared" si="0"/>
        <v>UPDATE SUP.EET_ETL_ENS SET PPD_ID = 1003, EET_IB_PERTENCE_SRC = 1 WHERE EET_CD_CNPJ = '04902979';</v>
      </c>
    </row>
    <row r="29" spans="1:7">
      <c r="A29" s="51" t="s">
        <v>1028</v>
      </c>
      <c r="B29" s="28" t="s">
        <v>876</v>
      </c>
      <c r="C29" s="29" t="s">
        <v>861</v>
      </c>
      <c r="D29" s="29" t="s">
        <v>842</v>
      </c>
      <c r="E29" s="30" t="s">
        <v>867</v>
      </c>
      <c r="F29" s="30">
        <f t="shared" si="3"/>
        <v>1003</v>
      </c>
      <c r="G29" s="79" t="str">
        <f t="shared" si="0"/>
        <v>UPDATE SUP.EET_ETL_ENS SET PPD_ID = 1003, EET_IB_PERTENCE_SRC = 1 WHERE EET_CD_CNPJ = '07237373';</v>
      </c>
    </row>
    <row r="30" spans="1:7">
      <c r="A30" s="51" t="s">
        <v>1029</v>
      </c>
      <c r="B30" s="28" t="s">
        <v>877</v>
      </c>
      <c r="C30" s="29" t="s">
        <v>869</v>
      </c>
      <c r="D30" s="29" t="s">
        <v>842</v>
      </c>
      <c r="E30" s="30" t="s">
        <v>867</v>
      </c>
      <c r="F30" s="30">
        <f t="shared" si="3"/>
        <v>1003</v>
      </c>
      <c r="G30" s="79" t="str">
        <f t="shared" si="0"/>
        <v>UPDATE SUP.EET_ETL_ENS SET PPD_ID = 1003, EET_IB_PERTENCE_SRC = 1 WHERE EET_CD_CNPJ = '07656500';</v>
      </c>
    </row>
    <row r="31" spans="1:7">
      <c r="A31" s="51">
        <v>27937333</v>
      </c>
      <c r="B31" s="28" t="s">
        <v>878</v>
      </c>
      <c r="C31" s="29" t="s">
        <v>861</v>
      </c>
      <c r="D31" s="29" t="s">
        <v>837</v>
      </c>
      <c r="E31" s="30" t="s">
        <v>867</v>
      </c>
      <c r="F31" s="30">
        <f t="shared" si="3"/>
        <v>1003</v>
      </c>
      <c r="G31" s="79" t="str">
        <f t="shared" si="0"/>
        <v>UPDATE SUP.EET_ETL_ENS SET PPD_ID = 1003, EET_IB_PERTENCE_SRC = 1 WHERE EET_CD_CNPJ = '27937333';</v>
      </c>
    </row>
    <row r="32" spans="1:7">
      <c r="A32" s="51">
        <v>58616418</v>
      </c>
      <c r="B32" s="28" t="s">
        <v>879</v>
      </c>
      <c r="C32" s="29" t="s">
        <v>853</v>
      </c>
      <c r="D32" s="29" t="s">
        <v>859</v>
      </c>
      <c r="E32" s="30" t="s">
        <v>867</v>
      </c>
      <c r="F32" s="30">
        <f t="shared" si="3"/>
        <v>1003</v>
      </c>
      <c r="G32" s="79" t="str">
        <f t="shared" si="0"/>
        <v>UPDATE SUP.EET_ETL_ENS SET PPD_ID = 1003, EET_IB_PERTENCE_SRC = 1 WHERE EET_CD_CNPJ = '58616418';</v>
      </c>
    </row>
    <row r="33" spans="1:7">
      <c r="A33" s="51">
        <v>59109165</v>
      </c>
      <c r="B33" s="28" t="s">
        <v>880</v>
      </c>
      <c r="C33" s="29" t="s">
        <v>869</v>
      </c>
      <c r="D33" s="29" t="s">
        <v>844</v>
      </c>
      <c r="E33" s="30" t="s">
        <v>867</v>
      </c>
      <c r="F33" s="30">
        <f t="shared" si="3"/>
        <v>1003</v>
      </c>
      <c r="G33" s="79" t="str">
        <f t="shared" si="0"/>
        <v>UPDATE SUP.EET_ETL_ENS SET PPD_ID = 1003, EET_IB_PERTENCE_SRC = 1 WHERE EET_CD_CNPJ = '59109165';</v>
      </c>
    </row>
    <row r="34" spans="1:7">
      <c r="A34" s="51">
        <v>61348538</v>
      </c>
      <c r="B34" s="28" t="s">
        <v>881</v>
      </c>
      <c r="C34" s="29" t="s">
        <v>856</v>
      </c>
      <c r="D34" s="29" t="s">
        <v>844</v>
      </c>
      <c r="E34" s="30" t="s">
        <v>867</v>
      </c>
      <c r="F34" s="30">
        <f t="shared" si="3"/>
        <v>1003</v>
      </c>
      <c r="G34" s="79" t="str">
        <f t="shared" si="0"/>
        <v>UPDATE SUP.EET_ETL_ENS SET PPD_ID = 1003, EET_IB_PERTENCE_SRC = 1 WHERE EET_CD_CNPJ = '61348538';</v>
      </c>
    </row>
    <row r="35" spans="1:7">
      <c r="A35" s="52" t="s">
        <v>1030</v>
      </c>
      <c r="B35" s="31" t="s">
        <v>882</v>
      </c>
      <c r="C35" s="32" t="s">
        <v>869</v>
      </c>
      <c r="D35" s="32" t="s">
        <v>837</v>
      </c>
      <c r="E35" s="33" t="s">
        <v>883</v>
      </c>
      <c r="F35" s="33">
        <f>$J$7</f>
        <v>1004</v>
      </c>
      <c r="G35" s="79" t="str">
        <f t="shared" si="0"/>
        <v>UPDATE SUP.EET_ETL_ENS SET PPD_ID = 1004, EET_IB_PERTENCE_SRC = 1 WHERE EET_CD_CNPJ = 'C0020107';</v>
      </c>
    </row>
    <row r="36" spans="1:7">
      <c r="A36" s="52" t="s">
        <v>1031</v>
      </c>
      <c r="B36" s="31" t="s">
        <v>884</v>
      </c>
      <c r="C36" s="32" t="s">
        <v>853</v>
      </c>
      <c r="D36" s="32" t="s">
        <v>859</v>
      </c>
      <c r="E36" s="33" t="s">
        <v>883</v>
      </c>
      <c r="F36" s="33">
        <f t="shared" ref="F36:F99" si="4">$J$7</f>
        <v>1004</v>
      </c>
      <c r="G36" s="79" t="str">
        <f t="shared" si="0"/>
        <v>UPDATE SUP.EET_ETL_ENS SET PPD_ID = 1004, EET_IB_PERTENCE_SRC = 1 WHERE EET_CD_CNPJ = 'C0020255';</v>
      </c>
    </row>
    <row r="37" spans="1:7">
      <c r="A37" s="52" t="s">
        <v>1032</v>
      </c>
      <c r="B37" s="31" t="s">
        <v>885</v>
      </c>
      <c r="C37" s="32" t="s">
        <v>861</v>
      </c>
      <c r="D37" s="32" t="s">
        <v>837</v>
      </c>
      <c r="E37" s="33" t="s">
        <v>883</v>
      </c>
      <c r="F37" s="33">
        <f t="shared" si="4"/>
        <v>1004</v>
      </c>
      <c r="G37" s="79" t="str">
        <f t="shared" si="0"/>
        <v>UPDATE SUP.EET_ETL_ENS SET PPD_ID = 1004, EET_IB_PERTENCE_SRC = 1 WHERE EET_CD_CNPJ = 'C0030207';</v>
      </c>
    </row>
    <row r="38" spans="1:7">
      <c r="A38" s="52" t="s">
        <v>1033</v>
      </c>
      <c r="B38" s="31" t="s">
        <v>886</v>
      </c>
      <c r="C38" s="32" t="s">
        <v>851</v>
      </c>
      <c r="D38" s="32" t="s">
        <v>844</v>
      </c>
      <c r="E38" s="33" t="s">
        <v>883</v>
      </c>
      <c r="F38" s="33">
        <f t="shared" si="4"/>
        <v>1004</v>
      </c>
      <c r="G38" s="79" t="str">
        <f t="shared" si="0"/>
        <v>UPDATE SUP.EET_ETL_ENS SET PPD_ID = 1004, EET_IB_PERTENCE_SRC = 1 WHERE EET_CD_CNPJ = 'C0030881';</v>
      </c>
    </row>
    <row r="39" spans="1:7">
      <c r="A39" s="52" t="s">
        <v>1034</v>
      </c>
      <c r="B39" s="31" t="s">
        <v>887</v>
      </c>
      <c r="C39" s="32" t="s">
        <v>856</v>
      </c>
      <c r="D39" s="32" t="s">
        <v>842</v>
      </c>
      <c r="E39" s="33" t="s">
        <v>883</v>
      </c>
      <c r="F39" s="33">
        <f t="shared" si="4"/>
        <v>1004</v>
      </c>
      <c r="G39" s="79" t="str">
        <f t="shared" si="0"/>
        <v>UPDATE SUP.EET_ETL_ENS SET PPD_ID = 1004, EET_IB_PERTENCE_SRC = 1 WHERE EET_CD_CNPJ = 'C0031859';</v>
      </c>
    </row>
    <row r="40" spans="1:7">
      <c r="A40" s="52" t="s">
        <v>1035</v>
      </c>
      <c r="B40" s="31" t="s">
        <v>888</v>
      </c>
      <c r="C40" s="32" t="s">
        <v>856</v>
      </c>
      <c r="D40" s="32" t="s">
        <v>837</v>
      </c>
      <c r="E40" s="33" t="s">
        <v>883</v>
      </c>
      <c r="F40" s="33">
        <f t="shared" si="4"/>
        <v>1004</v>
      </c>
      <c r="G40" s="79" t="str">
        <f t="shared" si="0"/>
        <v>UPDATE SUP.EET_ETL_ENS SET PPD_ID = 1004, EET_IB_PERTENCE_SRC = 1 WHERE EET_CD_CNPJ = 'C0031873';</v>
      </c>
    </row>
    <row r="41" spans="1:7">
      <c r="A41" s="52" t="s">
        <v>1036</v>
      </c>
      <c r="B41" s="31" t="s">
        <v>889</v>
      </c>
      <c r="C41" s="32" t="s">
        <v>869</v>
      </c>
      <c r="D41" s="32" t="s">
        <v>844</v>
      </c>
      <c r="E41" s="33" t="s">
        <v>883</v>
      </c>
      <c r="F41" s="33">
        <f t="shared" si="4"/>
        <v>1004</v>
      </c>
      <c r="G41" s="79" t="str">
        <f t="shared" si="0"/>
        <v>UPDATE SUP.EET_ETL_ENS SET PPD_ID = 1004, EET_IB_PERTENCE_SRC = 1 WHERE EET_CD_CNPJ = 'C0050071';</v>
      </c>
    </row>
    <row r="42" spans="1:7">
      <c r="A42" s="52" t="s">
        <v>1037</v>
      </c>
      <c r="B42" s="31" t="s">
        <v>890</v>
      </c>
      <c r="C42" s="32" t="s">
        <v>853</v>
      </c>
      <c r="D42" s="32" t="s">
        <v>859</v>
      </c>
      <c r="E42" s="33" t="s">
        <v>883</v>
      </c>
      <c r="F42" s="33">
        <f t="shared" si="4"/>
        <v>1004</v>
      </c>
      <c r="G42" s="79" t="str">
        <f t="shared" si="0"/>
        <v>UPDATE SUP.EET_ETL_ENS SET PPD_ID = 1004, EET_IB_PERTENCE_SRC = 1 WHERE EET_CD_CNPJ = 'C0050122';</v>
      </c>
    </row>
    <row r="43" spans="1:7">
      <c r="A43" s="52" t="s">
        <v>1038</v>
      </c>
      <c r="B43" s="31" t="s">
        <v>891</v>
      </c>
      <c r="C43" s="32" t="s">
        <v>856</v>
      </c>
      <c r="D43" s="32" t="s">
        <v>844</v>
      </c>
      <c r="E43" s="33" t="s">
        <v>883</v>
      </c>
      <c r="F43" s="33">
        <f t="shared" si="4"/>
        <v>1004</v>
      </c>
      <c r="G43" s="79" t="str">
        <f t="shared" si="0"/>
        <v>UPDATE SUP.EET_ETL_ENS SET PPD_ID = 1004, EET_IB_PERTENCE_SRC = 1 WHERE EET_CD_CNPJ = 'C0050304';</v>
      </c>
    </row>
    <row r="44" spans="1:7">
      <c r="A44" s="52" t="s">
        <v>1039</v>
      </c>
      <c r="B44" s="31" t="s">
        <v>892</v>
      </c>
      <c r="C44" s="32" t="s">
        <v>853</v>
      </c>
      <c r="D44" s="32" t="s">
        <v>844</v>
      </c>
      <c r="E44" s="33" t="s">
        <v>883</v>
      </c>
      <c r="F44" s="33">
        <f t="shared" si="4"/>
        <v>1004</v>
      </c>
      <c r="G44" s="79" t="str">
        <f t="shared" si="0"/>
        <v>UPDATE SUP.EET_ETL_ENS SET PPD_ID = 1004, EET_IB_PERTENCE_SRC = 1 WHERE EET_CD_CNPJ = 'C0050328';</v>
      </c>
    </row>
    <row r="45" spans="1:7">
      <c r="A45" s="52" t="s">
        <v>1040</v>
      </c>
      <c r="B45" s="31" t="s">
        <v>893</v>
      </c>
      <c r="C45" s="32" t="s">
        <v>856</v>
      </c>
      <c r="D45" s="32" t="s">
        <v>859</v>
      </c>
      <c r="E45" s="33" t="s">
        <v>883</v>
      </c>
      <c r="F45" s="33">
        <f t="shared" si="4"/>
        <v>1004</v>
      </c>
      <c r="G45" s="79" t="str">
        <f t="shared" si="0"/>
        <v>UPDATE SUP.EET_ETL_ENS SET PPD_ID = 1004, EET_IB_PERTENCE_SRC = 1 WHERE EET_CD_CNPJ = 'C0050524';</v>
      </c>
    </row>
    <row r="46" spans="1:7">
      <c r="A46" s="52" t="s">
        <v>1041</v>
      </c>
      <c r="B46" s="31" t="s">
        <v>894</v>
      </c>
      <c r="C46" s="32" t="s">
        <v>853</v>
      </c>
      <c r="D46" s="32" t="s">
        <v>842</v>
      </c>
      <c r="E46" s="33" t="s">
        <v>883</v>
      </c>
      <c r="F46" s="33">
        <f t="shared" si="4"/>
        <v>1004</v>
      </c>
      <c r="G46" s="79" t="str">
        <f t="shared" si="0"/>
        <v>UPDATE SUP.EET_ETL_ENS SET PPD_ID = 1004, EET_IB_PERTENCE_SRC = 1 WHERE EET_CD_CNPJ = 'C0050531';</v>
      </c>
    </row>
    <row r="47" spans="1:7">
      <c r="A47" s="52" t="s">
        <v>1042</v>
      </c>
      <c r="B47" s="31" t="s">
        <v>895</v>
      </c>
      <c r="C47" s="32" t="s">
        <v>846</v>
      </c>
      <c r="D47" s="32" t="s">
        <v>844</v>
      </c>
      <c r="E47" s="33" t="s">
        <v>883</v>
      </c>
      <c r="F47" s="33">
        <f t="shared" si="4"/>
        <v>1004</v>
      </c>
      <c r="G47" s="79" t="str">
        <f t="shared" si="0"/>
        <v>UPDATE SUP.EET_ETL_ENS SET PPD_ID = 1004, EET_IB_PERTENCE_SRC = 1 WHERE EET_CD_CNPJ = 'C0050706';</v>
      </c>
    </row>
    <row r="48" spans="1:7">
      <c r="A48" s="52" t="s">
        <v>1043</v>
      </c>
      <c r="B48" s="31" t="s">
        <v>896</v>
      </c>
      <c r="C48" s="32" t="s">
        <v>856</v>
      </c>
      <c r="D48" s="32" t="s">
        <v>859</v>
      </c>
      <c r="E48" s="33" t="s">
        <v>883</v>
      </c>
      <c r="F48" s="33">
        <f t="shared" si="4"/>
        <v>1004</v>
      </c>
      <c r="G48" s="79" t="str">
        <f t="shared" si="0"/>
        <v>UPDATE SUP.EET_ETL_ENS SET PPD_ID = 1004, EET_IB_PERTENCE_SRC = 1 WHERE EET_CD_CNPJ = 'C0050988';</v>
      </c>
    </row>
    <row r="49" spans="1:7">
      <c r="A49" s="52" t="s">
        <v>1044</v>
      </c>
      <c r="B49" s="31" t="s">
        <v>897</v>
      </c>
      <c r="C49" s="32" t="s">
        <v>853</v>
      </c>
      <c r="D49" s="32" t="s">
        <v>844</v>
      </c>
      <c r="E49" s="33" t="s">
        <v>883</v>
      </c>
      <c r="F49" s="33">
        <f t="shared" si="4"/>
        <v>1004</v>
      </c>
      <c r="G49" s="79" t="str">
        <f t="shared" si="0"/>
        <v>UPDATE SUP.EET_ETL_ENS SET PPD_ID = 1004, EET_IB_PERTENCE_SRC = 1 WHERE EET_CD_CNPJ = 'C0051066';</v>
      </c>
    </row>
    <row r="50" spans="1:7">
      <c r="A50" s="52" t="s">
        <v>1045</v>
      </c>
      <c r="B50" s="31" t="s">
        <v>898</v>
      </c>
      <c r="C50" s="32" t="s">
        <v>869</v>
      </c>
      <c r="D50" s="32" t="s">
        <v>859</v>
      </c>
      <c r="E50" s="33" t="s">
        <v>883</v>
      </c>
      <c r="F50" s="33">
        <f t="shared" si="4"/>
        <v>1004</v>
      </c>
      <c r="G50" s="79" t="str">
        <f t="shared" si="0"/>
        <v>UPDATE SUP.EET_ETL_ENS SET PPD_ID = 1004, EET_IB_PERTENCE_SRC = 1 WHERE EET_CD_CNPJ = 'C0051073';</v>
      </c>
    </row>
    <row r="51" spans="1:7">
      <c r="A51" s="52" t="s">
        <v>1046</v>
      </c>
      <c r="B51" s="31" t="s">
        <v>899</v>
      </c>
      <c r="C51" s="32" t="s">
        <v>861</v>
      </c>
      <c r="D51" s="32" t="s">
        <v>844</v>
      </c>
      <c r="E51" s="33" t="s">
        <v>883</v>
      </c>
      <c r="F51" s="33">
        <f t="shared" si="4"/>
        <v>1004</v>
      </c>
      <c r="G51" s="79" t="str">
        <f t="shared" si="0"/>
        <v>UPDATE SUP.EET_ETL_ENS SET PPD_ID = 1004, EET_IB_PERTENCE_SRC = 1 WHERE EET_CD_CNPJ = 'C0051107';</v>
      </c>
    </row>
    <row r="52" spans="1:7">
      <c r="A52" s="52" t="s">
        <v>1047</v>
      </c>
      <c r="B52" s="31" t="s">
        <v>900</v>
      </c>
      <c r="C52" s="32" t="s">
        <v>869</v>
      </c>
      <c r="D52" s="32" t="s">
        <v>837</v>
      </c>
      <c r="E52" s="33" t="s">
        <v>883</v>
      </c>
      <c r="F52" s="33">
        <f t="shared" si="4"/>
        <v>1004</v>
      </c>
      <c r="G52" s="79" t="str">
        <f t="shared" si="0"/>
        <v>UPDATE SUP.EET_ETL_ENS SET PPD_ID = 1004, EET_IB_PERTENCE_SRC = 1 WHERE EET_CD_CNPJ = 'C0051183';</v>
      </c>
    </row>
    <row r="53" spans="1:7">
      <c r="A53" s="52" t="s">
        <v>1048</v>
      </c>
      <c r="B53" s="31" t="s">
        <v>901</v>
      </c>
      <c r="C53" s="32" t="s">
        <v>869</v>
      </c>
      <c r="D53" s="32" t="s">
        <v>859</v>
      </c>
      <c r="E53" s="33" t="s">
        <v>883</v>
      </c>
      <c r="F53" s="33">
        <f t="shared" si="4"/>
        <v>1004</v>
      </c>
      <c r="G53" s="79" t="str">
        <f t="shared" si="0"/>
        <v>UPDATE SUP.EET_ETL_ENS SET PPD_ID = 1004, EET_IB_PERTENCE_SRC = 1 WHERE EET_CD_CNPJ = 'C0051255';</v>
      </c>
    </row>
    <row r="54" spans="1:7">
      <c r="A54" s="52" t="s">
        <v>1049</v>
      </c>
      <c r="B54" s="31" t="s">
        <v>902</v>
      </c>
      <c r="C54" s="32" t="s">
        <v>869</v>
      </c>
      <c r="D54" s="32" t="s">
        <v>844</v>
      </c>
      <c r="E54" s="33" t="s">
        <v>883</v>
      </c>
      <c r="F54" s="33">
        <f t="shared" si="4"/>
        <v>1004</v>
      </c>
      <c r="G54" s="79" t="str">
        <f t="shared" si="0"/>
        <v>UPDATE SUP.EET_ETL_ENS SET PPD_ID = 1004, EET_IB_PERTENCE_SRC = 1 WHERE EET_CD_CNPJ = 'C0051262';</v>
      </c>
    </row>
    <row r="55" spans="1:7">
      <c r="A55" s="52" t="s">
        <v>1050</v>
      </c>
      <c r="B55" s="31" t="s">
        <v>903</v>
      </c>
      <c r="C55" s="32" t="s">
        <v>853</v>
      </c>
      <c r="D55" s="32" t="s">
        <v>844</v>
      </c>
      <c r="E55" s="33" t="s">
        <v>883</v>
      </c>
      <c r="F55" s="33">
        <f t="shared" si="4"/>
        <v>1004</v>
      </c>
      <c r="G55" s="79" t="str">
        <f t="shared" si="0"/>
        <v>UPDATE SUP.EET_ETL_ENS SET PPD_ID = 1004, EET_IB_PERTENCE_SRC = 1 WHERE EET_CD_CNPJ = 'C0051293';</v>
      </c>
    </row>
    <row r="56" spans="1:7">
      <c r="A56" s="52" t="s">
        <v>1051</v>
      </c>
      <c r="B56" s="31" t="s">
        <v>904</v>
      </c>
      <c r="C56" s="32" t="s">
        <v>869</v>
      </c>
      <c r="D56" s="32" t="s">
        <v>844</v>
      </c>
      <c r="E56" s="33" t="s">
        <v>883</v>
      </c>
      <c r="F56" s="33">
        <f t="shared" si="4"/>
        <v>1004</v>
      </c>
      <c r="G56" s="79" t="str">
        <f t="shared" si="0"/>
        <v>UPDATE SUP.EET_ETL_ENS SET PPD_ID = 1004, EET_IB_PERTENCE_SRC = 1 WHERE EET_CD_CNPJ = 'C0051365';</v>
      </c>
    </row>
    <row r="57" spans="1:7">
      <c r="A57" s="52" t="s">
        <v>1052</v>
      </c>
      <c r="B57" s="31" t="s">
        <v>905</v>
      </c>
      <c r="C57" s="32" t="s">
        <v>869</v>
      </c>
      <c r="D57" s="32" t="s">
        <v>844</v>
      </c>
      <c r="E57" s="33" t="s">
        <v>883</v>
      </c>
      <c r="F57" s="33">
        <f t="shared" si="4"/>
        <v>1004</v>
      </c>
      <c r="G57" s="79" t="str">
        <f t="shared" si="0"/>
        <v>UPDATE SUP.EET_ETL_ENS SET PPD_ID = 1004, EET_IB_PERTENCE_SRC = 1 WHERE EET_CD_CNPJ = 'C0051396';</v>
      </c>
    </row>
    <row r="58" spans="1:7">
      <c r="A58" s="52" t="s">
        <v>1053</v>
      </c>
      <c r="B58" s="31" t="s">
        <v>906</v>
      </c>
      <c r="C58" s="32" t="s">
        <v>869</v>
      </c>
      <c r="D58" s="32" t="s">
        <v>859</v>
      </c>
      <c r="E58" s="33" t="s">
        <v>883</v>
      </c>
      <c r="F58" s="33">
        <f t="shared" si="4"/>
        <v>1004</v>
      </c>
      <c r="G58" s="79" t="str">
        <f t="shared" si="0"/>
        <v>UPDATE SUP.EET_ETL_ENS SET PPD_ID = 1004, EET_IB_PERTENCE_SRC = 1 WHERE EET_CD_CNPJ = 'C0051413';</v>
      </c>
    </row>
    <row r="59" spans="1:7">
      <c r="A59" s="52" t="s">
        <v>1054</v>
      </c>
      <c r="B59" s="31" t="s">
        <v>907</v>
      </c>
      <c r="C59" s="32" t="s">
        <v>853</v>
      </c>
      <c r="D59" s="32" t="s">
        <v>842</v>
      </c>
      <c r="E59" s="33" t="s">
        <v>883</v>
      </c>
      <c r="F59" s="33">
        <f t="shared" si="4"/>
        <v>1004</v>
      </c>
      <c r="G59" s="79" t="str">
        <f t="shared" si="0"/>
        <v>UPDATE SUP.EET_ETL_ENS SET PPD_ID = 1004, EET_IB_PERTENCE_SRC = 1 WHERE EET_CD_CNPJ = 'C0051468';</v>
      </c>
    </row>
    <row r="60" spans="1:7">
      <c r="A60" s="52" t="s">
        <v>1055</v>
      </c>
      <c r="B60" s="31" t="s">
        <v>908</v>
      </c>
      <c r="C60" s="32" t="s">
        <v>853</v>
      </c>
      <c r="D60" s="32" t="s">
        <v>842</v>
      </c>
      <c r="E60" s="33" t="s">
        <v>883</v>
      </c>
      <c r="F60" s="33">
        <f t="shared" si="4"/>
        <v>1004</v>
      </c>
      <c r="G60" s="79" t="str">
        <f t="shared" si="0"/>
        <v>UPDATE SUP.EET_ETL_ENS SET PPD_ID = 1004, EET_IB_PERTENCE_SRC = 1 WHERE EET_CD_CNPJ = 'C0051482';</v>
      </c>
    </row>
    <row r="61" spans="1:7">
      <c r="A61" s="52" t="s">
        <v>1056</v>
      </c>
      <c r="B61" s="31" t="s">
        <v>909</v>
      </c>
      <c r="C61" s="32" t="s">
        <v>869</v>
      </c>
      <c r="D61" s="32" t="s">
        <v>859</v>
      </c>
      <c r="E61" s="33" t="s">
        <v>883</v>
      </c>
      <c r="F61" s="33">
        <f t="shared" si="4"/>
        <v>1004</v>
      </c>
      <c r="G61" s="79" t="str">
        <f t="shared" si="0"/>
        <v>UPDATE SUP.EET_ETL_ENS SET PPD_ID = 1004, EET_IB_PERTENCE_SRC = 1 WHERE EET_CD_CNPJ = 'C0051554';</v>
      </c>
    </row>
    <row r="62" spans="1:7">
      <c r="A62" s="52" t="s">
        <v>1057</v>
      </c>
      <c r="B62" s="31" t="s">
        <v>910</v>
      </c>
      <c r="C62" s="32" t="s">
        <v>869</v>
      </c>
      <c r="D62" s="32" t="s">
        <v>859</v>
      </c>
      <c r="E62" s="33" t="s">
        <v>883</v>
      </c>
      <c r="F62" s="33">
        <f t="shared" si="4"/>
        <v>1004</v>
      </c>
      <c r="G62" s="79" t="str">
        <f t="shared" si="0"/>
        <v>UPDATE SUP.EET_ETL_ENS SET PPD_ID = 1004, EET_IB_PERTENCE_SRC = 1 WHERE EET_CD_CNPJ = 'C0051585';</v>
      </c>
    </row>
    <row r="63" spans="1:7">
      <c r="A63" s="52" t="s">
        <v>1058</v>
      </c>
      <c r="B63" s="31" t="s">
        <v>911</v>
      </c>
      <c r="C63" s="32" t="s">
        <v>853</v>
      </c>
      <c r="D63" s="32" t="s">
        <v>842</v>
      </c>
      <c r="E63" s="33" t="s">
        <v>883</v>
      </c>
      <c r="F63" s="33">
        <f t="shared" si="4"/>
        <v>1004</v>
      </c>
      <c r="G63" s="79" t="str">
        <f t="shared" si="0"/>
        <v>UPDATE SUP.EET_ETL_ENS SET PPD_ID = 1004, EET_IB_PERTENCE_SRC = 1 WHERE EET_CD_CNPJ = 'C0051671';</v>
      </c>
    </row>
    <row r="64" spans="1:7">
      <c r="A64" s="52" t="s">
        <v>1059</v>
      </c>
      <c r="B64" s="31" t="s">
        <v>912</v>
      </c>
      <c r="C64" s="32" t="s">
        <v>851</v>
      </c>
      <c r="D64" s="32" t="s">
        <v>844</v>
      </c>
      <c r="E64" s="33" t="s">
        <v>883</v>
      </c>
      <c r="F64" s="33">
        <f t="shared" si="4"/>
        <v>1004</v>
      </c>
      <c r="G64" s="79" t="str">
        <f t="shared" si="0"/>
        <v>UPDATE SUP.EET_ETL_ENS SET PPD_ID = 1004, EET_IB_PERTENCE_SRC = 1 WHERE EET_CD_CNPJ = 'C0051688';</v>
      </c>
    </row>
    <row r="65" spans="1:7">
      <c r="A65" s="52" t="s">
        <v>1060</v>
      </c>
      <c r="B65" s="31" t="s">
        <v>913</v>
      </c>
      <c r="C65" s="32" t="s">
        <v>869</v>
      </c>
      <c r="D65" s="32" t="s">
        <v>859</v>
      </c>
      <c r="E65" s="33" t="s">
        <v>883</v>
      </c>
      <c r="F65" s="33">
        <f t="shared" si="4"/>
        <v>1004</v>
      </c>
      <c r="G65" s="79" t="str">
        <f t="shared" si="0"/>
        <v>UPDATE SUP.EET_ETL_ENS SET PPD_ID = 1004, EET_IB_PERTENCE_SRC = 1 WHERE EET_CD_CNPJ = 'C0051705';</v>
      </c>
    </row>
    <row r="66" spans="1:7">
      <c r="A66" s="52" t="s">
        <v>1061</v>
      </c>
      <c r="B66" s="31" t="s">
        <v>914</v>
      </c>
      <c r="C66" s="32" t="s">
        <v>853</v>
      </c>
      <c r="D66" s="32" t="s">
        <v>837</v>
      </c>
      <c r="E66" s="33" t="s">
        <v>883</v>
      </c>
      <c r="F66" s="33">
        <f t="shared" si="4"/>
        <v>1004</v>
      </c>
      <c r="G66" s="79" t="str">
        <f t="shared" si="0"/>
        <v>UPDATE SUP.EET_ETL_ENS SET PPD_ID = 1004, EET_IB_PERTENCE_SRC = 1 WHERE EET_CD_CNPJ = 'C0051736';</v>
      </c>
    </row>
    <row r="67" spans="1:7">
      <c r="A67" s="52" t="s">
        <v>1062</v>
      </c>
      <c r="B67" s="31" t="s">
        <v>915</v>
      </c>
      <c r="C67" s="32" t="s">
        <v>853</v>
      </c>
      <c r="D67" s="32" t="s">
        <v>844</v>
      </c>
      <c r="E67" s="33" t="s">
        <v>883</v>
      </c>
      <c r="F67" s="33">
        <f t="shared" si="4"/>
        <v>1004</v>
      </c>
      <c r="G67" s="79" t="str">
        <f t="shared" si="0"/>
        <v>UPDATE SUP.EET_ETL_ENS SET PPD_ID = 1004, EET_IB_PERTENCE_SRC = 1 WHERE EET_CD_CNPJ = 'C0051743';</v>
      </c>
    </row>
    <row r="68" spans="1:7">
      <c r="A68" s="52" t="s">
        <v>1063</v>
      </c>
      <c r="B68" s="31" t="s">
        <v>916</v>
      </c>
      <c r="C68" s="32" t="s">
        <v>853</v>
      </c>
      <c r="D68" s="32" t="s">
        <v>842</v>
      </c>
      <c r="E68" s="33" t="s">
        <v>883</v>
      </c>
      <c r="F68" s="33">
        <f t="shared" si="4"/>
        <v>1004</v>
      </c>
      <c r="G68" s="79" t="str">
        <f t="shared" ref="G68:G131" si="5">CONCATENATE($H$1,F68,$I$1,$J$1,"'",A68,"';")</f>
        <v>UPDATE SUP.EET_ETL_ENS SET PPD_ID = 1004, EET_IB_PERTENCE_SRC = 1 WHERE EET_CD_CNPJ = 'C0051767';</v>
      </c>
    </row>
    <row r="69" spans="1:7">
      <c r="A69" s="52" t="s">
        <v>1064</v>
      </c>
      <c r="B69" s="31" t="s">
        <v>917</v>
      </c>
      <c r="C69" s="32" t="s">
        <v>853</v>
      </c>
      <c r="D69" s="32" t="s">
        <v>844</v>
      </c>
      <c r="E69" s="33" t="s">
        <v>883</v>
      </c>
      <c r="F69" s="33">
        <f t="shared" si="4"/>
        <v>1004</v>
      </c>
      <c r="G69" s="79" t="str">
        <f t="shared" si="5"/>
        <v>UPDATE SUP.EET_ETL_ENS SET PPD_ID = 1004, EET_IB_PERTENCE_SRC = 1 WHERE EET_CD_CNPJ = 'C0051781';</v>
      </c>
    </row>
    <row r="70" spans="1:7">
      <c r="A70" s="52" t="s">
        <v>1065</v>
      </c>
      <c r="B70" s="31" t="s">
        <v>918</v>
      </c>
      <c r="C70" s="32" t="s">
        <v>861</v>
      </c>
      <c r="D70" s="32" t="s">
        <v>842</v>
      </c>
      <c r="E70" s="33" t="s">
        <v>883</v>
      </c>
      <c r="F70" s="33">
        <f t="shared" si="4"/>
        <v>1004</v>
      </c>
      <c r="G70" s="79" t="str">
        <f t="shared" si="5"/>
        <v>UPDATE SUP.EET_ETL_ENS SET PPD_ID = 1004, EET_IB_PERTENCE_SRC = 1 WHERE EET_CD_CNPJ = 'C0051808';</v>
      </c>
    </row>
    <row r="71" spans="1:7">
      <c r="A71" s="52" t="s">
        <v>1066</v>
      </c>
      <c r="B71" s="31" t="s">
        <v>919</v>
      </c>
      <c r="C71" s="32" t="s">
        <v>853</v>
      </c>
      <c r="D71" s="32" t="s">
        <v>842</v>
      </c>
      <c r="E71" s="33" t="s">
        <v>883</v>
      </c>
      <c r="F71" s="33">
        <f t="shared" si="4"/>
        <v>1004</v>
      </c>
      <c r="G71" s="79" t="str">
        <f t="shared" si="5"/>
        <v>UPDATE SUP.EET_ETL_ENS SET PPD_ID = 1004, EET_IB_PERTENCE_SRC = 1 WHERE EET_CD_CNPJ = 'C0051815';</v>
      </c>
    </row>
    <row r="72" spans="1:7">
      <c r="A72" s="52" t="s">
        <v>1067</v>
      </c>
      <c r="B72" s="31" t="s">
        <v>920</v>
      </c>
      <c r="C72" s="32" t="s">
        <v>856</v>
      </c>
      <c r="D72" s="32" t="s">
        <v>859</v>
      </c>
      <c r="E72" s="33" t="s">
        <v>883</v>
      </c>
      <c r="F72" s="33">
        <f t="shared" si="4"/>
        <v>1004</v>
      </c>
      <c r="G72" s="79" t="str">
        <f t="shared" si="5"/>
        <v>UPDATE SUP.EET_ETL_ENS SET PPD_ID = 1004, EET_IB_PERTENCE_SRC = 1 WHERE EET_CD_CNPJ = 'C0051822';</v>
      </c>
    </row>
    <row r="73" spans="1:7">
      <c r="A73" s="52" t="s">
        <v>1068</v>
      </c>
      <c r="B73" s="31" t="s">
        <v>921</v>
      </c>
      <c r="C73" s="32" t="s">
        <v>861</v>
      </c>
      <c r="D73" s="32" t="s">
        <v>837</v>
      </c>
      <c r="E73" s="33" t="s">
        <v>883</v>
      </c>
      <c r="F73" s="33">
        <f t="shared" si="4"/>
        <v>1004</v>
      </c>
      <c r="G73" s="79" t="str">
        <f t="shared" si="5"/>
        <v>UPDATE SUP.EET_ETL_ENS SET PPD_ID = 1004, EET_IB_PERTENCE_SRC = 1 WHERE EET_CD_CNPJ = 'C0051839';</v>
      </c>
    </row>
    <row r="74" spans="1:7">
      <c r="A74" s="52" t="s">
        <v>1069</v>
      </c>
      <c r="B74" s="31" t="s">
        <v>922</v>
      </c>
      <c r="C74" s="32" t="s">
        <v>869</v>
      </c>
      <c r="D74" s="32" t="s">
        <v>837</v>
      </c>
      <c r="E74" s="33" t="s">
        <v>883</v>
      </c>
      <c r="F74" s="33">
        <f t="shared" si="4"/>
        <v>1004</v>
      </c>
      <c r="G74" s="79" t="str">
        <f t="shared" si="5"/>
        <v>UPDATE SUP.EET_ETL_ENS SET PPD_ID = 1004, EET_IB_PERTENCE_SRC = 1 WHERE EET_CD_CNPJ = 'C0051877';</v>
      </c>
    </row>
    <row r="75" spans="1:7">
      <c r="A75" s="52" t="s">
        <v>1012</v>
      </c>
      <c r="B75" s="31" t="s">
        <v>923</v>
      </c>
      <c r="C75" s="32" t="s">
        <v>846</v>
      </c>
      <c r="D75" s="32" t="s">
        <v>842</v>
      </c>
      <c r="E75" s="33" t="s">
        <v>883</v>
      </c>
      <c r="F75" s="33">
        <f t="shared" si="4"/>
        <v>1004</v>
      </c>
      <c r="G75" s="79" t="str">
        <f t="shared" si="5"/>
        <v>UPDATE SUP.EET_ETL_ENS SET PPD_ID = 1004, EET_IB_PERTENCE_SRC = 1 WHERE EET_CD_CNPJ = '00051884';</v>
      </c>
    </row>
    <row r="76" spans="1:7">
      <c r="A76" s="52" t="s">
        <v>1070</v>
      </c>
      <c r="B76" s="31" t="s">
        <v>924</v>
      </c>
      <c r="C76" s="32" t="s">
        <v>856</v>
      </c>
      <c r="D76" s="32" t="s">
        <v>859</v>
      </c>
      <c r="E76" s="33" t="s">
        <v>883</v>
      </c>
      <c r="F76" s="33">
        <f t="shared" si="4"/>
        <v>1004</v>
      </c>
      <c r="G76" s="79" t="str">
        <f t="shared" si="5"/>
        <v>UPDATE SUP.EET_ETL_ENS SET PPD_ID = 1004, EET_IB_PERTENCE_SRC = 1 WHERE EET_CD_CNPJ = 'C0051901';</v>
      </c>
    </row>
    <row r="77" spans="1:7">
      <c r="A77" s="52" t="s">
        <v>1013</v>
      </c>
      <c r="B77" s="31" t="s">
        <v>925</v>
      </c>
      <c r="C77" s="32" t="s">
        <v>856</v>
      </c>
      <c r="D77" s="32" t="s">
        <v>859</v>
      </c>
      <c r="E77" s="33" t="s">
        <v>883</v>
      </c>
      <c r="F77" s="33">
        <f t="shared" si="4"/>
        <v>1004</v>
      </c>
      <c r="G77" s="79" t="str">
        <f t="shared" si="5"/>
        <v>UPDATE SUP.EET_ETL_ENS SET PPD_ID = 1004, EET_IB_PERTENCE_SRC = 1 WHERE EET_CD_CNPJ = '00517645';</v>
      </c>
    </row>
    <row r="78" spans="1:7">
      <c r="A78" s="52" t="s">
        <v>1071</v>
      </c>
      <c r="B78" s="31" t="s">
        <v>926</v>
      </c>
      <c r="C78" s="32" t="s">
        <v>856</v>
      </c>
      <c r="D78" s="32" t="s">
        <v>859</v>
      </c>
      <c r="E78" s="33" t="s">
        <v>883</v>
      </c>
      <c r="F78" s="33">
        <f t="shared" si="4"/>
        <v>1004</v>
      </c>
      <c r="G78" s="79" t="str">
        <f t="shared" si="5"/>
        <v>UPDATE SUP.EET_ETL_ENS SET PPD_ID = 1004, EET_IB_PERTENCE_SRC = 1 WHERE EET_CD_CNPJ = '00997185';</v>
      </c>
    </row>
    <row r="79" spans="1:7">
      <c r="A79" s="52" t="s">
        <v>1072</v>
      </c>
      <c r="B79" s="31" t="s">
        <v>927</v>
      </c>
      <c r="C79" s="32" t="s">
        <v>853</v>
      </c>
      <c r="D79" s="32" t="s">
        <v>844</v>
      </c>
      <c r="E79" s="33" t="s">
        <v>883</v>
      </c>
      <c r="F79" s="33">
        <f t="shared" si="4"/>
        <v>1004</v>
      </c>
      <c r="G79" s="79" t="str">
        <f t="shared" si="5"/>
        <v>UPDATE SUP.EET_ETL_ENS SET PPD_ID = 1004, EET_IB_PERTENCE_SRC = 1 WHERE EET_CD_CNPJ = '01023570';</v>
      </c>
    </row>
    <row r="80" spans="1:7">
      <c r="A80" s="52" t="s">
        <v>1073</v>
      </c>
      <c r="B80" s="31" t="s">
        <v>928</v>
      </c>
      <c r="C80" s="32" t="s">
        <v>869</v>
      </c>
      <c r="D80" s="32" t="s">
        <v>842</v>
      </c>
      <c r="E80" s="33" t="s">
        <v>883</v>
      </c>
      <c r="F80" s="33">
        <f t="shared" si="4"/>
        <v>1004</v>
      </c>
      <c r="G80" s="79" t="str">
        <f t="shared" si="5"/>
        <v>UPDATE SUP.EET_ETL_ENS SET PPD_ID = 1004, EET_IB_PERTENCE_SRC = 1 WHERE EET_CD_CNPJ = '02318507';</v>
      </c>
    </row>
    <row r="81" spans="1:7">
      <c r="A81" s="52" t="s">
        <v>1074</v>
      </c>
      <c r="B81" s="31" t="s">
        <v>929</v>
      </c>
      <c r="C81" s="32" t="s">
        <v>869</v>
      </c>
      <c r="D81" s="32" t="s">
        <v>844</v>
      </c>
      <c r="E81" s="33" t="s">
        <v>883</v>
      </c>
      <c r="F81" s="33">
        <f t="shared" si="4"/>
        <v>1004</v>
      </c>
      <c r="G81" s="79" t="str">
        <f t="shared" si="5"/>
        <v>UPDATE SUP.EET_ETL_ENS SET PPD_ID = 1004, EET_IB_PERTENCE_SRC = 1 WHERE EET_CD_CNPJ = '02658435';</v>
      </c>
    </row>
    <row r="82" spans="1:7">
      <c r="A82" s="52" t="s">
        <v>1075</v>
      </c>
      <c r="B82" s="31" t="s">
        <v>930</v>
      </c>
      <c r="C82" s="32" t="s">
        <v>851</v>
      </c>
      <c r="D82" s="32" t="s">
        <v>837</v>
      </c>
      <c r="E82" s="33" t="s">
        <v>883</v>
      </c>
      <c r="F82" s="33">
        <f t="shared" si="4"/>
        <v>1004</v>
      </c>
      <c r="G82" s="79" t="str">
        <f t="shared" si="5"/>
        <v>UPDATE SUP.EET_ETL_ENS SET PPD_ID = 1004, EET_IB_PERTENCE_SRC = 1 WHERE EET_CD_CNPJ = '02992446';</v>
      </c>
    </row>
    <row r="83" spans="1:7">
      <c r="A83" s="52" t="s">
        <v>1076</v>
      </c>
      <c r="B83" s="31" t="s">
        <v>931</v>
      </c>
      <c r="C83" s="32" t="s">
        <v>869</v>
      </c>
      <c r="D83" s="32" t="s">
        <v>844</v>
      </c>
      <c r="E83" s="33" t="s">
        <v>883</v>
      </c>
      <c r="F83" s="33">
        <f t="shared" si="4"/>
        <v>1004</v>
      </c>
      <c r="G83" s="79" t="str">
        <f t="shared" si="5"/>
        <v>UPDATE SUP.EET_ETL_ENS SET PPD_ID = 1004, EET_IB_PERTENCE_SRC = 1 WHERE EET_CD_CNPJ = '03215790';</v>
      </c>
    </row>
    <row r="84" spans="1:7">
      <c r="A84" s="52" t="s">
        <v>1077</v>
      </c>
      <c r="B84" s="31" t="s">
        <v>932</v>
      </c>
      <c r="C84" s="32" t="s">
        <v>869</v>
      </c>
      <c r="D84" s="32" t="s">
        <v>859</v>
      </c>
      <c r="E84" s="33" t="s">
        <v>883</v>
      </c>
      <c r="F84" s="33">
        <f t="shared" si="4"/>
        <v>1004</v>
      </c>
      <c r="G84" s="79" t="str">
        <f t="shared" si="5"/>
        <v>UPDATE SUP.EET_ETL_ENS SET PPD_ID = 1004, EET_IB_PERTENCE_SRC = 1 WHERE EET_CD_CNPJ = '03532415';</v>
      </c>
    </row>
    <row r="85" spans="1:7">
      <c r="A85" s="52" t="s">
        <v>1078</v>
      </c>
      <c r="B85" s="31" t="s">
        <v>933</v>
      </c>
      <c r="C85" s="32" t="s">
        <v>853</v>
      </c>
      <c r="D85" s="32" t="s">
        <v>844</v>
      </c>
      <c r="E85" s="33" t="s">
        <v>883</v>
      </c>
      <c r="F85" s="33">
        <f t="shared" si="4"/>
        <v>1004</v>
      </c>
      <c r="G85" s="79" t="str">
        <f t="shared" si="5"/>
        <v>UPDATE SUP.EET_ETL_ENS SET PPD_ID = 1004, EET_IB_PERTENCE_SRC = 1 WHERE EET_CD_CNPJ = '03609817';</v>
      </c>
    </row>
    <row r="86" spans="1:7">
      <c r="A86" s="52" t="s">
        <v>1079</v>
      </c>
      <c r="B86" s="31" t="s">
        <v>934</v>
      </c>
      <c r="C86" s="32" t="s">
        <v>869</v>
      </c>
      <c r="D86" s="32" t="s">
        <v>859</v>
      </c>
      <c r="E86" s="33" t="s">
        <v>883</v>
      </c>
      <c r="F86" s="33">
        <f t="shared" si="4"/>
        <v>1004</v>
      </c>
      <c r="G86" s="79" t="str">
        <f t="shared" si="5"/>
        <v>UPDATE SUP.EET_ETL_ENS SET PPD_ID = 1004, EET_IB_PERTENCE_SRC = 1 WHERE EET_CD_CNPJ = '04866275';</v>
      </c>
    </row>
    <row r="87" spans="1:7">
      <c r="A87" s="52" t="s">
        <v>1080</v>
      </c>
      <c r="B87" s="31" t="s">
        <v>935</v>
      </c>
      <c r="C87" s="32" t="s">
        <v>846</v>
      </c>
      <c r="D87" s="32" t="s">
        <v>844</v>
      </c>
      <c r="E87" s="33" t="s">
        <v>883</v>
      </c>
      <c r="F87" s="33">
        <f t="shared" si="4"/>
        <v>1004</v>
      </c>
      <c r="G87" s="79" t="str">
        <f t="shared" si="5"/>
        <v>UPDATE SUP.EET_ETL_ENS SET PPD_ID = 1004, EET_IB_PERTENCE_SRC = 1 WHERE EET_CD_CNPJ = '04913711';</v>
      </c>
    </row>
    <row r="88" spans="1:7">
      <c r="A88" s="52" t="s">
        <v>1081</v>
      </c>
      <c r="B88" s="31" t="s">
        <v>936</v>
      </c>
      <c r="C88" s="32" t="s">
        <v>851</v>
      </c>
      <c r="D88" s="32" t="s">
        <v>837</v>
      </c>
      <c r="E88" s="33" t="s">
        <v>883</v>
      </c>
      <c r="F88" s="33">
        <f t="shared" si="4"/>
        <v>1004</v>
      </c>
      <c r="G88" s="79" t="str">
        <f t="shared" si="5"/>
        <v>UPDATE SUP.EET_ETL_ENS SET PPD_ID = 1004, EET_IB_PERTENCE_SRC = 1 WHERE EET_CD_CNPJ = '05040481';</v>
      </c>
    </row>
    <row r="89" spans="1:7">
      <c r="A89" s="52" t="s">
        <v>1082</v>
      </c>
      <c r="B89" s="31" t="s">
        <v>937</v>
      </c>
      <c r="C89" s="32" t="s">
        <v>851</v>
      </c>
      <c r="D89" s="32" t="s">
        <v>844</v>
      </c>
      <c r="E89" s="33" t="s">
        <v>883</v>
      </c>
      <c r="F89" s="33">
        <f t="shared" si="4"/>
        <v>1004</v>
      </c>
      <c r="G89" s="79" t="str">
        <f t="shared" si="5"/>
        <v>UPDATE SUP.EET_ETL_ENS SET PPD_ID = 1004, EET_IB_PERTENCE_SRC = 1 WHERE EET_CD_CNPJ = '07441209';</v>
      </c>
    </row>
    <row r="90" spans="1:7">
      <c r="A90" s="52" t="s">
        <v>1083</v>
      </c>
      <c r="B90" s="31" t="s">
        <v>938</v>
      </c>
      <c r="C90" s="32" t="s">
        <v>851</v>
      </c>
      <c r="D90" s="32" t="s">
        <v>844</v>
      </c>
      <c r="E90" s="33" t="s">
        <v>883</v>
      </c>
      <c r="F90" s="33">
        <f t="shared" si="4"/>
        <v>1004</v>
      </c>
      <c r="G90" s="79" t="str">
        <f t="shared" si="5"/>
        <v>UPDATE SUP.EET_ETL_ENS SET PPD_ID = 1004, EET_IB_PERTENCE_SRC = 1 WHERE EET_CD_CNPJ = '07679404';</v>
      </c>
    </row>
    <row r="91" spans="1:7">
      <c r="A91" s="52" t="s">
        <v>1084</v>
      </c>
      <c r="B91" s="31" t="s">
        <v>939</v>
      </c>
      <c r="C91" s="32" t="s">
        <v>869</v>
      </c>
      <c r="D91" s="32" t="s">
        <v>842</v>
      </c>
      <c r="E91" s="33" t="s">
        <v>883</v>
      </c>
      <c r="F91" s="33">
        <f t="shared" si="4"/>
        <v>1004</v>
      </c>
      <c r="G91" s="79" t="str">
        <f t="shared" si="5"/>
        <v>UPDATE SUP.EET_ETL_ENS SET PPD_ID = 1004, EET_IB_PERTENCE_SRC = 1 WHERE EET_CD_CNPJ = '08357240';</v>
      </c>
    </row>
    <row r="92" spans="1:7">
      <c r="A92" s="52" t="s">
        <v>1085</v>
      </c>
      <c r="B92" s="31" t="s">
        <v>940</v>
      </c>
      <c r="C92" s="32" t="s">
        <v>869</v>
      </c>
      <c r="D92" s="32" t="s">
        <v>859</v>
      </c>
      <c r="E92" s="33" t="s">
        <v>883</v>
      </c>
      <c r="F92" s="33">
        <f t="shared" si="4"/>
        <v>1004</v>
      </c>
      <c r="G92" s="79" t="str">
        <f t="shared" si="5"/>
        <v>UPDATE SUP.EET_ETL_ENS SET PPD_ID = 1004, EET_IB_PERTENCE_SRC = 1 WHERE EET_CD_CNPJ = '09274232';</v>
      </c>
    </row>
    <row r="93" spans="1:7">
      <c r="A93" s="52" t="s">
        <v>1086</v>
      </c>
      <c r="B93" s="31" t="s">
        <v>941</v>
      </c>
      <c r="C93" s="32" t="s">
        <v>846</v>
      </c>
      <c r="D93" s="32" t="s">
        <v>844</v>
      </c>
      <c r="E93" s="33" t="s">
        <v>883</v>
      </c>
      <c r="F93" s="33">
        <f t="shared" si="4"/>
        <v>1004</v>
      </c>
      <c r="G93" s="79" t="str">
        <f t="shared" si="5"/>
        <v>UPDATE SUP.EET_ETL_ENS SET PPD_ID = 1004, EET_IB_PERTENCE_SRC = 1 WHERE EET_CD_CNPJ = '09391857';</v>
      </c>
    </row>
    <row r="94" spans="1:7">
      <c r="A94" s="52" t="s">
        <v>1087</v>
      </c>
      <c r="B94" s="31" t="s">
        <v>942</v>
      </c>
      <c r="C94" s="32" t="s">
        <v>851</v>
      </c>
      <c r="D94" s="32" t="s">
        <v>844</v>
      </c>
      <c r="E94" s="33" t="s">
        <v>883</v>
      </c>
      <c r="F94" s="33">
        <f t="shared" si="4"/>
        <v>1004</v>
      </c>
      <c r="G94" s="79" t="str">
        <f t="shared" si="5"/>
        <v>UPDATE SUP.EET_ETL_ENS SET PPD_ID = 1004, EET_IB_PERTENCE_SRC = 1 WHERE EET_CD_CNPJ = '09526594';</v>
      </c>
    </row>
    <row r="95" spans="1:7">
      <c r="A95" s="52">
        <v>10371492</v>
      </c>
      <c r="B95" s="31" t="s">
        <v>943</v>
      </c>
      <c r="C95" s="32" t="s">
        <v>869</v>
      </c>
      <c r="D95" s="32" t="s">
        <v>842</v>
      </c>
      <c r="E95" s="33" t="s">
        <v>883</v>
      </c>
      <c r="F95" s="33">
        <f t="shared" si="4"/>
        <v>1004</v>
      </c>
      <c r="G95" s="79" t="str">
        <f t="shared" si="5"/>
        <v>UPDATE SUP.EET_ETL_ENS SET PPD_ID = 1004, EET_IB_PERTENCE_SRC = 1 WHERE EET_CD_CNPJ = '10371492';</v>
      </c>
    </row>
    <row r="96" spans="1:7">
      <c r="A96" s="52">
        <v>10664513</v>
      </c>
      <c r="B96" s="31" t="s">
        <v>944</v>
      </c>
      <c r="C96" s="32" t="s">
        <v>846</v>
      </c>
      <c r="D96" s="32" t="s">
        <v>844</v>
      </c>
      <c r="E96" s="33" t="s">
        <v>883</v>
      </c>
      <c r="F96" s="33">
        <f t="shared" si="4"/>
        <v>1004</v>
      </c>
      <c r="G96" s="79" t="str">
        <f t="shared" si="5"/>
        <v>UPDATE SUP.EET_ETL_ENS SET PPD_ID = 1004, EET_IB_PERTENCE_SRC = 1 WHERE EET_CD_CNPJ = '10664513';</v>
      </c>
    </row>
    <row r="97" spans="1:7">
      <c r="A97" s="52">
        <v>10690848</v>
      </c>
      <c r="B97" s="31" t="s">
        <v>945</v>
      </c>
      <c r="C97" s="32" t="s">
        <v>869</v>
      </c>
      <c r="D97" s="32" t="s">
        <v>842</v>
      </c>
      <c r="E97" s="33" t="s">
        <v>883</v>
      </c>
      <c r="F97" s="33">
        <f t="shared" si="4"/>
        <v>1004</v>
      </c>
      <c r="G97" s="79" t="str">
        <f t="shared" si="5"/>
        <v>UPDATE SUP.EET_ETL_ENS SET PPD_ID = 1004, EET_IB_PERTENCE_SRC = 1 WHERE EET_CD_CNPJ = '10690848';</v>
      </c>
    </row>
    <row r="98" spans="1:7">
      <c r="A98" s="52">
        <v>11417016</v>
      </c>
      <c r="B98" s="31" t="s">
        <v>946</v>
      </c>
      <c r="C98" s="32" t="s">
        <v>869</v>
      </c>
      <c r="D98" s="32" t="s">
        <v>844</v>
      </c>
      <c r="E98" s="33" t="s">
        <v>883</v>
      </c>
      <c r="F98" s="33">
        <f t="shared" si="4"/>
        <v>1004</v>
      </c>
      <c r="G98" s="79" t="str">
        <f t="shared" si="5"/>
        <v>UPDATE SUP.EET_ETL_ENS SET PPD_ID = 1004, EET_IB_PERTENCE_SRC = 1 WHERE EET_CD_CNPJ = '11417016';</v>
      </c>
    </row>
    <row r="99" spans="1:7">
      <c r="A99" s="52">
        <v>11476673</v>
      </c>
      <c r="B99" s="31" t="s">
        <v>947</v>
      </c>
      <c r="C99" s="32" t="s">
        <v>851</v>
      </c>
      <c r="D99" s="32" t="s">
        <v>844</v>
      </c>
      <c r="E99" s="33" t="s">
        <v>883</v>
      </c>
      <c r="F99" s="33">
        <f t="shared" si="4"/>
        <v>1004</v>
      </c>
      <c r="G99" s="79" t="str">
        <f t="shared" si="5"/>
        <v>UPDATE SUP.EET_ETL_ENS SET PPD_ID = 1004, EET_IB_PERTENCE_SRC = 1 WHERE EET_CD_CNPJ = '11476673';</v>
      </c>
    </row>
    <row r="100" spans="1:7">
      <c r="A100" s="52">
        <v>11932017</v>
      </c>
      <c r="B100" s="31" t="s">
        <v>948</v>
      </c>
      <c r="C100" s="32" t="s">
        <v>869</v>
      </c>
      <c r="D100" s="32" t="s">
        <v>837</v>
      </c>
      <c r="E100" s="33" t="s">
        <v>883</v>
      </c>
      <c r="F100" s="33">
        <f t="shared" ref="F100:F136" si="6">$J$7</f>
        <v>1004</v>
      </c>
      <c r="G100" s="79" t="str">
        <f t="shared" si="5"/>
        <v>UPDATE SUP.EET_ETL_ENS SET PPD_ID = 1004, EET_IB_PERTENCE_SRC = 1 WHERE EET_CD_CNPJ = '11932017';</v>
      </c>
    </row>
    <row r="101" spans="1:7">
      <c r="A101" s="52">
        <v>13009717</v>
      </c>
      <c r="B101" s="31" t="s">
        <v>949</v>
      </c>
      <c r="C101" s="32" t="s">
        <v>846</v>
      </c>
      <c r="D101" s="32" t="s">
        <v>844</v>
      </c>
      <c r="E101" s="33" t="s">
        <v>883</v>
      </c>
      <c r="F101" s="33">
        <f t="shared" si="6"/>
        <v>1004</v>
      </c>
      <c r="G101" s="79" t="str">
        <f t="shared" si="5"/>
        <v>UPDATE SUP.EET_ETL_ENS SET PPD_ID = 1004, EET_IB_PERTENCE_SRC = 1 WHERE EET_CD_CNPJ = '13009717';</v>
      </c>
    </row>
    <row r="102" spans="1:7">
      <c r="A102" s="52">
        <v>15173776</v>
      </c>
      <c r="B102" s="31" t="s">
        <v>950</v>
      </c>
      <c r="C102" s="32" t="s">
        <v>846</v>
      </c>
      <c r="D102" s="32" t="s">
        <v>844</v>
      </c>
      <c r="E102" s="33" t="s">
        <v>883</v>
      </c>
      <c r="F102" s="33">
        <f t="shared" si="6"/>
        <v>1004</v>
      </c>
      <c r="G102" s="79" t="str">
        <f t="shared" si="5"/>
        <v>UPDATE SUP.EET_ETL_ENS SET PPD_ID = 1004, EET_IB_PERTENCE_SRC = 1 WHERE EET_CD_CNPJ = '15173776';</v>
      </c>
    </row>
    <row r="103" spans="1:7">
      <c r="A103" s="52">
        <v>15357060</v>
      </c>
      <c r="B103" s="31" t="s">
        <v>951</v>
      </c>
      <c r="C103" s="32" t="s">
        <v>869</v>
      </c>
      <c r="D103" s="32" t="s">
        <v>842</v>
      </c>
      <c r="E103" s="33" t="s">
        <v>883</v>
      </c>
      <c r="F103" s="33">
        <f t="shared" si="6"/>
        <v>1004</v>
      </c>
      <c r="G103" s="79" t="str">
        <f t="shared" si="5"/>
        <v>UPDATE SUP.EET_ETL_ENS SET PPD_ID = 1004, EET_IB_PERTENCE_SRC = 1 WHERE EET_CD_CNPJ = '15357060';</v>
      </c>
    </row>
    <row r="104" spans="1:7">
      <c r="A104" s="52">
        <v>17351180</v>
      </c>
      <c r="B104" s="31" t="s">
        <v>952</v>
      </c>
      <c r="C104" s="32" t="s">
        <v>846</v>
      </c>
      <c r="D104" s="32" t="s">
        <v>844</v>
      </c>
      <c r="E104" s="33" t="s">
        <v>883</v>
      </c>
      <c r="F104" s="33">
        <f t="shared" si="6"/>
        <v>1004</v>
      </c>
      <c r="G104" s="79" t="str">
        <f t="shared" si="5"/>
        <v>UPDATE SUP.EET_ETL_ENS SET PPD_ID = 1004, EET_IB_PERTENCE_SRC = 1 WHERE EET_CD_CNPJ = '17351180';</v>
      </c>
    </row>
    <row r="105" spans="1:7">
      <c r="A105" s="52">
        <v>17453575</v>
      </c>
      <c r="B105" s="31" t="s">
        <v>953</v>
      </c>
      <c r="C105" s="32" t="s">
        <v>869</v>
      </c>
      <c r="D105" s="32" t="s">
        <v>842</v>
      </c>
      <c r="E105" s="33" t="s">
        <v>883</v>
      </c>
      <c r="F105" s="33">
        <f t="shared" si="6"/>
        <v>1004</v>
      </c>
      <c r="G105" s="79" t="str">
        <f t="shared" si="5"/>
        <v>UPDATE SUP.EET_ETL_ENS SET PPD_ID = 1004, EET_IB_PERTENCE_SRC = 1 WHERE EET_CD_CNPJ = '17453575';</v>
      </c>
    </row>
    <row r="106" spans="1:7">
      <c r="A106" s="52">
        <v>19307785</v>
      </c>
      <c r="B106" s="31" t="s">
        <v>954</v>
      </c>
      <c r="C106" s="32" t="s">
        <v>851</v>
      </c>
      <c r="D106" s="32" t="s">
        <v>837</v>
      </c>
      <c r="E106" s="33" t="s">
        <v>883</v>
      </c>
      <c r="F106" s="33">
        <f t="shared" si="6"/>
        <v>1004</v>
      </c>
      <c r="G106" s="79" t="str">
        <f t="shared" si="5"/>
        <v>UPDATE SUP.EET_ETL_ENS SET PPD_ID = 1004, EET_IB_PERTENCE_SRC = 1 WHERE EET_CD_CNPJ = '19307785';</v>
      </c>
    </row>
    <row r="107" spans="1:7">
      <c r="A107" s="52">
        <v>28145829</v>
      </c>
      <c r="B107" s="31" t="s">
        <v>955</v>
      </c>
      <c r="C107" s="32" t="s">
        <v>861</v>
      </c>
      <c r="D107" s="32" t="s">
        <v>844</v>
      </c>
      <c r="E107" s="33" t="s">
        <v>883</v>
      </c>
      <c r="F107" s="33">
        <f t="shared" si="6"/>
        <v>1004</v>
      </c>
      <c r="G107" s="79" t="str">
        <f t="shared" si="5"/>
        <v>UPDATE SUP.EET_ETL_ENS SET PPD_ID = 1004, EET_IB_PERTENCE_SRC = 1 WHERE EET_CD_CNPJ = '28145829';</v>
      </c>
    </row>
    <row r="108" spans="1:7">
      <c r="A108" s="52">
        <v>29030467</v>
      </c>
      <c r="B108" s="31" t="s">
        <v>956</v>
      </c>
      <c r="C108" s="32" t="s">
        <v>869</v>
      </c>
      <c r="D108" s="32" t="s">
        <v>859</v>
      </c>
      <c r="E108" s="33" t="s">
        <v>883</v>
      </c>
      <c r="F108" s="33">
        <f t="shared" si="6"/>
        <v>1004</v>
      </c>
      <c r="G108" s="79" t="str">
        <f t="shared" si="5"/>
        <v>UPDATE SUP.EET_ETL_ENS SET PPD_ID = 1004, EET_IB_PERTENCE_SRC = 1 WHERE EET_CD_CNPJ = '29030467';</v>
      </c>
    </row>
    <row r="109" spans="1:7">
      <c r="A109" s="52">
        <v>30723886</v>
      </c>
      <c r="B109" s="31" t="s">
        <v>957</v>
      </c>
      <c r="C109" s="32" t="s">
        <v>861</v>
      </c>
      <c r="D109" s="32" t="s">
        <v>837</v>
      </c>
      <c r="E109" s="33" t="s">
        <v>883</v>
      </c>
      <c r="F109" s="33">
        <f t="shared" si="6"/>
        <v>1004</v>
      </c>
      <c r="G109" s="79" t="str">
        <f t="shared" si="5"/>
        <v>UPDATE SUP.EET_ETL_ENS SET PPD_ID = 1004, EET_IB_PERTENCE_SRC = 1 WHERE EET_CD_CNPJ = '30723886';</v>
      </c>
    </row>
    <row r="110" spans="1:7">
      <c r="A110" s="52">
        <v>31597552</v>
      </c>
      <c r="B110" s="31" t="s">
        <v>958</v>
      </c>
      <c r="C110" s="32" t="s">
        <v>861</v>
      </c>
      <c r="D110" s="32" t="s">
        <v>842</v>
      </c>
      <c r="E110" s="33" t="s">
        <v>883</v>
      </c>
      <c r="F110" s="33">
        <f t="shared" si="6"/>
        <v>1004</v>
      </c>
      <c r="G110" s="79" t="str">
        <f t="shared" si="5"/>
        <v>UPDATE SUP.EET_ETL_ENS SET PPD_ID = 1004, EET_IB_PERTENCE_SRC = 1 WHERE EET_CD_CNPJ = '31597552';</v>
      </c>
    </row>
    <row r="111" spans="1:7">
      <c r="A111" s="52">
        <v>31880826</v>
      </c>
      <c r="B111" s="31" t="s">
        <v>959</v>
      </c>
      <c r="C111" s="32" t="s">
        <v>861</v>
      </c>
      <c r="D111" s="32" t="s">
        <v>844</v>
      </c>
      <c r="E111" s="33" t="s">
        <v>883</v>
      </c>
      <c r="F111" s="33">
        <f t="shared" si="6"/>
        <v>1004</v>
      </c>
      <c r="G111" s="79" t="str">
        <f t="shared" si="5"/>
        <v>UPDATE SUP.EET_ETL_ENS SET PPD_ID = 1004, EET_IB_PERTENCE_SRC = 1 WHERE EET_CD_CNPJ = '31880826';</v>
      </c>
    </row>
    <row r="112" spans="1:7">
      <c r="A112" s="52">
        <v>33042151</v>
      </c>
      <c r="B112" s="31" t="s">
        <v>960</v>
      </c>
      <c r="C112" s="32" t="s">
        <v>856</v>
      </c>
      <c r="D112" s="32" t="s">
        <v>859</v>
      </c>
      <c r="E112" s="33" t="s">
        <v>883</v>
      </c>
      <c r="F112" s="33">
        <f t="shared" si="6"/>
        <v>1004</v>
      </c>
      <c r="G112" s="79" t="str">
        <f t="shared" si="5"/>
        <v>UPDATE SUP.EET_ETL_ENS SET PPD_ID = 1004, EET_IB_PERTENCE_SRC = 1 WHERE EET_CD_CNPJ = '33042151';</v>
      </c>
    </row>
    <row r="113" spans="1:7">
      <c r="A113" s="52">
        <v>33132044</v>
      </c>
      <c r="B113" s="31" t="s">
        <v>961</v>
      </c>
      <c r="C113" s="32" t="s">
        <v>861</v>
      </c>
      <c r="D113" s="32" t="s">
        <v>842</v>
      </c>
      <c r="E113" s="33" t="s">
        <v>883</v>
      </c>
      <c r="F113" s="33">
        <f t="shared" si="6"/>
        <v>1004</v>
      </c>
      <c r="G113" s="79" t="str">
        <f t="shared" si="5"/>
        <v>UPDATE SUP.EET_ETL_ENS SET PPD_ID = 1004, EET_IB_PERTENCE_SRC = 1 WHERE EET_CD_CNPJ = '33132044';</v>
      </c>
    </row>
    <row r="114" spans="1:7">
      <c r="A114" s="52">
        <v>33588252</v>
      </c>
      <c r="B114" s="31" t="s">
        <v>962</v>
      </c>
      <c r="C114" s="32" t="s">
        <v>856</v>
      </c>
      <c r="D114" s="32" t="s">
        <v>859</v>
      </c>
      <c r="E114" s="33" t="s">
        <v>883</v>
      </c>
      <c r="F114" s="33">
        <f t="shared" si="6"/>
        <v>1004</v>
      </c>
      <c r="G114" s="79" t="str">
        <f t="shared" si="5"/>
        <v>UPDATE SUP.EET_ETL_ENS SET PPD_ID = 1004, EET_IB_PERTENCE_SRC = 1 WHERE EET_CD_CNPJ = '33588252';</v>
      </c>
    </row>
    <row r="115" spans="1:7">
      <c r="A115" s="52">
        <v>34270520</v>
      </c>
      <c r="B115" s="31" t="s">
        <v>963</v>
      </c>
      <c r="C115" s="32" t="s">
        <v>861</v>
      </c>
      <c r="D115" s="32" t="s">
        <v>842</v>
      </c>
      <c r="E115" s="33" t="s">
        <v>883</v>
      </c>
      <c r="F115" s="33">
        <f t="shared" si="6"/>
        <v>1004</v>
      </c>
      <c r="G115" s="79" t="str">
        <f t="shared" si="5"/>
        <v>UPDATE SUP.EET_ETL_ENS SET PPD_ID = 1004, EET_IB_PERTENCE_SRC = 1 WHERE EET_CD_CNPJ = '34270520';</v>
      </c>
    </row>
    <row r="116" spans="1:7">
      <c r="A116" s="52">
        <v>38486817</v>
      </c>
      <c r="B116" s="31" t="s">
        <v>964</v>
      </c>
      <c r="C116" s="32" t="s">
        <v>846</v>
      </c>
      <c r="D116" s="32" t="s">
        <v>844</v>
      </c>
      <c r="E116" s="33" t="s">
        <v>883</v>
      </c>
      <c r="F116" s="33">
        <f t="shared" si="6"/>
        <v>1004</v>
      </c>
      <c r="G116" s="79" t="str">
        <f t="shared" si="5"/>
        <v>UPDATE SUP.EET_ETL_ENS SET PPD_ID = 1004, EET_IB_PERTENCE_SRC = 1 WHERE EET_CD_CNPJ = '38486817';</v>
      </c>
    </row>
    <row r="117" spans="1:7">
      <c r="A117" s="52">
        <v>40429946</v>
      </c>
      <c r="B117" s="31" t="s">
        <v>965</v>
      </c>
      <c r="C117" s="32" t="s">
        <v>861</v>
      </c>
      <c r="D117" s="32" t="s">
        <v>844</v>
      </c>
      <c r="E117" s="33" t="s">
        <v>883</v>
      </c>
      <c r="F117" s="33">
        <f t="shared" si="6"/>
        <v>1004</v>
      </c>
      <c r="G117" s="79" t="str">
        <f t="shared" si="5"/>
        <v>UPDATE SUP.EET_ETL_ENS SET PPD_ID = 1004, EET_IB_PERTENCE_SRC = 1 WHERE EET_CD_CNPJ = '40429946';</v>
      </c>
    </row>
    <row r="118" spans="1:7">
      <c r="A118" s="52">
        <v>43818780</v>
      </c>
      <c r="B118" s="31" t="s">
        <v>966</v>
      </c>
      <c r="C118" s="32" t="s">
        <v>853</v>
      </c>
      <c r="D118" s="32" t="s">
        <v>837</v>
      </c>
      <c r="E118" s="33" t="s">
        <v>883</v>
      </c>
      <c r="F118" s="33">
        <f t="shared" si="6"/>
        <v>1004</v>
      </c>
      <c r="G118" s="79" t="str">
        <f t="shared" si="5"/>
        <v>UPDATE SUP.EET_ETL_ENS SET PPD_ID = 1004, EET_IB_PERTENCE_SRC = 1 WHERE EET_CD_CNPJ = '43818780';</v>
      </c>
    </row>
    <row r="119" spans="1:7">
      <c r="A119" s="52">
        <v>44189447</v>
      </c>
      <c r="B119" s="31" t="s">
        <v>967</v>
      </c>
      <c r="C119" s="32" t="s">
        <v>856</v>
      </c>
      <c r="D119" s="32" t="s">
        <v>859</v>
      </c>
      <c r="E119" s="33" t="s">
        <v>883</v>
      </c>
      <c r="F119" s="33">
        <f t="shared" si="6"/>
        <v>1004</v>
      </c>
      <c r="G119" s="79" t="str">
        <f t="shared" si="5"/>
        <v>UPDATE SUP.EET_ETL_ENS SET PPD_ID = 1004, EET_IB_PERTENCE_SRC = 1 WHERE EET_CD_CNPJ = '44189447';</v>
      </c>
    </row>
    <row r="120" spans="1:7">
      <c r="A120" s="52">
        <v>45283173</v>
      </c>
      <c r="B120" s="31" t="s">
        <v>968</v>
      </c>
      <c r="C120" s="32" t="s">
        <v>853</v>
      </c>
      <c r="D120" s="32" t="s">
        <v>837</v>
      </c>
      <c r="E120" s="33" t="s">
        <v>883</v>
      </c>
      <c r="F120" s="33">
        <f t="shared" si="6"/>
        <v>1004</v>
      </c>
      <c r="G120" s="79" t="str">
        <f t="shared" si="5"/>
        <v>UPDATE SUP.EET_ETL_ENS SET PPD_ID = 1004, EET_IB_PERTENCE_SRC = 1 WHERE EET_CD_CNPJ = '45283173';</v>
      </c>
    </row>
    <row r="121" spans="1:7">
      <c r="A121" s="52">
        <v>48795256</v>
      </c>
      <c r="B121" s="31" t="s">
        <v>969</v>
      </c>
      <c r="C121" s="32" t="s">
        <v>856</v>
      </c>
      <c r="D121" s="32" t="s">
        <v>859</v>
      </c>
      <c r="E121" s="33" t="s">
        <v>883</v>
      </c>
      <c r="F121" s="33">
        <f t="shared" si="6"/>
        <v>1004</v>
      </c>
      <c r="G121" s="79" t="str">
        <f t="shared" si="5"/>
        <v>UPDATE SUP.EET_ETL_ENS SET PPD_ID = 1004, EET_IB_PERTENCE_SRC = 1 WHERE EET_CD_CNPJ = '48795256';</v>
      </c>
    </row>
    <row r="122" spans="1:7">
      <c r="A122" s="52">
        <v>51938876</v>
      </c>
      <c r="B122" s="31" t="s">
        <v>970</v>
      </c>
      <c r="C122" s="32" t="s">
        <v>856</v>
      </c>
      <c r="D122" s="32" t="s">
        <v>859</v>
      </c>
      <c r="E122" s="33" t="s">
        <v>883</v>
      </c>
      <c r="F122" s="33">
        <f t="shared" si="6"/>
        <v>1004</v>
      </c>
      <c r="G122" s="79" t="str">
        <f t="shared" si="5"/>
        <v>UPDATE SUP.EET_ETL_ENS SET PPD_ID = 1004, EET_IB_PERTENCE_SRC = 1 WHERE EET_CD_CNPJ = '51938876';</v>
      </c>
    </row>
    <row r="123" spans="1:7">
      <c r="A123" s="52">
        <v>54403563</v>
      </c>
      <c r="B123" s="31" t="s">
        <v>971</v>
      </c>
      <c r="C123" s="32" t="s">
        <v>861</v>
      </c>
      <c r="D123" s="32" t="s">
        <v>844</v>
      </c>
      <c r="E123" s="33" t="s">
        <v>883</v>
      </c>
      <c r="F123" s="33">
        <f t="shared" si="6"/>
        <v>1004</v>
      </c>
      <c r="G123" s="79" t="str">
        <f t="shared" si="5"/>
        <v>UPDATE SUP.EET_ETL_ENS SET PPD_ID = 1004, EET_IB_PERTENCE_SRC = 1 WHERE EET_CD_CNPJ = '54403563';</v>
      </c>
    </row>
    <row r="124" spans="1:7">
      <c r="A124" s="52">
        <v>57839805</v>
      </c>
      <c r="B124" s="31" t="s">
        <v>972</v>
      </c>
      <c r="C124" s="32" t="s">
        <v>856</v>
      </c>
      <c r="D124" s="32" t="s">
        <v>859</v>
      </c>
      <c r="E124" s="33" t="s">
        <v>883</v>
      </c>
      <c r="F124" s="33">
        <f t="shared" si="6"/>
        <v>1004</v>
      </c>
      <c r="G124" s="79" t="str">
        <f t="shared" si="5"/>
        <v>UPDATE SUP.EET_ETL_ENS SET PPD_ID = 1004, EET_IB_PERTENCE_SRC = 1 WHERE EET_CD_CNPJ = '57839805';</v>
      </c>
    </row>
    <row r="125" spans="1:7">
      <c r="A125" s="52">
        <v>58017179</v>
      </c>
      <c r="B125" s="31" t="s">
        <v>973</v>
      </c>
      <c r="C125" s="32" t="s">
        <v>851</v>
      </c>
      <c r="D125" s="32" t="s">
        <v>844</v>
      </c>
      <c r="E125" s="33" t="s">
        <v>883</v>
      </c>
      <c r="F125" s="33">
        <f t="shared" si="6"/>
        <v>1004</v>
      </c>
      <c r="G125" s="79" t="str">
        <f t="shared" si="5"/>
        <v>UPDATE SUP.EET_ETL_ENS SET PPD_ID = 1004, EET_IB_PERTENCE_SRC = 1 WHERE EET_CD_CNPJ = '58017179';</v>
      </c>
    </row>
    <row r="126" spans="1:7">
      <c r="A126" s="52">
        <v>59118133</v>
      </c>
      <c r="B126" s="31" t="s">
        <v>974</v>
      </c>
      <c r="C126" s="32" t="s">
        <v>856</v>
      </c>
      <c r="D126" s="32" t="s">
        <v>844</v>
      </c>
      <c r="E126" s="33" t="s">
        <v>883</v>
      </c>
      <c r="F126" s="33">
        <f t="shared" si="6"/>
        <v>1004</v>
      </c>
      <c r="G126" s="79" t="str">
        <f t="shared" si="5"/>
        <v>UPDATE SUP.EET_ETL_ENS SET PPD_ID = 1004, EET_IB_PERTENCE_SRC = 1 WHERE EET_CD_CNPJ = '59118133';</v>
      </c>
    </row>
    <row r="127" spans="1:7">
      <c r="A127" s="52">
        <v>59274605</v>
      </c>
      <c r="B127" s="31" t="s">
        <v>975</v>
      </c>
      <c r="C127" s="32" t="s">
        <v>869</v>
      </c>
      <c r="D127" s="32" t="s">
        <v>844</v>
      </c>
      <c r="E127" s="33" t="s">
        <v>883</v>
      </c>
      <c r="F127" s="33">
        <f t="shared" si="6"/>
        <v>1004</v>
      </c>
      <c r="G127" s="79" t="str">
        <f t="shared" si="5"/>
        <v>UPDATE SUP.EET_ETL_ENS SET PPD_ID = 1004, EET_IB_PERTENCE_SRC = 1 WHERE EET_CD_CNPJ = '59274605';</v>
      </c>
    </row>
    <row r="128" spans="1:7">
      <c r="A128" s="52">
        <v>60498557</v>
      </c>
      <c r="B128" s="31" t="s">
        <v>976</v>
      </c>
      <c r="C128" s="32" t="s">
        <v>869</v>
      </c>
      <c r="D128" s="32" t="s">
        <v>842</v>
      </c>
      <c r="E128" s="33" t="s">
        <v>883</v>
      </c>
      <c r="F128" s="33">
        <f t="shared" si="6"/>
        <v>1004</v>
      </c>
      <c r="G128" s="79" t="str">
        <f t="shared" si="5"/>
        <v>UPDATE SUP.EET_ETL_ENS SET PPD_ID = 1004, EET_IB_PERTENCE_SRC = 1 WHERE EET_CD_CNPJ = '60498557';</v>
      </c>
    </row>
    <row r="129" spans="1:7">
      <c r="A129" s="52">
        <v>60518222</v>
      </c>
      <c r="B129" s="31" t="s">
        <v>977</v>
      </c>
      <c r="C129" s="32" t="s">
        <v>869</v>
      </c>
      <c r="D129" s="32" t="s">
        <v>842</v>
      </c>
      <c r="E129" s="33" t="s">
        <v>883</v>
      </c>
      <c r="F129" s="33">
        <f t="shared" si="6"/>
        <v>1004</v>
      </c>
      <c r="G129" s="79" t="str">
        <f t="shared" si="5"/>
        <v>UPDATE SUP.EET_ETL_ENS SET PPD_ID = 1004, EET_IB_PERTENCE_SRC = 1 WHERE EET_CD_CNPJ = '60518222';</v>
      </c>
    </row>
    <row r="130" spans="1:7">
      <c r="A130" s="52">
        <v>61033106</v>
      </c>
      <c r="B130" s="31" t="s">
        <v>978</v>
      </c>
      <c r="C130" s="32" t="s">
        <v>853</v>
      </c>
      <c r="D130" s="32" t="s">
        <v>837</v>
      </c>
      <c r="E130" s="33" t="s">
        <v>883</v>
      </c>
      <c r="F130" s="33">
        <f t="shared" si="6"/>
        <v>1004</v>
      </c>
      <c r="G130" s="79" t="str">
        <f t="shared" si="5"/>
        <v>UPDATE SUP.EET_ETL_ENS SET PPD_ID = 1004, EET_IB_PERTENCE_SRC = 1 WHERE EET_CD_CNPJ = '61033106';</v>
      </c>
    </row>
    <row r="131" spans="1:7">
      <c r="A131" s="52">
        <v>62237425</v>
      </c>
      <c r="B131" s="31" t="s">
        <v>979</v>
      </c>
      <c r="C131" s="32" t="s">
        <v>846</v>
      </c>
      <c r="D131" s="32" t="s">
        <v>844</v>
      </c>
      <c r="E131" s="33" t="s">
        <v>883</v>
      </c>
      <c r="F131" s="33">
        <f t="shared" si="6"/>
        <v>1004</v>
      </c>
      <c r="G131" s="79" t="str">
        <f t="shared" si="5"/>
        <v>UPDATE SUP.EET_ETL_ENS SET PPD_ID = 1004, EET_IB_PERTENCE_SRC = 1 WHERE EET_CD_CNPJ = '62237425';</v>
      </c>
    </row>
    <row r="132" spans="1:7">
      <c r="A132" s="52">
        <v>74828799</v>
      </c>
      <c r="B132" s="31" t="s">
        <v>980</v>
      </c>
      <c r="C132" s="32" t="s">
        <v>851</v>
      </c>
      <c r="D132" s="32" t="s">
        <v>844</v>
      </c>
      <c r="E132" s="33" t="s">
        <v>883</v>
      </c>
      <c r="F132" s="33">
        <f t="shared" si="6"/>
        <v>1004</v>
      </c>
      <c r="G132" s="79" t="str">
        <f t="shared" ref="G132:G136" si="7">CONCATENATE($H$1,F132,$I$1,$J$1,"'",A132,"';")</f>
        <v>UPDATE SUP.EET_ETL_ENS SET PPD_ID = 1004, EET_IB_PERTENCE_SRC = 1 WHERE EET_CD_CNPJ = '74828799';</v>
      </c>
    </row>
    <row r="133" spans="1:7">
      <c r="A133" s="52">
        <v>80271455</v>
      </c>
      <c r="B133" s="31" t="s">
        <v>981</v>
      </c>
      <c r="C133" s="32" t="s">
        <v>851</v>
      </c>
      <c r="D133" s="32" t="s">
        <v>844</v>
      </c>
      <c r="E133" s="33" t="s">
        <v>883</v>
      </c>
      <c r="F133" s="33">
        <f t="shared" si="6"/>
        <v>1004</v>
      </c>
      <c r="G133" s="79" t="str">
        <f t="shared" si="7"/>
        <v>UPDATE SUP.EET_ETL_ENS SET PPD_ID = 1004, EET_IB_PERTENCE_SRC = 1 WHERE EET_CD_CNPJ = '80271455';</v>
      </c>
    </row>
    <row r="134" spans="1:7">
      <c r="A134" s="52">
        <v>90731688</v>
      </c>
      <c r="B134" s="31" t="s">
        <v>982</v>
      </c>
      <c r="C134" s="32" t="s">
        <v>869</v>
      </c>
      <c r="D134" s="32" t="s">
        <v>842</v>
      </c>
      <c r="E134" s="33" t="s">
        <v>883</v>
      </c>
      <c r="F134" s="33">
        <f t="shared" si="6"/>
        <v>1004</v>
      </c>
      <c r="G134" s="79" t="str">
        <f t="shared" si="7"/>
        <v>UPDATE SUP.EET_ETL_ENS SET PPD_ID = 1004, EET_IB_PERTENCE_SRC = 1 WHERE EET_CD_CNPJ = '90731688';</v>
      </c>
    </row>
    <row r="135" spans="1:7">
      <c r="A135" s="52">
        <v>92816560</v>
      </c>
      <c r="B135" s="31" t="s">
        <v>983</v>
      </c>
      <c r="C135" s="32" t="s">
        <v>851</v>
      </c>
      <c r="D135" s="32" t="s">
        <v>837</v>
      </c>
      <c r="E135" s="33" t="s">
        <v>883</v>
      </c>
      <c r="F135" s="33">
        <f t="shared" si="6"/>
        <v>1004</v>
      </c>
      <c r="G135" s="79" t="str">
        <f t="shared" si="7"/>
        <v>UPDATE SUP.EET_ETL_ENS SET PPD_ID = 1004, EET_IB_PERTENCE_SRC = 1 WHERE EET_CD_CNPJ = '92816560';</v>
      </c>
    </row>
    <row r="136" spans="1:7">
      <c r="A136" s="52">
        <v>92874270</v>
      </c>
      <c r="B136" s="31" t="s">
        <v>984</v>
      </c>
      <c r="C136" s="32" t="s">
        <v>851</v>
      </c>
      <c r="D136" s="32" t="s">
        <v>844</v>
      </c>
      <c r="E136" s="33" t="s">
        <v>883</v>
      </c>
      <c r="F136" s="33">
        <f t="shared" si="6"/>
        <v>1004</v>
      </c>
      <c r="G136" s="79" t="str">
        <f t="shared" si="7"/>
        <v>UPDATE SUP.EET_ETL_ENS SET PPD_ID = 1004, EET_IB_PERTENCE_SRC = 1 WHERE EET_CD_CNPJ = '92874270';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G5" sqref="G5"/>
    </sheetView>
  </sheetViews>
  <sheetFormatPr defaultRowHeight="12.75"/>
  <cols>
    <col min="1" max="1" width="42.28515625" customWidth="1"/>
    <col min="2" max="2" width="13.5703125" style="78" customWidth="1"/>
    <col min="3" max="3" width="13.5703125" customWidth="1"/>
  </cols>
  <sheetData>
    <row r="1" spans="1:6" s="78" customFormat="1">
      <c r="A1" s="83" t="s">
        <v>1267</v>
      </c>
      <c r="F1" s="78" t="s">
        <v>1266</v>
      </c>
    </row>
    <row r="2" spans="1:6" s="78" customFormat="1">
      <c r="A2" s="35" t="s">
        <v>556</v>
      </c>
      <c r="B2" s="35" t="s">
        <v>1264</v>
      </c>
      <c r="C2" s="35" t="s">
        <v>1263</v>
      </c>
      <c r="D2" s="72" t="s">
        <v>1109</v>
      </c>
      <c r="E2" s="72" t="s">
        <v>1110</v>
      </c>
    </row>
    <row r="3" spans="1:6">
      <c r="A3" s="5" t="s">
        <v>1265</v>
      </c>
      <c r="B3" s="5">
        <v>2</v>
      </c>
      <c r="C3" s="78">
        <v>34</v>
      </c>
      <c r="D3" s="59">
        <v>1000</v>
      </c>
      <c r="E3" s="78" t="str">
        <f>CONCATENATE($F$1,"",D3,",'",A3,"',",C3,",",B3,",10000, '2014-03-17 00:00:00', 'script', 1);")</f>
        <v>INSERT INTO "SUP"."PAT_PAR_AQT" (PAT_ID,PAT_DS,PAT_QT_PESO,PAT_NU_ORDEM,MET_ID,PAT_DH_ATUALZ,PAT_CD_OPER_ATUALZ,PAT_NU_VERSAO) VALUES (1000,'Solidez Patrimonial',34,2,10000, '2014-03-17 00:00:00', 'script', 1);</v>
      </c>
    </row>
    <row r="4" spans="1:6" s="78" customFormat="1">
      <c r="A4" s="78" t="s">
        <v>1293</v>
      </c>
      <c r="B4" s="78">
        <v>3</v>
      </c>
      <c r="C4" s="78">
        <v>33</v>
      </c>
      <c r="D4" s="78">
        <v>1001</v>
      </c>
      <c r="E4" s="78" t="str">
        <f t="shared" ref="E4:E5" si="0">CONCATENATE($F$1,"",D4,",'",A4,"',",C4,",",B4,",10000, '2014-03-17 00:00:00', 'script', 1);")</f>
        <v>INSERT INTO "SUP"."PAT_PAR_AQT" (PAT_ID,PAT_DS,PAT_QT_PESO,PAT_NU_ORDEM,MET_ID,PAT_DH_ATUALZ,PAT_CD_OPER_ATUALZ,PAT_NU_VERSAO) VALUES (1001,'Liquidez e Exigibilidades',33,3,10000, '2014-03-17 00:00:00', 'script', 1);</v>
      </c>
    </row>
    <row r="5" spans="1:6" s="78" customFormat="1">
      <c r="A5" s="78" t="s">
        <v>1247</v>
      </c>
      <c r="B5" s="78">
        <v>1</v>
      </c>
      <c r="C5" s="78">
        <v>33</v>
      </c>
      <c r="D5" s="70">
        <v>1002</v>
      </c>
      <c r="E5" s="78" t="str">
        <f t="shared" si="0"/>
        <v>INSERT INTO "SUP"."PAT_PAR_AQT" (PAT_ID,PAT_DS,PAT_QT_PESO,PAT_NU_ORDEM,MET_ID,PAT_DH_ATUALZ,PAT_CD_OPER_ATUALZ,PAT_NU_VERSAO) VALUES (1002,'Resultados',33,1,10000, '2014-03-17 00:00:00', 'script', 1);</v>
      </c>
    </row>
    <row r="7" spans="1:6">
      <c r="A7" s="83" t="s">
        <v>1268</v>
      </c>
      <c r="F7" t="s">
        <v>1269</v>
      </c>
    </row>
    <row r="8" spans="1:6">
      <c r="A8" s="35" t="s">
        <v>556</v>
      </c>
      <c r="B8" s="35" t="s">
        <v>1264</v>
      </c>
      <c r="C8" s="35" t="s">
        <v>1267</v>
      </c>
      <c r="D8" s="72" t="s">
        <v>1109</v>
      </c>
      <c r="E8" s="72" t="s">
        <v>1110</v>
      </c>
    </row>
    <row r="9" spans="1:6">
      <c r="A9" s="81" t="s">
        <v>1270</v>
      </c>
      <c r="B9" s="81">
        <v>1</v>
      </c>
      <c r="C9" s="81">
        <v>1000</v>
      </c>
      <c r="D9" s="81">
        <v>1000</v>
      </c>
      <c r="E9" s="78" t="str">
        <f>CONCATENATE($F$7,"",D9,",'",A9,"',",C9,",",B9,",10000, '2014-03-17 00:00:00', 'script', 1);")</f>
        <v>INSERT INTO "SUP"."PEA_PAR_ELEMENTO_AQT" (PEA_ID,PEA_DS,PAT_ID,PEA_NU_ORDEM,MET_ID,PEA_DH_ATUALZ,PEA_CD_OPER_ATUALZ,PEA_NU_VERSAO) VALUES (1000,'Valoração dos ativos',1000,1,10000, '2014-03-17 00:00:00', 'script', 1);</v>
      </c>
    </row>
    <row r="10" spans="1:6">
      <c r="A10" s="82" t="s">
        <v>1271</v>
      </c>
      <c r="B10" s="82">
        <v>2</v>
      </c>
      <c r="C10" s="82">
        <v>1000</v>
      </c>
      <c r="D10" s="82">
        <v>1001</v>
      </c>
      <c r="E10" s="78" t="str">
        <f t="shared" ref="E10:E17" si="1">CONCATENATE($F$7,"",D10,",'",A10,"',",C10,",",B10,",10000, '2014-03-17 00:00:00', 'script', 1);")</f>
        <v>INSERT INTO "SUP"."PEA_PAR_ELEMENTO_AQT" (PEA_ID,PEA_DS,PAT_ID,PEA_NU_ORDEM,MET_ID,PEA_DH_ATUALZ,PEA_CD_OPER_ATUALZ,PEA_NU_VERSAO) VALUES (1001,'Integridade dos passivos',1000,2,10000, '2014-03-17 00:00:00', 'script', 1);</v>
      </c>
    </row>
    <row r="11" spans="1:6">
      <c r="A11" s="81" t="s">
        <v>1272</v>
      </c>
      <c r="B11" s="81">
        <v>3</v>
      </c>
      <c r="C11" s="81">
        <v>1000</v>
      </c>
      <c r="D11" s="81">
        <v>1002</v>
      </c>
      <c r="E11" s="78" t="str">
        <f t="shared" si="1"/>
        <v>INSERT INTO "SUP"."PEA_PAR_ELEMENTO_AQT" (PEA_ID,PEA_DS,PAT_ID,PEA_NU_ORDEM,MET_ID,PEA_DH_ATUALZ,PEA_CD_OPER_ATUALZ,PEA_NU_VERSAO) VALUES (1002,'Adequação do capital prudencial',1000,3,10000, '2014-03-17 00:00:00', 'script', 1);</v>
      </c>
    </row>
    <row r="12" spans="1:6">
      <c r="A12" s="82" t="s">
        <v>569</v>
      </c>
      <c r="B12" s="82">
        <v>1</v>
      </c>
      <c r="C12" s="82">
        <v>1001</v>
      </c>
      <c r="D12" s="82">
        <v>1003</v>
      </c>
      <c r="E12" s="78" t="str">
        <f t="shared" si="1"/>
        <v>INSERT INTO "SUP"."PEA_PAR_ELEMENTO_AQT" (PEA_ID,PEA_DS,PAT_ID,PEA_NU_ORDEM,MET_ID,PEA_DH_ATUALZ,PEA_CD_OPER_ATUALZ,PEA_NU_VERSAO) VALUES (1003,'Apetite para risco de liquidez',1001,1,10000, '2014-03-17 00:00:00', 'script', 1);</v>
      </c>
    </row>
    <row r="13" spans="1:6">
      <c r="A13" s="81" t="s">
        <v>570</v>
      </c>
      <c r="B13" s="81">
        <v>2</v>
      </c>
      <c r="C13" s="81">
        <v>1001</v>
      </c>
      <c r="D13" s="81">
        <v>1004</v>
      </c>
      <c r="E13" s="78" t="str">
        <f t="shared" si="1"/>
        <v>INSERT INTO "SUP"."PEA_PAR_ELEMENTO_AQT" (PEA_ID,PEA_DS,PAT_ID,PEA_NU_ORDEM,MET_ID,PEA_DH_ATUALZ,PEA_CD_OPER_ATUALZ,PEA_NU_VERSAO) VALUES (1004,'Nível de risco de liquidez',1001,2,10000, '2014-03-17 00:00:00', 'script', 1);</v>
      </c>
    </row>
    <row r="14" spans="1:6">
      <c r="A14" s="82" t="s">
        <v>1273</v>
      </c>
      <c r="B14" s="82">
        <v>3</v>
      </c>
      <c r="C14" s="82">
        <v>1001</v>
      </c>
      <c r="D14" s="82">
        <v>1005</v>
      </c>
      <c r="E14" s="78" t="str">
        <f t="shared" si="1"/>
        <v>INSERT INTO "SUP"."PEA_PAR_ELEMENTO_AQT" (PEA_ID,PEA_DS,PAT_ID,PEA_NU_ORDEM,MET_ID,PEA_DH_ATUALZ,PEA_CD_OPER_ATUALZ,PEA_NU_VERSAO) VALUES (1005,'Acesso a funding',1001,3,10000, '2014-03-17 00:00:00', 'script', 1);</v>
      </c>
    </row>
    <row r="15" spans="1:6">
      <c r="A15" s="81" t="s">
        <v>1274</v>
      </c>
      <c r="B15" s="81">
        <v>1</v>
      </c>
      <c r="C15" s="81">
        <v>1002</v>
      </c>
      <c r="D15" s="81">
        <v>1006</v>
      </c>
      <c r="E15" s="78" t="str">
        <f t="shared" si="1"/>
        <v>INSERT INTO "SUP"."PEA_PAR_ELEMENTO_AQT" (PEA_ID,PEA_DS,PAT_ID,PEA_NU_ORDEM,MET_ID,PEA_DH_ATUALZ,PEA_CD_OPER_ATUALZ,PEA_NU_VERSAO) VALUES (1006,'Suficiência',1002,1,10000, '2014-03-17 00:00:00', 'script', 1);</v>
      </c>
    </row>
    <row r="16" spans="1:6">
      <c r="A16" s="82" t="s">
        <v>1275</v>
      </c>
      <c r="B16" s="82">
        <v>2</v>
      </c>
      <c r="C16" s="82">
        <v>1002</v>
      </c>
      <c r="D16" s="82">
        <v>1007</v>
      </c>
      <c r="E16" s="78" t="str">
        <f t="shared" si="1"/>
        <v>INSERT INTO "SUP"."PEA_PAR_ELEMENTO_AQT" (PEA_ID,PEA_DS,PAT_ID,PEA_NU_ORDEM,MET_ID,PEA_DH_ATUALZ,PEA_CD_OPER_ATUALZ,PEA_NU_VERSAO) VALUES (1007,'Qualidade',1002,2,10000, '2014-03-17 00:00:00', 'script', 1);</v>
      </c>
    </row>
    <row r="17" spans="1:6">
      <c r="A17" s="81" t="s">
        <v>1276</v>
      </c>
      <c r="B17" s="81">
        <v>3</v>
      </c>
      <c r="C17" s="81">
        <v>1002</v>
      </c>
      <c r="D17" s="81">
        <v>1008</v>
      </c>
      <c r="E17" s="78" t="str">
        <f t="shared" si="1"/>
        <v>INSERT INTO "SUP"."PEA_PAR_ELEMENTO_AQT" (PEA_ID,PEA_DS,PAT_ID,PEA_NU_ORDEM,MET_ID,PEA_DH_ATUALZ,PEA_CD_OPER_ATUALZ,PEA_NU_VERSAO) VALUES (1008,'Sustentabilidade',1002,3,10000, '2014-03-17 00:00:00', 'script', 1);</v>
      </c>
    </row>
    <row r="18" spans="1:6" s="78" customFormat="1"/>
    <row r="19" spans="1:6" s="78" customFormat="1">
      <c r="A19" s="83" t="s">
        <v>1277</v>
      </c>
      <c r="F19" s="78" t="s">
        <v>1278</v>
      </c>
    </row>
    <row r="20" spans="1:6" s="78" customFormat="1">
      <c r="A20" s="80" t="s">
        <v>556</v>
      </c>
      <c r="B20" s="80" t="s">
        <v>1264</v>
      </c>
      <c r="C20" s="80" t="s">
        <v>1268</v>
      </c>
      <c r="D20" s="72" t="s">
        <v>1109</v>
      </c>
      <c r="E20" s="72" t="s">
        <v>1110</v>
      </c>
    </row>
    <row r="21" spans="1:6">
      <c r="A21" s="81" t="s">
        <v>1279</v>
      </c>
      <c r="B21" s="81">
        <v>1</v>
      </c>
      <c r="C21" s="84">
        <f>D9</f>
        <v>1000</v>
      </c>
      <c r="D21" s="81">
        <v>1000</v>
      </c>
      <c r="E21" s="78" t="str">
        <f>CONCATENATE($F$19,"",D21,",'",A21,"',",C21,",",B21,",10000, '2014-03-17 00:00:00', 'script', 1);")</f>
        <v>INSERT INTO "SUP"."PIA_PAR_ITEM_ELEMENTO_AQT" (PIA_ID,PIA_DS,PEA_ID,PIA_NU_ORDEM,MET_ID,PIA_DH_ATUALZ,PIA_CD_OPER_ATUALZ,PIA_NU_VERSAO) VALUES (1000,'Provisões para exposição ao risco de crédito',1000,1,10000, '2014-03-17 00:00:00', 'script', 1);</v>
      </c>
    </row>
    <row r="22" spans="1:6">
      <c r="A22" s="82" t="s">
        <v>1280</v>
      </c>
      <c r="B22" s="82">
        <v>2</v>
      </c>
      <c r="C22" s="85">
        <f>D9</f>
        <v>1000</v>
      </c>
      <c r="D22" s="82">
        <v>1001</v>
      </c>
      <c r="E22" s="78" t="str">
        <f t="shared" ref="E22:E40" si="2">CONCATENATE($F$19,"",D22,",'",A22,"',",C22,",",B22,",10000, '2014-03-17 00:00:00', 'script', 1);")</f>
        <v>INSERT INTO "SUP"."PIA_PAR_ITEM_ELEMENTO_AQT" (PIA_ID,PIA_DS,PEA_ID,PIA_NU_ORDEM,MET_ID,PIA_DH_ATUALZ,PIA_CD_OPER_ATUALZ,PIA_NU_VERSAO) VALUES (1001,'Mensuração dos ativos a valor de mercado (valor justo)',1000,2,10000, '2014-03-17 00:00:00', 'script', 1);</v>
      </c>
    </row>
    <row r="23" spans="1:6">
      <c r="A23" s="81" t="s">
        <v>1281</v>
      </c>
      <c r="B23" s="81">
        <v>3</v>
      </c>
      <c r="C23" s="84">
        <f>D9</f>
        <v>1000</v>
      </c>
      <c r="D23" s="81">
        <v>1002</v>
      </c>
      <c r="E23" s="78" t="str">
        <f t="shared" si="2"/>
        <v>INSERT INTO "SUP"."PIA_PAR_ITEM_ELEMENTO_AQT" (PIA_ID,PIA_DS,PEA_ID,PIA_NU_ORDEM,MET_ID,PIA_DH_ATUALZ,PIA_CD_OPER_ATUALZ,PIA_NU_VERSAO) VALUES (1002,'Mensuração dos demais ativos',1000,3,10000, '2014-03-17 00:00:00', 'script', 1);</v>
      </c>
    </row>
    <row r="24" spans="1:6">
      <c r="A24" s="82" t="s">
        <v>1282</v>
      </c>
      <c r="B24" s="82">
        <v>1</v>
      </c>
      <c r="C24" s="85">
        <f>D10</f>
        <v>1001</v>
      </c>
      <c r="D24" s="81">
        <v>1003</v>
      </c>
      <c r="E24" s="78" t="str">
        <f t="shared" si="2"/>
        <v>INSERT INTO "SUP"."PIA_PAR_ITEM_ELEMENTO_AQT" (PIA_ID,PIA_DS,PEA_ID,PIA_NU_ORDEM,MET_ID,PIA_DH_ATUALZ,PIA_CD_OPER_ATUALZ,PIA_NU_VERSAO) VALUES (1003,'Reconhecimento e mensuração de passivos financeiros',1001,1,10000, '2014-03-17 00:00:00', 'script', 1);</v>
      </c>
    </row>
    <row r="25" spans="1:6">
      <c r="A25" s="81" t="s">
        <v>1283</v>
      </c>
      <c r="B25" s="81">
        <v>2</v>
      </c>
      <c r="C25" s="84">
        <f>D10</f>
        <v>1001</v>
      </c>
      <c r="D25" s="82">
        <v>1004</v>
      </c>
      <c r="E25" s="78" t="str">
        <f t="shared" si="2"/>
        <v>INSERT INTO "SUP"."PIA_PAR_ITEM_ELEMENTO_AQT" (PIA_ID,PIA_DS,PEA_ID,PIA_NU_ORDEM,MET_ID,PIA_DH_ATUALZ,PIA_CD_OPER_ATUALZ,PIA_NU_VERSAO) VALUES (1004,'Reconhecimento e mensuração de outros passivos ',1001,2,10000, '2014-03-17 00:00:00', 'script', 1);</v>
      </c>
    </row>
    <row r="26" spans="1:6">
      <c r="A26" s="82" t="s">
        <v>1284</v>
      </c>
      <c r="B26" s="82">
        <v>1</v>
      </c>
      <c r="C26" s="85">
        <f>D11</f>
        <v>1002</v>
      </c>
      <c r="D26" s="81">
        <v>1005</v>
      </c>
      <c r="E26" s="78" t="str">
        <f t="shared" si="2"/>
        <v>INSERT INTO "SUP"."PIA_PAR_ITEM_ELEMENTO_AQT" (PIA_ID,PIA_DS,PEA_ID,PIA_NU_ORDEM,MET_ID,PIA_DH_ATUALZ,PIA_CD_OPER_ATUALZ,PIA_NU_VERSAO) VALUES (1005,'Estrutura e evolução da base de capital',1002,1,10000, '2014-03-17 00:00:00', 'script', 1);</v>
      </c>
    </row>
    <row r="27" spans="1:6">
      <c r="A27" s="81" t="s">
        <v>1285</v>
      </c>
      <c r="B27" s="81">
        <v>2</v>
      </c>
      <c r="C27" s="84">
        <f>D11</f>
        <v>1002</v>
      </c>
      <c r="D27" s="81">
        <v>1006</v>
      </c>
      <c r="E27" s="78" t="str">
        <f t="shared" si="2"/>
        <v>INSERT INTO "SUP"."PIA_PAR_ITEM_ELEMENTO_AQT" (PIA_ID,PIA_DS,PEA_ID,PIA_NU_ORDEM,MET_ID,PIA_DH_ATUALZ,PIA_CD_OPER_ATUALZ,PIA_NU_VERSAO) VALUES (1006,'Suficiência da base de capital',1002,2,10000, '2014-03-17 00:00:00', 'script', 1);</v>
      </c>
    </row>
    <row r="28" spans="1:6">
      <c r="A28" s="81" t="s">
        <v>675</v>
      </c>
      <c r="B28" s="81">
        <v>1</v>
      </c>
      <c r="C28" s="84">
        <f>D12</f>
        <v>1003</v>
      </c>
      <c r="D28" s="81">
        <v>1007</v>
      </c>
      <c r="E28" s="78" t="str">
        <f t="shared" si="2"/>
        <v>INSERT INTO "SUP"."PIA_PAR_ITEM_ELEMENTO_AQT" (PIA_ID,PIA_DS,PEA_ID,PIA_NU_ORDEM,MET_ID,PIA_DH_ATUALZ,PIA_CD_OPER_ATUALZ,PIA_NU_VERSAO) VALUES (1007,'Composição do colchão de liquidez',1003,1,10000, '2014-03-17 00:00:00', 'script', 1);</v>
      </c>
    </row>
    <row r="29" spans="1:6">
      <c r="A29" s="82" t="s">
        <v>672</v>
      </c>
      <c r="B29" s="82">
        <v>2</v>
      </c>
      <c r="C29" s="85">
        <f>D12</f>
        <v>1003</v>
      </c>
      <c r="D29" s="82">
        <v>1008</v>
      </c>
      <c r="E29" s="78" t="str">
        <f t="shared" si="2"/>
        <v>INSERT INTO "SUP"."PIA_PAR_ITEM_ELEMENTO_AQT" (PIA_ID,PIA_DS,PEA_ID,PIA_NU_ORDEM,MET_ID,PIA_DH_ATUALZ,PIA_CD_OPER_ATUALZ,PIA_NU_VERSAO) VALUES (1008,'Limites',1003,2,10000, '2014-03-17 00:00:00', 'script', 1);</v>
      </c>
    </row>
    <row r="30" spans="1:6">
      <c r="A30" s="81" t="s">
        <v>676</v>
      </c>
      <c r="B30" s="81">
        <v>1</v>
      </c>
      <c r="C30" s="84">
        <f>D13</f>
        <v>1004</v>
      </c>
      <c r="D30" s="81">
        <v>1009</v>
      </c>
      <c r="E30" s="78" t="str">
        <f t="shared" si="2"/>
        <v>INSERT INTO "SUP"."PIA_PAR_ITEM_ELEMENTO_AQT" (PIA_ID,PIA_DS,PEA_ID,PIA_NU_ORDEM,MET_ID,PIA_DH_ATUALZ,PIA_CD_OPER_ATUALZ,PIA_NU_VERSAO) VALUES (1009,'Descasamentos no fluxo de caixa',1004,1,10000, '2014-03-17 00:00:00', 'script', 1);</v>
      </c>
    </row>
    <row r="31" spans="1:6">
      <c r="A31" s="82" t="s">
        <v>678</v>
      </c>
      <c r="B31" s="82">
        <v>1</v>
      </c>
      <c r="C31" s="85">
        <f>D14</f>
        <v>1005</v>
      </c>
      <c r="D31" s="81">
        <v>1010</v>
      </c>
      <c r="E31" s="78" t="str">
        <f t="shared" si="2"/>
        <v>INSERT INTO "SUP"."PIA_PAR_ITEM_ELEMENTO_AQT" (PIA_ID,PIA_DS,PEA_ID,PIA_NU_ORDEM,MET_ID,PIA_DH_ATUALZ,PIA_CD_OPER_ATUALZ,PIA_NU_VERSAO) VALUES (1010,'Relacionamento com o mercado',1005,1,10000, '2014-03-17 00:00:00', 'script', 1);</v>
      </c>
    </row>
    <row r="32" spans="1:6">
      <c r="A32" s="81" t="s">
        <v>680</v>
      </c>
      <c r="B32" s="81">
        <v>2</v>
      </c>
      <c r="C32" s="84">
        <f>D14</f>
        <v>1005</v>
      </c>
      <c r="D32" s="82">
        <v>1011</v>
      </c>
      <c r="E32" s="78" t="str">
        <f t="shared" si="2"/>
        <v>INSERT INTO "SUP"."PIA_PAR_ITEM_ELEMENTO_AQT" (PIA_ID,PIA_DS,PEA_ID,PIA_NU_ORDEM,MET_ID,PIA_DH_ATUALZ,PIA_CD_OPER_ATUALZ,PIA_NU_VERSAO) VALUES (1011,'Diversificação',1005,2,10000, '2014-03-17 00:00:00', 'script', 1);</v>
      </c>
    </row>
    <row r="33" spans="1:5">
      <c r="A33" s="82" t="s">
        <v>1286</v>
      </c>
      <c r="B33" s="82">
        <v>3</v>
      </c>
      <c r="C33" s="85">
        <f>D14</f>
        <v>1005</v>
      </c>
      <c r="D33" s="81">
        <v>1012</v>
      </c>
      <c r="E33" s="78" t="str">
        <f t="shared" si="2"/>
        <v>INSERT INTO "SUP"."PIA_PAR_ITEM_ELEMENTO_AQT" (PIA_ID,PIA_DS,PEA_ID,PIA_NU_ORDEM,MET_ID,PIA_DH_ATUALZ,PIA_CD_OPER_ATUALZ,PIA_NU_VERSAO) VALUES (1012,'Custo de captação',1005,3,10000, '2014-03-17 00:00:00', 'script', 1);</v>
      </c>
    </row>
    <row r="34" spans="1:5">
      <c r="A34" s="81" t="s">
        <v>1287</v>
      </c>
      <c r="B34" s="81">
        <v>1</v>
      </c>
      <c r="C34" s="84">
        <f>D15</f>
        <v>1006</v>
      </c>
      <c r="D34" s="81">
        <v>1013</v>
      </c>
      <c r="E34" s="78" t="str">
        <f t="shared" si="2"/>
        <v>INSERT INTO "SUP"."PIA_PAR_ITEM_ELEMENTO_AQT" (PIA_ID,PIA_DS,PEA_ID,PIA_NU_ORDEM,MET_ID,PIA_DH_ATUALZ,PIA_CD_OPER_ATUALZ,PIA_NU_VERSAO) VALUES (1013,'Rentabilidade sobre o PL',1006,1,10000, '2014-03-17 00:00:00', 'script', 1);</v>
      </c>
    </row>
    <row r="35" spans="1:5">
      <c r="A35" s="81" t="s">
        <v>1288</v>
      </c>
      <c r="B35" s="81">
        <v>2</v>
      </c>
      <c r="C35" s="84">
        <f>D15</f>
        <v>1006</v>
      </c>
      <c r="D35" s="81">
        <v>1014</v>
      </c>
      <c r="E35" s="78" t="str">
        <f t="shared" si="2"/>
        <v>INSERT INTO "SUP"."PIA_PAR_ITEM_ELEMENTO_AQT" (PIA_ID,PIA_DS,PEA_ID,PIA_NU_ORDEM,MET_ID,PIA_DH_ATUALZ,PIA_CD_OPER_ATUALZ,PIA_NU_VERSAO) VALUES (1014,'Rentabilidade sobre ativos',1006,2,10000, '2014-03-17 00:00:00', 'script', 1);</v>
      </c>
    </row>
    <row r="36" spans="1:5">
      <c r="A36" s="82" t="s">
        <v>1289</v>
      </c>
      <c r="B36" s="82">
        <v>3</v>
      </c>
      <c r="C36" s="85">
        <f>D15</f>
        <v>1006</v>
      </c>
      <c r="D36" s="82">
        <v>1015</v>
      </c>
      <c r="E36" s="78" t="str">
        <f t="shared" si="2"/>
        <v>INSERT INTO "SUP"."PIA_PAR_ITEM_ELEMENTO_AQT" (PIA_ID,PIA_DS,PEA_ID,PIA_NU_ORDEM,MET_ID,PIA_DH_ATUALZ,PIA_CD_OPER_ATUALZ,PIA_NU_VERSAO) VALUES (1015,'Rentabilidade sobre ativos ponderados pelo risco',1006,3,10000, '2014-03-17 00:00:00', 'script', 1);</v>
      </c>
    </row>
    <row r="37" spans="1:5">
      <c r="A37" s="81" t="s">
        <v>1290</v>
      </c>
      <c r="B37" s="81">
        <v>1</v>
      </c>
      <c r="C37" s="84">
        <f>D16</f>
        <v>1007</v>
      </c>
      <c r="D37" s="82">
        <v>1016</v>
      </c>
      <c r="E37" s="78" t="str">
        <f t="shared" si="2"/>
        <v>INSERT INTO "SUP"."PIA_PAR_ITEM_ELEMENTO_AQT" (PIA_ID,PIA_DS,PEA_ID,PIA_NU_ORDEM,MET_ID,PIA_DH_ATUALZ,PIA_CD_OPER_ATUALZ,PIA_NU_VERSAO) VALUES (1016,'Origem',1007,1,10000, '2014-03-17 00:00:00', 'script', 1);</v>
      </c>
    </row>
    <row r="38" spans="1:5" s="78" customFormat="1">
      <c r="A38" s="81" t="s">
        <v>680</v>
      </c>
      <c r="B38" s="81">
        <v>2</v>
      </c>
      <c r="C38" s="84">
        <f>D16</f>
        <v>1007</v>
      </c>
      <c r="D38" s="81">
        <v>1017</v>
      </c>
      <c r="E38" s="78" t="str">
        <f t="shared" si="2"/>
        <v>INSERT INTO "SUP"."PIA_PAR_ITEM_ELEMENTO_AQT" (PIA_ID,PIA_DS,PEA_ID,PIA_NU_ORDEM,MET_ID,PIA_DH_ATUALZ,PIA_CD_OPER_ATUALZ,PIA_NU_VERSAO) VALUES (1017,'Diversificação',1007,2,10000, '2014-03-17 00:00:00', 'script', 1);</v>
      </c>
    </row>
    <row r="39" spans="1:5" s="78" customFormat="1">
      <c r="A39" s="81" t="s">
        <v>1291</v>
      </c>
      <c r="B39" s="81">
        <v>1</v>
      </c>
      <c r="C39" s="84">
        <f>D17</f>
        <v>1008</v>
      </c>
      <c r="D39" s="81">
        <v>1018</v>
      </c>
      <c r="E39" s="78" t="str">
        <f t="shared" si="2"/>
        <v>INSERT INTO "SUP"."PIA_PAR_ITEM_ELEMENTO_AQT" (PIA_ID,PIA_DS,PEA_ID,PIA_NU_ORDEM,MET_ID,PIA_DH_ATUALZ,PIA_CD_OPER_ATUALZ,PIA_NU_VERSAO) VALUES (1018,'Aspectos econômico-financeiros',1008,1,10000, '2014-03-17 00:00:00', 'script', 1);</v>
      </c>
    </row>
    <row r="40" spans="1:5">
      <c r="A40" s="82" t="s">
        <v>1292</v>
      </c>
      <c r="B40" s="82">
        <v>2</v>
      </c>
      <c r="C40" s="85">
        <f>D17</f>
        <v>1008</v>
      </c>
      <c r="D40" s="82">
        <v>1019</v>
      </c>
      <c r="E40" s="78" t="str">
        <f t="shared" si="2"/>
        <v>INSERT INTO "SUP"."PIA_PAR_ITEM_ELEMENTO_AQT" (PIA_ID,PIA_DS,PEA_ID,PIA_NU_ORDEM,MET_ID,PIA_DH_ATUALZ,PIA_CD_OPER_ATUALZ,PIA_NU_VERSAO) VALUES (1019,'Oportunidades e ameaças',1008,2,10000, '2014-03-17 00:00:00', 'script', 1);</v>
      </c>
    </row>
    <row r="42" spans="1:5">
      <c r="A42" t="s">
        <v>1258</v>
      </c>
    </row>
    <row r="43" spans="1:5">
      <c r="A43" t="s">
        <v>1259</v>
      </c>
    </row>
    <row r="44" spans="1:5">
      <c r="A44" t="s">
        <v>1260</v>
      </c>
    </row>
    <row r="45" spans="1:5">
      <c r="A45" t="s">
        <v>1261</v>
      </c>
    </row>
    <row r="46" spans="1:5">
      <c r="A46" t="s">
        <v>1262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G24" sqref="G24"/>
    </sheetView>
  </sheetViews>
  <sheetFormatPr defaultRowHeight="12.75"/>
  <cols>
    <col min="3" max="3" width="10.85546875" customWidth="1"/>
    <col min="4" max="4" width="19.5703125" customWidth="1"/>
  </cols>
  <sheetData>
    <row r="1" spans="1:7" ht="51">
      <c r="A1" s="74" t="s">
        <v>1126</v>
      </c>
      <c r="B1" s="74" t="s">
        <v>1127</v>
      </c>
      <c r="C1" s="74" t="s">
        <v>1128</v>
      </c>
      <c r="D1" s="74" t="s">
        <v>1129</v>
      </c>
      <c r="E1" s="74" t="s">
        <v>1130</v>
      </c>
      <c r="F1" s="74" t="s">
        <v>1131</v>
      </c>
    </row>
    <row r="2" spans="1:7">
      <c r="A2" s="75" t="s">
        <v>1132</v>
      </c>
      <c r="B2" s="75">
        <v>1</v>
      </c>
      <c r="C2" s="75" t="s">
        <v>1133</v>
      </c>
      <c r="D2" s="75" t="s">
        <v>1134</v>
      </c>
      <c r="E2" s="75" t="s">
        <v>1135</v>
      </c>
      <c r="F2" s="75" t="s">
        <v>1136</v>
      </c>
      <c r="G2" t="str">
        <f>CONCATENATE("INSERT INTO SUP.CAQ_CONTA_ANALISE_QUANT (CAQ_ID,CAQ_NM_CONTA,CAQ_DS,CAQ_CD_TP_CONTA,CAQ_IB_DIVERSOS) VALUES (",B2,",'",C2,"','",D2,"',",IF(E2="Ativo",1,2),",",IF(F2="Não",0,1),");")</f>
        <v>INSERT INTO SUP.CAQ_CONTA_ANALISE_QUANT (CAQ_ID,CAQ_NM_CONTA,CAQ_DS,CAQ_CD_TP_CONTA,CAQ_IB_DIVERSOS) VALUES (1,'ATA','Ativo Total Ajustado',1,0);</v>
      </c>
    </row>
    <row r="3" spans="1:7">
      <c r="A3" s="75" t="s">
        <v>1132</v>
      </c>
      <c r="B3" s="75">
        <v>2</v>
      </c>
      <c r="C3" s="75" t="s">
        <v>1137</v>
      </c>
      <c r="D3" s="75" t="s">
        <v>1138</v>
      </c>
      <c r="E3" s="75" t="s">
        <v>1135</v>
      </c>
      <c r="F3" s="75" t="s">
        <v>1136</v>
      </c>
      <c r="G3" s="78" t="str">
        <f t="shared" ref="G3:G52" si="0">CONCATENATE("INSERT INTO SUP.CAQ_CONTA_ANALISE_QUANT (CAQ_ID,CAQ_NM_CONTA,CAQ_DS,CAQ_CD_TP_CONTA,CAQ_IB_DIVERSOS) VALUES (",B3,",'",C3,"','",D3,"',",IF(E3="Ativo",1,2),",",IF(F3="Não",0,1),");")</f>
        <v>INSERT INTO SUP.CAQ_CONTA_ANALISE_QUANT (CAQ_ID,CAQ_NM_CONTA,CAQ_DS,CAQ_CD_TP_CONTA,CAQ_IB_DIVERSOS) VALUES (2,'ACRLP','Circulante e RLP',1,0);</v>
      </c>
    </row>
    <row r="4" spans="1:7">
      <c r="A4" s="75" t="s">
        <v>1132</v>
      </c>
      <c r="B4" s="75">
        <v>3</v>
      </c>
      <c r="C4" s="75" t="s">
        <v>1139</v>
      </c>
      <c r="D4" s="75" t="s">
        <v>1140</v>
      </c>
      <c r="E4" s="75" t="s">
        <v>1135</v>
      </c>
      <c r="F4" s="75" t="s">
        <v>1136</v>
      </c>
      <c r="G4" s="78" t="str">
        <f t="shared" si="0"/>
        <v>INSERT INTO SUP.CAQ_CONTA_ANALISE_QUANT (CAQ_ID,CAQ_NM_CONTA,CAQ_DS,CAQ_CD_TP_CONTA,CAQ_IB_DIVERSOS) VALUES (3,'Dispon','Disponibilidades',1,0);</v>
      </c>
    </row>
    <row r="5" spans="1:7" ht="25.5">
      <c r="A5" s="75" t="s">
        <v>1132</v>
      </c>
      <c r="B5" s="75">
        <v>4</v>
      </c>
      <c r="C5" s="75" t="s">
        <v>1141</v>
      </c>
      <c r="D5" s="75" t="s">
        <v>1142</v>
      </c>
      <c r="E5" s="75" t="s">
        <v>1135</v>
      </c>
      <c r="F5" s="75" t="s">
        <v>1136</v>
      </c>
      <c r="G5" s="78" t="str">
        <f t="shared" si="0"/>
        <v>INSERT INTO SUP.CAQ_CONTA_ANALISE_QUANT (CAQ_ID,CAQ_NM_CONTA,CAQ_DS,CAQ_CD_TP_CONTA,CAQ_IB_DIVERSOS) VALUES (4,'AplIfLiq','Aplicações Interf. de Liquidez',1,0);</v>
      </c>
    </row>
    <row r="6" spans="1:7" ht="25.5">
      <c r="A6" s="75" t="s">
        <v>1132</v>
      </c>
      <c r="B6" s="75">
        <v>5</v>
      </c>
      <c r="C6" s="75" t="s">
        <v>1143</v>
      </c>
      <c r="D6" s="75" t="s">
        <v>1144</v>
      </c>
      <c r="E6" s="75" t="s">
        <v>1135</v>
      </c>
      <c r="F6" s="75" t="s">
        <v>1136</v>
      </c>
      <c r="G6" s="78" t="str">
        <f t="shared" si="0"/>
        <v>INSERT INTO SUP.CAQ_CONTA_ANALISE_QUANT (CAQ_ID,CAQ_NM_CONTA,CAQ_DS,CAQ_CD_TP_CONTA,CAQ_IB_DIVERSOS) VALUES (5,'TVM','Títulos e Valores Mobiliários',1,0);</v>
      </c>
    </row>
    <row r="7" spans="1:7">
      <c r="A7" s="75" t="s">
        <v>1132</v>
      </c>
      <c r="B7" s="75">
        <v>6</v>
      </c>
      <c r="C7" s="75" t="s">
        <v>1145</v>
      </c>
      <c r="D7" s="75" t="s">
        <v>1146</v>
      </c>
      <c r="E7" s="75" t="s">
        <v>1135</v>
      </c>
      <c r="F7" s="75" t="s">
        <v>1136</v>
      </c>
      <c r="G7" s="78" t="str">
        <f t="shared" si="0"/>
        <v>INSERT INTO SUP.CAQ_CONTA_ANALISE_QUANT (CAQ_ID,CAQ_NM_CONTA,CAQ_DS,CAQ_CD_TP_CONTA,CAQ_IB_DIVERSOS) VALUES (6,'TVMLiv','TVMs Livres',1,0);</v>
      </c>
    </row>
    <row r="8" spans="1:7" ht="25.5">
      <c r="A8" s="75" t="s">
        <v>1132</v>
      </c>
      <c r="B8" s="75">
        <v>7</v>
      </c>
      <c r="C8" s="75" t="s">
        <v>1147</v>
      </c>
      <c r="D8" s="75" t="s">
        <v>1148</v>
      </c>
      <c r="E8" s="75" t="s">
        <v>1135</v>
      </c>
      <c r="F8" s="75" t="s">
        <v>1136</v>
      </c>
      <c r="G8" s="78" t="str">
        <f t="shared" si="0"/>
        <v>INSERT INTO SUP.CAQ_CONTA_ANALISE_QUANT (CAQ_ID,CAQ_NM_CONTA,CAQ_DS,CAQ_CD_TP_CONTA,CAQ_IB_DIVERSOS) VALUES (7,'TViOpCom','TVMs Vinc. Oper. Comporomissadas',1,0);</v>
      </c>
    </row>
    <row r="9" spans="1:7">
      <c r="A9" s="75" t="s">
        <v>1132</v>
      </c>
      <c r="B9" s="75">
        <v>8</v>
      </c>
      <c r="C9" s="75" t="s">
        <v>1149</v>
      </c>
      <c r="D9" s="75" t="s">
        <v>1150</v>
      </c>
      <c r="E9" s="75" t="s">
        <v>1135</v>
      </c>
      <c r="F9" s="75" t="s">
        <v>1136</v>
      </c>
      <c r="G9" s="78" t="str">
        <f t="shared" si="0"/>
        <v>INSERT INTO SUP.CAQ_CONTA_ANALISE_QUANT (CAQ_ID,CAQ_NM_CONTA,CAQ_DS,CAQ_CD_TP_CONTA,CAQ_IB_DIVERSOS) VALUES (8,'RelIf_A','Rel. Interfinanceiras',1,0);</v>
      </c>
    </row>
    <row r="10" spans="1:7" ht="25.5">
      <c r="A10" s="75" t="s">
        <v>1132</v>
      </c>
      <c r="B10" s="75">
        <v>9</v>
      </c>
      <c r="C10" s="75" t="s">
        <v>1151</v>
      </c>
      <c r="D10" s="75" t="s">
        <v>1152</v>
      </c>
      <c r="E10" s="75" t="s">
        <v>1135</v>
      </c>
      <c r="F10" s="75" t="s">
        <v>1136</v>
      </c>
      <c r="G10" s="78" t="str">
        <f t="shared" si="0"/>
        <v>INSERT INTO SUP.CAQ_CONTA_ANALISE_QUANT (CAQ_ID,CAQ_NM_CONTA,CAQ_DS,CAQ_CD_TP_CONTA,CAQ_IB_DIVERSOS) VALUES (9,'RelId_A','Rel. Interdependências',1,0);</v>
      </c>
    </row>
    <row r="11" spans="1:7">
      <c r="A11" s="75" t="s">
        <v>1132</v>
      </c>
      <c r="B11" s="75">
        <v>10</v>
      </c>
      <c r="C11" s="75" t="s">
        <v>1153</v>
      </c>
      <c r="D11" s="75" t="s">
        <v>1154</v>
      </c>
      <c r="E11" s="75" t="s">
        <v>1135</v>
      </c>
      <c r="F11" s="75" t="s">
        <v>1136</v>
      </c>
      <c r="G11" s="78" t="str">
        <f t="shared" si="0"/>
        <v>INSERT INTO SUP.CAQ_CONTA_ANALISE_QUANT (CAQ_ID,CAQ_NM_CONTA,CAQ_DS,CAQ_CD_TP_CONTA,CAQ_IB_DIVERSOS) VALUES (10,'Deriv_A','Derivativos',1,0);</v>
      </c>
    </row>
    <row r="12" spans="1:7">
      <c r="A12" s="75" t="s">
        <v>1132</v>
      </c>
      <c r="B12" s="75">
        <v>11</v>
      </c>
      <c r="C12" s="75" t="s">
        <v>1155</v>
      </c>
      <c r="D12" s="75" t="s">
        <v>1156</v>
      </c>
      <c r="E12" s="75" t="s">
        <v>1135</v>
      </c>
      <c r="F12" s="75" t="s">
        <v>1136</v>
      </c>
      <c r="G12" s="78" t="str">
        <f t="shared" si="0"/>
        <v>INSERT INTO SUP.CAQ_CONTA_ANALISE_QUANT (CAQ_ID,CAQ_NM_CONTA,CAQ_DS,CAQ_CD_TP_CONTA,CAQ_IB_DIVERSOS) VALUES (11,'OpC','Operações de Crédito',1,0);</v>
      </c>
    </row>
    <row r="13" spans="1:7" ht="25.5">
      <c r="A13" s="75" t="s">
        <v>1132</v>
      </c>
      <c r="B13" s="75">
        <v>12</v>
      </c>
      <c r="C13" s="75" t="s">
        <v>1157</v>
      </c>
      <c r="D13" s="75" t="s">
        <v>1158</v>
      </c>
      <c r="E13" s="75" t="s">
        <v>1135</v>
      </c>
      <c r="F13" s="75" t="s">
        <v>1136</v>
      </c>
      <c r="G13" s="78" t="str">
        <f t="shared" si="0"/>
        <v>INSERT INTO SUP.CAQ_CONTA_ANALISE_QUANT (CAQ_ID,CAQ_NM_CONTA,CAQ_DS,CAQ_CD_TP_CONTA,CAQ_IB_DIVERSOS) VALUES (12,'ETDesc','Empréstimos e Títulos Desc.',1,0);</v>
      </c>
    </row>
    <row r="14" spans="1:7">
      <c r="A14" s="75" t="s">
        <v>1132</v>
      </c>
      <c r="B14" s="75">
        <v>13</v>
      </c>
      <c r="C14" s="75" t="s">
        <v>1159</v>
      </c>
      <c r="D14" s="75" t="s">
        <v>1160</v>
      </c>
      <c r="E14" s="75" t="s">
        <v>1135</v>
      </c>
      <c r="F14" s="75" t="s">
        <v>1136</v>
      </c>
      <c r="G14" s="78" t="str">
        <f t="shared" si="0"/>
        <v>INSERT INTO SUP.CAQ_CONTA_ANALISE_QUANT (CAQ_ID,CAQ_NM_CONTA,CAQ_DS,CAQ_CD_TP_CONTA,CAQ_IB_DIVERSOS) VALUES (13,'Financ','Financiamentos',1,0);</v>
      </c>
    </row>
    <row r="15" spans="1:7" ht="25.5">
      <c r="A15" s="75" t="s">
        <v>1132</v>
      </c>
      <c r="B15" s="75">
        <v>14</v>
      </c>
      <c r="C15" s="75" t="s">
        <v>1161</v>
      </c>
      <c r="D15" s="75" t="s">
        <v>1162</v>
      </c>
      <c r="E15" s="75" t="s">
        <v>1135</v>
      </c>
      <c r="F15" s="75" t="s">
        <v>1136</v>
      </c>
      <c r="G15" s="78" t="str">
        <f t="shared" si="0"/>
        <v>INSERT INTO SUP.CAQ_CONTA_ANALISE_QUANT (CAQ_ID,CAQ_NM_CONTA,CAQ_DS,CAQ_CD_TP_CONTA,CAQ_IB_DIVERSOS) VALUES (14,'FiImob','Financiamentos Imobiliários',1,0);</v>
      </c>
    </row>
    <row r="16" spans="1:7" ht="25.5">
      <c r="A16" s="75" t="s">
        <v>1132</v>
      </c>
      <c r="B16" s="75">
        <v>15</v>
      </c>
      <c r="C16" s="75" t="s">
        <v>1163</v>
      </c>
      <c r="D16" s="75" t="s">
        <v>1164</v>
      </c>
      <c r="E16" s="75" t="s">
        <v>1135</v>
      </c>
      <c r="F16" s="75" t="s">
        <v>1136</v>
      </c>
      <c r="G16" s="78" t="str">
        <f t="shared" si="0"/>
        <v>INSERT INTO SUP.CAQ_CONTA_ANALISE_QUANT (CAQ_ID,CAQ_NM_CONTA,CAQ_DS,CAQ_CD_TP_CONTA,CAQ_IB_DIVERSOS) VALUES (15,'CeOpC','Cessão de Op. de Crédito',1,0);</v>
      </c>
    </row>
    <row r="17" spans="1:7" ht="25.5">
      <c r="A17" s="75" t="s">
        <v>1132</v>
      </c>
      <c r="B17" s="75">
        <v>16</v>
      </c>
      <c r="C17" s="75" t="s">
        <v>1165</v>
      </c>
      <c r="D17" s="75" t="s">
        <v>1166</v>
      </c>
      <c r="E17" s="75" t="s">
        <v>1135</v>
      </c>
      <c r="F17" s="75" t="s">
        <v>1136</v>
      </c>
      <c r="G17" s="78" t="str">
        <f t="shared" si="0"/>
        <v>INSERT INTO SUP.CAQ_CONTA_ANALISE_QUANT (CAQ_ID,CAQ_NM_CONTA,CAQ_DS,CAQ_CD_TP_CONTA,CAQ_IB_DIVERSOS) VALUES (16,'OpCamCC','Op. Câmbio c/ Caract. de Crédito',1,0);</v>
      </c>
    </row>
    <row r="18" spans="1:7" ht="25.5">
      <c r="A18" s="75" t="s">
        <v>1132</v>
      </c>
      <c r="B18" s="75">
        <v>17</v>
      </c>
      <c r="C18" s="75" t="s">
        <v>1167</v>
      </c>
      <c r="D18" s="75" t="s">
        <v>1168</v>
      </c>
      <c r="E18" s="75" t="s">
        <v>1135</v>
      </c>
      <c r="F18" s="75" t="s">
        <v>1136</v>
      </c>
      <c r="G18" s="78" t="str">
        <f t="shared" si="0"/>
        <v>INSERT INTO SUP.CAQ_CONTA_ANALISE_QUANT (CAQ_ID,CAQ_NM_CONTA,CAQ_DS,CAQ_CD_TP_CONTA,CAQ_IB_DIVERSOS) VALUES (17,'OuACC','Outos Ativos c/ Caract. de Crédito',1,0);</v>
      </c>
    </row>
    <row r="19" spans="1:7" ht="25.5">
      <c r="A19" s="75" t="s">
        <v>1132</v>
      </c>
      <c r="B19" s="75">
        <v>18</v>
      </c>
      <c r="C19" s="75" t="s">
        <v>1169</v>
      </c>
      <c r="D19" s="75" t="s">
        <v>1170</v>
      </c>
      <c r="E19" s="75" t="s">
        <v>1135</v>
      </c>
      <c r="F19" s="75" t="s">
        <v>1136</v>
      </c>
      <c r="G19" s="78" t="str">
        <f t="shared" si="0"/>
        <v>INSERT INTO SUP.CAQ_CONTA_ANALISE_QUANT (CAQ_ID,CAQ_NM_CONTA,CAQ_DS,CAQ_CD_TP_CONTA,CAQ_IB_DIVERSOS) VALUES (18,'CVinUs','Créditos Vinculados Usuais',1,0);</v>
      </c>
    </row>
    <row r="20" spans="1:7">
      <c r="A20" s="75" t="s">
        <v>1132</v>
      </c>
      <c r="B20" s="75">
        <v>19</v>
      </c>
      <c r="C20" s="75" t="s">
        <v>1171</v>
      </c>
      <c r="D20" s="75" t="s">
        <v>1172</v>
      </c>
      <c r="E20" s="75" t="s">
        <v>1135</v>
      </c>
      <c r="F20" s="75" t="s">
        <v>1136</v>
      </c>
      <c r="G20" s="78" t="str">
        <f t="shared" si="0"/>
        <v>INSERT INTO SUP.CAQ_CONTA_ANALISE_QUANT (CAQ_ID,CAQ_NM_CONTA,CAQ_DS,CAQ_CD_TP_CONTA,CAQ_IB_DIVERSOS) VALUES (19,'AtNUs','Ativos Não Usuais',1,0);</v>
      </c>
    </row>
    <row r="21" spans="1:7">
      <c r="A21" s="75" t="s">
        <v>1132</v>
      </c>
      <c r="B21" s="75">
        <v>20</v>
      </c>
      <c r="C21" s="75" t="s">
        <v>1173</v>
      </c>
      <c r="D21" s="75" t="s">
        <v>1174</v>
      </c>
      <c r="E21" s="75" t="s">
        <v>1135</v>
      </c>
      <c r="F21" s="75" t="s">
        <v>1136</v>
      </c>
      <c r="G21" s="78" t="str">
        <f t="shared" si="0"/>
        <v>INSERT INTO SUP.CAQ_CONTA_ANALISE_QUANT (CAQ_ID,CAQ_NM_CONTA,CAQ_DS,CAQ_CD_TP_CONTA,CAQ_IB_DIVERSOS) VALUES (20,'CTrib','Créditos Tributários',1,0);</v>
      </c>
    </row>
    <row r="22" spans="1:7">
      <c r="A22" s="75" t="s">
        <v>1132</v>
      </c>
      <c r="B22" s="75">
        <v>21</v>
      </c>
      <c r="C22" s="75" t="s">
        <v>1175</v>
      </c>
      <c r="D22" s="75" t="s">
        <v>1176</v>
      </c>
      <c r="E22" s="75" t="s">
        <v>1135</v>
      </c>
      <c r="F22" s="75" t="s">
        <v>1136</v>
      </c>
      <c r="G22" s="78" t="str">
        <f t="shared" si="0"/>
        <v>INSERT INTO SUP.CAQ_CONTA_ANALISE_QUANT (CAQ_ID,CAQ_NM_CONTA,CAQ_DS,CAQ_CD_TP_CONTA,CAQ_IB_DIVERSOS) VALUES (21,'CFis','Créditos Fiscais',1,0);</v>
      </c>
    </row>
    <row r="23" spans="1:7" ht="25.5">
      <c r="A23" s="75" t="s">
        <v>1132</v>
      </c>
      <c r="B23" s="75">
        <v>22</v>
      </c>
      <c r="C23" s="75" t="s">
        <v>1177</v>
      </c>
      <c r="D23" s="75" t="s">
        <v>1178</v>
      </c>
      <c r="E23" s="75" t="s">
        <v>1135</v>
      </c>
      <c r="F23" s="75" t="s">
        <v>1136</v>
      </c>
      <c r="G23" s="78" t="str">
        <f t="shared" si="0"/>
        <v>INSERT INTO SUP.CAQ_CONTA_ANALISE_QUANT (CAQ_ID,CAQ_NM_CONTA,CAQ_DS,CAQ_CD_TP_CONTA,CAQ_IB_DIVERSOS) VALUES (22,'DvDpGar','Devedores p/ Dep. em Garantia',1,0);</v>
      </c>
    </row>
    <row r="24" spans="1:7" ht="25.5">
      <c r="A24" s="75" t="s">
        <v>1132</v>
      </c>
      <c r="B24" s="75">
        <v>23</v>
      </c>
      <c r="C24" s="75" t="s">
        <v>1179</v>
      </c>
      <c r="D24" s="75" t="s">
        <v>1180</v>
      </c>
      <c r="E24" s="75" t="s">
        <v>1135</v>
      </c>
      <c r="F24" s="75" t="s">
        <v>1181</v>
      </c>
      <c r="G24" s="78" t="str">
        <f t="shared" si="0"/>
        <v>INSERT INTO SUP.CAQ_CONTA_ANALISE_QUANT (CAQ_ID,CAQ_NM_CONTA,CAQ_DS,CAQ_CD_TP_CONTA,CAQ_IB_DIVERSOS) VALUES (23,'DiversosCirculanteRLP','Diversos',1,1);</v>
      </c>
    </row>
    <row r="25" spans="1:7">
      <c r="A25" s="75" t="s">
        <v>1132</v>
      </c>
      <c r="B25" s="75">
        <v>24</v>
      </c>
      <c r="C25" s="75" t="s">
        <v>1182</v>
      </c>
      <c r="D25" s="75" t="s">
        <v>1183</v>
      </c>
      <c r="E25" s="75" t="s">
        <v>1135</v>
      </c>
      <c r="F25" s="75" t="s">
        <v>1136</v>
      </c>
      <c r="G25" s="78" t="str">
        <f t="shared" si="0"/>
        <v>INSERT INTO SUP.CAQ_CONTA_ANALISE_QUANT (CAQ_ID,CAQ_NM_CONTA,CAQ_DS,CAQ_CD_TP_CONTA,CAQ_IB_DIVERSOS) VALUES (24,'Perm','Permanente',1,0);</v>
      </c>
    </row>
    <row r="26" spans="1:7" ht="25.5">
      <c r="A26" s="75" t="s">
        <v>1132</v>
      </c>
      <c r="B26" s="75">
        <v>25</v>
      </c>
      <c r="C26" s="75" t="s">
        <v>1184</v>
      </c>
      <c r="D26" s="75" t="s">
        <v>1185</v>
      </c>
      <c r="E26" s="75" t="s">
        <v>1186</v>
      </c>
      <c r="F26" s="75" t="s">
        <v>1136</v>
      </c>
      <c r="G26" s="78" t="str">
        <f t="shared" si="0"/>
        <v>INSERT INTO SUP.CAQ_CONTA_ANALISE_QUANT (CAQ_ID,CAQ_NM_CONTA,CAQ_DS,CAQ_CD_TP_CONTA,CAQ_IB_DIVERSOS) VALUES (25,'PTA','Passivo Total Ajustado',2,0);</v>
      </c>
    </row>
    <row r="27" spans="1:7">
      <c r="A27" s="75" t="s">
        <v>1132</v>
      </c>
      <c r="B27" s="75">
        <v>26</v>
      </c>
      <c r="C27" s="75" t="s">
        <v>1187</v>
      </c>
      <c r="D27" s="75" t="s">
        <v>1188</v>
      </c>
      <c r="E27" s="75" t="s">
        <v>1186</v>
      </c>
      <c r="F27" s="75" t="s">
        <v>1136</v>
      </c>
      <c r="G27" s="78" t="str">
        <f t="shared" si="0"/>
        <v>INSERT INTO SUP.CAQ_CONTA_ANALISE_QUANT (CAQ_ID,CAQ_NM_CONTA,CAQ_DS,CAQ_CD_TP_CONTA,CAQ_IB_DIVERSOS) VALUES (26,'Exigib','Exigibilidades',2,0);</v>
      </c>
    </row>
    <row r="28" spans="1:7">
      <c r="A28" s="75" t="s">
        <v>1132</v>
      </c>
      <c r="B28" s="75">
        <v>27</v>
      </c>
      <c r="C28" s="75" t="s">
        <v>1189</v>
      </c>
      <c r="D28" s="75" t="s">
        <v>1190</v>
      </c>
      <c r="E28" s="75" t="s">
        <v>1186</v>
      </c>
      <c r="F28" s="75" t="s">
        <v>1136</v>
      </c>
      <c r="G28" s="78" t="str">
        <f t="shared" si="0"/>
        <v>INSERT INTO SUP.CAQ_CONTA_ANALISE_QUANT (CAQ_ID,CAQ_NM_CONTA,CAQ_DS,CAQ_CD_TP_CONTA,CAQ_IB_DIVERSOS) VALUES (27,'Depos','Depósitos',2,0);</v>
      </c>
    </row>
    <row r="29" spans="1:7">
      <c r="A29" s="75" t="s">
        <v>1132</v>
      </c>
      <c r="B29" s="75">
        <v>28</v>
      </c>
      <c r="C29" s="75">
        <v>49995004</v>
      </c>
      <c r="D29" s="75" t="s">
        <v>1191</v>
      </c>
      <c r="E29" s="75" t="s">
        <v>1186</v>
      </c>
      <c r="F29" s="75" t="s">
        <v>1136</v>
      </c>
      <c r="G29" s="78" t="str">
        <f t="shared" si="0"/>
        <v>INSERT INTO SUP.CAQ_CONTA_ANALISE_QUANT (CAQ_ID,CAQ_NM_CONTA,CAQ_DS,CAQ_CD_TP_CONTA,CAQ_IB_DIVERSOS) VALUES (28,'49995004','Depósitos à Vista',2,0);</v>
      </c>
    </row>
    <row r="30" spans="1:7" ht="25.5">
      <c r="A30" s="75" t="s">
        <v>1132</v>
      </c>
      <c r="B30" s="75">
        <v>29</v>
      </c>
      <c r="C30" s="75">
        <v>49996003</v>
      </c>
      <c r="D30" s="75" t="s">
        <v>1192</v>
      </c>
      <c r="E30" s="75" t="s">
        <v>1186</v>
      </c>
      <c r="F30" s="75" t="s">
        <v>1136</v>
      </c>
      <c r="G30" s="78" t="str">
        <f t="shared" si="0"/>
        <v>INSERT INTO SUP.CAQ_CONTA_ANALISE_QUANT (CAQ_ID,CAQ_NM_CONTA,CAQ_DS,CAQ_CD_TP_CONTA,CAQ_IB_DIVERSOS) VALUES (29,'49996003','Depósitos de Poupança',2,0);</v>
      </c>
    </row>
    <row r="31" spans="1:7" ht="25.5">
      <c r="A31" s="75" t="s">
        <v>1132</v>
      </c>
      <c r="B31" s="75">
        <v>30</v>
      </c>
      <c r="C31" s="75">
        <v>49998104</v>
      </c>
      <c r="D31" s="75" t="s">
        <v>1193</v>
      </c>
      <c r="E31" s="75" t="s">
        <v>1186</v>
      </c>
      <c r="F31" s="75" t="s">
        <v>1136</v>
      </c>
      <c r="G31" s="78" t="str">
        <f t="shared" si="0"/>
        <v>INSERT INTO SUP.CAQ_CONTA_ANALISE_QUANT (CAQ_ID,CAQ_NM_CONTA,CAQ_DS,CAQ_CD_TP_CONTA,CAQ_IB_DIVERSOS) VALUES (30,'49998104','Depósitos Interfinanceiros',2,0);</v>
      </c>
    </row>
    <row r="32" spans="1:7">
      <c r="A32" s="75" t="s">
        <v>1132</v>
      </c>
      <c r="B32" s="75">
        <v>31</v>
      </c>
      <c r="C32" s="75">
        <v>49998300</v>
      </c>
      <c r="D32" s="75" t="s">
        <v>1194</v>
      </c>
      <c r="E32" s="75" t="s">
        <v>1186</v>
      </c>
      <c r="F32" s="75" t="s">
        <v>1136</v>
      </c>
      <c r="G32" s="78" t="str">
        <f t="shared" si="0"/>
        <v>INSERT INTO SUP.CAQ_CONTA_ANALISE_QUANT (CAQ_ID,CAQ_NM_CONTA,CAQ_DS,CAQ_CD_TP_CONTA,CAQ_IB_DIVERSOS) VALUES (31,'49998300','Depósitos à Prazo',2,0);</v>
      </c>
    </row>
    <row r="33" spans="1:7" ht="25.5">
      <c r="A33" s="75" t="s">
        <v>1132</v>
      </c>
      <c r="B33" s="75">
        <v>32</v>
      </c>
      <c r="C33" s="75">
        <v>50000005</v>
      </c>
      <c r="D33" s="75" t="s">
        <v>1195</v>
      </c>
      <c r="E33" s="75" t="s">
        <v>1186</v>
      </c>
      <c r="F33" s="75" t="s">
        <v>1136</v>
      </c>
      <c r="G33" s="78" t="str">
        <f t="shared" si="0"/>
        <v>INSERT INTO SUP.CAQ_CONTA_ANALISE_QUANT (CAQ_ID,CAQ_NM_CONTA,CAQ_DS,CAQ_CD_TP_CONTA,CAQ_IB_DIVERSOS) VALUES (32,'50000005','Depósitos em Moedas Estrangeiras',2,0);</v>
      </c>
    </row>
    <row r="34" spans="1:7" ht="25.5">
      <c r="A34" s="75" t="s">
        <v>1132</v>
      </c>
      <c r="B34" s="75">
        <v>33</v>
      </c>
      <c r="C34" s="75" t="s">
        <v>1196</v>
      </c>
      <c r="D34" s="75" t="s">
        <v>1197</v>
      </c>
      <c r="E34" s="75" t="s">
        <v>1186</v>
      </c>
      <c r="F34" s="75" t="s">
        <v>1136</v>
      </c>
      <c r="G34" s="78" t="str">
        <f t="shared" si="0"/>
        <v>INSERT INTO SUP.CAQ_CONTA_ANALISE_QUANT (CAQ_ID,CAQ_NM_CONTA,CAQ_DS,CAQ_CD_TP_CONTA,CAQ_IB_DIVERSOS) VALUES (33,'ObOpCom','Obrig. Operações Compromissadas',2,0);</v>
      </c>
    </row>
    <row r="35" spans="1:7" ht="25.5">
      <c r="A35" s="75" t="s">
        <v>1132</v>
      </c>
      <c r="B35" s="75">
        <v>34</v>
      </c>
      <c r="C35" s="75" t="s">
        <v>1198</v>
      </c>
      <c r="D35" s="75" t="s">
        <v>1199</v>
      </c>
      <c r="E35" s="75" t="s">
        <v>1186</v>
      </c>
      <c r="F35" s="75" t="s">
        <v>1136</v>
      </c>
      <c r="G35" s="78" t="str">
        <f t="shared" si="0"/>
        <v>INSERT INTO SUP.CAQ_CONTA_ANALISE_QUANT (CAQ_ID,CAQ_NM_CONTA,CAQ_DS,CAQ_CD_TP_CONTA,CAQ_IB_DIVERSOS) VALUES (34,'OuRecObr','Recursos Aceites Cambiais',2,0);</v>
      </c>
    </row>
    <row r="36" spans="1:7" ht="25.5">
      <c r="A36" s="75" t="s">
        <v>1132</v>
      </c>
      <c r="B36" s="75">
        <v>35</v>
      </c>
      <c r="C36" s="75" t="s">
        <v>1200</v>
      </c>
      <c r="D36" s="75" t="s">
        <v>1201</v>
      </c>
      <c r="E36" s="75" t="s">
        <v>1186</v>
      </c>
      <c r="F36" s="75" t="s">
        <v>1136</v>
      </c>
      <c r="G36" s="78" t="str">
        <f t="shared" si="0"/>
        <v>INSERT INTO SUP.CAQ_CONTA_ANALISE_QUANT (CAQ_ID,CAQ_NM_CONTA,CAQ_DS,CAQ_CD_TP_CONTA,CAQ_IB_DIVERSOS) VALUES (35,'ObERFFD','Obrig. Empréstimos e Repasses',2,0);</v>
      </c>
    </row>
    <row r="37" spans="1:7" ht="25.5">
      <c r="A37" s="75" t="s">
        <v>1132</v>
      </c>
      <c r="B37" s="75">
        <v>36</v>
      </c>
      <c r="C37" s="75" t="s">
        <v>1202</v>
      </c>
      <c r="D37" s="75" t="s">
        <v>1203</v>
      </c>
      <c r="E37" s="75" t="s">
        <v>1186</v>
      </c>
      <c r="F37" s="75" t="s">
        <v>1136</v>
      </c>
      <c r="G37" s="78" t="str">
        <f t="shared" si="0"/>
        <v>INSERT INTO SUP.CAQ_CONTA_ANALISE_QUANT (CAQ_ID,CAQ_NM_CONTA,CAQ_DS,CAQ_CD_TP_CONTA,CAQ_IB_DIVERSOS) VALUES (36,'OpCamCCapt','Op. Câmbio c/ Carac. de Captação',2,0);</v>
      </c>
    </row>
    <row r="38" spans="1:7" ht="25.5">
      <c r="A38" s="75" t="s">
        <v>1132</v>
      </c>
      <c r="B38" s="75">
        <v>37</v>
      </c>
      <c r="C38" s="75" t="s">
        <v>1204</v>
      </c>
      <c r="D38" s="75" t="s">
        <v>1205</v>
      </c>
      <c r="E38" s="75" t="s">
        <v>1186</v>
      </c>
      <c r="F38" s="75" t="s">
        <v>1136</v>
      </c>
      <c r="G38" s="78" t="str">
        <f t="shared" si="0"/>
        <v>INSERT INTO SUP.CAQ_CONTA_ANALISE_QUANT (CAQ_ID,CAQ_NM_CONTA,CAQ_DS,CAQ_CD_TP_CONTA,CAQ_IB_DIVERSOS) VALUES (37,'ObOpVCes','Obrig. Operações Vinculadas à Cessão',2,0);</v>
      </c>
    </row>
    <row r="39" spans="1:7">
      <c r="A39" s="75" t="s">
        <v>1132</v>
      </c>
      <c r="B39" s="75">
        <v>38</v>
      </c>
      <c r="C39" s="75" t="s">
        <v>1206</v>
      </c>
      <c r="D39" s="75" t="s">
        <v>1207</v>
      </c>
      <c r="E39" s="75" t="s">
        <v>1186</v>
      </c>
      <c r="F39" s="75" t="s">
        <v>1136</v>
      </c>
      <c r="G39" s="78" t="str">
        <f t="shared" si="0"/>
        <v>INSERT INTO SUP.CAQ_CONTA_ANALISE_QUANT (CAQ_ID,CAQ_NM_CONTA,CAQ_DS,CAQ_CD_TP_CONTA,CAQ_IB_DIVERSOS) VALUES (38,'CaCam_P','Carteira de Câmbio',2,0);</v>
      </c>
    </row>
    <row r="40" spans="1:7">
      <c r="A40" s="75" t="s">
        <v>1132</v>
      </c>
      <c r="B40" s="75">
        <v>39</v>
      </c>
      <c r="C40" s="75" t="s">
        <v>1208</v>
      </c>
      <c r="D40" s="75" t="s">
        <v>1150</v>
      </c>
      <c r="E40" s="75" t="s">
        <v>1186</v>
      </c>
      <c r="F40" s="75" t="s">
        <v>1136</v>
      </c>
      <c r="G40" s="78" t="str">
        <f t="shared" si="0"/>
        <v>INSERT INTO SUP.CAQ_CONTA_ANALISE_QUANT (CAQ_ID,CAQ_NM_CONTA,CAQ_DS,CAQ_CD_TP_CONTA,CAQ_IB_DIVERSOS) VALUES (39,'RelIf_P','Rel. Interfinanceiras',2,0);</v>
      </c>
    </row>
    <row r="41" spans="1:7" ht="25.5">
      <c r="A41" s="75" t="s">
        <v>1132</v>
      </c>
      <c r="B41" s="75">
        <v>40</v>
      </c>
      <c r="C41" s="75" t="s">
        <v>1209</v>
      </c>
      <c r="D41" s="75" t="s">
        <v>1210</v>
      </c>
      <c r="E41" s="75" t="s">
        <v>1186</v>
      </c>
      <c r="F41" s="75" t="s">
        <v>1136</v>
      </c>
      <c r="G41" s="78" t="str">
        <f t="shared" si="0"/>
        <v>INSERT INTO SUP.CAQ_CONTA_ANALISE_QUANT (CAQ_ID,CAQ_NM_CONTA,CAQ_DS,CAQ_CD_TP_CONTA,CAQ_IB_DIVERSOS) VALUES (40,'NImVal_P','Neg. e Intermediação de Valores',2,0);</v>
      </c>
    </row>
    <row r="42" spans="1:7">
      <c r="A42" s="75" t="s">
        <v>1132</v>
      </c>
      <c r="B42" s="75">
        <v>41</v>
      </c>
      <c r="C42" s="75" t="s">
        <v>1211</v>
      </c>
      <c r="D42" s="75" t="s">
        <v>1212</v>
      </c>
      <c r="E42" s="75" t="s">
        <v>1186</v>
      </c>
      <c r="F42" s="75" t="s">
        <v>1136</v>
      </c>
      <c r="G42" s="78" t="str">
        <f t="shared" si="0"/>
        <v>INSERT INTO SUP.CAQ_CONTA_ANALISE_QUANT (CAQ_ID,CAQ_NM_CONTA,CAQ_DS,CAQ_CD_TP_CONTA,CAQ_IB_DIVERSOS) VALUES (41,'Deriv_P','Derivativo',2,0);</v>
      </c>
    </row>
    <row r="43" spans="1:7">
      <c r="A43" s="75" t="s">
        <v>1132</v>
      </c>
      <c r="B43" s="75">
        <v>42</v>
      </c>
      <c r="C43" s="75" t="s">
        <v>1213</v>
      </c>
      <c r="D43" s="75" t="s">
        <v>1214</v>
      </c>
      <c r="E43" s="75" t="s">
        <v>1186</v>
      </c>
      <c r="F43" s="75" t="s">
        <v>1136</v>
      </c>
      <c r="G43" s="78" t="str">
        <f t="shared" si="0"/>
        <v>INSERT INTO SUP.CAQ_CONTA_ANALISE_QUANT (CAQ_ID,CAQ_NM_CONTA,CAQ_DS,CAQ_CD_TP_CONTA,CAQ_IB_DIVERSOS) VALUES (42,'Conting','Contingências',2,0);</v>
      </c>
    </row>
    <row r="44" spans="1:7" ht="25.5">
      <c r="A44" s="75" t="s">
        <v>1132</v>
      </c>
      <c r="B44" s="75">
        <v>43</v>
      </c>
      <c r="C44" s="75" t="s">
        <v>1215</v>
      </c>
      <c r="D44" s="75" t="s">
        <v>1180</v>
      </c>
      <c r="E44" s="75" t="s">
        <v>1186</v>
      </c>
      <c r="F44" s="75" t="s">
        <v>1181</v>
      </c>
      <c r="G44" s="78" t="str">
        <f t="shared" si="0"/>
        <v>INSERT INTO SUP.CAQ_CONTA_ANALISE_QUANT (CAQ_ID,CAQ_NM_CONTA,CAQ_DS,CAQ_CD_TP_CONTA,CAQ_IB_DIVERSOS) VALUES (43,'DiversosExigibilidades','Diversos',2,1);</v>
      </c>
    </row>
    <row r="45" spans="1:7">
      <c r="A45" s="75" t="s">
        <v>1132</v>
      </c>
      <c r="B45" s="75">
        <v>44</v>
      </c>
      <c r="C45" s="75" t="s">
        <v>1216</v>
      </c>
      <c r="D45" s="75" t="s">
        <v>1217</v>
      </c>
      <c r="E45" s="75" t="s">
        <v>1186</v>
      </c>
      <c r="F45" s="75" t="s">
        <v>1136</v>
      </c>
      <c r="G45" s="78" t="str">
        <f t="shared" si="0"/>
        <v>INSERT INTO SUP.CAQ_CONTA_ANALISE_QUANT (CAQ_ID,CAQ_NM_CONTA,CAQ_DS,CAQ_CD_TP_CONTA,CAQ_IB_DIVERSOS) VALUES (44,'QC','Quase Capital',2,0);</v>
      </c>
    </row>
    <row r="46" spans="1:7">
      <c r="A46" s="75" t="s">
        <v>1132</v>
      </c>
      <c r="B46" s="75">
        <v>45</v>
      </c>
      <c r="C46" s="75">
        <v>41100000</v>
      </c>
      <c r="D46" s="75" t="s">
        <v>1218</v>
      </c>
      <c r="E46" s="75" t="s">
        <v>1186</v>
      </c>
      <c r="F46" s="75" t="s">
        <v>1136</v>
      </c>
      <c r="G46" s="78" t="str">
        <f t="shared" si="0"/>
        <v>INSERT INTO SUP.CAQ_CONTA_ANALISE_QUANT (CAQ_ID,CAQ_NM_CONTA,CAQ_DS,CAQ_CD_TP_CONTA,CAQ_IB_DIVERSOS) VALUES (45,'41100000','IHCD',2,0);</v>
      </c>
    </row>
    <row r="47" spans="1:7">
      <c r="A47" s="75" t="s">
        <v>1132</v>
      </c>
      <c r="B47" s="75">
        <v>46</v>
      </c>
      <c r="C47" s="75">
        <v>41200003</v>
      </c>
      <c r="D47" s="75" t="s">
        <v>1219</v>
      </c>
      <c r="E47" s="75" t="s">
        <v>1186</v>
      </c>
      <c r="F47" s="75" t="s">
        <v>1136</v>
      </c>
      <c r="G47" s="78" t="str">
        <f t="shared" si="0"/>
        <v>INSERT INTO SUP.CAQ_CONTA_ANALISE_QUANT (CAQ_ID,CAQ_NM_CONTA,CAQ_DS,CAQ_CD_TP_CONTA,CAQ_IB_DIVERSOS) VALUES (46,'41200003','Dívidas Subordinadas',2,0);</v>
      </c>
    </row>
    <row r="48" spans="1:7">
      <c r="A48" s="75" t="s">
        <v>1132</v>
      </c>
      <c r="B48" s="75">
        <v>47</v>
      </c>
      <c r="C48" s="75">
        <v>41300006</v>
      </c>
      <c r="D48" s="75" t="s">
        <v>1220</v>
      </c>
      <c r="E48" s="75" t="s">
        <v>1186</v>
      </c>
      <c r="F48" s="75" t="s">
        <v>1136</v>
      </c>
      <c r="G48" s="78" t="str">
        <f t="shared" si="0"/>
        <v>INSERT INTO SUP.CAQ_CONTA_ANALISE_QUANT (CAQ_ID,CAQ_NM_CONTA,CAQ_DS,CAQ_CD_TP_CONTA,CAQ_IB_DIVERSOS) VALUES (47,'41300006','Principal Autorizado',2,0);</v>
      </c>
    </row>
    <row r="49" spans="1:7">
      <c r="A49" s="75" t="s">
        <v>1132</v>
      </c>
      <c r="B49" s="75">
        <v>48</v>
      </c>
      <c r="C49" s="75">
        <v>41500002</v>
      </c>
      <c r="D49" s="75" t="s">
        <v>1221</v>
      </c>
      <c r="E49" s="75" t="s">
        <v>1186</v>
      </c>
      <c r="F49" s="75" t="s">
        <v>1136</v>
      </c>
      <c r="G49" s="78" t="str">
        <f t="shared" si="0"/>
        <v>INSERT INTO SUP.CAQ_CONTA_ANALISE_QUANT (CAQ_ID,CAQ_NM_CONTA,CAQ_DS,CAQ_CD_TP_CONTA,CAQ_IB_DIVERSOS) VALUES (48,'41500002','Nível II Autorizado',2,0);</v>
      </c>
    </row>
    <row r="50" spans="1:7" ht="25.5">
      <c r="A50" s="75" t="s">
        <v>1132</v>
      </c>
      <c r="B50" s="75">
        <v>49</v>
      </c>
      <c r="C50" s="75">
        <v>41800001</v>
      </c>
      <c r="D50" s="75" t="s">
        <v>1222</v>
      </c>
      <c r="E50" s="75" t="s">
        <v>1186</v>
      </c>
      <c r="F50" s="75" t="s">
        <v>1136</v>
      </c>
      <c r="G50" s="78" t="str">
        <f t="shared" si="0"/>
        <v>INSERT INTO SUP.CAQ_CONTA_ANALISE_QUANT (CAQ_ID,CAQ_NM_CONTA,CAQ_DS,CAQ_CD_TP_CONTA,CAQ_IB_DIVERSOS) VALUES (49,'41800001','Resultados de Exercícios Futuros',2,0);</v>
      </c>
    </row>
    <row r="51" spans="1:7" ht="25.5">
      <c r="A51" s="75" t="s">
        <v>1132</v>
      </c>
      <c r="B51" s="75">
        <v>50</v>
      </c>
      <c r="C51" s="75" t="s">
        <v>1223</v>
      </c>
      <c r="D51" s="75" t="s">
        <v>1180</v>
      </c>
      <c r="E51" s="75" t="s">
        <v>1186</v>
      </c>
      <c r="F51" s="75" t="s">
        <v>1181</v>
      </c>
      <c r="G51" s="78" t="str">
        <f t="shared" si="0"/>
        <v>INSERT INTO SUP.CAQ_CONTA_ANALISE_QUANT (CAQ_ID,CAQ_NM_CONTA,CAQ_DS,CAQ_CD_TP_CONTA,CAQ_IB_DIVERSOS) VALUES (50,'DiversosQuaseCapital','Diversos',2,1);</v>
      </c>
    </row>
    <row r="52" spans="1:7">
      <c r="A52" s="75" t="s">
        <v>1132</v>
      </c>
      <c r="B52" s="75">
        <v>51</v>
      </c>
      <c r="C52" s="75" t="s">
        <v>1224</v>
      </c>
      <c r="D52" s="75" t="s">
        <v>1224</v>
      </c>
      <c r="E52" s="75" t="s">
        <v>1186</v>
      </c>
      <c r="F52" s="75" t="s">
        <v>1136</v>
      </c>
      <c r="G52" s="78" t="str">
        <f t="shared" si="0"/>
        <v>INSERT INTO SUP.CAQ_CONTA_ANALISE_QUANT (CAQ_ID,CAQ_NM_CONTA,CAQ_DS,CAQ_CD_TP_CONTA,CAQ_IB_DIVERSOS) VALUES (51,'PLA','PLA',2,0);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" sqref="D2"/>
    </sheetView>
  </sheetViews>
  <sheetFormatPr defaultRowHeight="12.75"/>
  <cols>
    <col min="3" max="3" width="32.28515625" customWidth="1"/>
    <col min="4" max="4" width="44.28515625" customWidth="1"/>
  </cols>
  <sheetData>
    <row r="1" spans="1:5" ht="38.25">
      <c r="A1" s="74" t="s">
        <v>1126</v>
      </c>
      <c r="B1" s="74" t="s">
        <v>1225</v>
      </c>
      <c r="C1" s="74" t="s">
        <v>1226</v>
      </c>
      <c r="D1" s="74" t="s">
        <v>1227</v>
      </c>
    </row>
    <row r="2" spans="1:5">
      <c r="A2" s="75" t="s">
        <v>1132</v>
      </c>
      <c r="B2" s="75">
        <v>1</v>
      </c>
      <c r="C2" s="75" t="s">
        <v>1228</v>
      </c>
      <c r="D2" s="75" t="s">
        <v>1229</v>
      </c>
      <c r="E2" t="str">
        <f>CONCATENATE("INSERT INTO SUP.CNQ_COMPONENTE_ANALISE_QUANT (CNQ_ID,CNQ_NM_COMPONENTE,CNQ_DS) VALUES (",B2,",'",C2,"','",D2,"');")</f>
        <v>INSERT INTO SUP.CNQ_COMPONENTE_ANALISE_QUANT (CNQ_ID,CNQ_NM_COMPONENTE,CNQ_DS) VALUES (1,'CAPITAL','Capital');</v>
      </c>
    </row>
    <row r="3" spans="1:5" ht="25.5">
      <c r="A3" s="75" t="s">
        <v>1132</v>
      </c>
      <c r="B3" s="75">
        <v>2</v>
      </c>
      <c r="C3" s="75" t="s">
        <v>1230</v>
      </c>
      <c r="D3" s="75" t="s">
        <v>1231</v>
      </c>
      <c r="E3" t="str">
        <f t="shared" ref="E3:E14" si="0">CONCATENATE("INSERT INTO SUP.CNQ_COMPONENTE_ANALISE_QUANT (CNQ_ID,CNQ_NM_COMPONENTE,CNQ_DS) VALUES (",B3,",'",C3,"','",D3,"');")</f>
        <v>INSERT INTO SUP.CNQ_COMPONENTE_ANALISE_QUANT (CNQ_ID,CNQ_NM_COMPONENTE,CNQ_DS) VALUES (2,'C.3.1.05.0','Suficiência de Capital em relação ao Capital Tangível');</v>
      </c>
    </row>
    <row r="4" spans="1:5" ht="38.25">
      <c r="A4" s="75" t="s">
        <v>1132</v>
      </c>
      <c r="B4" s="75">
        <v>3</v>
      </c>
      <c r="C4" s="75" t="s">
        <v>1232</v>
      </c>
      <c r="D4" s="75" t="s">
        <v>1233</v>
      </c>
      <c r="E4" t="str">
        <f t="shared" si="0"/>
        <v>INSERT INTO SUP.CNQ_COMPONENTE_ANALISE_QUANT (CNQ_ID,CNQ_NM_COMPONENTE,CNQ_DS) VALUES (3,'C.3.2.03.3','Comprometimento do capital tangível com Ativos de Baixa Liquidez, exceto investimentos em Participações Societérias');</v>
      </c>
    </row>
    <row r="5" spans="1:5">
      <c r="A5" s="75" t="s">
        <v>1132</v>
      </c>
      <c r="B5" s="75">
        <v>4</v>
      </c>
      <c r="C5" s="75" t="s">
        <v>1234</v>
      </c>
      <c r="D5" s="75" t="s">
        <v>1235</v>
      </c>
      <c r="E5" t="str">
        <f t="shared" si="0"/>
        <v>INSERT INTO SUP.CNQ_COMPONENTE_ANALISE_QUANT (CNQ_ID,CNQ_NM_COMPONENTE,CNQ_DS) VALUES (4,'ATIVOS','Ativos');</v>
      </c>
    </row>
    <row r="6" spans="1:5" ht="25.5">
      <c r="A6" s="75" t="s">
        <v>1132</v>
      </c>
      <c r="B6" s="75">
        <v>5</v>
      </c>
      <c r="C6" s="75" t="s">
        <v>1236</v>
      </c>
      <c r="D6" s="75" t="s">
        <v>1237</v>
      </c>
      <c r="E6" t="str">
        <f t="shared" si="0"/>
        <v>INSERT INTO SUP.CNQ_COMPONENTE_ANALISE_QUANT (CNQ_ID,CNQ_NM_COMPONENTE,CNQ_DS) VALUES (5,'A.3.0.00.0','Ativos de Renda de Intermediação Financeira sobre o Ativo total ajustado');</v>
      </c>
    </row>
    <row r="7" spans="1:5" ht="25.5">
      <c r="A7" s="75" t="s">
        <v>1132</v>
      </c>
      <c r="B7" s="75">
        <v>6</v>
      </c>
      <c r="C7" s="75" t="s">
        <v>1238</v>
      </c>
      <c r="D7" s="75" t="s">
        <v>1239</v>
      </c>
      <c r="E7" t="str">
        <f t="shared" si="0"/>
        <v>INSERT INTO SUP.CNQ_COMPONENTE_ANALISE_QUANT (CNQ_ID,CNQ_NM_COMPONENTE,CNQ_DS) VALUES (6,'A.3.3.00.0','Perda esperada nos ativos de renda monitorados em relação ao PLA Estrito');</v>
      </c>
    </row>
    <row r="8" spans="1:5">
      <c r="A8" s="75" t="s">
        <v>1132</v>
      </c>
      <c r="B8" s="75">
        <v>7</v>
      </c>
      <c r="C8" s="75" t="s">
        <v>1240</v>
      </c>
      <c r="D8" s="75" t="s">
        <v>1241</v>
      </c>
      <c r="E8" t="str">
        <f t="shared" si="0"/>
        <v>INSERT INTO SUP.CNQ_COMPONENTE_ANALISE_QUANT (CNQ_ID,CNQ_NM_COMPONENTE,CNQ_DS) VALUES (7,'EXIGIBILIDADES/LIQUIDEZ','Exigibilidades/Liquidez');</v>
      </c>
    </row>
    <row r="9" spans="1:5">
      <c r="A9" s="75" t="s">
        <v>1132</v>
      </c>
      <c r="B9" s="75">
        <v>8</v>
      </c>
      <c r="C9" s="75" t="s">
        <v>1242</v>
      </c>
      <c r="D9" s="75" t="s">
        <v>1243</v>
      </c>
      <c r="E9" t="str">
        <f t="shared" si="0"/>
        <v>INSERT INTO SUP.CNQ_COMPONENTE_ANALISE_QUANT (CNQ_ID,CNQ_NM_COMPONENTE,CNQ_DS) VALUES (8,'L.1.3.00.0','Escore de Monitorameramento de Liquidez');</v>
      </c>
    </row>
    <row r="10" spans="1:5">
      <c r="A10" s="75" t="s">
        <v>1132</v>
      </c>
      <c r="B10" s="75">
        <v>9</v>
      </c>
      <c r="C10" s="75" t="s">
        <v>1244</v>
      </c>
      <c r="D10" s="75" t="s">
        <v>1245</v>
      </c>
      <c r="E10" t="str">
        <f t="shared" si="0"/>
        <v>INSERT INTO SUP.CNQ_COMPONENTE_ANALISE_QUANT (CNQ_ID,CNQ_NM_COMPONENTE,CNQ_DS) VALUES (9,'R.8.3.00.0','Custo de Captações');</v>
      </c>
    </row>
    <row r="11" spans="1:5">
      <c r="A11" s="75" t="s">
        <v>1132</v>
      </c>
      <c r="B11" s="75">
        <v>10</v>
      </c>
      <c r="C11" s="75" t="s">
        <v>1246</v>
      </c>
      <c r="D11" s="75" t="s">
        <v>1247</v>
      </c>
      <c r="E11" t="str">
        <f t="shared" si="0"/>
        <v>INSERT INTO SUP.CNQ_COMPONENTE_ANALISE_QUANT (CNQ_ID,CNQ_NM_COMPONENTE,CNQ_DS) VALUES (10,'RESULTADOS','Resultados');</v>
      </c>
    </row>
    <row r="12" spans="1:5" ht="38.25">
      <c r="A12" s="75" t="s">
        <v>1132</v>
      </c>
      <c r="B12" s="75">
        <v>11</v>
      </c>
      <c r="C12" s="75" t="s">
        <v>1248</v>
      </c>
      <c r="D12" s="75" t="s">
        <v>1249</v>
      </c>
      <c r="E12" t="str">
        <f t="shared" si="0"/>
        <v>INSERT INTO SUP.CNQ_COMPONENTE_ANALISE_QUANT (CNQ_ID,CNQ_NM_COMPONENTE,CNQ_DS) VALUES (11,'R.9.3.02.1','Rentabilidade Operacional do Patrimônio Líquido Ajustado, com Ajuste de TDVs e do Hedge de fluxo de caixa');</v>
      </c>
    </row>
    <row r="13" spans="1:5">
      <c r="A13" s="75" t="s">
        <v>1132</v>
      </c>
      <c r="B13" s="75">
        <v>12</v>
      </c>
      <c r="C13" s="75" t="s">
        <v>1250</v>
      </c>
      <c r="D13" s="75" t="s">
        <v>1251</v>
      </c>
      <c r="E13" t="str">
        <f t="shared" si="0"/>
        <v>INSERT INTO SUP.CNQ_COMPONENTE_ANALISE_QUANT (CNQ_ID,CNQ_NM_COMPONENTE,CNQ_DS) VALUES (12,'D.1.1.00.0','Custo Operacional');</v>
      </c>
    </row>
    <row r="14" spans="1:5">
      <c r="A14" s="75" t="s">
        <v>1132</v>
      </c>
      <c r="B14" s="75">
        <v>13</v>
      </c>
      <c r="C14" s="75" t="s">
        <v>1252</v>
      </c>
      <c r="D14" s="75" t="s">
        <v>1253</v>
      </c>
      <c r="E14" t="str">
        <f t="shared" si="0"/>
        <v>INSERT INTO SUP.CNQ_COMPONENTE_ANALISE_QUANT (CNQ_ID,CNQ_NM_COMPONENTE,CNQ_DS) VALUES (13,'FINAL','Escore Final');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G26"/>
  <sheetViews>
    <sheetView workbookViewId="0">
      <selection activeCell="B31" sqref="B31"/>
    </sheetView>
  </sheetViews>
  <sheetFormatPr defaultRowHeight="12.75"/>
  <cols>
    <col min="1" max="1" width="35.85546875" bestFit="1" customWidth="1"/>
    <col min="2" max="2" width="14.28515625" bestFit="1" customWidth="1"/>
    <col min="3" max="3" width="15" customWidth="1"/>
    <col min="4" max="4" width="17.140625" customWidth="1"/>
    <col min="5" max="5" width="19" customWidth="1"/>
  </cols>
  <sheetData>
    <row r="1" spans="1:7">
      <c r="A1" s="96" t="s">
        <v>1093</v>
      </c>
      <c r="B1" s="96"/>
      <c r="C1" s="96"/>
      <c r="D1" s="7"/>
      <c r="E1" s="7"/>
      <c r="G1" t="s">
        <v>1111</v>
      </c>
    </row>
    <row r="2" spans="1:7" ht="45">
      <c r="A2" s="58" t="s">
        <v>526</v>
      </c>
      <c r="B2" s="58" t="s">
        <v>987</v>
      </c>
      <c r="C2" s="58" t="s">
        <v>527</v>
      </c>
      <c r="D2" s="58" t="s">
        <v>988</v>
      </c>
      <c r="E2" s="58" t="s">
        <v>610</v>
      </c>
      <c r="F2" s="61" t="s">
        <v>1109</v>
      </c>
      <c r="G2" s="61" t="s">
        <v>1110</v>
      </c>
    </row>
    <row r="3" spans="1:7">
      <c r="A3" s="54" t="s">
        <v>539</v>
      </c>
      <c r="B3" s="54" t="s">
        <v>550</v>
      </c>
      <c r="C3" s="54" t="s">
        <v>538</v>
      </c>
      <c r="D3" s="55">
        <v>1</v>
      </c>
      <c r="E3" s="55" t="s">
        <v>611</v>
      </c>
      <c r="F3" s="62">
        <v>1000</v>
      </c>
      <c r="G3" s="60" t="str">
        <f>CONCATENATE($G$1,Tabela1[[#This Row],[ID]],", '",Tabela1[[#This Row],[Nome por extenso]],"', '",A4,"'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(1000, 'Risco de Crédito', 'Gestão do Risco de Crédito' , 'Crédito', ' ', ' ', 1,  10000, '2014-03-17 00:00:00', 'script', 1,1);</v>
      </c>
    </row>
    <row r="4" spans="1:7">
      <c r="A4" s="54" t="s">
        <v>530</v>
      </c>
      <c r="B4" s="54" t="s">
        <v>550</v>
      </c>
      <c r="C4" s="54" t="s">
        <v>529</v>
      </c>
      <c r="D4" s="55">
        <v>1</v>
      </c>
      <c r="E4" s="44" t="s">
        <v>611</v>
      </c>
      <c r="F4" s="62">
        <v>1000</v>
      </c>
      <c r="G4" s="60"/>
    </row>
    <row r="5" spans="1:7">
      <c r="A5" s="56" t="s">
        <v>544</v>
      </c>
      <c r="B5" s="56" t="s">
        <v>553</v>
      </c>
      <c r="C5" s="56" t="s">
        <v>538</v>
      </c>
      <c r="D5" s="57">
        <v>2</v>
      </c>
      <c r="E5" s="45" t="s">
        <v>611</v>
      </c>
      <c r="F5" s="62">
        <v>1001</v>
      </c>
      <c r="G5" s="60" t="str">
        <f>CONCATENATE($G$1,Tabela1[[#This Row],[ID]],", '",Tabela1[[#This Row],[Nome por extenso]],"', '",A6,"'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(1001, 'Risco de Mercado', 'Gestão do Risco de Mercado' , 'Mercado', ' ', ' ', 2,  10000, '2014-03-17 00:00:00', 'script', 1,1);</v>
      </c>
    </row>
    <row r="6" spans="1:7">
      <c r="A6" s="56" t="s">
        <v>533</v>
      </c>
      <c r="B6" s="56" t="s">
        <v>553</v>
      </c>
      <c r="C6" s="56" t="s">
        <v>529</v>
      </c>
      <c r="D6" s="57">
        <v>2</v>
      </c>
      <c r="E6" s="45" t="s">
        <v>611</v>
      </c>
      <c r="F6" s="62">
        <v>1001</v>
      </c>
      <c r="G6" s="60"/>
    </row>
    <row r="7" spans="1:7">
      <c r="A7" s="54" t="s">
        <v>543</v>
      </c>
      <c r="B7" s="54" t="s">
        <v>552</v>
      </c>
      <c r="C7" s="54" t="s">
        <v>538</v>
      </c>
      <c r="D7" s="55">
        <v>3</v>
      </c>
      <c r="E7" s="44" t="s">
        <v>611</v>
      </c>
      <c r="F7" s="62">
        <v>1002</v>
      </c>
      <c r="G7" s="60" t="str">
        <f>CONCATENATE($G$1,Tabela1[[#This Row],[ID]],", '",Tabela1[[#This Row],[Nome por extenso]],"', '",A8,"'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(1002, 'Risco de Liquidez', 'Gestão do Risco de Liquidez' , 'Liquidez', ' ', ' ', 3,  10000, '2014-03-17 00:00:00', 'script', 1,1);</v>
      </c>
    </row>
    <row r="8" spans="1:7">
      <c r="A8" s="54" t="s">
        <v>532</v>
      </c>
      <c r="B8" s="54" t="s">
        <v>552</v>
      </c>
      <c r="C8" s="54" t="s">
        <v>529</v>
      </c>
      <c r="D8" s="55">
        <v>3</v>
      </c>
      <c r="E8" s="44" t="s">
        <v>611</v>
      </c>
      <c r="F8" s="62">
        <v>1002</v>
      </c>
      <c r="G8" s="60"/>
    </row>
    <row r="9" spans="1:7">
      <c r="A9" s="56" t="s">
        <v>537</v>
      </c>
      <c r="B9" s="56" t="s">
        <v>549</v>
      </c>
      <c r="C9" s="56" t="s">
        <v>538</v>
      </c>
      <c r="D9" s="57">
        <v>4</v>
      </c>
      <c r="E9" s="45" t="s">
        <v>612</v>
      </c>
      <c r="F9" s="62">
        <v>1003</v>
      </c>
      <c r="G9" s="60" t="str">
        <f>CONCATENATE($G$1,Tabela1[[#This Row],[ID]],", '",Tabela1[[#This Row],[Nome por extenso]],"', '",A10,"'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(1003, 'Risco de Contágio', 'Gestão do Risco de Contágio' , 'Contágio', ' ', ' ', 4,  10000, '2014-03-17 00:00:00', 'script', 1,0);</v>
      </c>
    </row>
    <row r="10" spans="1:7">
      <c r="A10" s="56" t="s">
        <v>528</v>
      </c>
      <c r="B10" s="56" t="s">
        <v>549</v>
      </c>
      <c r="C10" s="56" t="s">
        <v>529</v>
      </c>
      <c r="D10" s="57">
        <v>4</v>
      </c>
      <c r="E10" s="45" t="s">
        <v>612</v>
      </c>
      <c r="F10" s="62">
        <v>1003</v>
      </c>
      <c r="G10" s="60"/>
    </row>
    <row r="11" spans="1:7">
      <c r="A11" s="54" t="s">
        <v>545</v>
      </c>
      <c r="B11" s="54" t="s">
        <v>554</v>
      </c>
      <c r="C11" s="54" t="s">
        <v>538</v>
      </c>
      <c r="D11" s="55">
        <v>5</v>
      </c>
      <c r="E11" s="44" t="s">
        <v>611</v>
      </c>
      <c r="F11" s="63">
        <v>1004</v>
      </c>
      <c r="G11" s="60" t="str">
        <f>CONCATENATE($G$1,Tabela1[[#This Row],[ID]],", '",Tabela1[[#This Row],[Nome por extenso]],"', '",A12,"'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(1004, 'Risco de Reputação', 'Gestão do Risco de Reputação' , 'Reputação', ' ', ' ', 5,  10000, '2014-03-17 00:00:00', 'script', 1,1);</v>
      </c>
    </row>
    <row r="12" spans="1:7">
      <c r="A12" s="54" t="s">
        <v>534</v>
      </c>
      <c r="B12" s="54" t="s">
        <v>554</v>
      </c>
      <c r="C12" s="54" t="s">
        <v>529</v>
      </c>
      <c r="D12" s="55">
        <v>5</v>
      </c>
      <c r="E12" s="44" t="s">
        <v>611</v>
      </c>
      <c r="F12" s="63">
        <v>1004</v>
      </c>
      <c r="G12" s="60"/>
    </row>
    <row r="13" spans="1:7">
      <c r="A13" s="56" t="s">
        <v>540</v>
      </c>
      <c r="B13" s="56" t="s">
        <v>551</v>
      </c>
      <c r="C13" s="56" t="s">
        <v>538</v>
      </c>
      <c r="D13" s="57">
        <v>6</v>
      </c>
      <c r="E13" s="45" t="s">
        <v>611</v>
      </c>
      <c r="F13" s="62">
        <v>1005</v>
      </c>
      <c r="G13" s="60" t="str">
        <f>CONCATENATE($G$1,Tabela1[[#This Row],[ID]],", '",Tabela1[[#This Row],[Nome por extenso]],"', '",A14,"'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(1005, 'Risco de Estratégia', 'Gestão do Risco de Estratégia' , 'Estratégia', ' ', ' ', 6,  10000, '2014-03-17 00:00:00', 'script', 1,1);</v>
      </c>
    </row>
    <row r="14" spans="1:7">
      <c r="A14" s="56" t="s">
        <v>531</v>
      </c>
      <c r="B14" s="56" t="s">
        <v>551</v>
      </c>
      <c r="C14" s="56" t="s">
        <v>529</v>
      </c>
      <c r="D14" s="57">
        <v>6</v>
      </c>
      <c r="E14" s="45" t="s">
        <v>611</v>
      </c>
      <c r="F14" s="62">
        <v>1005</v>
      </c>
      <c r="G14" s="60"/>
    </row>
    <row r="15" spans="1:7">
      <c r="A15" s="54" t="s">
        <v>546</v>
      </c>
      <c r="B15" s="54" t="s">
        <v>547</v>
      </c>
      <c r="C15" s="54" t="s">
        <v>538</v>
      </c>
      <c r="D15" s="55">
        <v>7</v>
      </c>
      <c r="E15" s="44" t="s">
        <v>611</v>
      </c>
      <c r="F15" s="62">
        <v>1006</v>
      </c>
      <c r="G15" s="60" t="str">
        <f>CONCATENATE($G$1,Tabela1[[#This Row],[ID]],", '",Tabela1[[#This Row],[Nome por extenso]],"', '",A16,"'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(1006, 'Risco de TI', 'Gestão do Risco de TI' , 'TI', ' ', ' ', 7,  10000, '2014-03-17 00:00:00', 'script', 1,1);</v>
      </c>
    </row>
    <row r="16" spans="1:7">
      <c r="A16" s="54" t="s">
        <v>535</v>
      </c>
      <c r="B16" s="54" t="s">
        <v>547</v>
      </c>
      <c r="C16" s="54" t="s">
        <v>529</v>
      </c>
      <c r="D16" s="55">
        <v>7</v>
      </c>
      <c r="E16" s="44" t="s">
        <v>611</v>
      </c>
      <c r="F16" s="62">
        <v>1006</v>
      </c>
      <c r="G16" s="60"/>
    </row>
    <row r="17" spans="1:7">
      <c r="A17" s="56" t="s">
        <v>541</v>
      </c>
      <c r="B17" s="56" t="s">
        <v>542</v>
      </c>
      <c r="C17" s="56" t="s">
        <v>538</v>
      </c>
      <c r="D17" s="57">
        <v>8</v>
      </c>
      <c r="E17" s="45" t="s">
        <v>611</v>
      </c>
      <c r="F17" s="62">
        <v>1007</v>
      </c>
      <c r="G17" s="60" t="str">
        <f>CONCATENATE($G$1,Tabela1[[#This Row],[ID]],", '",Tabela1[[#This Row],[Nome por extenso]],"', '",A18,"'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(1007, 'Risco de LD', 'Prevenção à LD' , 'LD', ' ', ' ', 8,  10000, '2014-03-17 00:00:00', 'script', 1,1);</v>
      </c>
    </row>
    <row r="18" spans="1:7">
      <c r="A18" s="56" t="s">
        <v>817</v>
      </c>
      <c r="B18" s="56" t="s">
        <v>542</v>
      </c>
      <c r="C18" s="56" t="s">
        <v>529</v>
      </c>
      <c r="D18" s="57">
        <v>8</v>
      </c>
      <c r="E18" s="45" t="s">
        <v>611</v>
      </c>
      <c r="F18" s="62">
        <v>1007</v>
      </c>
      <c r="G18" s="60"/>
    </row>
    <row r="19" spans="1:7">
      <c r="A19" s="54" t="s">
        <v>548</v>
      </c>
      <c r="B19" s="54" t="s">
        <v>555</v>
      </c>
      <c r="C19" s="54" t="s">
        <v>538</v>
      </c>
      <c r="D19" s="55">
        <v>9</v>
      </c>
      <c r="E19" s="44" t="s">
        <v>611</v>
      </c>
      <c r="F19" s="62">
        <v>1008</v>
      </c>
      <c r="G19" s="60" t="str">
        <f>CONCATENATE($G$1,Tabela1[[#This Row],[ID]],", '",Tabela1[[#This Row],[Nome por extenso]],"', '",A20,"' , '",Tabela1[[#This Row],[ARCs/Grupo]],"', ' ', ' ', ",Tabela1[[#This Row],[No. Ordem do Grupo na Matriz]],",  10000, '2014-03-17 00:00:00', 'script', 1,", IF(Tabela1[[#This Row],[Síntese Obrigatória]]="S",1,0),");")</f>
        <v>INSERT INTO "SUP"."PRC_PAR_GRP_RIS_CON" (PRC_ID, PRC_NM_RISCO, PRC_NM_CONTROLE, PRC_NM_ABREVIADO, PRC_DS, PRC_DS_END_MANUAL, PRC_NU_ORDEM, MET_ID, PRC_DH_ATUALZ, PRC_CD_OPER_ATUALZ, PRC_NU_VERSAO, PRC_IB_SINTESE_OBRIG) VALUES (1008, 'Risco Operacional', 'Gestão do Risco Operacional' , 'Operacional', ' ', ' ', 9,  10000, '2014-03-17 00:00:00', 'script', 1,1);</v>
      </c>
    </row>
    <row r="20" spans="1:7">
      <c r="A20" s="54" t="s">
        <v>536</v>
      </c>
      <c r="B20" s="54" t="s">
        <v>555</v>
      </c>
      <c r="C20" s="54" t="s">
        <v>529</v>
      </c>
      <c r="D20" s="55">
        <v>9</v>
      </c>
      <c r="E20" s="44" t="s">
        <v>611</v>
      </c>
      <c r="F20" s="62">
        <v>1008</v>
      </c>
      <c r="G20" s="60"/>
    </row>
    <row r="21" spans="1:7">
      <c r="A21" s="101" t="s">
        <v>1317</v>
      </c>
      <c r="B21" s="102" t="s">
        <v>555</v>
      </c>
      <c r="C21" s="102" t="s">
        <v>529</v>
      </c>
      <c r="D21" s="103">
        <v>9</v>
      </c>
      <c r="E21" s="104" t="s">
        <v>611</v>
      </c>
      <c r="F21" s="105">
        <v>1009</v>
      </c>
      <c r="G21" s="100"/>
    </row>
    <row r="22" spans="1:7">
      <c r="E22" s="5"/>
    </row>
    <row r="23" spans="1:7">
      <c r="E23" s="5"/>
    </row>
    <row r="24" spans="1:7">
      <c r="E24" s="5"/>
    </row>
    <row r="25" spans="1:7">
      <c r="E25" s="5"/>
    </row>
    <row r="26" spans="1:7">
      <c r="E26" s="5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43" workbookViewId="0">
      <selection activeCell="B74" sqref="B74"/>
    </sheetView>
  </sheetViews>
  <sheetFormatPr defaultRowHeight="12.75"/>
  <cols>
    <col min="1" max="1" width="50" bestFit="1" customWidth="1"/>
    <col min="2" max="2" width="30.85546875" customWidth="1"/>
    <col min="3" max="3" width="13.28515625" style="10" customWidth="1"/>
  </cols>
  <sheetData>
    <row r="1" spans="1:7" ht="15.75">
      <c r="A1" s="4" t="s">
        <v>1092</v>
      </c>
      <c r="B1" s="4"/>
      <c r="C1" s="34"/>
      <c r="G1" s="67" t="s">
        <v>1124</v>
      </c>
    </row>
    <row r="2" spans="1:7" ht="45">
      <c r="A2" s="38" t="s">
        <v>829</v>
      </c>
      <c r="B2" s="38" t="s">
        <v>989</v>
      </c>
      <c r="C2" s="38" t="s">
        <v>990</v>
      </c>
      <c r="D2" s="65" t="s">
        <v>1109</v>
      </c>
      <c r="E2" s="65" t="s">
        <v>1112</v>
      </c>
      <c r="F2" s="65" t="s">
        <v>527</v>
      </c>
      <c r="G2" s="65" t="s">
        <v>1110</v>
      </c>
    </row>
    <row r="3" spans="1:7" s="36" customFormat="1">
      <c r="A3" s="37" t="s">
        <v>564</v>
      </c>
      <c r="B3" s="37" t="s">
        <v>539</v>
      </c>
      <c r="C3" s="37">
        <v>1</v>
      </c>
      <c r="D3" s="37">
        <v>1000</v>
      </c>
      <c r="E3" s="37">
        <f>'Par Grupo R e C'!$F$3</f>
        <v>1000</v>
      </c>
      <c r="F3" s="37" t="str">
        <f>'Par Grupo R e C'!$C$3</f>
        <v>Risco</v>
      </c>
      <c r="G3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(1000, 'Risco de Inadimplência', '', '', 1, '1', 1000, 10000, '2014-03-17 00:00:00', 'script', 1);</v>
      </c>
    </row>
    <row r="4" spans="1:7" s="36" customFormat="1">
      <c r="A4" s="17" t="s">
        <v>565</v>
      </c>
      <c r="B4" s="17" t="s">
        <v>539</v>
      </c>
      <c r="C4" s="17">
        <v>2</v>
      </c>
      <c r="D4" s="37">
        <v>1001</v>
      </c>
      <c r="E4" s="37">
        <f>'Par Grupo R e C'!$F$3</f>
        <v>1000</v>
      </c>
      <c r="F4" s="37" t="str">
        <f>'Par Grupo R e C'!$C$3</f>
        <v>Risco</v>
      </c>
      <c r="G4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(1001, 'Risco de Concentração', '', '', 2, '1', 1000, 10000, '2014-03-17 00:00:00', 'script', 1);</v>
      </c>
    </row>
    <row r="5" spans="1:7" s="36" customFormat="1">
      <c r="A5" s="17" t="s">
        <v>566</v>
      </c>
      <c r="B5" s="17" t="s">
        <v>539</v>
      </c>
      <c r="C5" s="17">
        <v>3</v>
      </c>
      <c r="D5" s="37">
        <v>1002</v>
      </c>
      <c r="E5" s="37">
        <f>'Par Grupo R e C'!$F$3</f>
        <v>1000</v>
      </c>
      <c r="F5" s="37" t="str">
        <f>'Par Grupo R e C'!$C$3</f>
        <v>Risco</v>
      </c>
      <c r="G5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(1002, 'Risco de Ineficácia de Mitigadores', '', '', 3, '1', 1000, 10000, '2014-03-17 00:00:00', 'script', 1);</v>
      </c>
    </row>
    <row r="6" spans="1:7" s="36" customFormat="1">
      <c r="A6" s="17" t="s">
        <v>567</v>
      </c>
      <c r="B6" s="17" t="s">
        <v>539</v>
      </c>
      <c r="C6" s="17">
        <v>4</v>
      </c>
      <c r="D6" s="37">
        <v>1003</v>
      </c>
      <c r="E6" s="37">
        <f>'Par Grupo R e C'!$F$3</f>
        <v>1000</v>
      </c>
      <c r="F6" s="37" t="str">
        <f>'Par Grupo R e C'!$C$3</f>
        <v>Risco</v>
      </c>
      <c r="G6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(1003, 'Risco de Liquidação', '', '', 4, '1', 1000, 10000, '2014-03-17 00:00:00', 'script', 1);</v>
      </c>
    </row>
    <row r="7" spans="1:7" s="36" customFormat="1">
      <c r="A7" s="17" t="s">
        <v>609</v>
      </c>
      <c r="B7" s="17" t="s">
        <v>539</v>
      </c>
      <c r="C7" s="17">
        <v>5</v>
      </c>
      <c r="D7" s="37">
        <v>1004</v>
      </c>
      <c r="E7" s="37">
        <f>'Par Grupo R e C'!$F$3</f>
        <v>1000</v>
      </c>
      <c r="F7" s="37" t="str">
        <f>'Par Grupo R e C'!$C$3</f>
        <v>Risco</v>
      </c>
      <c r="G7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(1004, 'Risco de Crédito de Contraparte - RCC', '', '', 5, '1', 1000, 10000, '2014-03-17 00:00:00', 'script', 1);</v>
      </c>
    </row>
    <row r="8" spans="1:7" s="36" customFormat="1">
      <c r="A8" s="16" t="s">
        <v>582</v>
      </c>
      <c r="B8" s="16" t="s">
        <v>530</v>
      </c>
      <c r="C8" s="16">
        <v>1</v>
      </c>
      <c r="D8" s="16">
        <v>1005</v>
      </c>
      <c r="E8" s="16">
        <f>'Par Grupo R e C'!$F$4</f>
        <v>1000</v>
      </c>
      <c r="F8" s="16" t="str">
        <f>'Par Grupo R e C'!$C$4</f>
        <v>Controle</v>
      </c>
      <c r="G8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(1005, 'Ambiente de controle', '', '', 1, '2', 1000, 10000, '2014-03-17 00:00:00', 'script', 1);</v>
      </c>
    </row>
    <row r="9" spans="1:7" s="36" customFormat="1">
      <c r="A9" s="16" t="s">
        <v>583</v>
      </c>
      <c r="B9" s="16" t="s">
        <v>530</v>
      </c>
      <c r="C9" s="16">
        <v>2</v>
      </c>
      <c r="D9" s="16">
        <v>1006</v>
      </c>
      <c r="E9" s="16">
        <f>'Par Grupo R e C'!$F$4</f>
        <v>1000</v>
      </c>
      <c r="F9" s="16" t="str">
        <f>'Par Grupo R e C'!$C$4</f>
        <v>Controle</v>
      </c>
      <c r="G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(1006, 'Identificação, avaliação e mensuração', '', '', 2, '2', 1000, 10000, '2014-03-17 00:00:00', 'script', 1);</v>
      </c>
    </row>
    <row r="10" spans="1:7" s="36" customFormat="1">
      <c r="A10" s="16" t="s">
        <v>584</v>
      </c>
      <c r="B10" s="16" t="s">
        <v>530</v>
      </c>
      <c r="C10" s="16">
        <v>3</v>
      </c>
      <c r="D10" s="16">
        <v>1007</v>
      </c>
      <c r="E10" s="16">
        <f>'Par Grupo R e C'!$F$4</f>
        <v>1000</v>
      </c>
      <c r="F10" s="16" t="str">
        <f>'Par Grupo R e C'!$C$4</f>
        <v>Controle</v>
      </c>
      <c r="G1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(1007, 'Controles específicos', '', '', 3, '2', 1000, 10000, '2014-03-17 00:00:00', 'script', 1);</v>
      </c>
    </row>
    <row r="11" spans="1:7" s="36" customFormat="1">
      <c r="A11" s="16" t="s">
        <v>585</v>
      </c>
      <c r="B11" s="16" t="s">
        <v>530</v>
      </c>
      <c r="C11" s="16">
        <v>4</v>
      </c>
      <c r="D11" s="16">
        <v>1008</v>
      </c>
      <c r="E11" s="16">
        <f>'Par Grupo R e C'!$F$4</f>
        <v>1000</v>
      </c>
      <c r="F11" s="16" t="str">
        <f>'Par Grupo R e C'!$C$4</f>
        <v>Controle</v>
      </c>
      <c r="G11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(1008, 'Informação e comunicação', '', '', 4, '2', 1000, 10000, '2014-03-17 00:00:00', 'script', 1);</v>
      </c>
    </row>
    <row r="12" spans="1:7" s="36" customFormat="1">
      <c r="A12" s="16" t="s">
        <v>586</v>
      </c>
      <c r="B12" s="16" t="s">
        <v>530</v>
      </c>
      <c r="C12" s="16">
        <v>5</v>
      </c>
      <c r="D12" s="16">
        <v>1009</v>
      </c>
      <c r="E12" s="16">
        <f>'Par Grupo R e C'!$F$4</f>
        <v>1000</v>
      </c>
      <c r="F12" s="16" t="str">
        <f>'Par Grupo R e C'!$C$4</f>
        <v>Controle</v>
      </c>
      <c r="G12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(1009, 'Monitoramento', '', '', 5, '2', 1000, 10000, '2014-03-17 00:00:00', 'script', 1);</v>
      </c>
    </row>
    <row r="13" spans="1:7" s="36" customFormat="1">
      <c r="A13" s="17" t="s">
        <v>671</v>
      </c>
      <c r="B13" s="17" t="s">
        <v>544</v>
      </c>
      <c r="C13" s="17">
        <v>1</v>
      </c>
      <c r="D13" s="37">
        <v>1010</v>
      </c>
      <c r="E13" s="37">
        <f>'Par Grupo R e C'!$F$5</f>
        <v>1001</v>
      </c>
      <c r="F13" s="37" t="str">
        <f>'Par Grupo R e C'!$C$5</f>
        <v>Risco</v>
      </c>
      <c r="G13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(1010, 'Apetite para risco de mercado', '', '', 1, '1', 1001, 10000, '2014-03-17 00:00:00', 'script', 1);</v>
      </c>
    </row>
    <row r="14" spans="1:7" s="36" customFormat="1">
      <c r="A14" s="17" t="s">
        <v>1308</v>
      </c>
      <c r="B14" s="17" t="s">
        <v>544</v>
      </c>
      <c r="C14" s="17">
        <v>2</v>
      </c>
      <c r="D14" s="37">
        <v>1011</v>
      </c>
      <c r="E14" s="37">
        <f>'Par Grupo R e C'!$F$5</f>
        <v>1001</v>
      </c>
      <c r="F14" s="37" t="str">
        <f>'Par Grupo R e C'!$C$5</f>
        <v>Risco</v>
      </c>
      <c r="G14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(1011, 'Nível de risco de mercado na carteira de negociação (trading book)', '', '', 2, '1', 1001, 10000, '2014-03-17 00:00:00', 'script', 1);</v>
      </c>
    </row>
    <row r="15" spans="1:7" s="36" customFormat="1">
      <c r="A15" s="91" t="s">
        <v>1306</v>
      </c>
      <c r="B15" s="17" t="s">
        <v>544</v>
      </c>
      <c r="C15" s="92">
        <v>3</v>
      </c>
      <c r="D15" s="92">
        <v>1067</v>
      </c>
      <c r="E15" s="37">
        <f>'Par Grupo R e C'!$F$5</f>
        <v>1001</v>
      </c>
      <c r="F15" s="37" t="str">
        <f>'Par Grupo R e C'!$C$5</f>
        <v>Risco</v>
      </c>
      <c r="G15" s="93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(1067, 'Nível de risco de taxa de juros no banking book', '', '', 3, '1', 1001, 10000, '2014-03-17 00:00:00', 'script', 1);</v>
      </c>
    </row>
    <row r="16" spans="1:7" s="36" customFormat="1">
      <c r="A16" s="16" t="s">
        <v>582</v>
      </c>
      <c r="B16" s="16" t="s">
        <v>533</v>
      </c>
      <c r="C16" s="16">
        <v>1</v>
      </c>
      <c r="D16" s="16">
        <v>1012</v>
      </c>
      <c r="E16" s="16">
        <f>'Par Grupo R e C'!$F$6</f>
        <v>1001</v>
      </c>
      <c r="F16" s="16" t="str">
        <f>'Par Grupo R e C'!$C$6</f>
        <v>Controle</v>
      </c>
      <c r="G16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(1012, 'Ambiente de controle', '', '', 1, '2', 1001, 10000, '2014-03-17 00:00:00', 'script', 1);</v>
      </c>
    </row>
    <row r="17" spans="1:7" s="36" customFormat="1">
      <c r="A17" s="16" t="s">
        <v>1312</v>
      </c>
      <c r="B17" s="16" t="s">
        <v>533</v>
      </c>
      <c r="C17" s="16">
        <v>2</v>
      </c>
      <c r="D17" s="16">
        <v>1013</v>
      </c>
      <c r="E17" s="16">
        <f>'Par Grupo R e C'!$F$6</f>
        <v>1001</v>
      </c>
      <c r="F17" s="16" t="str">
        <f>'Par Grupo R e C'!$C$6</f>
        <v>Controle</v>
      </c>
      <c r="G17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(1013, 'Identificação, avaliação e mensuração do risco de mercado na carteira de negociação (trading book)', '', '', 2, '2', 1001, 10000, '2014-03-17 00:00:00', 'script', 1);</v>
      </c>
    </row>
    <row r="18" spans="1:7" s="36" customFormat="1">
      <c r="A18" s="16" t="s">
        <v>1313</v>
      </c>
      <c r="B18" s="16" t="s">
        <v>533</v>
      </c>
      <c r="C18" s="16">
        <v>3</v>
      </c>
      <c r="D18" s="16">
        <v>1068</v>
      </c>
      <c r="E18" s="16">
        <f>'Par Grupo R e C'!$F$6</f>
        <v>1001</v>
      </c>
      <c r="F18" s="16" t="str">
        <f>'Par Grupo R e C'!$C$6</f>
        <v>Controle</v>
      </c>
      <c r="G18" s="93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(1068, 'Identificação, avaliação e mensuração do risco de taxa de juros no banking book', '', '', 3, '2', 1001, 10000, '2014-03-17 00:00:00', 'script', 1);</v>
      </c>
    </row>
    <row r="19" spans="1:7" s="36" customFormat="1">
      <c r="A19" s="16" t="s">
        <v>584</v>
      </c>
      <c r="B19" s="16" t="s">
        <v>533</v>
      </c>
      <c r="C19" s="16">
        <v>4</v>
      </c>
      <c r="D19" s="16">
        <v>1014</v>
      </c>
      <c r="E19" s="16">
        <f>'Par Grupo R e C'!$F$6</f>
        <v>1001</v>
      </c>
      <c r="F19" s="16" t="str">
        <f>'Par Grupo R e C'!$C$6</f>
        <v>Controle</v>
      </c>
      <c r="G1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(1014, 'Controles específicos', '', '', 4, '2', 1001, 10000, '2014-03-17 00:00:00', 'script', 1);</v>
      </c>
    </row>
    <row r="20" spans="1:7" s="36" customFormat="1">
      <c r="A20" s="16" t="s">
        <v>587</v>
      </c>
      <c r="B20" s="16" t="s">
        <v>533</v>
      </c>
      <c r="C20" s="16">
        <v>5</v>
      </c>
      <c r="D20" s="16">
        <v>1015</v>
      </c>
      <c r="E20" s="16">
        <f>'Par Grupo R e C'!$F$6</f>
        <v>1001</v>
      </c>
      <c r="F20" s="16" t="str">
        <f>'Par Grupo R e C'!$C$6</f>
        <v>Controle</v>
      </c>
      <c r="G2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(1015, 'Comunicação', '', '', 5, '2', 1001, 10000, '2014-03-17 00:00:00', 'script', 1);</v>
      </c>
    </row>
    <row r="21" spans="1:7" s="36" customFormat="1">
      <c r="A21" s="16" t="s">
        <v>586</v>
      </c>
      <c r="B21" s="16" t="s">
        <v>533</v>
      </c>
      <c r="C21" s="16">
        <v>6</v>
      </c>
      <c r="D21" s="16">
        <v>1016</v>
      </c>
      <c r="E21" s="16">
        <f>'Par Grupo R e C'!$F$6</f>
        <v>1001</v>
      </c>
      <c r="F21" s="16" t="str">
        <f>'Par Grupo R e C'!$C$6</f>
        <v>Controle</v>
      </c>
      <c r="G21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(1016, 'Monitoramento', '', '', 6, '2', 1001, 10000, '2014-03-17 00:00:00', 'script', 1);</v>
      </c>
    </row>
    <row r="22" spans="1:7" s="36" customFormat="1">
      <c r="A22" s="17" t="s">
        <v>569</v>
      </c>
      <c r="B22" s="17" t="s">
        <v>543</v>
      </c>
      <c r="C22" s="17">
        <v>1</v>
      </c>
      <c r="D22" s="37">
        <v>1017</v>
      </c>
      <c r="E22" s="37">
        <f>'Par Grupo R e C'!$F$7</f>
        <v>1002</v>
      </c>
      <c r="F22" s="37" t="str">
        <f>'Par Grupo R e C'!$C$7</f>
        <v>Risco</v>
      </c>
      <c r="G22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(1017, 'Apetite para risco de liquidez', '', '', 1, '1', 1002, 10000, '2014-03-17 00:00:00', 'script', 1);</v>
      </c>
    </row>
    <row r="23" spans="1:7" s="36" customFormat="1">
      <c r="A23" s="17" t="s">
        <v>570</v>
      </c>
      <c r="B23" s="17" t="s">
        <v>543</v>
      </c>
      <c r="C23" s="17">
        <v>2</v>
      </c>
      <c r="D23" s="37">
        <v>1018</v>
      </c>
      <c r="E23" s="37">
        <f>'Par Grupo R e C'!$F$7</f>
        <v>1002</v>
      </c>
      <c r="F23" s="37" t="str">
        <f>'Par Grupo R e C'!$C$7</f>
        <v>Risco</v>
      </c>
      <c r="G23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(1018, 'Nível de risco de liquidez', '', '', 2, '1', 1002, 10000, '2014-03-17 00:00:00', 'script', 1);</v>
      </c>
    </row>
    <row r="24" spans="1:7" s="36" customFormat="1">
      <c r="A24" s="17" t="s">
        <v>571</v>
      </c>
      <c r="B24" s="17" t="s">
        <v>543</v>
      </c>
      <c r="C24" s="17">
        <v>3</v>
      </c>
      <c r="D24" s="14">
        <v>1019</v>
      </c>
      <c r="E24" s="64">
        <f>'Par Grupo R e C'!$F$7</f>
        <v>1002</v>
      </c>
      <c r="F24" s="64" t="str">
        <f>'Par Grupo R e C'!$C$7</f>
        <v>Risco</v>
      </c>
      <c r="G24" s="6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(1019, 'Rel. c/ merc. e div. de fon. de recursos', '', '', 3, '1', 1002, 10000, '2014-03-17 00:00:00', 'script', 1);</v>
      </c>
    </row>
    <row r="25" spans="1:7" s="36" customFormat="1">
      <c r="A25" s="16" t="s">
        <v>588</v>
      </c>
      <c r="B25" s="16" t="s">
        <v>532</v>
      </c>
      <c r="C25" s="16">
        <v>1</v>
      </c>
      <c r="D25" s="16">
        <v>1020</v>
      </c>
      <c r="E25" s="16">
        <f>'Par Grupo R e C'!$F$8</f>
        <v>1002</v>
      </c>
      <c r="F25" s="16" t="str">
        <f>'Par Grupo R e C'!$C$8</f>
        <v>Controle</v>
      </c>
      <c r="G25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(1020, 'Ambiente de Controle', '', '', 1, '2', 1002, 10000, '2014-03-17 00:00:00', 'script', 1);</v>
      </c>
    </row>
    <row r="26" spans="1:7" s="36" customFormat="1">
      <c r="A26" s="16" t="s">
        <v>589</v>
      </c>
      <c r="B26" s="16" t="s">
        <v>532</v>
      </c>
      <c r="C26" s="16">
        <v>2</v>
      </c>
      <c r="D26" s="16">
        <v>1021</v>
      </c>
      <c r="E26" s="16">
        <f>'Par Grupo R e C'!$F$8</f>
        <v>1002</v>
      </c>
      <c r="F26" s="16" t="str">
        <f>'Par Grupo R e C'!$C$8</f>
        <v>Controle</v>
      </c>
      <c r="G26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(1021, 'Identificação, Avaliação e Mensuração', '', '', 2, '2', 1002, 10000, '2014-03-17 00:00:00', 'script', 1);</v>
      </c>
    </row>
    <row r="27" spans="1:7" s="36" customFormat="1">
      <c r="A27" s="16" t="s">
        <v>590</v>
      </c>
      <c r="B27" s="16" t="s">
        <v>532</v>
      </c>
      <c r="C27" s="16">
        <v>3</v>
      </c>
      <c r="D27" s="16">
        <v>1022</v>
      </c>
      <c r="E27" s="16">
        <f>'Par Grupo R e C'!$F$8</f>
        <v>1002</v>
      </c>
      <c r="F27" s="16" t="str">
        <f>'Par Grupo R e C'!$C$8</f>
        <v>Controle</v>
      </c>
      <c r="G27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(1022, 'Controles Específicos', '', '', 3, '2', 1002, 10000, '2014-03-17 00:00:00', 'script', 1);</v>
      </c>
    </row>
    <row r="28" spans="1:7" s="36" customFormat="1">
      <c r="A28" s="16" t="s">
        <v>587</v>
      </c>
      <c r="B28" s="16" t="s">
        <v>532</v>
      </c>
      <c r="C28" s="16">
        <v>4</v>
      </c>
      <c r="D28" s="16">
        <v>1023</v>
      </c>
      <c r="E28" s="16">
        <f>'Par Grupo R e C'!$F$8</f>
        <v>1002</v>
      </c>
      <c r="F28" s="16" t="str">
        <f>'Par Grupo R e C'!$C$8</f>
        <v>Controle</v>
      </c>
      <c r="G28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(1023, 'Comunicação', '', '', 4, '2', 1002, 10000, '2014-03-17 00:00:00', 'script', 1);</v>
      </c>
    </row>
    <row r="29" spans="1:7" s="36" customFormat="1">
      <c r="A29" s="16" t="s">
        <v>586</v>
      </c>
      <c r="B29" s="16" t="s">
        <v>532</v>
      </c>
      <c r="C29" s="16">
        <v>5</v>
      </c>
      <c r="D29" s="16">
        <v>1024</v>
      </c>
      <c r="E29" s="16">
        <f>'Par Grupo R e C'!$F$8</f>
        <v>1002</v>
      </c>
      <c r="F29" s="16" t="str">
        <f>'Par Grupo R e C'!$C$8</f>
        <v>Controle</v>
      </c>
      <c r="G2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(1024, 'Monitoramento', '', '', 5, '2', 1002, 10000, '2014-03-17 00:00:00', 'script', 1);</v>
      </c>
    </row>
    <row r="30" spans="1:7" s="36" customFormat="1">
      <c r="A30" s="17" t="s">
        <v>572</v>
      </c>
      <c r="B30" s="17" t="s">
        <v>537</v>
      </c>
      <c r="C30" s="17">
        <v>1</v>
      </c>
      <c r="D30" s="37">
        <v>1025</v>
      </c>
      <c r="E30" s="37">
        <f>'Par Grupo R e C'!$F$9</f>
        <v>1003</v>
      </c>
      <c r="F30" s="37" t="str">
        <f>'Par Grupo R e C'!$C$9</f>
        <v>Risco</v>
      </c>
      <c r="G30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(1025, 'Situação econômico-financeira', '', '', 1, '1', 1003, 10000, '2014-03-17 00:00:00', 'script', 1);</v>
      </c>
    </row>
    <row r="31" spans="1:7" s="36" customFormat="1">
      <c r="A31" s="17" t="s">
        <v>991</v>
      </c>
      <c r="B31" s="17" t="s">
        <v>537</v>
      </c>
      <c r="C31" s="17">
        <v>2</v>
      </c>
      <c r="D31" s="37">
        <v>1026</v>
      </c>
      <c r="E31" s="37">
        <f>'Par Grupo R e C'!$F$9</f>
        <v>1003</v>
      </c>
      <c r="F31" s="37" t="str">
        <f>'Par Grupo R e C'!$C$9</f>
        <v>Risco</v>
      </c>
      <c r="G31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(1026, 'Conhecim. do neg. e qualif. dos gestores', '', '', 2, '1', 1003, 10000, '2014-03-17 00:00:00', 'script', 1);</v>
      </c>
    </row>
    <row r="32" spans="1:7" s="36" customFormat="1">
      <c r="A32" s="17" t="s">
        <v>573</v>
      </c>
      <c r="B32" s="17" t="s">
        <v>537</v>
      </c>
      <c r="C32" s="17">
        <v>3</v>
      </c>
      <c r="D32" s="14">
        <v>1027</v>
      </c>
      <c r="E32" s="64">
        <f>'Par Grupo R e C'!$F$9</f>
        <v>1003</v>
      </c>
      <c r="F32" s="37" t="str">
        <f>'Par Grupo R e C'!$C$9</f>
        <v>Risco</v>
      </c>
      <c r="G32" s="6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(1027, 'Atividades de negócio específicas', '', '', 3, '1', 1003, 10000, '2014-03-17 00:00:00', 'script', 1);</v>
      </c>
    </row>
    <row r="33" spans="1:7" s="36" customFormat="1">
      <c r="A33" s="16" t="s">
        <v>588</v>
      </c>
      <c r="B33" s="16" t="s">
        <v>528</v>
      </c>
      <c r="C33" s="16">
        <v>1</v>
      </c>
      <c r="D33" s="16">
        <v>1028</v>
      </c>
      <c r="E33" s="16">
        <f>'Par Grupo R e C'!$F$10</f>
        <v>1003</v>
      </c>
      <c r="F33" s="16" t="str">
        <f>'Par Grupo R e C'!$C$10</f>
        <v>Controle</v>
      </c>
      <c r="G33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(1028, 'Ambiente de Controle', '', '', 1, '2', 1003, 10000, '2014-03-17 00:00:00', 'script', 1);</v>
      </c>
    </row>
    <row r="34" spans="1:7" s="36" customFormat="1">
      <c r="A34" s="16" t="s">
        <v>563</v>
      </c>
      <c r="B34" s="16" t="s">
        <v>528</v>
      </c>
      <c r="C34" s="16">
        <v>2</v>
      </c>
      <c r="D34" s="16">
        <v>1029</v>
      </c>
      <c r="E34" s="16">
        <f>'Par Grupo R e C'!$F$10</f>
        <v>1003</v>
      </c>
      <c r="F34" s="16" t="str">
        <f>'Par Grupo R e C'!$C$10</f>
        <v>Controle</v>
      </c>
      <c r="G34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(1029, 'Informação e Comunicação', '', '', 2, '2', 1003, 10000, '2014-03-17 00:00:00', 'script', 1);</v>
      </c>
    </row>
    <row r="35" spans="1:7" s="36" customFormat="1">
      <c r="A35" s="17" t="s">
        <v>574</v>
      </c>
      <c r="B35" s="17" t="s">
        <v>545</v>
      </c>
      <c r="C35" s="17">
        <v>1</v>
      </c>
      <c r="D35" s="37">
        <v>1030</v>
      </c>
      <c r="E35" s="37">
        <f>'Par Grupo R e C'!$F$11</f>
        <v>1004</v>
      </c>
      <c r="F35" s="37" t="str">
        <f>'Par Grupo R e C'!$C$11</f>
        <v>Risco</v>
      </c>
      <c r="G35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(1030, 'Percepção do mercado', '', '', 1, '1', 1004, 10000, '2014-03-17 00:00:00', 'script', 1);</v>
      </c>
    </row>
    <row r="36" spans="1:7" s="36" customFormat="1">
      <c r="A36" s="17" t="s">
        <v>575</v>
      </c>
      <c r="B36" s="17" t="s">
        <v>545</v>
      </c>
      <c r="C36" s="17">
        <v>2</v>
      </c>
      <c r="D36" s="14">
        <v>1031</v>
      </c>
      <c r="E36" s="64">
        <f>'Par Grupo R e C'!$F$11</f>
        <v>1004</v>
      </c>
      <c r="F36" s="37" t="str">
        <f>'Par Grupo R e C'!$C$11</f>
        <v>Risco</v>
      </c>
      <c r="G36" s="6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(1031, 'Percepção dos órgãos reguladores', '', '', 2, '1', 1004, 10000, '2014-03-17 00:00:00', 'script', 1);</v>
      </c>
    </row>
    <row r="37" spans="1:7" s="36" customFormat="1">
      <c r="A37" s="16" t="s">
        <v>606</v>
      </c>
      <c r="B37" s="16" t="s">
        <v>534</v>
      </c>
      <c r="C37" s="16">
        <v>1</v>
      </c>
      <c r="D37" s="16">
        <v>1032</v>
      </c>
      <c r="E37" s="16">
        <f>'Par Grupo R e C'!$F$12</f>
        <v>1004</v>
      </c>
      <c r="F37" s="16" t="str">
        <f>'Par Grupo R e C'!$C$12</f>
        <v>Controle</v>
      </c>
      <c r="G37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(1032, 'Relacionamento com clientes', '', '', 1, '2', 1004, 10000, '2014-03-17 00:00:00', 'script', 1);</v>
      </c>
    </row>
    <row r="38" spans="1:7" s="36" customFormat="1">
      <c r="A38" s="16" t="s">
        <v>591</v>
      </c>
      <c r="B38" s="16" t="s">
        <v>534</v>
      </c>
      <c r="C38" s="16">
        <v>2</v>
      </c>
      <c r="D38" s="16">
        <v>1033</v>
      </c>
      <c r="E38" s="16">
        <f>'Par Grupo R e C'!$F$12</f>
        <v>1004</v>
      </c>
      <c r="F38" s="16" t="str">
        <f>'Par Grupo R e C'!$C$12</f>
        <v>Controle</v>
      </c>
      <c r="G38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(1033, 'Gestão da imagem', '', '', 2, '2', 1004, 10000, '2014-03-17 00:00:00', 'script', 1);</v>
      </c>
    </row>
    <row r="39" spans="1:7" s="36" customFormat="1">
      <c r="A39" s="16" t="s">
        <v>607</v>
      </c>
      <c r="B39" s="16" t="s">
        <v>534</v>
      </c>
      <c r="C39" s="16">
        <v>3</v>
      </c>
      <c r="D39" s="16">
        <v>1034</v>
      </c>
      <c r="E39" s="16">
        <f>'Par Grupo R e C'!$F$12</f>
        <v>1004</v>
      </c>
      <c r="F39" s="16" t="str">
        <f>'Par Grupo R e C'!$C$12</f>
        <v>Controle</v>
      </c>
      <c r="G3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(1034, 'Relacionamento com órgãos reguladores', '', '', 3, '2', 1004, 10000, '2014-03-17 00:00:00', 'script', 1);</v>
      </c>
    </row>
    <row r="40" spans="1:7" s="36" customFormat="1">
      <c r="A40" s="16" t="s">
        <v>608</v>
      </c>
      <c r="B40" s="16" t="s">
        <v>534</v>
      </c>
      <c r="C40" s="16">
        <v>4</v>
      </c>
      <c r="D40" s="16">
        <v>1035</v>
      </c>
      <c r="E40" s="16">
        <f>'Par Grupo R e C'!$F$12</f>
        <v>1004</v>
      </c>
      <c r="F40" s="16" t="str">
        <f>'Par Grupo R e C'!$C$12</f>
        <v>Controle</v>
      </c>
      <c r="G4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(1035, 'Supervisão de Conduta', '', '', 4, '2', 1004, 10000, '2014-03-17 00:00:00', 'script', 1);</v>
      </c>
    </row>
    <row r="41" spans="1:7" s="36" customFormat="1">
      <c r="A41" s="17" t="s">
        <v>576</v>
      </c>
      <c r="B41" s="17" t="s">
        <v>540</v>
      </c>
      <c r="C41" s="17">
        <v>1</v>
      </c>
      <c r="D41" s="37">
        <v>1036</v>
      </c>
      <c r="E41" s="37">
        <f>'Par Grupo R e C'!$F$13</f>
        <v>1005</v>
      </c>
      <c r="F41" s="37" t="str">
        <f>'Par Grupo R e C'!$C$13</f>
        <v>Risco</v>
      </c>
      <c r="G41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(1036, 'Estratégias de negócio', '', '', 1, '1', 1005, 10000, '2014-03-17 00:00:00', 'script', 1);</v>
      </c>
    </row>
    <row r="42" spans="1:7" s="36" customFormat="1">
      <c r="A42" s="17" t="s">
        <v>605</v>
      </c>
      <c r="B42" s="17" t="s">
        <v>540</v>
      </c>
      <c r="C42" s="17">
        <v>2</v>
      </c>
      <c r="D42" s="14">
        <v>1037</v>
      </c>
      <c r="E42" s="64">
        <f>'Par Grupo R e C'!$F$13</f>
        <v>1005</v>
      </c>
      <c r="F42" s="37" t="str">
        <f>'Par Grupo R e C'!$C$13</f>
        <v>Risco</v>
      </c>
      <c r="G42" s="6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(1037, 'Adequação de Capital', '', '', 2, '1', 1005, 10000, '2014-03-17 00:00:00', 'script', 1);</v>
      </c>
    </row>
    <row r="43" spans="1:7" s="36" customFormat="1">
      <c r="A43" s="16" t="s">
        <v>592</v>
      </c>
      <c r="B43" s="16" t="s">
        <v>531</v>
      </c>
      <c r="C43" s="16">
        <v>1</v>
      </c>
      <c r="D43" s="16">
        <v>1038</v>
      </c>
      <c r="E43" s="16">
        <f>'Par Grupo R e C'!$F$14</f>
        <v>1005</v>
      </c>
      <c r="F43" s="16" t="str">
        <f>'Par Grupo R e C'!$C$14</f>
        <v>Controle</v>
      </c>
      <c r="G43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(1038, 'Governança corporativa', '', '', 1, '2', 1005, 10000, '2014-03-17 00:00:00', 'script', 1);</v>
      </c>
    </row>
    <row r="44" spans="1:7" s="36" customFormat="1">
      <c r="A44" s="16" t="s">
        <v>593</v>
      </c>
      <c r="B44" s="16" t="s">
        <v>531</v>
      </c>
      <c r="C44" s="16">
        <v>2</v>
      </c>
      <c r="D44" s="16">
        <v>1039</v>
      </c>
      <c r="E44" s="16">
        <f>'Par Grupo R e C'!$F$14</f>
        <v>1005</v>
      </c>
      <c r="F44" s="16" t="str">
        <f>'Par Grupo R e C'!$C$14</f>
        <v>Controle</v>
      </c>
      <c r="G44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(1039, 'Planejamento estratégico', '', '', 2, '2', 1005, 10000, '2014-03-17 00:00:00', 'script', 1);</v>
      </c>
    </row>
    <row r="45" spans="1:7" s="36" customFormat="1">
      <c r="A45" s="16" t="s">
        <v>594</v>
      </c>
      <c r="B45" s="16" t="s">
        <v>531</v>
      </c>
      <c r="C45" s="16">
        <v>3</v>
      </c>
      <c r="D45" s="16">
        <v>1040</v>
      </c>
      <c r="E45" s="16">
        <f>'Par Grupo R e C'!$F$14</f>
        <v>1005</v>
      </c>
      <c r="F45" s="16" t="str">
        <f>'Par Grupo R e C'!$C$14</f>
        <v>Controle</v>
      </c>
      <c r="G45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(1040, 'Gestão de capital', '', '', 3, '2', 1005, 10000, '2014-03-17 00:00:00', 'script', 1);</v>
      </c>
    </row>
    <row r="46" spans="1:7" s="36" customFormat="1">
      <c r="A46" s="16" t="s">
        <v>595</v>
      </c>
      <c r="B46" s="16" t="s">
        <v>531</v>
      </c>
      <c r="C46" s="16">
        <v>4</v>
      </c>
      <c r="D46" s="16">
        <v>1041</v>
      </c>
      <c r="E46" s="16">
        <f>'Par Grupo R e C'!$F$14</f>
        <v>1005</v>
      </c>
      <c r="F46" s="16" t="str">
        <f>'Par Grupo R e C'!$C$14</f>
        <v>Controle</v>
      </c>
      <c r="G46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(1041, 'Controles internos no nível corporativo', '', '', 4, '2', 1005, 10000, '2014-03-17 00:00:00', 'script', 1);</v>
      </c>
    </row>
    <row r="47" spans="1:7" s="36" customFormat="1">
      <c r="A47" s="17" t="s">
        <v>577</v>
      </c>
      <c r="B47" s="17" t="s">
        <v>546</v>
      </c>
      <c r="C47" s="17">
        <v>1</v>
      </c>
      <c r="D47" s="37">
        <v>1042</v>
      </c>
      <c r="E47" s="37">
        <f>'Par Grupo R e C'!$F$15</f>
        <v>1006</v>
      </c>
      <c r="F47" s="37" t="str">
        <f>'Par Grupo R e C'!$C$15</f>
        <v>Risco</v>
      </c>
      <c r="G47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(1042, 'Risco de descontinuidade', '', '', 1, '1', 1006, 10000, '2014-03-17 00:00:00', 'script', 1);</v>
      </c>
    </row>
    <row r="48" spans="1:7" s="36" customFormat="1">
      <c r="A48" s="17" t="s">
        <v>578</v>
      </c>
      <c r="B48" s="17" t="s">
        <v>546</v>
      </c>
      <c r="C48" s="17">
        <v>2</v>
      </c>
      <c r="D48" s="37">
        <v>1043</v>
      </c>
      <c r="E48" s="37">
        <f>'Par Grupo R e C'!$F$15</f>
        <v>1006</v>
      </c>
      <c r="F48" s="37" t="str">
        <f>'Par Grupo R e C'!$C$15</f>
        <v>Risco</v>
      </c>
      <c r="G48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(1043, 'Risco de erros involuntários', '', '', 2, '1', 1006, 10000, '2014-03-17 00:00:00', 'script', 1);</v>
      </c>
    </row>
    <row r="49" spans="1:7" s="36" customFormat="1">
      <c r="A49" s="17" t="s">
        <v>579</v>
      </c>
      <c r="B49" s="17" t="s">
        <v>546</v>
      </c>
      <c r="C49" s="17">
        <v>3</v>
      </c>
      <c r="D49" s="37">
        <v>1044</v>
      </c>
      <c r="E49" s="37">
        <f>'Par Grupo R e C'!$F$15</f>
        <v>1006</v>
      </c>
      <c r="F49" s="37" t="str">
        <f>'Par Grupo R e C'!$C$15</f>
        <v>Risco</v>
      </c>
      <c r="G49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(1044, 'Risco de erros e danos intencionais', '', '', 3, '1', 1006, 10000, '2014-03-17 00:00:00', 'script', 1);</v>
      </c>
    </row>
    <row r="50" spans="1:7" s="36" customFormat="1">
      <c r="A50" s="16" t="s">
        <v>596</v>
      </c>
      <c r="B50" s="16" t="s">
        <v>535</v>
      </c>
      <c r="C50" s="16">
        <v>1</v>
      </c>
      <c r="D50" s="16">
        <v>1045</v>
      </c>
      <c r="E50" s="16">
        <f>'Par Grupo R e C'!$F$16</f>
        <v>1006</v>
      </c>
      <c r="F50" s="16" t="str">
        <f>'Par Grupo R e C'!$C$16</f>
        <v>Controle</v>
      </c>
      <c r="G5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(1045, 'Planejamento e organização', '', '', 1, '2', 1006, 10000, '2014-03-17 00:00:00', 'script', 1);</v>
      </c>
    </row>
    <row r="51" spans="1:7" s="36" customFormat="1">
      <c r="A51" s="16" t="s">
        <v>597</v>
      </c>
      <c r="B51" s="16" t="s">
        <v>535</v>
      </c>
      <c r="C51" s="16">
        <v>2</v>
      </c>
      <c r="D51" s="16">
        <v>1046</v>
      </c>
      <c r="E51" s="16">
        <f>'Par Grupo R e C'!$F$16</f>
        <v>1006</v>
      </c>
      <c r="F51" s="16" t="str">
        <f>'Par Grupo R e C'!$C$16</f>
        <v>Controle</v>
      </c>
      <c r="G51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(1046, 'Aquisição e implementação', '', '', 2, '2', 1006, 10000, '2014-03-17 00:00:00', 'script', 1);</v>
      </c>
    </row>
    <row r="52" spans="1:7" s="36" customFormat="1">
      <c r="A52" s="16" t="s">
        <v>598</v>
      </c>
      <c r="B52" s="16" t="s">
        <v>535</v>
      </c>
      <c r="C52" s="16">
        <v>3</v>
      </c>
      <c r="D52" s="16">
        <v>1047</v>
      </c>
      <c r="E52" s="16">
        <f>'Par Grupo R e C'!$F$16</f>
        <v>1006</v>
      </c>
      <c r="F52" s="16" t="str">
        <f>'Par Grupo R e C'!$C$16</f>
        <v>Controle</v>
      </c>
      <c r="G52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(1047, 'Disponibilização e suporte', '', '', 3, '2', 1006, 10000, '2014-03-17 00:00:00', 'script', 1);</v>
      </c>
    </row>
    <row r="53" spans="1:7" s="36" customFormat="1">
      <c r="A53" s="16" t="s">
        <v>599</v>
      </c>
      <c r="B53" s="16" t="s">
        <v>535</v>
      </c>
      <c r="C53" s="16">
        <v>4</v>
      </c>
      <c r="D53" s="16">
        <v>1048</v>
      </c>
      <c r="E53" s="16">
        <f>'Par Grupo R e C'!$F$16</f>
        <v>1006</v>
      </c>
      <c r="F53" s="16" t="str">
        <f>'Par Grupo R e C'!$C$16</f>
        <v>Controle</v>
      </c>
      <c r="G53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(1048, 'Monitoramento e Avaliação', '', '', 4, '2', 1006, 10000, '2014-03-17 00:00:00', 'script', 1);</v>
      </c>
    </row>
    <row r="54" spans="1:7" s="36" customFormat="1">
      <c r="A54" s="17" t="s">
        <v>580</v>
      </c>
      <c r="B54" s="17" t="s">
        <v>541</v>
      </c>
      <c r="C54" s="17">
        <v>1</v>
      </c>
      <c r="D54" s="17">
        <v>1049</v>
      </c>
      <c r="E54" s="17">
        <f>'Par Grupo R e C'!$F$17</f>
        <v>1007</v>
      </c>
      <c r="F54" s="17" t="str">
        <f>'Par Grupo R e C'!$C$17</f>
        <v>Risco</v>
      </c>
      <c r="G54" s="1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(1049, 'Perfil dos clientes', '', '', 1, '1', 1007, 10000, '2014-03-17 00:00:00', 'script', 1);</v>
      </c>
    </row>
    <row r="55" spans="1:7" s="36" customFormat="1">
      <c r="A55" s="17" t="s">
        <v>732</v>
      </c>
      <c r="B55" s="17" t="s">
        <v>541</v>
      </c>
      <c r="C55" s="17">
        <v>2</v>
      </c>
      <c r="D55" s="17">
        <v>1050</v>
      </c>
      <c r="E55" s="17">
        <f>'Par Grupo R e C'!$F$17</f>
        <v>1007</v>
      </c>
      <c r="F55" s="17" t="str">
        <f>'Par Grupo R e C'!$C$17</f>
        <v>Risco</v>
      </c>
      <c r="G55" s="1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(1050, 'Perfil das operações, produtos e serviços', '', '', 2, '1', 1007, 10000, '2014-03-17 00:00:00', 'script', 1);</v>
      </c>
    </row>
    <row r="56" spans="1:7" s="36" customFormat="1">
      <c r="A56" s="17" t="s">
        <v>581</v>
      </c>
      <c r="B56" s="17" t="s">
        <v>541</v>
      </c>
      <c r="C56" s="17">
        <v>3</v>
      </c>
      <c r="D56" s="17">
        <v>1051</v>
      </c>
      <c r="E56" s="17">
        <f>'Par Grupo R e C'!$F$17</f>
        <v>1007</v>
      </c>
      <c r="F56" s="17" t="str">
        <f>'Par Grupo R e C'!$C$17</f>
        <v>Risco</v>
      </c>
      <c r="G56" s="1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(1051, 'Perfil da instituição', '', '', 3, '1', 1007, 10000, '2014-03-17 00:00:00', 'script', 1);</v>
      </c>
    </row>
    <row r="57" spans="1:7" s="36" customFormat="1">
      <c r="A57" s="16" t="s">
        <v>600</v>
      </c>
      <c r="B57" s="16" t="s">
        <v>817</v>
      </c>
      <c r="C57" s="16">
        <v>1</v>
      </c>
      <c r="D57" s="16">
        <v>1052</v>
      </c>
      <c r="E57" s="16">
        <f>'Par Grupo R e C'!$F$18</f>
        <v>1007</v>
      </c>
      <c r="F57" s="16" t="str">
        <f>'Par Grupo R e C'!$C$18</f>
        <v>Controle</v>
      </c>
      <c r="G57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(1052, 'Políticas institucionais', '', '', 1, '2', 1007, 10000, '2014-03-17 00:00:00', 'script', 1);</v>
      </c>
    </row>
    <row r="58" spans="1:7" s="36" customFormat="1">
      <c r="A58" s="16" t="s">
        <v>601</v>
      </c>
      <c r="B58" s="16" t="s">
        <v>817</v>
      </c>
      <c r="C58" s="16">
        <v>2</v>
      </c>
      <c r="D58" s="16">
        <v>1053</v>
      </c>
      <c r="E58" s="16">
        <f>'Par Grupo R e C'!$F$18</f>
        <v>1007</v>
      </c>
      <c r="F58" s="16" t="str">
        <f>'Par Grupo R e C'!$C$18</f>
        <v>Controle</v>
      </c>
      <c r="G58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(1053, 'Estrutura organizacional', '', '', 2, '2', 1007, 10000, '2014-03-17 00:00:00', 'script', 1);</v>
      </c>
    </row>
    <row r="59" spans="1:7" s="36" customFormat="1">
      <c r="A59" s="16" t="s">
        <v>602</v>
      </c>
      <c r="B59" s="16" t="s">
        <v>817</v>
      </c>
      <c r="C59" s="16">
        <v>3</v>
      </c>
      <c r="D59" s="16">
        <v>1054</v>
      </c>
      <c r="E59" s="16">
        <f>'Par Grupo R e C'!$F$18</f>
        <v>1007</v>
      </c>
      <c r="F59" s="16" t="str">
        <f>'Par Grupo R e C'!$C$18</f>
        <v>Controle</v>
      </c>
      <c r="G5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(1054, 'Procedimentos e ferramentas', '', '', 3, '2', 1007, 10000, '2014-03-17 00:00:00', 'script', 1);</v>
      </c>
    </row>
    <row r="60" spans="1:7" s="36" customFormat="1">
      <c r="A60" s="16" t="s">
        <v>992</v>
      </c>
      <c r="B60" s="16" t="s">
        <v>817</v>
      </c>
      <c r="C60" s="16">
        <v>4</v>
      </c>
      <c r="D60" s="16">
        <v>1055</v>
      </c>
      <c r="E60" s="16">
        <f>'Par Grupo R e C'!$F$18</f>
        <v>1007</v>
      </c>
      <c r="F60" s="16" t="str">
        <f>'Par Grupo R e C'!$C$18</f>
        <v>Controle</v>
      </c>
      <c r="G6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(1055, 'Conheça seu cliente', '', '', 4, '2', 1007, 10000, '2014-03-17 00:00:00', 'script', 1);</v>
      </c>
    </row>
    <row r="61" spans="1:7" s="36" customFormat="1">
      <c r="A61" s="16" t="s">
        <v>603</v>
      </c>
      <c r="B61" s="16" t="s">
        <v>817</v>
      </c>
      <c r="C61" s="16">
        <v>5</v>
      </c>
      <c r="D61" s="16">
        <v>1056</v>
      </c>
      <c r="E61" s="16">
        <f>'Par Grupo R e C'!$F$18</f>
        <v>1007</v>
      </c>
      <c r="F61" s="16" t="str">
        <f>'Par Grupo R e C'!$C$18</f>
        <v>Controle</v>
      </c>
      <c r="G61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(1056, 'Treinamento', '', '', 5, '2', 1007, 10000, '2014-03-17 00:00:00', 'script', 1);</v>
      </c>
    </row>
    <row r="62" spans="1:7" s="36" customFormat="1">
      <c r="A62" s="16" t="s">
        <v>604</v>
      </c>
      <c r="B62" s="16" t="s">
        <v>817</v>
      </c>
      <c r="C62" s="16">
        <v>6</v>
      </c>
      <c r="D62" s="16">
        <v>1057</v>
      </c>
      <c r="E62" s="16">
        <f>'Par Grupo R e C'!$F$18</f>
        <v>1007</v>
      </c>
      <c r="F62" s="16" t="str">
        <f>'Par Grupo R e C'!$C$18</f>
        <v>Controle</v>
      </c>
      <c r="G62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(1057, 'Auditoria', '', '', 6, '2', 1007, 10000, '2014-03-17 00:00:00', 'script', 1);</v>
      </c>
    </row>
    <row r="63" spans="1:7" s="36" customFormat="1">
      <c r="A63" s="17" t="s">
        <v>557</v>
      </c>
      <c r="B63" s="17" t="s">
        <v>548</v>
      </c>
      <c r="C63" s="17">
        <v>1</v>
      </c>
      <c r="D63" s="37">
        <v>1058</v>
      </c>
      <c r="E63" s="37">
        <f>'Par Grupo R e C'!$F$19</f>
        <v>1008</v>
      </c>
      <c r="F63" s="37" t="str">
        <f>'Par Grupo R e C'!$C$19</f>
        <v>Risco</v>
      </c>
      <c r="G63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(1058, 'Risco de erros e de fraudes internas', '', '', 1, '1', 1008, 10000, '2014-03-17 00:00:00', 'script', 1);</v>
      </c>
    </row>
    <row r="64" spans="1:7" s="36" customFormat="1">
      <c r="A64" s="17" t="s">
        <v>558</v>
      </c>
      <c r="B64" s="17" t="s">
        <v>548</v>
      </c>
      <c r="C64" s="17">
        <v>2</v>
      </c>
      <c r="D64" s="37">
        <v>1059</v>
      </c>
      <c r="E64" s="37">
        <f>'Par Grupo R e C'!$F$19</f>
        <v>1008</v>
      </c>
      <c r="F64" s="37" t="str">
        <f>'Par Grupo R e C'!$C$19</f>
        <v>Risco</v>
      </c>
      <c r="G64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(1059, 'Risco de fraudes externas e de danos a ativos físicos', '', '', 2, '1', 1008, 10000, '2014-03-17 00:00:00', 'script', 1);</v>
      </c>
    </row>
    <row r="65" spans="1:7" s="36" customFormat="1">
      <c r="A65" s="17" t="s">
        <v>559</v>
      </c>
      <c r="B65" s="17" t="s">
        <v>548</v>
      </c>
      <c r="C65" s="17">
        <v>3</v>
      </c>
      <c r="D65" s="37">
        <v>1060</v>
      </c>
      <c r="E65" s="37">
        <f>'Par Grupo R e C'!$F$19</f>
        <v>1008</v>
      </c>
      <c r="F65" s="37" t="str">
        <f>'Par Grupo R e C'!$C$19</f>
        <v>Risco</v>
      </c>
      <c r="G65" s="37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(1060, 'Risco de falhas em processos', '', '', 3, '1', 1008, 10000, '2014-03-17 00:00:00', 'script', 1);</v>
      </c>
    </row>
    <row r="66" spans="1:7" s="36" customFormat="1">
      <c r="A66" s="17" t="s">
        <v>1108</v>
      </c>
      <c r="B66" s="17" t="s">
        <v>548</v>
      </c>
      <c r="C66" s="17">
        <v>4</v>
      </c>
      <c r="D66" s="14">
        <v>1061</v>
      </c>
      <c r="E66" s="64">
        <f>'Par Grupo R e C'!$F$19</f>
        <v>1008</v>
      </c>
      <c r="F66" s="37" t="str">
        <f>'Par Grupo R e C'!$C$19</f>
        <v>Risco</v>
      </c>
      <c r="G66" s="6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(1061, 'Riscos Legais', '', '', 4, '1', 1008, 10000, '2014-03-17 00:00:00', 'script', 1);</v>
      </c>
    </row>
    <row r="67" spans="1:7" s="36" customFormat="1">
      <c r="A67" s="16" t="s">
        <v>560</v>
      </c>
      <c r="B67" s="16" t="s">
        <v>536</v>
      </c>
      <c r="C67" s="16">
        <v>1</v>
      </c>
      <c r="D67" s="16">
        <v>1062</v>
      </c>
      <c r="E67" s="16">
        <f>'Par Grupo R e C'!$F$20</f>
        <v>1008</v>
      </c>
      <c r="F67" s="16" t="str">
        <f>'Par Grupo R e C'!$C$20</f>
        <v>Controle</v>
      </c>
      <c r="G67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(1062, 'Ambiente e estrutura de controle', '', '', 1, '2', 1008, 10000, '2014-03-17 00:00:00', 'script', 1);</v>
      </c>
    </row>
    <row r="68" spans="1:7" s="36" customFormat="1">
      <c r="A68" s="16" t="s">
        <v>561</v>
      </c>
      <c r="B68" s="16" t="s">
        <v>536</v>
      </c>
      <c r="C68" s="16">
        <v>2</v>
      </c>
      <c r="D68" s="16">
        <v>1063</v>
      </c>
      <c r="E68" s="16">
        <f>'Par Grupo R e C'!$F$20</f>
        <v>1008</v>
      </c>
      <c r="F68" s="16" t="str">
        <f>'Par Grupo R e C'!$C$20</f>
        <v>Controle</v>
      </c>
      <c r="G68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(1063, 'Identificação e avaliação', '', '', 2, '2', 1008, 10000, '2014-03-17 00:00:00', 'script', 1);</v>
      </c>
    </row>
    <row r="69" spans="1:7" s="36" customFormat="1">
      <c r="A69" s="16" t="s">
        <v>562</v>
      </c>
      <c r="B69" s="16" t="s">
        <v>536</v>
      </c>
      <c r="C69" s="16">
        <v>3</v>
      </c>
      <c r="D69" s="16">
        <v>1064</v>
      </c>
      <c r="E69" s="16">
        <f>'Par Grupo R e C'!$F$20</f>
        <v>1008</v>
      </c>
      <c r="F69" s="16" t="str">
        <f>'Par Grupo R e C'!$C$20</f>
        <v>Controle</v>
      </c>
      <c r="G69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(1064, 'Atividades de controle', '', '', 3, '2', 1008, 10000, '2014-03-17 00:00:00', 'script', 1);</v>
      </c>
    </row>
    <row r="70" spans="1:7" s="36" customFormat="1">
      <c r="A70" s="16" t="s">
        <v>563</v>
      </c>
      <c r="B70" s="16" t="s">
        <v>536</v>
      </c>
      <c r="C70" s="16">
        <v>4</v>
      </c>
      <c r="D70" s="16">
        <v>1065</v>
      </c>
      <c r="E70" s="16">
        <f>'Par Grupo R e C'!$F$20</f>
        <v>1008</v>
      </c>
      <c r="F70" s="16" t="str">
        <f>'Par Grupo R e C'!$C$20</f>
        <v>Controle</v>
      </c>
      <c r="G70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(1065, 'Informação e Comunicação', '', '', 4, '2', 1008, 10000, '2014-03-17 00:00:00', 'script', 1);</v>
      </c>
    </row>
    <row r="71" spans="1:7" s="36" customFormat="1">
      <c r="A71" s="16" t="s">
        <v>604</v>
      </c>
      <c r="B71" s="16" t="s">
        <v>536</v>
      </c>
      <c r="C71" s="16">
        <v>5</v>
      </c>
      <c r="D71" s="16">
        <v>1066</v>
      </c>
      <c r="E71" s="16">
        <f>'Par Grupo R e C'!$F$20</f>
        <v>1008</v>
      </c>
      <c r="F71" s="16" t="str">
        <f>'Par Grupo R e C'!$C$20</f>
        <v>Controle</v>
      </c>
      <c r="G71" s="1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(1066, 'Auditoria', '', '', 5, '2', 1008, 10000, '2014-03-17 00:00:00', 'script', 1);</v>
      </c>
    </row>
    <row r="72" spans="1:7" s="36" customFormat="1">
      <c r="A72" s="106" t="s">
        <v>1318</v>
      </c>
      <c r="B72" s="106" t="s">
        <v>536</v>
      </c>
      <c r="C72" s="106">
        <v>1</v>
      </c>
      <c r="D72" s="106">
        <v>1069</v>
      </c>
      <c r="E72" s="106">
        <f>'Par Grupo R e C'!$F$21</f>
        <v>1009</v>
      </c>
      <c r="F72" s="106" t="str">
        <f>'Par Grupo R e C'!$C$21</f>
        <v>Controle</v>
      </c>
      <c r="G72" s="106" t="str">
        <f>CONCATENATE($G$1,Tabela6[[#This Row],[ID]],", '",Tabela6[[#This Row],[Nome do Elemento]],"', '', '', ", Tabela6[[#This Row],[No. Ordem Elemento no ARC]],", '",IF(Tabela6[[#This Row],[Tipo do grupo]]="Risco",1,2),"', ",Tabela6[[#This Row],[ID Grupo R e C]], ", 10000, '2014-03-17 00:00:00', 'script', 1);")</f>
        <v>INSERT INTO "SUP"."PEL_PAR_ELEMENTO_RIS_CON" (PEL_ID, PEL_NM, PEL_DS, PEL_DS_END_MANUAL, PEL_NU_ORDEM, PEL_CD_TIPO, PRC_ID, MET_ID, PEL_DH_ATUALZ, PEL_CD_OPER_ATUALZ, PEL_NU_VERSAO) VALUES (1069, 'Ambiente e estrutura de controle (obsoleto)', '', '', 1, '2', 1009, 10000, '2014-03-17 00:00:00', 'script', 1);</v>
      </c>
    </row>
    <row r="73" spans="1:7">
      <c r="A73" s="94" t="s">
        <v>1307</v>
      </c>
      <c r="B73" s="94"/>
      <c r="C73" s="95"/>
      <c r="D73" s="95"/>
      <c r="E73" s="95"/>
      <c r="F73" s="95"/>
      <c r="G73" s="95">
        <f>SUBTOTAL(103,Tabela6[SQL])</f>
        <v>70</v>
      </c>
    </row>
    <row r="77" spans="1:7">
      <c r="F77" t="s">
        <v>1310</v>
      </c>
      <c r="G77">
        <f>MAX(D:D)</f>
        <v>1069</v>
      </c>
    </row>
  </sheetData>
  <pageMargins left="0.511811024" right="0.511811024" top="0.78740157499999996" bottom="0.78740157499999996" header="0.31496062000000002" footer="0.31496062000000002"/>
  <pageSetup paperSize="9"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workbookViewId="0">
      <pane ySplit="1" topLeftCell="A118" activePane="bottomLeft" state="frozen"/>
      <selection pane="bottomLeft" activeCell="F132" sqref="F132"/>
    </sheetView>
  </sheetViews>
  <sheetFormatPr defaultRowHeight="12.75"/>
  <cols>
    <col min="1" max="1" width="27.85546875" style="15" bestFit="1" customWidth="1"/>
    <col min="2" max="2" width="28" style="15" bestFit="1" customWidth="1"/>
    <col min="3" max="3" width="28" style="15" customWidth="1"/>
    <col min="4" max="4" width="14.42578125" style="19" customWidth="1"/>
    <col min="5" max="21" width="9.140625" style="19"/>
    <col min="22" max="16384" width="9.140625" style="11"/>
  </cols>
  <sheetData>
    <row r="1" spans="1:21" ht="25.5">
      <c r="A1" s="42" t="s">
        <v>1095</v>
      </c>
      <c r="B1" s="42" t="s">
        <v>660</v>
      </c>
      <c r="C1" s="42" t="s">
        <v>989</v>
      </c>
      <c r="D1" s="43" t="s">
        <v>994</v>
      </c>
      <c r="E1" s="43" t="s">
        <v>1109</v>
      </c>
      <c r="F1" s="43" t="s">
        <v>1113</v>
      </c>
      <c r="G1" s="43" t="s">
        <v>1110</v>
      </c>
    </row>
    <row r="2" spans="1:21" ht="15.75">
      <c r="A2" s="97" t="s">
        <v>1094</v>
      </c>
      <c r="B2" s="97"/>
      <c r="C2" s="97"/>
      <c r="D2" s="41"/>
      <c r="G2" s="68" t="s">
        <v>1125</v>
      </c>
    </row>
    <row r="3" spans="1:21" s="12" customFormat="1">
      <c r="A3" s="39" t="s">
        <v>661</v>
      </c>
      <c r="B3" s="39" t="s">
        <v>564</v>
      </c>
      <c r="C3" s="40" t="s">
        <v>539</v>
      </c>
      <c r="D3" s="45">
        <v>1</v>
      </c>
      <c r="E3" s="19">
        <v>1000</v>
      </c>
      <c r="F3" s="19">
        <f>'Par Elemento'!$D$3</f>
        <v>1000</v>
      </c>
      <c r="G3" s="19" t="str">
        <f>CONCATENATE($G$2,E3,", '", A3,"', '', ",F3,", ",D3,", 10000, '2014-03-17 00:00:00', 'script', 1);")</f>
        <v>INSERT INTO "SUP"."PIE_PAR_ITEM_ELEMENTO" (PIE_ID, PIE_NM, PIE_DS_END_MANUAL, PEL_ID, PIE_NU_ORDEM, MET_ID, PIE_DH_ATUALZ, PIE_CD_OPER_ATUALZ, PIE_NU_VERSAO) VALUES (1000, 'Apetite para o risco', '', 1000, 1, 10000, '2014-03-17 00:00:00', 'script', 1);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12" customFormat="1">
      <c r="A4" s="18" t="s">
        <v>662</v>
      </c>
      <c r="B4" s="18" t="s">
        <v>564</v>
      </c>
      <c r="C4" s="16" t="s">
        <v>539</v>
      </c>
      <c r="D4" s="45">
        <v>2</v>
      </c>
      <c r="E4" s="19">
        <v>1001</v>
      </c>
      <c r="F4" s="19">
        <f>'Par Elemento'!$D$3</f>
        <v>1000</v>
      </c>
      <c r="G4" s="19" t="str">
        <f t="shared" ref="G4:G67" si="0">CONCATENATE($G$2,E4,", '", A4,"', '', ",F4,", ",D4,", 10000, '2014-03-17 00:00:00', 'script', 1);")</f>
        <v>INSERT INTO "SUP"."PIE_PAR_ITEM_ELEMENTO" (PIE_ID, PIE_NM, PIE_DS_END_MANUAL, PEL_ID, PIE_NU_ORDEM, MET_ID, PIE_DH_ATUALZ, PIE_CD_OPER_ATUALZ, PIE_NU_VERSAO) VALUES (1001, 'Qualidade da carteira de crédito', '', 1000, 2, 10000, '2014-03-17 00:00:00', 'script', 1);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s="12" customFormat="1">
      <c r="A5" s="18" t="s">
        <v>663</v>
      </c>
      <c r="B5" s="18" t="s">
        <v>564</v>
      </c>
      <c r="C5" s="16" t="s">
        <v>539</v>
      </c>
      <c r="D5" s="45">
        <v>3</v>
      </c>
      <c r="E5" s="19">
        <v>1002</v>
      </c>
      <c r="F5" s="19">
        <f>'Par Elemento'!$D$3</f>
        <v>1000</v>
      </c>
      <c r="G5" s="19" t="str">
        <f t="shared" si="0"/>
        <v>INSERT INTO "SUP"."PIE_PAR_ITEM_ELEMENTO" (PIE_ID, PIE_NM, PIE_DS_END_MANUAL, PEL_ID, PIE_NU_ORDEM, MET_ID, PIE_DH_ATUALZ, PIE_CD_OPER_ATUALZ, PIE_NU_VERSAO) VALUES (1002, 'Fatores externos', '', 1000, 3, 10000, '2014-03-17 00:00:00', 'script', 1);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s="12" customFormat="1">
      <c r="A6" s="18" t="s">
        <v>664</v>
      </c>
      <c r="B6" s="18" t="s">
        <v>565</v>
      </c>
      <c r="C6" s="16" t="s">
        <v>539</v>
      </c>
      <c r="D6" s="45">
        <v>1</v>
      </c>
      <c r="E6" s="19">
        <v>1003</v>
      </c>
      <c r="F6" s="19">
        <f>'Par Elemento'!$D$4</f>
        <v>1001</v>
      </c>
      <c r="G6" s="19" t="str">
        <f t="shared" si="0"/>
        <v>INSERT INTO "SUP"."PIE_PAR_ITEM_ELEMENTO" (PIE_ID, PIE_NM, PIE_DS_END_MANUAL, PEL_ID, PIE_NU_ORDEM, MET_ID, PIE_DH_ATUALZ, PIE_CD_OPER_ATUALZ, PIE_NU_VERSAO) VALUES (1003, 'Tolerância ao risco', '', 1001, 1, 10000, '2014-03-17 00:00:00', 'script', 1);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s="12" customFormat="1">
      <c r="A7" s="18" t="s">
        <v>665</v>
      </c>
      <c r="B7" s="18" t="s">
        <v>565</v>
      </c>
      <c r="C7" s="16" t="s">
        <v>539</v>
      </c>
      <c r="D7" s="45">
        <v>2</v>
      </c>
      <c r="E7" s="19">
        <v>1004</v>
      </c>
      <c r="F7" s="19">
        <f>'Par Elemento'!$D$4</f>
        <v>1001</v>
      </c>
      <c r="G7" s="19" t="str">
        <f t="shared" si="0"/>
        <v>INSERT INTO "SUP"."PIE_PAR_ITEM_ELEMENTO" (PIE_ID, PIE_NM, PIE_DS_END_MANUAL, PEL_ID, PIE_NU_ORDEM, MET_ID, PIE_DH_ATUALZ, PIE_CD_OPER_ATUALZ, PIE_NU_VERSAO) VALUES (1004, 'Concentração da carteira', '', 1001, 2, 10000, '2014-03-17 00:00:00', 'script', 1);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s="12" customFormat="1" ht="25.5">
      <c r="A8" s="18" t="s">
        <v>666</v>
      </c>
      <c r="B8" s="18" t="s">
        <v>566</v>
      </c>
      <c r="C8" s="16" t="s">
        <v>539</v>
      </c>
      <c r="D8" s="45">
        <v>1</v>
      </c>
      <c r="E8" s="19">
        <v>1005</v>
      </c>
      <c r="F8" s="19">
        <f>'Par Elemento'!$D$5</f>
        <v>1002</v>
      </c>
      <c r="G8" s="19" t="str">
        <f t="shared" si="0"/>
        <v>INSERT INTO "SUP"."PIE_PAR_ITEM_ELEMENTO" (PIE_ID, PIE_NM, PIE_DS_END_MANUAL, PEL_ID, PIE_NU_ORDEM, MET_ID, PIE_DH_ATUALZ, PIE_CD_OPER_ATUALZ, PIE_NU_VERSAO) VALUES (1005, 'Critérios para mitigadores de risco', '', 1002, 1, 10000, '2014-03-17 00:00:00', 'script', 1);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s="12" customFormat="1" ht="38.25">
      <c r="A9" s="18" t="s">
        <v>667</v>
      </c>
      <c r="B9" s="18" t="s">
        <v>566</v>
      </c>
      <c r="C9" s="16" t="s">
        <v>539</v>
      </c>
      <c r="D9" s="45">
        <v>2</v>
      </c>
      <c r="E9" s="19">
        <v>1006</v>
      </c>
      <c r="F9" s="19">
        <f>'Par Elemento'!$D$5</f>
        <v>1002</v>
      </c>
      <c r="G9" s="19" t="str">
        <f t="shared" si="0"/>
        <v>INSERT INTO "SUP"."PIE_PAR_ITEM_ELEMENTO" (PIE_ID, PIE_NM, PIE_DS_END_MANUAL, PEL_ID, PIE_NU_ORDEM, MET_ID, PIE_DH_ATUALZ, PIE_CD_OPER_ATUALZ, PIE_NU_VERSAO) VALUES (1006, 'Proporção de créditos com mitigadores de risco versus sem mitigadores de risco', '', 1002, 2, 10000, '2014-03-17 00:00:00', 'script', 1);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s="12" customFormat="1" ht="25.5">
      <c r="A10" s="18" t="s">
        <v>668</v>
      </c>
      <c r="B10" s="18" t="s">
        <v>566</v>
      </c>
      <c r="C10" s="16" t="s">
        <v>539</v>
      </c>
      <c r="D10" s="45">
        <v>3</v>
      </c>
      <c r="E10" s="19">
        <v>1007</v>
      </c>
      <c r="F10" s="19">
        <f>'Par Elemento'!$D$5</f>
        <v>1002</v>
      </c>
      <c r="G10" s="19" t="str">
        <f t="shared" si="0"/>
        <v>INSERT INTO "SUP"."PIE_PAR_ITEM_ELEMENTO" (PIE_ID, PIE_NM, PIE_DS_END_MANUAL, PEL_ID, PIE_NU_ORDEM, MET_ID, PIE_DH_ATUALZ, PIE_CD_OPER_ATUALZ, PIE_NU_VERSAO) VALUES (1007, 'Dados históricos e recuperação dado o inadimplemento', '', 1002, 3, 10000, '2014-03-17 00:00:00', 'script', 1);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12" customFormat="1">
      <c r="A11" s="18" t="s">
        <v>669</v>
      </c>
      <c r="B11" s="18" t="s">
        <v>567</v>
      </c>
      <c r="C11" s="16" t="s">
        <v>539</v>
      </c>
      <c r="D11" s="45">
        <v>1</v>
      </c>
      <c r="E11" s="19">
        <v>1008</v>
      </c>
      <c r="F11" s="19">
        <f>'Par Elemento'!$D$6</f>
        <v>1003</v>
      </c>
      <c r="G11" s="19" t="str">
        <f t="shared" si="0"/>
        <v>INSERT INTO "SUP"."PIE_PAR_ITEM_ELEMENTO" (PIE_ID, PIE_NM, PIE_DS_END_MANUAL, PEL_ID, PIE_NU_ORDEM, MET_ID, PIE_DH_ATUALZ, PIE_CD_OPER_ATUALZ, PIE_NU_VERSAO) VALUES (1008, 'Risco de liquidação', '', 1003, 1, 10000, '2014-03-17 00:00:00', 'script', 1);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s="12" customFormat="1" ht="25.5">
      <c r="A12" s="18" t="s">
        <v>670</v>
      </c>
      <c r="B12" s="18" t="s">
        <v>609</v>
      </c>
      <c r="C12" s="16" t="s">
        <v>539</v>
      </c>
      <c r="D12" s="45">
        <v>1</v>
      </c>
      <c r="E12" s="19">
        <v>1009</v>
      </c>
      <c r="F12" s="19">
        <f>'Par Elemento'!$D$7</f>
        <v>1004</v>
      </c>
      <c r="G12" s="19" t="str">
        <f t="shared" si="0"/>
        <v>INSERT INTO "SUP"."PIE_PAR_ITEM_ELEMENTO" (PIE_ID, PIE_NM, PIE_DS_END_MANUAL, PEL_ID, PIE_NU_ORDEM, MET_ID, PIE_DH_ATUALZ, PIE_CD_OPER_ATUALZ, PIE_NU_VERSAO) VALUES (1009, 'Concessão de Operações sujeitas a RCC', '', 1004, 1, 10000, '2014-03-17 00:00:00', 'script', 1);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25.5">
      <c r="A13" s="13" t="s">
        <v>1104</v>
      </c>
      <c r="B13" s="13" t="s">
        <v>671</v>
      </c>
      <c r="C13" s="14" t="s">
        <v>544</v>
      </c>
      <c r="D13" s="44">
        <v>1</v>
      </c>
      <c r="E13" s="19">
        <v>1010</v>
      </c>
      <c r="F13" s="19">
        <f>'Par Elemento'!$D$13</f>
        <v>1010</v>
      </c>
      <c r="G13" s="19" t="str">
        <f t="shared" si="0"/>
        <v>INSERT INTO "SUP"."PIE_PAR_ITEM_ELEMENTO" (PIE_ID, PIE_NM, PIE_DS_END_MANUAL, PEL_ID, PIE_NU_ORDEM, MET_ID, PIE_DH_ATUALZ, PIE_CD_OPER_ATUALZ, PIE_NU_VERSAO) VALUES (1010, 'Utilização de derivativos e de hedge', '', 1010, 1, 10000, '2014-03-17 00:00:00', 'script', 1);</v>
      </c>
    </row>
    <row r="14" spans="1:21">
      <c r="A14" s="13" t="s">
        <v>672</v>
      </c>
      <c r="B14" s="13" t="s">
        <v>671</v>
      </c>
      <c r="C14" s="14" t="s">
        <v>544</v>
      </c>
      <c r="D14" s="44">
        <v>2</v>
      </c>
      <c r="E14" s="19">
        <v>1011</v>
      </c>
      <c r="F14" s="19">
        <f>'Par Elemento'!$D$13</f>
        <v>1010</v>
      </c>
      <c r="G14" s="19" t="str">
        <f t="shared" si="0"/>
        <v>INSERT INTO "SUP"."PIE_PAR_ITEM_ELEMENTO" (PIE_ID, PIE_NM, PIE_DS_END_MANUAL, PEL_ID, PIE_NU_ORDEM, MET_ID, PIE_DH_ATUALZ, PIE_CD_OPER_ATUALZ, PIE_NU_VERSAO) VALUES (1011, 'Limites', '', 1010, 2, 10000, '2014-03-17 00:00:00', 'script', 1);</v>
      </c>
    </row>
    <row r="15" spans="1:21" ht="25.5">
      <c r="A15" s="13" t="s">
        <v>673</v>
      </c>
      <c r="B15" s="13" t="s">
        <v>568</v>
      </c>
      <c r="C15" s="14" t="s">
        <v>544</v>
      </c>
      <c r="D15" s="44">
        <v>1</v>
      </c>
      <c r="E15" s="19">
        <v>1012</v>
      </c>
      <c r="F15" s="19">
        <f>'Par Elemento'!$D$14</f>
        <v>1011</v>
      </c>
      <c r="G15" s="19" t="str">
        <f t="shared" si="0"/>
        <v>INSERT INTO "SUP"."PIE_PAR_ITEM_ELEMENTO" (PIE_ID, PIE_NM, PIE_DS_END_MANUAL, PEL_ID, PIE_NU_ORDEM, MET_ID, PIE_DH_ATUALZ, PIE_CD_OPER_ATUALZ, PIE_NU_VERSAO) VALUES (1012, 'Risco de mercado na carteira de negociação', '', 1011, 1, 10000, '2014-03-17 00:00:00', 'script', 1);</v>
      </c>
    </row>
    <row r="16" spans="1:21" ht="25.5">
      <c r="A16" s="13" t="s">
        <v>1105</v>
      </c>
      <c r="B16" s="13" t="s">
        <v>568</v>
      </c>
      <c r="C16" s="14" t="s">
        <v>544</v>
      </c>
      <c r="D16" s="44">
        <v>2</v>
      </c>
      <c r="E16" s="19">
        <v>1013</v>
      </c>
      <c r="F16" s="19">
        <f>'Par Elemento'!$D$14</f>
        <v>1011</v>
      </c>
      <c r="G16" s="19" t="str">
        <f t="shared" si="0"/>
        <v>INSERT INTO "SUP"."PIE_PAR_ITEM_ELEMENTO" (PIE_ID, PIE_NM, PIE_DS_END_MANUAL, PEL_ID, PIE_NU_ORDEM, MET_ID, PIE_DH_ATUALZ, PIE_CD_OPER_ATUALZ, PIE_NU_VERSAO) VALUES (1013, 'Risco de taxas de juros no banking book', '', 1011, 2, 10000, '2014-03-17 00:00:00', 'script', 1);</v>
      </c>
    </row>
    <row r="17" spans="1:21">
      <c r="A17" s="13" t="s">
        <v>674</v>
      </c>
      <c r="B17" s="13" t="s">
        <v>568</v>
      </c>
      <c r="C17" s="14" t="s">
        <v>544</v>
      </c>
      <c r="D17" s="44">
        <v>3</v>
      </c>
      <c r="E17" s="19">
        <v>1014</v>
      </c>
      <c r="F17" s="19">
        <f>'Par Elemento'!$D$14</f>
        <v>1011</v>
      </c>
      <c r="G17" s="19" t="str">
        <f t="shared" si="0"/>
        <v>INSERT INTO "SUP"."PIE_PAR_ITEM_ELEMENTO" (PIE_ID, PIE_NM, PIE_DS_END_MANUAL, PEL_ID, PIE_NU_ORDEM, MET_ID, PIE_DH_ATUALZ, PIE_CD_OPER_ATUALZ, PIE_NU_VERSAO) VALUES (1014, 'Liquidez dos fatores de risco', '', 1011, 3, 10000, '2014-03-17 00:00:00', 'script', 1);</v>
      </c>
    </row>
    <row r="18" spans="1:21" s="12" customFormat="1" ht="25.5">
      <c r="A18" s="18" t="s">
        <v>675</v>
      </c>
      <c r="B18" s="18" t="s">
        <v>569</v>
      </c>
      <c r="C18" s="16" t="s">
        <v>543</v>
      </c>
      <c r="D18" s="45">
        <v>1</v>
      </c>
      <c r="E18" s="19">
        <v>1015</v>
      </c>
      <c r="F18" s="19">
        <f>'Par Elemento'!$D$22</f>
        <v>1017</v>
      </c>
      <c r="G18" s="19" t="str">
        <f t="shared" si="0"/>
        <v>INSERT INTO "SUP"."PIE_PAR_ITEM_ELEMENTO" (PIE_ID, PIE_NM, PIE_DS_END_MANUAL, PEL_ID, PIE_NU_ORDEM, MET_ID, PIE_DH_ATUALZ, PIE_CD_OPER_ATUALZ, PIE_NU_VERSAO) VALUES (1015, 'Composição do colchão de liquidez', '', 1017, 1, 10000, '2014-03-17 00:00:00', 'script', 1);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s="12" customFormat="1">
      <c r="A19" s="18" t="s">
        <v>672</v>
      </c>
      <c r="B19" s="18" t="s">
        <v>569</v>
      </c>
      <c r="C19" s="16" t="s">
        <v>543</v>
      </c>
      <c r="D19" s="45">
        <v>2</v>
      </c>
      <c r="E19" s="19">
        <v>1016</v>
      </c>
      <c r="F19" s="19">
        <f>'Par Elemento'!$D$22</f>
        <v>1017</v>
      </c>
      <c r="G19" s="19" t="str">
        <f t="shared" si="0"/>
        <v>INSERT INTO "SUP"."PIE_PAR_ITEM_ELEMENTO" (PIE_ID, PIE_NM, PIE_DS_END_MANUAL, PEL_ID, PIE_NU_ORDEM, MET_ID, PIE_DH_ATUALZ, PIE_CD_OPER_ATUALZ, PIE_NU_VERSAO) VALUES (1016, 'Limites', '', 1017, 2, 10000, '2014-03-17 00:00:00', 'script', 1);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s="12" customFormat="1" ht="25.5">
      <c r="A20" s="18" t="s">
        <v>676</v>
      </c>
      <c r="B20" s="18" t="s">
        <v>570</v>
      </c>
      <c r="C20" s="16" t="s">
        <v>543</v>
      </c>
      <c r="D20" s="45">
        <v>1</v>
      </c>
      <c r="E20" s="19">
        <v>1017</v>
      </c>
      <c r="F20" s="19">
        <f>'Par Elemento'!$D$23</f>
        <v>1018</v>
      </c>
      <c r="G20" s="19" t="str">
        <f t="shared" si="0"/>
        <v>INSERT INTO "SUP"."PIE_PAR_ITEM_ELEMENTO" (PIE_ID, PIE_NM, PIE_DS_END_MANUAL, PEL_ID, PIE_NU_ORDEM, MET_ID, PIE_DH_ATUALZ, PIE_CD_OPER_ATUALZ, PIE_NU_VERSAO) VALUES (1017, 'Descasamentos no fluxo de caixa', '', 1018, 1, 10000, '2014-03-17 00:00:00', 'script', 1);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s="12" customFormat="1" ht="38.25">
      <c r="A21" s="18" t="s">
        <v>678</v>
      </c>
      <c r="B21" s="18" t="s">
        <v>677</v>
      </c>
      <c r="C21" s="16" t="s">
        <v>543</v>
      </c>
      <c r="D21" s="45">
        <v>1</v>
      </c>
      <c r="E21" s="19">
        <v>1018</v>
      </c>
      <c r="F21" s="19">
        <f>'Par Elemento'!$D$24</f>
        <v>1019</v>
      </c>
      <c r="G21" s="19" t="str">
        <f t="shared" si="0"/>
        <v>INSERT INTO "SUP"."PIE_PAR_ITEM_ELEMENTO" (PIE_ID, PIE_NM, PIE_DS_END_MANUAL, PEL_ID, PIE_NU_ORDEM, MET_ID, PIE_DH_ATUALZ, PIE_CD_OPER_ATUALZ, PIE_NU_VERSAO) VALUES (1018, 'Relacionamento com o mercado', '', 1019, 1, 10000, '2014-03-17 00:00:00', 'script', 1);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s="12" customFormat="1" ht="38.25">
      <c r="A22" s="18" t="s">
        <v>679</v>
      </c>
      <c r="B22" s="18" t="s">
        <v>677</v>
      </c>
      <c r="C22" s="16" t="s">
        <v>543</v>
      </c>
      <c r="D22" s="45">
        <v>2</v>
      </c>
      <c r="E22" s="19">
        <v>1019</v>
      </c>
      <c r="F22" s="19">
        <f>'Par Elemento'!$D$24</f>
        <v>1019</v>
      </c>
      <c r="G22" s="19" t="str">
        <f t="shared" si="0"/>
        <v>INSERT INTO "SUP"."PIE_PAR_ITEM_ELEMENTO" (PIE_ID, PIE_NM, PIE_DS_END_MANUAL, PEL_ID, PIE_NU_ORDEM, MET_ID, PIE_DH_ATUALZ, PIE_CD_OPER_ATUALZ, PIE_NU_VERSAO) VALUES (1019, 'Avaliação do crédito da instituição', '', 1019, 2, 10000, '2014-03-17 00:00:00', 'script', 1);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s="12" customFormat="1" ht="38.25">
      <c r="A23" s="18" t="s">
        <v>680</v>
      </c>
      <c r="B23" s="18" t="s">
        <v>677</v>
      </c>
      <c r="C23" s="16" t="s">
        <v>543</v>
      </c>
      <c r="D23" s="45">
        <v>3</v>
      </c>
      <c r="E23" s="19">
        <v>1020</v>
      </c>
      <c r="F23" s="19">
        <f>'Par Elemento'!$D$24</f>
        <v>1019</v>
      </c>
      <c r="G23" s="19" t="str">
        <f t="shared" si="0"/>
        <v>INSERT INTO "SUP"."PIE_PAR_ITEM_ELEMENTO" (PIE_ID, PIE_NM, PIE_DS_END_MANUAL, PEL_ID, PIE_NU_ORDEM, MET_ID, PIE_DH_ATUALZ, PIE_CD_OPER_ATUALZ, PIE_NU_VERSAO) VALUES (1020, 'Diversificação', '', 1019, 3, 10000, '2014-03-17 00:00:00', 'script', 1);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s="12" customFormat="1" ht="38.25">
      <c r="A24" s="18" t="s">
        <v>681</v>
      </c>
      <c r="B24" s="18" t="s">
        <v>677</v>
      </c>
      <c r="C24" s="16" t="s">
        <v>543</v>
      </c>
      <c r="D24" s="45">
        <v>4</v>
      </c>
      <c r="E24" s="19">
        <v>1021</v>
      </c>
      <c r="F24" s="19">
        <f>'Par Elemento'!$D$24</f>
        <v>1019</v>
      </c>
      <c r="G24" s="19" t="str">
        <f t="shared" si="0"/>
        <v>INSERT INTO "SUP"."PIE_PAR_ITEM_ELEMENTO" (PIE_ID, PIE_NM, PIE_DS_END_MANUAL, PEL_ID, PIE_NU_ORDEM, MET_ID, PIE_DH_ATUALZ, PIE_CD_OPER_ATUALZ, PIE_NU_VERSAO) VALUES (1021, 'Captações no exterior', '', 1019, 4, 10000, '2014-03-17 00:00:00', 'script', 1);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25.5">
      <c r="A25" s="13" t="s">
        <v>682</v>
      </c>
      <c r="B25" s="13" t="s">
        <v>572</v>
      </c>
      <c r="C25" s="14" t="s">
        <v>537</v>
      </c>
      <c r="D25" s="44">
        <v>1</v>
      </c>
      <c r="E25" s="19">
        <v>1022</v>
      </c>
      <c r="F25" s="19">
        <f>'Par Elemento'!$D$30</f>
        <v>1025</v>
      </c>
      <c r="G25" s="19" t="str">
        <f t="shared" si="0"/>
        <v>INSERT INTO "SUP"."PIE_PAR_ITEM_ELEMENTO" (PIE_ID, PIE_NM, PIE_DS_END_MANUAL, PEL_ID, PIE_NU_ORDEM, MET_ID, PIE_DH_ATUALZ, PIE_CD_OPER_ATUALZ, PIE_NU_VERSAO) VALUES (1022, 'Capital investido, aportes de capital e eventuais coberturas', '', 1025, 1, 10000, '2014-03-17 00:00:00', 'script', 1);</v>
      </c>
    </row>
    <row r="26" spans="1:21">
      <c r="A26" s="13" t="s">
        <v>683</v>
      </c>
      <c r="B26" s="13" t="s">
        <v>572</v>
      </c>
      <c r="C26" s="14" t="s">
        <v>537</v>
      </c>
      <c r="D26" s="44">
        <v>2</v>
      </c>
      <c r="E26" s="19">
        <v>1023</v>
      </c>
      <c r="F26" s="19">
        <f>'Par Elemento'!$D$30</f>
        <v>1025</v>
      </c>
      <c r="G26" s="19" t="str">
        <f t="shared" si="0"/>
        <v>INSERT INTO "SUP"."PIE_PAR_ITEM_ELEMENTO" (PIE_ID, PIE_NM, PIE_DS_END_MANUAL, PEL_ID, PIE_NU_ORDEM, MET_ID, PIE_DH_ATUALZ, PIE_CD_OPER_ATUALZ, PIE_NU_VERSAO) VALUES (1023, 'Análise econômico-financeira', '', 1025, 2, 10000, '2014-03-17 00:00:00', 'script', 1);</v>
      </c>
    </row>
    <row r="27" spans="1:21">
      <c r="A27" s="13" t="s">
        <v>684</v>
      </c>
      <c r="B27" s="13" t="s">
        <v>572</v>
      </c>
      <c r="C27" s="14" t="s">
        <v>537</v>
      </c>
      <c r="D27" s="44">
        <v>3</v>
      </c>
      <c r="E27" s="19">
        <v>1024</v>
      </c>
      <c r="F27" s="19">
        <f>'Par Elemento'!$D$30</f>
        <v>1025</v>
      </c>
      <c r="G27" s="19" t="str">
        <f t="shared" si="0"/>
        <v>INSERT INTO "SUP"."PIE_PAR_ITEM_ELEMENTO" (PIE_ID, PIE_NM, PIE_DS_END_MANUAL, PEL_ID, PIE_NU_ORDEM, MET_ID, PIE_DH_ATUALZ, PIE_CD_OPER_ATUALZ, PIE_NU_VERSAO) VALUES (1024, 'Retorno do investimento', '', 1025, 3, 10000, '2014-03-17 00:00:00', 'script', 1);</v>
      </c>
    </row>
    <row r="28" spans="1:21" ht="38.25">
      <c r="A28" s="13" t="s">
        <v>686</v>
      </c>
      <c r="B28" s="13" t="s">
        <v>685</v>
      </c>
      <c r="C28" s="14" t="s">
        <v>537</v>
      </c>
      <c r="D28" s="44">
        <v>1</v>
      </c>
      <c r="E28" s="19">
        <v>1025</v>
      </c>
      <c r="F28" s="19">
        <f>'Par Elemento'!$D$31</f>
        <v>1026</v>
      </c>
      <c r="G28" s="19" t="str">
        <f t="shared" si="0"/>
        <v>INSERT INTO "SUP"."PIE_PAR_ITEM_ELEMENTO" (PIE_ID, PIE_NM, PIE_DS_END_MANUAL, PEL_ID, PIE_NU_ORDEM, MET_ID, PIE_DH_ATUALZ, PIE_CD_OPER_ATUALZ, PIE_NU_VERSAO) VALUES (1025, 'Conhecimento do negócio pelos gestores do conglomerado financeiro', '', 1026, 1, 10000, '2014-03-17 00:00:00', 'script', 1);</v>
      </c>
    </row>
    <row r="29" spans="1:21" ht="25.5">
      <c r="A29" s="13" t="s">
        <v>687</v>
      </c>
      <c r="B29" s="13" t="s">
        <v>685</v>
      </c>
      <c r="C29" s="14" t="s">
        <v>537</v>
      </c>
      <c r="D29" s="44">
        <v>2</v>
      </c>
      <c r="E29" s="19">
        <v>1026</v>
      </c>
      <c r="F29" s="19">
        <f>'Par Elemento'!$D$31</f>
        <v>1026</v>
      </c>
      <c r="G29" s="19" t="str">
        <f t="shared" si="0"/>
        <v>INSERT INTO "SUP"."PIE_PAR_ITEM_ELEMENTO" (PIE_ID, PIE_NM, PIE_DS_END_MANUAL, PEL_ID, PIE_NU_ORDEM, MET_ID, PIE_DH_ATUALZ, PIE_CD_OPER_ATUALZ, PIE_NU_VERSAO) VALUES (1026, 'Qualificação dos gestores da atividade não supervisionável', '', 1026, 2, 10000, '2014-03-17 00:00:00', 'script', 1);</v>
      </c>
    </row>
    <row r="30" spans="1:21" ht="76.5">
      <c r="A30" s="13" t="s">
        <v>995</v>
      </c>
      <c r="B30" s="13" t="s">
        <v>573</v>
      </c>
      <c r="C30" s="14" t="s">
        <v>537</v>
      </c>
      <c r="D30" s="44">
        <v>1</v>
      </c>
      <c r="E30" s="19">
        <v>1027</v>
      </c>
      <c r="F30" s="19">
        <f>'Par Elemento'!$D$32</f>
        <v>1027</v>
      </c>
      <c r="G30" s="19" t="str">
        <f t="shared" si="0"/>
        <v>INSERT INTO "SUP"."PIE_PAR_ITEM_ELEMENTO" (PIE_ID, PIE_NM, PIE_DS_END_MANUAL, PEL_ID, PIE_NU_ORDEM, MET_ID, PIE_DH_ATUALZ, PIE_CD_OPER_ATUALZ, PIE_NU_VERSAO) VALUES (1027, 'Atividades do ramo Superint. de Seguros Privados (Susep), Superint. Nac. de Previdência Complementar (Previc) e Agência Nacional da Saúde (ANS)', '', 1027, 1, 10000, '2014-03-17 00:00:00', 'script', 1);</v>
      </c>
    </row>
    <row r="31" spans="1:21" ht="25.5">
      <c r="A31" s="13" t="s">
        <v>688</v>
      </c>
      <c r="B31" s="13" t="s">
        <v>573</v>
      </c>
      <c r="C31" s="14" t="s">
        <v>537</v>
      </c>
      <c r="D31" s="44">
        <v>2</v>
      </c>
      <c r="E31" s="19">
        <v>1028</v>
      </c>
      <c r="F31" s="19">
        <f>'Par Elemento'!$D$32</f>
        <v>1027</v>
      </c>
      <c r="G31" s="19" t="str">
        <f t="shared" si="0"/>
        <v>INSERT INTO "SUP"."PIE_PAR_ITEM_ELEMENTO" (PIE_ID, PIE_NM, PIE_DS_END_MANUAL, PEL_ID, PIE_NU_ORDEM, MET_ID, PIE_DH_ATUALZ, PIE_CD_OPER_ATUALZ, PIE_NU_VERSAO) VALUES (1028, 'Administração de recursos de terceiros', '', 1027, 2, 10000, '2014-03-17 00:00:00', 'script', 1);</v>
      </c>
    </row>
    <row r="32" spans="1:21" s="12" customFormat="1" ht="25.5">
      <c r="A32" s="18" t="s">
        <v>689</v>
      </c>
      <c r="B32" s="18" t="s">
        <v>557</v>
      </c>
      <c r="C32" s="16" t="s">
        <v>548</v>
      </c>
      <c r="D32" s="45">
        <v>1</v>
      </c>
      <c r="E32" s="19">
        <v>1029</v>
      </c>
      <c r="F32" s="19">
        <f>'Par Elemento'!$D$63</f>
        <v>1058</v>
      </c>
      <c r="G32" s="19" t="str">
        <f t="shared" si="0"/>
        <v>INSERT INTO "SUP"."PIE_PAR_ITEM_ELEMENTO" (PIE_ID, PIE_NM, PIE_DS_END_MANUAL, PEL_ID, PIE_NU_ORDEM, MET_ID, PIE_DH_ATUALZ, PIE_CD_OPER_ATUALZ, PIE_NU_VERSAO) VALUES (1029, 'Ambiente e cultura organizacionais', '', 1058, 1, 10000, '2014-03-17 00:00:00', 'script', 1);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s="12" customFormat="1" ht="25.5">
      <c r="A33" s="18" t="s">
        <v>690</v>
      </c>
      <c r="B33" s="18" t="s">
        <v>557</v>
      </c>
      <c r="C33" s="16" t="s">
        <v>548</v>
      </c>
      <c r="D33" s="45">
        <v>2</v>
      </c>
      <c r="E33" s="19">
        <v>1030</v>
      </c>
      <c r="F33" s="19">
        <f>'Par Elemento'!$D$63</f>
        <v>1058</v>
      </c>
      <c r="G33" s="19" t="str">
        <f t="shared" si="0"/>
        <v>INSERT INTO "SUP"."PIE_PAR_ITEM_ELEMENTO" (PIE_ID, PIE_NM, PIE_DS_END_MANUAL, PEL_ID, PIE_NU_ORDEM, MET_ID, PIE_DH_ATUALZ, PIE_CD_OPER_ATUALZ, PIE_NU_VERSAO) VALUES (1030, 'Dimensionamento dos recursos humanos', '', 1058, 2, 10000, '2014-03-17 00:00:00', 'script', 1);</v>
      </c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s="12" customFormat="1" ht="25.5">
      <c r="A34" s="18" t="s">
        <v>691</v>
      </c>
      <c r="B34" s="18" t="s">
        <v>557</v>
      </c>
      <c r="C34" s="16" t="s">
        <v>548</v>
      </c>
      <c r="D34" s="45">
        <v>3</v>
      </c>
      <c r="E34" s="19">
        <v>1031</v>
      </c>
      <c r="F34" s="19">
        <f>'Par Elemento'!$D$63</f>
        <v>1058</v>
      </c>
      <c r="G34" s="19" t="str">
        <f t="shared" si="0"/>
        <v>INSERT INTO "SUP"."PIE_PAR_ITEM_ELEMENTO" (PIE_ID, PIE_NM, PIE_DS_END_MANUAL, PEL_ID, PIE_NU_ORDEM, MET_ID, PIE_DH_ATUALZ, PIE_CD_OPER_ATUALZ, PIE_NU_VERSAO) VALUES (1031, 'Capacitação dos recursos humanos', '', 1058, 3, 10000, '2014-03-17 00:00:00', 'script', 1);</v>
      </c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s="12" customFormat="1" ht="25.5">
      <c r="A35" s="18" t="s">
        <v>692</v>
      </c>
      <c r="B35" s="18" t="s">
        <v>557</v>
      </c>
      <c r="C35" s="16" t="s">
        <v>548</v>
      </c>
      <c r="D35" s="45">
        <v>4</v>
      </c>
      <c r="E35" s="19">
        <v>1032</v>
      </c>
      <c r="F35" s="19">
        <f>'Par Elemento'!$D$63</f>
        <v>1058</v>
      </c>
      <c r="G35" s="19" t="str">
        <f t="shared" si="0"/>
        <v>INSERT INTO "SUP"."PIE_PAR_ITEM_ELEMENTO" (PIE_ID, PIE_NM, PIE_DS_END_MANUAL, PEL_ID, PIE_NU_ORDEM, MET_ID, PIE_DH_ATUALZ, PIE_CD_OPER_ATUALZ, PIE_NU_VERSAO) VALUES (1032, 'Prevenção e correção de erros', '', 1058, 4, 10000, '2014-03-17 00:00:00', 'script', 1);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s="12" customFormat="1" ht="25.5">
      <c r="A36" s="18" t="s">
        <v>693</v>
      </c>
      <c r="B36" s="18" t="s">
        <v>558</v>
      </c>
      <c r="C36" s="16" t="s">
        <v>548</v>
      </c>
      <c r="D36" s="45">
        <v>1</v>
      </c>
      <c r="E36" s="19">
        <v>1033</v>
      </c>
      <c r="F36" s="19">
        <f>'Par Elemento'!$D$64</f>
        <v>1059</v>
      </c>
      <c r="G36" s="19" t="str">
        <f t="shared" si="0"/>
        <v>INSERT INTO "SUP"."PIE_PAR_ITEM_ELEMENTO" (PIE_ID, PIE_NM, PIE_DS_END_MANUAL, PEL_ID, PIE_NU_ORDEM, MET_ID, PIE_DH_ATUALZ, PIE_CD_OPER_ATUALZ, PIE_NU_VERSAO) VALUES (1033, 'Base de clientes', '', 1059, 1, 10000, '2014-03-17 00:00:00', 'script', 1);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s="12" customFormat="1" ht="25.5">
      <c r="A37" s="18" t="s">
        <v>694</v>
      </c>
      <c r="B37" s="18" t="s">
        <v>558</v>
      </c>
      <c r="C37" s="16" t="s">
        <v>548</v>
      </c>
      <c r="D37" s="45">
        <v>2</v>
      </c>
      <c r="E37" s="19">
        <v>1034</v>
      </c>
      <c r="F37" s="19">
        <f>'Par Elemento'!$D$64</f>
        <v>1059</v>
      </c>
      <c r="G37" s="19" t="str">
        <f t="shared" si="0"/>
        <v>INSERT INTO "SUP"."PIE_PAR_ITEM_ELEMENTO" (PIE_ID, PIE_NM, PIE_DS_END_MANUAL, PEL_ID, PIE_NU_ORDEM, MET_ID, PIE_DH_ATUALZ, PIE_CD_OPER_ATUALZ, PIE_NU_VERSAO) VALUES (1034, 'Estrutura de atendimento', '', 1059, 2, 10000, '2014-03-17 00:00:00', 'script', 1);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s="12" customFormat="1" ht="25.5">
      <c r="A38" s="18" t="s">
        <v>695</v>
      </c>
      <c r="B38" s="18" t="s">
        <v>558</v>
      </c>
      <c r="C38" s="16" t="s">
        <v>548</v>
      </c>
      <c r="D38" s="45">
        <v>3</v>
      </c>
      <c r="E38" s="19">
        <v>1035</v>
      </c>
      <c r="F38" s="19">
        <f>'Par Elemento'!$D$64</f>
        <v>1059</v>
      </c>
      <c r="G38" s="19" t="str">
        <f t="shared" si="0"/>
        <v>INSERT INTO "SUP"."PIE_PAR_ITEM_ELEMENTO" (PIE_ID, PIE_NM, PIE_DS_END_MANUAL, PEL_ID, PIE_NU_ORDEM, MET_ID, PIE_DH_ATUALZ, PIE_CD_OPER_ATUALZ, PIE_NU_VERSAO) VALUES (1035, 'Nível de terceirização', '', 1059, 3, 10000, '2014-03-17 00:00:00', 'script', 1);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s="12" customFormat="1">
      <c r="A39" s="18" t="s">
        <v>696</v>
      </c>
      <c r="B39" s="18" t="s">
        <v>559</v>
      </c>
      <c r="C39" s="16" t="s">
        <v>548</v>
      </c>
      <c r="D39" s="45">
        <v>1</v>
      </c>
      <c r="E39" s="19">
        <v>1036</v>
      </c>
      <c r="F39" s="19">
        <f>'Par Elemento'!$D$65</f>
        <v>1060</v>
      </c>
      <c r="G39" s="19" t="str">
        <f t="shared" si="0"/>
        <v>INSERT INTO "SUP"."PIE_PAR_ITEM_ELEMENTO" (PIE_ID, PIE_NM, PIE_DS_END_MANUAL, PEL_ID, PIE_NU_ORDEM, MET_ID, PIE_DH_ATUALZ, PIE_CD_OPER_ATUALZ, PIE_NU_VERSAO) VALUES (1036, 'Complexidade dos produtos', '', 1060, 1, 10000, '2014-03-17 00:00:00', 'script', 1);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s="12" customFormat="1">
      <c r="A40" s="18" t="s">
        <v>697</v>
      </c>
      <c r="B40" s="18" t="s">
        <v>559</v>
      </c>
      <c r="C40" s="16" t="s">
        <v>548</v>
      </c>
      <c r="D40" s="45">
        <v>2</v>
      </c>
      <c r="E40" s="19">
        <v>1037</v>
      </c>
      <c r="F40" s="19">
        <f>'Par Elemento'!$D$65</f>
        <v>1060</v>
      </c>
      <c r="G40" s="19" t="str">
        <f t="shared" si="0"/>
        <v>INSERT INTO "SUP"."PIE_PAR_ITEM_ELEMENTO" (PIE_ID, PIE_NM, PIE_DS_END_MANUAL, PEL_ID, PIE_NU_ORDEM, MET_ID, PIE_DH_ATUALZ, PIE_CD_OPER_ATUALZ, PIE_NU_VERSAO) VALUES (1037, 'Diversidade dos produtos', '', 1060, 2, 10000, '2014-03-17 00:00:00', 'script', 1);</v>
      </c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s="12" customFormat="1" ht="25.5">
      <c r="A41" s="18" t="s">
        <v>698</v>
      </c>
      <c r="B41" s="18" t="s">
        <v>559</v>
      </c>
      <c r="C41" s="16" t="s">
        <v>548</v>
      </c>
      <c r="D41" s="45">
        <v>3</v>
      </c>
      <c r="E41" s="19">
        <v>1038</v>
      </c>
      <c r="F41" s="19">
        <f>'Par Elemento'!$D$65</f>
        <v>1060</v>
      </c>
      <c r="G41" s="19" t="str">
        <f t="shared" si="0"/>
        <v>INSERT INTO "SUP"."PIE_PAR_ITEM_ELEMENTO" (PIE_ID, PIE_NM, PIE_DS_END_MANUAL, PEL_ID, PIE_NU_ORDEM, MET_ID, PIE_DH_ATUALZ, PIE_CD_OPER_ATUALZ, PIE_NU_VERSAO) VALUES (1038, 'Frequência e porte das operações', '', 1060, 3, 10000, '2014-03-17 00:00:00', 'script', 1);</v>
      </c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s="12" customFormat="1">
      <c r="A42" s="18" t="s">
        <v>700</v>
      </c>
      <c r="B42" s="18" t="s">
        <v>699</v>
      </c>
      <c r="C42" s="16" t="s">
        <v>548</v>
      </c>
      <c r="D42" s="45">
        <v>1</v>
      </c>
      <c r="E42" s="19">
        <v>1039</v>
      </c>
      <c r="F42" s="19">
        <f>'Par Elemento'!$D$66</f>
        <v>1061</v>
      </c>
      <c r="G42" s="19" t="str">
        <f t="shared" si="0"/>
        <v>INSERT INTO "SUP"."PIE_PAR_ITEM_ELEMENTO" (PIE_ID, PIE_NM, PIE_DS_END_MANUAL, PEL_ID, PIE_NU_ORDEM, MET_ID, PIE_DH_ATUALZ, PIE_CD_OPER_ATUALZ, PIE_NU_VERSAO) VALUES (1039, 'Riscos Fiscais', '', 1061, 1, 10000, '2014-03-17 00:00:00', 'script', 1);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s="12" customFormat="1">
      <c r="A43" s="18" t="s">
        <v>701</v>
      </c>
      <c r="B43" s="18" t="s">
        <v>699</v>
      </c>
      <c r="C43" s="16" t="s">
        <v>548</v>
      </c>
      <c r="D43" s="45">
        <v>2</v>
      </c>
      <c r="E43" s="19">
        <v>1040</v>
      </c>
      <c r="F43" s="19">
        <f>'Par Elemento'!$D$66</f>
        <v>1061</v>
      </c>
      <c r="G43" s="19" t="str">
        <f t="shared" si="0"/>
        <v>INSERT INTO "SUP"."PIE_PAR_ITEM_ELEMENTO" (PIE_ID, PIE_NM, PIE_DS_END_MANUAL, PEL_ID, PIE_NU_ORDEM, MET_ID, PIE_DH_ATUALZ, PIE_CD_OPER_ATUALZ, PIE_NU_VERSAO) VALUES (1040, 'Riscos trabalhistas', '', 1061, 2, 10000, '2014-03-17 00:00:00', 'script', 1);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s="12" customFormat="1">
      <c r="A44" s="18" t="s">
        <v>702</v>
      </c>
      <c r="B44" s="18" t="s">
        <v>699</v>
      </c>
      <c r="C44" s="16" t="s">
        <v>548</v>
      </c>
      <c r="D44" s="45">
        <v>3</v>
      </c>
      <c r="E44" s="19">
        <v>1041</v>
      </c>
      <c r="F44" s="19">
        <f>'Par Elemento'!$D$66</f>
        <v>1061</v>
      </c>
      <c r="G44" s="19" t="str">
        <f t="shared" si="0"/>
        <v>INSERT INTO "SUP"."PIE_PAR_ITEM_ELEMENTO" (PIE_ID, PIE_NM, PIE_DS_END_MANUAL, PEL_ID, PIE_NU_ORDEM, MET_ID, PIE_DH_ATUALZ, PIE_CD_OPER_ATUALZ, PIE_NU_VERSAO) VALUES (1041, 'Riscos cíveis', '', 1061, 3, 10000, '2014-03-17 00:00:00', 'script', 1);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s="12" customFormat="1">
      <c r="A45" s="18" t="s">
        <v>703</v>
      </c>
      <c r="B45" s="18" t="s">
        <v>699</v>
      </c>
      <c r="C45" s="16" t="s">
        <v>548</v>
      </c>
      <c r="D45" s="45">
        <v>4</v>
      </c>
      <c r="E45" s="19">
        <v>1042</v>
      </c>
      <c r="F45" s="19">
        <f>'Par Elemento'!$D$66</f>
        <v>1061</v>
      </c>
      <c r="G45" s="19" t="str">
        <f t="shared" si="0"/>
        <v>INSERT INTO "SUP"."PIE_PAR_ITEM_ELEMENTO" (PIE_ID, PIE_NM, PIE_DS_END_MANUAL, PEL_ID, PIE_NU_ORDEM, MET_ID, PIE_DH_ATUALZ, PIE_CD_OPER_ATUALZ, PIE_NU_VERSAO) VALUES (1042, 'Outros riscos legais', '', 1061, 4, 10000, '2014-03-17 00:00:00', 'script', 1);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>
      <c r="A46" s="13" t="s">
        <v>704</v>
      </c>
      <c r="B46" s="13" t="s">
        <v>574</v>
      </c>
      <c r="C46" s="14" t="s">
        <v>545</v>
      </c>
      <c r="D46" s="44">
        <v>1</v>
      </c>
      <c r="E46" s="19">
        <v>1043</v>
      </c>
      <c r="F46" s="19">
        <f>'Par Elemento'!$D$35</f>
        <v>1030</v>
      </c>
      <c r="G46" s="19" t="str">
        <f t="shared" si="0"/>
        <v>INSERT INTO "SUP"."PIE_PAR_ITEM_ELEMENTO" (PIE_ID, PIE_NM, PIE_DS_END_MANUAL, PEL_ID, PIE_NU_ORDEM, MET_ID, PIE_DH_ATUALZ, PIE_CD_OPER_ATUALZ, PIE_NU_VERSAO) VALUES (1043, 'Cobertura da mídia', '', 1030, 1, 10000, '2014-03-17 00:00:00', 'script', 1);</v>
      </c>
    </row>
    <row r="47" spans="1:21">
      <c r="A47" s="13" t="s">
        <v>705</v>
      </c>
      <c r="B47" s="13" t="s">
        <v>574</v>
      </c>
      <c r="C47" s="14" t="s">
        <v>545</v>
      </c>
      <c r="D47" s="44">
        <v>2</v>
      </c>
      <c r="E47" s="19">
        <v>1044</v>
      </c>
      <c r="F47" s="19">
        <f>'Par Elemento'!$D$35</f>
        <v>1030</v>
      </c>
      <c r="G47" s="19" t="str">
        <f t="shared" si="0"/>
        <v>INSERT INTO "SUP"."PIE_PAR_ITEM_ELEMENTO" (PIE_ID, PIE_NM, PIE_DS_END_MANUAL, PEL_ID, PIE_NU_ORDEM, MET_ID, PIE_DH_ATUALZ, PIE_CD_OPER_ATUALZ, PIE_NU_VERSAO) VALUES (1044, 'Pesquisas de imagem', '', 1030, 2, 10000, '2014-03-17 00:00:00', 'script', 1);</v>
      </c>
    </row>
    <row r="48" spans="1:21">
      <c r="A48" s="13" t="s">
        <v>706</v>
      </c>
      <c r="B48" s="13" t="s">
        <v>574</v>
      </c>
      <c r="C48" s="14" t="s">
        <v>545</v>
      </c>
      <c r="D48" s="44">
        <v>3</v>
      </c>
      <c r="E48" s="19">
        <v>1045</v>
      </c>
      <c r="F48" s="19">
        <f>'Par Elemento'!$D$35</f>
        <v>1030</v>
      </c>
      <c r="G48" s="19" t="str">
        <f t="shared" si="0"/>
        <v>INSERT INTO "SUP"."PIE_PAR_ITEM_ELEMENTO" (PIE_ID, PIE_NM, PIE_DS_END_MANUAL, PEL_ID, PIE_NU_ORDEM, MET_ID, PIE_DH_ATUALZ, PIE_CD_OPER_ATUALZ, PIE_NU_VERSAO) VALUES (1045, 'Histórico de reclamações', '', 1030, 3, 10000, '2014-03-17 00:00:00', 'script', 1);</v>
      </c>
    </row>
    <row r="49" spans="1:21">
      <c r="A49" s="13" t="s">
        <v>707</v>
      </c>
      <c r="B49" s="13" t="s">
        <v>574</v>
      </c>
      <c r="C49" s="14" t="s">
        <v>545</v>
      </c>
      <c r="D49" s="44">
        <v>4</v>
      </c>
      <c r="E49" s="19">
        <v>1046</v>
      </c>
      <c r="F49" s="19">
        <f>'Par Elemento'!$D$35</f>
        <v>1030</v>
      </c>
      <c r="G49" s="19" t="str">
        <f t="shared" si="0"/>
        <v>INSERT INTO "SUP"."PIE_PAR_ITEM_ELEMENTO" (PIE_ID, PIE_NM, PIE_DS_END_MANUAL, PEL_ID, PIE_NU_ORDEM, MET_ID, PIE_DH_ATUALZ, PIE_CD_OPER_ATUALZ, PIE_NU_VERSAO) VALUES (1046, 'Desempenho financeiro', '', 1030, 4, 10000, '2014-03-17 00:00:00', 'script', 1);</v>
      </c>
    </row>
    <row r="50" spans="1:21" ht="38.25">
      <c r="A50" s="13" t="s">
        <v>708</v>
      </c>
      <c r="B50" s="13" t="s">
        <v>574</v>
      </c>
      <c r="C50" s="14" t="s">
        <v>545</v>
      </c>
      <c r="D50" s="44">
        <v>5</v>
      </c>
      <c r="E50" s="19">
        <v>1047</v>
      </c>
      <c r="F50" s="19">
        <f>'Par Elemento'!$D$35</f>
        <v>1030</v>
      </c>
      <c r="G50" s="19" t="str">
        <f t="shared" si="0"/>
        <v>INSERT INTO "SUP"."PIE_PAR_ITEM_ELEMENTO" (PIE_ID, PIE_NM, PIE_DS_END_MANUAL, PEL_ID, PIE_NU_ORDEM, MET_ID, PIE_DH_ATUALZ, PIE_CD_OPER_ATUALZ, PIE_NU_VERSAO) VALUES (1047, 'Custo de captação, evolução dos depósitos e do número de clientes', '', 1030, 5, 10000, '2014-03-17 00:00:00', 'script', 1);</v>
      </c>
    </row>
    <row r="51" spans="1:21">
      <c r="A51" s="13" t="s">
        <v>709</v>
      </c>
      <c r="B51" s="13" t="s">
        <v>574</v>
      </c>
      <c r="C51" s="14" t="s">
        <v>545</v>
      </c>
      <c r="D51" s="44">
        <v>6</v>
      </c>
      <c r="E51" s="19">
        <v>1048</v>
      </c>
      <c r="F51" s="19">
        <f>'Par Elemento'!$D$35</f>
        <v>1030</v>
      </c>
      <c r="G51" s="19" t="str">
        <f t="shared" si="0"/>
        <v>INSERT INTO "SUP"."PIE_PAR_ITEM_ELEMENTO" (PIE_ID, PIE_NM, PIE_DS_END_MANUAL, PEL_ID, PIE_NU_ORDEM, MET_ID, PIE_DH_ATUALZ, PIE_CD_OPER_ATUALZ, PIE_NU_VERSAO) VALUES (1048, 'Imagem compartilhada', '', 1030, 6, 10000, '2014-03-17 00:00:00', 'script', 1);</v>
      </c>
    </row>
    <row r="52" spans="1:21" ht="25.5">
      <c r="A52" s="13" t="s">
        <v>710</v>
      </c>
      <c r="B52" s="13" t="s">
        <v>575</v>
      </c>
      <c r="C52" s="14" t="s">
        <v>545</v>
      </c>
      <c r="D52" s="44">
        <v>1</v>
      </c>
      <c r="E52" s="19">
        <v>1049</v>
      </c>
      <c r="F52" s="19">
        <f>'Par Elemento'!$D$36</f>
        <v>1031</v>
      </c>
      <c r="G52" s="19" t="str">
        <f t="shared" si="0"/>
        <v>INSERT INTO "SUP"."PIE_PAR_ITEM_ELEMENTO" (PIE_ID, PIE_NM, PIE_DS_END_MANUAL, PEL_ID, PIE_NU_ORDEM, MET_ID, PIE_DH_ATUALZ, PIE_CD_OPER_ATUALZ, PIE_NU_VERSAO) VALUES (1049, 'Cumprimento das exigências legais e regulamentares', '', 1031, 1, 10000, '2014-03-17 00:00:00', 'script', 1);</v>
      </c>
    </row>
    <row r="53" spans="1:21" ht="38.25">
      <c r="A53" s="13" t="s">
        <v>711</v>
      </c>
      <c r="B53" s="13" t="s">
        <v>575</v>
      </c>
      <c r="C53" s="14" t="s">
        <v>545</v>
      </c>
      <c r="D53" s="44">
        <v>2</v>
      </c>
      <c r="E53" s="19">
        <v>1050</v>
      </c>
      <c r="F53" s="19">
        <f>'Par Elemento'!$D$36</f>
        <v>1031</v>
      </c>
      <c r="G53" s="19" t="str">
        <f t="shared" si="0"/>
        <v>INSERT INTO "SUP"."PIE_PAR_ITEM_ELEMENTO" (PIE_ID, PIE_NM, PIE_DS_END_MANUAL, PEL_ID, PIE_NU_ORDEM, MET_ID, PIE_DH_ATUALZ, PIE_CD_OPER_ATUALZ, PIE_NU_VERSAO) VALUES (1050, 'Implementação das recomendações das auditorias e do comitê de auditoria', '', 1031, 2, 10000, '2014-03-17 00:00:00', 'script', 1);</v>
      </c>
    </row>
    <row r="54" spans="1:21" ht="25.5">
      <c r="A54" s="13" t="s">
        <v>712</v>
      </c>
      <c r="B54" s="13" t="s">
        <v>575</v>
      </c>
      <c r="C54" s="14" t="s">
        <v>545</v>
      </c>
      <c r="D54" s="44">
        <v>3</v>
      </c>
      <c r="E54" s="19">
        <v>1051</v>
      </c>
      <c r="F54" s="19">
        <f>'Par Elemento'!$D$36</f>
        <v>1031</v>
      </c>
      <c r="G54" s="19" t="str">
        <f t="shared" si="0"/>
        <v>INSERT INTO "SUP"."PIE_PAR_ITEM_ELEMENTO" (PIE_ID, PIE_NM, PIE_DS_END_MANUAL, PEL_ID, PIE_NU_ORDEM, MET_ID, PIE_DH_ATUALZ, PIE_CD_OPER_ATUALZ, PIE_NU_VERSAO) VALUES (1051, 'Atendimento às demandas dos órgãos reguladores', '', 1031, 3, 10000, '2014-03-17 00:00:00', 'script', 1);</v>
      </c>
    </row>
    <row r="55" spans="1:21" s="12" customFormat="1">
      <c r="A55" s="18" t="s">
        <v>713</v>
      </c>
      <c r="B55" s="18" t="s">
        <v>576</v>
      </c>
      <c r="C55" s="16" t="s">
        <v>540</v>
      </c>
      <c r="D55" s="45">
        <v>1</v>
      </c>
      <c r="E55" s="19">
        <v>1052</v>
      </c>
      <c r="F55" s="19">
        <f>'Par Elemento'!$D$41</f>
        <v>1036</v>
      </c>
      <c r="G55" s="19" t="str">
        <f t="shared" si="0"/>
        <v>INSERT INTO "SUP"."PIE_PAR_ITEM_ELEMENTO" (PIE_ID, PIE_NM, PIE_DS_END_MANUAL, PEL_ID, PIE_NU_ORDEM, MET_ID, PIE_DH_ATUALZ, PIE_CD_OPER_ATUALZ, PIE_NU_VERSAO) VALUES (1052, 'Objetivos estratégicos', '', 1036, 1, 10000, '2014-03-17 00:00:00', 'script', 1);</v>
      </c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s="12" customFormat="1" ht="25.5">
      <c r="A56" s="18" t="s">
        <v>714</v>
      </c>
      <c r="B56" s="18" t="s">
        <v>576</v>
      </c>
      <c r="C56" s="16" t="s">
        <v>540</v>
      </c>
      <c r="D56" s="45">
        <v>2</v>
      </c>
      <c r="E56" s="19">
        <v>1053</v>
      </c>
      <c r="F56" s="19">
        <f>'Par Elemento'!$D$41</f>
        <v>1036</v>
      </c>
      <c r="G56" s="19" t="str">
        <f t="shared" si="0"/>
        <v>INSERT INTO "SUP"."PIE_PAR_ITEM_ELEMENTO" (PIE_ID, PIE_NM, PIE_DS_END_MANUAL, PEL_ID, PIE_NU_ORDEM, MET_ID, PIE_DH_ATUALZ, PIE_CD_OPER_ATUALZ, PIE_NU_VERSAO) VALUES (1053, 'Metas de crescimento e meios de expansão', '', 1036, 2, 10000, '2014-03-17 00:00:00', 'script', 1);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s="12" customFormat="1" ht="25.5">
      <c r="A57" s="18" t="s">
        <v>715</v>
      </c>
      <c r="B57" s="18" t="s">
        <v>576</v>
      </c>
      <c r="C57" s="16" t="s">
        <v>540</v>
      </c>
      <c r="D57" s="45">
        <v>3</v>
      </c>
      <c r="E57" s="19">
        <v>1054</v>
      </c>
      <c r="F57" s="19">
        <f>'Par Elemento'!$D$41</f>
        <v>1036</v>
      </c>
      <c r="G57" s="19" t="str">
        <f t="shared" si="0"/>
        <v>INSERT INTO "SUP"."PIE_PAR_ITEM_ELEMENTO" (PIE_ID, PIE_NM, PIE_DS_END_MANUAL, PEL_ID, PIE_NU_ORDEM, MET_ID, PIE_DH_ATUALZ, PIE_CD_OPER_ATUALZ, PIE_NU_VERSAO) VALUES (1054, 'Clientes, mercados, produtos e serviços visados na estratégia', '', 1036, 3, 10000, '2014-03-17 00:00:00', 'script', 1);</v>
      </c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s="12" customFormat="1">
      <c r="A58" s="18" t="s">
        <v>717</v>
      </c>
      <c r="B58" s="18" t="s">
        <v>716</v>
      </c>
      <c r="C58" s="16" t="s">
        <v>540</v>
      </c>
      <c r="D58" s="45">
        <v>1</v>
      </c>
      <c r="E58" s="19">
        <v>1055</v>
      </c>
      <c r="F58" s="19">
        <f>'Par Elemento'!$D$42</f>
        <v>1037</v>
      </c>
      <c r="G58" s="19" t="str">
        <f t="shared" si="0"/>
        <v>INSERT INTO "SUP"."PIE_PAR_ITEM_ELEMENTO" (PIE_ID, PIE_NM, PIE_DS_END_MANUAL, PEL_ID, PIE_NU_ORDEM, MET_ID, PIE_DH_ATUALZ, PIE_CD_OPER_ATUALZ, PIE_NU_VERSAO) VALUES (1055, 'Folga de capital', '', 1037, 1, 10000, '2014-03-17 00:00:00', 'script', 1);</v>
      </c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s="12" customFormat="1" ht="25.5">
      <c r="A59" s="18" t="s">
        <v>718</v>
      </c>
      <c r="B59" s="18" t="s">
        <v>716</v>
      </c>
      <c r="C59" s="16" t="s">
        <v>540</v>
      </c>
      <c r="D59" s="45">
        <v>2</v>
      </c>
      <c r="E59" s="19">
        <v>1056</v>
      </c>
      <c r="F59" s="19">
        <f>'Par Elemento'!$D$42</f>
        <v>1037</v>
      </c>
      <c r="G59" s="19" t="str">
        <f t="shared" si="0"/>
        <v>INSERT INTO "SUP"."PIE_PAR_ITEM_ELEMENTO" (PIE_ID, PIE_NM, PIE_DS_END_MANUAL, PEL_ID, PIE_NU_ORDEM, MET_ID, PIE_DH_ATUALZ, PIE_CD_OPER_ATUALZ, PIE_NU_VERSAO) VALUES (1056, 'Resultados de testes de estresse', '', 1037, 2, 10000, '2014-03-17 00:00:00', 'script', 1);</v>
      </c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s="12" customFormat="1" ht="25.5">
      <c r="A60" s="18" t="s">
        <v>719</v>
      </c>
      <c r="B60" s="18" t="s">
        <v>716</v>
      </c>
      <c r="C60" s="16" t="s">
        <v>540</v>
      </c>
      <c r="D60" s="45">
        <v>3</v>
      </c>
      <c r="E60" s="19">
        <v>1057</v>
      </c>
      <c r="F60" s="19">
        <f>'Par Elemento'!$D$42</f>
        <v>1037</v>
      </c>
      <c r="G60" s="19" t="str">
        <f t="shared" si="0"/>
        <v>INSERT INTO "SUP"."PIE_PAR_ITEM_ELEMENTO" (PIE_ID, PIE_NM, PIE_DS_END_MANUAL, PEL_ID, PIE_NU_ORDEM, MET_ID, PIE_DH_ATUALZ, PIE_CD_OPER_ATUALZ, PIE_NU_VERSAO) VALUES (1057, 'Relação entre capital nível I e PR', '', 1037, 3, 10000, '2014-03-17 00:00:00', 'script', 1);</v>
      </c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>
      <c r="A61" s="13" t="s">
        <v>721</v>
      </c>
      <c r="B61" s="13" t="s">
        <v>720</v>
      </c>
      <c r="C61" s="14" t="s">
        <v>546</v>
      </c>
      <c r="D61" s="44">
        <v>1</v>
      </c>
      <c r="E61" s="19">
        <v>1058</v>
      </c>
      <c r="F61" s="19">
        <f>'Par Elemento'!$D$47</f>
        <v>1042</v>
      </c>
      <c r="G61" s="19" t="str">
        <f t="shared" si="0"/>
        <v>INSERT INTO "SUP"."PIE_PAR_ITEM_ELEMENTO" (PIE_ID, PIE_NM, PIE_DS_END_MANUAL, PEL_ID, PIE_NU_ORDEM, MET_ID, PIE_DH_ATUALZ, PIE_CD_OPER_ATUALZ, PIE_NU_VERSAO) VALUES (1058, 'Dependência de TI', '', 1042, 1, 10000, '2014-03-17 00:00:00', 'script', 1);</v>
      </c>
    </row>
    <row r="62" spans="1:21" ht="25.5">
      <c r="A62" s="13" t="s">
        <v>722</v>
      </c>
      <c r="B62" s="13" t="s">
        <v>720</v>
      </c>
      <c r="C62" s="14" t="s">
        <v>546</v>
      </c>
      <c r="D62" s="44">
        <v>2</v>
      </c>
      <c r="E62" s="19">
        <v>1059</v>
      </c>
      <c r="F62" s="19">
        <f>'Par Elemento'!$D$47</f>
        <v>1042</v>
      </c>
      <c r="G62" s="19" t="str">
        <f t="shared" si="0"/>
        <v>INSERT INTO "SUP"."PIE_PAR_ITEM_ELEMENTO" (PIE_ID, PIE_NM, PIE_DS_END_MANUAL, PEL_ID, PIE_NU_ORDEM, MET_ID, PIE_DH_ATUALZ, PIE_CD_OPER_ATUALZ, PIE_NU_VERSAO) VALUES (1059, 'Configuração dos recursos de TI', '', 1042, 2, 10000, '2014-03-17 00:00:00', 'script', 1);</v>
      </c>
    </row>
    <row r="63" spans="1:21" ht="25.5">
      <c r="A63" s="13" t="s">
        <v>723</v>
      </c>
      <c r="B63" s="13" t="s">
        <v>720</v>
      </c>
      <c r="C63" s="14" t="s">
        <v>546</v>
      </c>
      <c r="D63" s="44">
        <v>3</v>
      </c>
      <c r="E63" s="19">
        <v>1060</v>
      </c>
      <c r="F63" s="19">
        <f>'Par Elemento'!$D$47</f>
        <v>1042</v>
      </c>
      <c r="G63" s="19" t="str">
        <f t="shared" si="0"/>
        <v>INSERT INTO "SUP"."PIE_PAR_ITEM_ELEMENTO" (PIE_ID, PIE_NM, PIE_DS_END_MANUAL, PEL_ID, PIE_NU_ORDEM, MET_ID, PIE_DH_ATUALZ, PIE_CD_OPER_ATUALZ, PIE_NU_VERSAO) VALUES (1060, 'Terceirização das atividades de TI', '', 1042, 3, 10000, '2014-03-17 00:00:00', 'script', 1);</v>
      </c>
    </row>
    <row r="64" spans="1:21" ht="25.5">
      <c r="A64" s="13" t="s">
        <v>724</v>
      </c>
      <c r="B64" s="13" t="s">
        <v>578</v>
      </c>
      <c r="C64" s="14" t="s">
        <v>546</v>
      </c>
      <c r="D64" s="44">
        <v>1</v>
      </c>
      <c r="E64" s="19">
        <v>1061</v>
      </c>
      <c r="F64" s="19">
        <f>'Par Elemento'!$D$48</f>
        <v>1043</v>
      </c>
      <c r="G64" s="19" t="str">
        <f t="shared" si="0"/>
        <v>INSERT INTO "SUP"."PIE_PAR_ITEM_ELEMENTO" (PIE_ID, PIE_NM, PIE_DS_END_MANUAL, PEL_ID, PIE_NU_ORDEM, MET_ID, PIE_DH_ATUALZ, PIE_CD_OPER_ATUALZ, PIE_NU_VERSAO) VALUES (1061, 'Segregação de funções e de ambientes de TI', '', 1043, 1, 10000, '2014-03-17 00:00:00', 'script', 1);</v>
      </c>
    </row>
    <row r="65" spans="1:21" ht="25.5">
      <c r="A65" s="13" t="s">
        <v>725</v>
      </c>
      <c r="B65" s="13" t="s">
        <v>578</v>
      </c>
      <c r="C65" s="14" t="s">
        <v>546</v>
      </c>
      <c r="D65" s="44">
        <v>2</v>
      </c>
      <c r="E65" s="19">
        <v>1062</v>
      </c>
      <c r="F65" s="19">
        <f>'Par Elemento'!$D$48</f>
        <v>1043</v>
      </c>
      <c r="G65" s="19" t="str">
        <f t="shared" si="0"/>
        <v>INSERT INTO "SUP"."PIE_PAR_ITEM_ELEMENTO" (PIE_ID, PIE_NM, PIE_DS_END_MANUAL, PEL_ID, PIE_NU_ORDEM, MET_ID, PIE_DH_ATUALZ, PIE_CD_OPER_ATUALZ, PIE_NU_VERSAO) VALUES (1062, 'Métodos e procedimentos consolidados', '', 1043, 2, 10000, '2014-03-17 00:00:00', 'script', 1);</v>
      </c>
    </row>
    <row r="66" spans="1:21">
      <c r="A66" s="13" t="s">
        <v>726</v>
      </c>
      <c r="B66" s="13" t="s">
        <v>578</v>
      </c>
      <c r="C66" s="14" t="s">
        <v>546</v>
      </c>
      <c r="D66" s="44">
        <v>3</v>
      </c>
      <c r="E66" s="19">
        <v>1063</v>
      </c>
      <c r="F66" s="19">
        <f>'Par Elemento'!$D$48</f>
        <v>1043</v>
      </c>
      <c r="G66" s="19" t="str">
        <f t="shared" si="0"/>
        <v>INSERT INTO "SUP"."PIE_PAR_ITEM_ELEMENTO" (PIE_ID, PIE_NM, PIE_DS_END_MANUAL, PEL_ID, PIE_NU_ORDEM, MET_ID, PIE_DH_ATUALZ, PIE_CD_OPER_ATUALZ, PIE_NU_VERSAO) VALUES (1063, 'Recursos humanos de TI ', '', 1043, 3, 10000, '2014-03-17 00:00:00', 'script', 1);</v>
      </c>
    </row>
    <row r="67" spans="1:21" ht="25.5">
      <c r="A67" s="13" t="s">
        <v>727</v>
      </c>
      <c r="B67" s="13" t="s">
        <v>579</v>
      </c>
      <c r="C67" s="14" t="s">
        <v>546</v>
      </c>
      <c r="D67" s="44">
        <v>1</v>
      </c>
      <c r="E67" s="19">
        <v>1064</v>
      </c>
      <c r="F67" s="19">
        <f>'Par Elemento'!$D$49</f>
        <v>1044</v>
      </c>
      <c r="G67" s="19" t="str">
        <f t="shared" si="0"/>
        <v>INSERT INTO "SUP"."PIE_PAR_ITEM_ELEMENTO" (PIE_ID, PIE_NM, PIE_DS_END_MANUAL, PEL_ID, PIE_NU_ORDEM, MET_ID, PIE_DH_ATUALZ, PIE_CD_OPER_ATUALZ, PIE_NU_VERSAO) VALUES (1064, 'Canais de interação com clientes', '', 1044, 1, 10000, '2014-03-17 00:00:00', 'script', 1);</v>
      </c>
    </row>
    <row r="68" spans="1:21" ht="25.5">
      <c r="A68" s="13" t="s">
        <v>728</v>
      </c>
      <c r="B68" s="13" t="s">
        <v>579</v>
      </c>
      <c r="C68" s="14" t="s">
        <v>546</v>
      </c>
      <c r="D68" s="44">
        <v>2</v>
      </c>
      <c r="E68" s="19">
        <v>1065</v>
      </c>
      <c r="F68" s="19">
        <f>'Par Elemento'!$D$49</f>
        <v>1044</v>
      </c>
      <c r="G68" s="19" t="str">
        <f t="shared" ref="G68:G132" si="1">CONCATENATE($G$2,E68,", '", A68,"', '', ",F68,", ",D68,", 10000, '2014-03-17 00:00:00', 'script', 1);")</f>
        <v>INSERT INTO "SUP"."PIE_PAR_ITEM_ELEMENTO" (PIE_ID, PIE_NM, PIE_DS_END_MANUAL, PEL_ID, PIE_NU_ORDEM, MET_ID, PIE_DH_ATUALZ, PIE_CD_OPER_ATUALZ, PIE_NU_VERSAO) VALUES (1065, 'Diversificação de produtos e serviços', '', 1044, 2, 10000, '2014-03-17 00:00:00', 'script', 1);</v>
      </c>
    </row>
    <row r="69" spans="1:21" ht="25.5">
      <c r="A69" s="13" t="s">
        <v>695</v>
      </c>
      <c r="B69" s="13" t="s">
        <v>579</v>
      </c>
      <c r="C69" s="14" t="s">
        <v>546</v>
      </c>
      <c r="D69" s="44">
        <v>3</v>
      </c>
      <c r="E69" s="19">
        <v>1066</v>
      </c>
      <c r="F69" s="19">
        <f>'Par Elemento'!$D$49</f>
        <v>1044</v>
      </c>
      <c r="G69" s="19" t="str">
        <f t="shared" si="1"/>
        <v>INSERT INTO "SUP"."PIE_PAR_ITEM_ELEMENTO" (PIE_ID, PIE_NM, PIE_DS_END_MANUAL, PEL_ID, PIE_NU_ORDEM, MET_ID, PIE_DH_ATUALZ, PIE_CD_OPER_ATUALZ, PIE_NU_VERSAO) VALUES (1066, 'Nível de terceirização', '', 1044, 3, 10000, '2014-03-17 00:00:00', 'script', 1);</v>
      </c>
    </row>
    <row r="70" spans="1:21" s="12" customFormat="1" ht="25.5">
      <c r="A70" s="18" t="s">
        <v>729</v>
      </c>
      <c r="B70" s="18" t="s">
        <v>580</v>
      </c>
      <c r="C70" s="16" t="s">
        <v>541</v>
      </c>
      <c r="D70" s="45">
        <v>1</v>
      </c>
      <c r="E70" s="19">
        <v>1067</v>
      </c>
      <c r="F70" s="19">
        <f>'Par Elemento'!$D$54</f>
        <v>1049</v>
      </c>
      <c r="G70" s="19" t="str">
        <f t="shared" si="1"/>
        <v>INSERT INTO "SUP"."PIE_PAR_ITEM_ELEMENTO" (PIE_ID, PIE_NM, PIE_DS_END_MANUAL, PEL_ID, PIE_NU_ORDEM, MET_ID, PIE_DH_ATUALZ, PIE_CD_OPER_ATUALZ, PIE_NU_VERSAO) VALUES (1067, 'Clientes considerados pessoas politicamente expostas (PPEs)', '', 1049, 1, 10000, '2014-03-17 00:00:00', 'script', 1);</v>
      </c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s="12" customFormat="1" ht="38.25">
      <c r="A71" s="18" t="s">
        <v>1294</v>
      </c>
      <c r="B71" s="18" t="s">
        <v>580</v>
      </c>
      <c r="C71" s="16" t="s">
        <v>541</v>
      </c>
      <c r="D71" s="45">
        <v>2</v>
      </c>
      <c r="E71" s="19">
        <v>1068</v>
      </c>
      <c r="F71" s="19">
        <f>'Par Elemento'!$D$54</f>
        <v>1049</v>
      </c>
      <c r="G71" s="19" t="str">
        <f t="shared" si="1"/>
        <v>INSERT INTO "SUP"."PIE_PAR_ITEM_ELEMENTO" (PIE_ID, PIE_NM, PIE_DS_END_MANUAL, PEL_ID, PIE_NU_ORDEM, MET_ID, PIE_DH_ATUALZ, PIE_CD_OPER_ATUALZ, PIE_NU_VERSAO) VALUES (1068, 'Clientes citados em notícias sobre LD ou infrações penais antecedentes', '', 1049, 2, 10000, '2014-03-17 00:00:00', 'script', 1);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s="12" customFormat="1">
      <c r="A72" s="18" t="s">
        <v>730</v>
      </c>
      <c r="B72" s="18" t="s">
        <v>580</v>
      </c>
      <c r="C72" s="16" t="s">
        <v>541</v>
      </c>
      <c r="D72" s="45">
        <v>3</v>
      </c>
      <c r="E72" s="19">
        <v>1069</v>
      </c>
      <c r="F72" s="19">
        <f>'Par Elemento'!$D$54</f>
        <v>1049</v>
      </c>
      <c r="G72" s="19" t="str">
        <f t="shared" si="1"/>
        <v>INSERT INTO "SUP"."PIE_PAR_ITEM_ELEMENTO" (PIE_ID, PIE_NM, PIE_DS_END_MANUAL, PEL_ID, PIE_NU_ORDEM, MET_ID, PIE_DH_ATUALZ, PIE_CD_OPER_ATUALZ, PIE_NU_VERSAO) VALUES (1069, 'Clientes private', '', 1049, 3, 10000, '2014-03-17 00:00:00', 'script', 1);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s="12" customFormat="1" ht="25.5">
      <c r="A73" s="18" t="s">
        <v>731</v>
      </c>
      <c r="B73" s="18" t="s">
        <v>580</v>
      </c>
      <c r="C73" s="16" t="s">
        <v>541</v>
      </c>
      <c r="D73" s="45">
        <v>4</v>
      </c>
      <c r="E73" s="19">
        <v>1070</v>
      </c>
      <c r="F73" s="19">
        <f>'Par Elemento'!$D$54</f>
        <v>1049</v>
      </c>
      <c r="G73" s="19" t="str">
        <f t="shared" si="1"/>
        <v>INSERT INTO "SUP"."PIE_PAR_ITEM_ELEMENTO" (PIE_ID, PIE_NM, PIE_DS_END_MANUAL, PEL_ID, PIE_NU_ORDEM, MET_ID, PIE_DH_ATUALZ, PIE_CD_OPER_ATUALZ, PIE_NU_VERSAO) VALUES (1070, 'Outros clientes cujas atividades são mais propícias à LD', '', 1049, 4, 10000, '2014-03-17 00:00:00', 'script', 1);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s="12" customFormat="1" ht="25.5">
      <c r="A74" s="18" t="s">
        <v>733</v>
      </c>
      <c r="B74" s="18" t="s">
        <v>732</v>
      </c>
      <c r="C74" s="16" t="s">
        <v>541</v>
      </c>
      <c r="D74" s="45">
        <v>1</v>
      </c>
      <c r="E74" s="19">
        <v>1071</v>
      </c>
      <c r="F74" s="19">
        <f>'Par Elemento'!$D$55</f>
        <v>1050</v>
      </c>
      <c r="G74" s="19" t="str">
        <f t="shared" si="1"/>
        <v>INSERT INTO "SUP"."PIE_PAR_ITEM_ELEMENTO" (PIE_ID, PIE_NM, PIE_DS_END_MANUAL, PEL_ID, PIE_NU_ORDEM, MET_ID, PIE_DH_ATUALZ, PIE_CD_OPER_ATUALZ, PIE_NU_VERSAO) VALUES (1071, 'Contas de depósito', '', 1050, 1, 10000, '2014-03-17 00:00:00', 'script', 1);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s="12" customFormat="1" ht="25.5">
      <c r="A75" s="18" t="s">
        <v>656</v>
      </c>
      <c r="B75" s="18" t="s">
        <v>732</v>
      </c>
      <c r="C75" s="16" t="s">
        <v>541</v>
      </c>
      <c r="D75" s="45">
        <v>2</v>
      </c>
      <c r="E75" s="19">
        <v>1072</v>
      </c>
      <c r="F75" s="19">
        <f>'Par Elemento'!$D$55</f>
        <v>1050</v>
      </c>
      <c r="G75" s="19" t="str">
        <f t="shared" si="1"/>
        <v>INSERT INTO "SUP"."PIE_PAR_ITEM_ELEMENTO" (PIE_ID, PIE_NM, PIE_DS_END_MANUAL, PEL_ID, PIE_NU_ORDEM, MET_ID, PIE_DH_ATUALZ, PIE_CD_OPER_ATUALZ, PIE_NU_VERSAO) VALUES (1072, 'Câmbio', '', 1050, 2, 10000, '2014-03-17 00:00:00', 'script', 1);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s="12" customFormat="1" ht="25.5">
      <c r="A76" s="18" t="s">
        <v>734</v>
      </c>
      <c r="B76" s="18" t="s">
        <v>732</v>
      </c>
      <c r="C76" s="16" t="s">
        <v>541</v>
      </c>
      <c r="D76" s="45">
        <v>3</v>
      </c>
      <c r="E76" s="19">
        <v>1073</v>
      </c>
      <c r="F76" s="19">
        <f>'Par Elemento'!$D$55</f>
        <v>1050</v>
      </c>
      <c r="G76" s="19" t="str">
        <f t="shared" si="1"/>
        <v>INSERT INTO "SUP"."PIE_PAR_ITEM_ELEMENTO" (PIE_ID, PIE_NM, PIE_DS_END_MANUAL, PEL_ID, PIE_NU_ORDEM, MET_ID, PIE_DH_ATUALZ, PIE_CD_OPER_ATUALZ, PIE_NU_VERSAO) VALUES (1073, 'Fundos de investimento', '', 1050, 3, 10000, '2014-03-17 00:00:00', 'script', 1);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s="12" customFormat="1" ht="25.5">
      <c r="A77" s="18" t="s">
        <v>735</v>
      </c>
      <c r="B77" s="18" t="s">
        <v>732</v>
      </c>
      <c r="C77" s="16" t="s">
        <v>541</v>
      </c>
      <c r="D77" s="45">
        <v>4</v>
      </c>
      <c r="E77" s="19">
        <v>1074</v>
      </c>
      <c r="F77" s="19">
        <f>'Par Elemento'!$D$55</f>
        <v>1050</v>
      </c>
      <c r="G77" s="19" t="str">
        <f t="shared" si="1"/>
        <v>INSERT INTO "SUP"."PIE_PAR_ITEM_ELEMENTO" (PIE_ID, PIE_NM, PIE_DS_END_MANUAL, PEL_ID, PIE_NU_ORDEM, MET_ID, PIE_DH_ATUALZ, PIE_CD_OPER_ATUALZ, PIE_NU_VERSAO) VALUES (1074, 'Outras operações em espécie', '', 1050, 4, 10000, '2014-03-17 00:00:00', 'script', 1);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s="90" customFormat="1" ht="15">
      <c r="A78" s="86" t="s">
        <v>1295</v>
      </c>
      <c r="B78" s="87" t="s">
        <v>581</v>
      </c>
      <c r="C78" s="88" t="s">
        <v>541</v>
      </c>
      <c r="D78" s="89">
        <v>1</v>
      </c>
      <c r="E78" s="90">
        <v>1189</v>
      </c>
      <c r="F78" s="90">
        <v>1051</v>
      </c>
      <c r="G78" s="90" t="str">
        <f t="shared" si="1"/>
        <v>INSERT INTO "SUP"."PIE_PAR_ITEM_ELEMENTO" (PIE_ID, PIE_NM, PIE_DS_END_MANUAL, PEL_ID, PIE_NU_ORDEM, MET_ID, PIE_DH_ATUALZ, PIE_CD_OPER_ATUALZ, PIE_NU_VERSAO) VALUES (1189, 'Controladores', '', 1051, 1, 10000, '2014-03-17 00:00:00', 'script', 1);</v>
      </c>
    </row>
    <row r="79" spans="1:21" s="12" customFormat="1">
      <c r="A79" s="18" t="s">
        <v>736</v>
      </c>
      <c r="B79" s="18" t="s">
        <v>581</v>
      </c>
      <c r="C79" s="16" t="s">
        <v>541</v>
      </c>
      <c r="D79" s="45">
        <v>2</v>
      </c>
      <c r="E79" s="19">
        <v>1075</v>
      </c>
      <c r="F79" s="19">
        <f>'Par Elemento'!$D$56</f>
        <v>1051</v>
      </c>
      <c r="G79" s="19" t="str">
        <f t="shared" si="1"/>
        <v>INSERT INTO "SUP"."PIE_PAR_ITEM_ELEMENTO" (PIE_ID, PIE_NM, PIE_DS_END_MANUAL, PEL_ID, PIE_NU_ORDEM, MET_ID, PIE_DH_ATUALZ, PIE_CD_OPER_ATUALZ, PIE_NU_VERSAO) VALUES (1075, 'Presença internacional', '', 1051, 2, 10000, '2014-03-17 00:00:00', 'script', 1);</v>
      </c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s="12" customFormat="1">
      <c r="A80" s="18" t="s">
        <v>737</v>
      </c>
      <c r="B80" s="18" t="s">
        <v>581</v>
      </c>
      <c r="C80" s="16" t="s">
        <v>541</v>
      </c>
      <c r="D80" s="45">
        <v>3</v>
      </c>
      <c r="E80" s="19">
        <v>1076</v>
      </c>
      <c r="F80" s="19">
        <f>'Par Elemento'!$D$56</f>
        <v>1051</v>
      </c>
      <c r="G80" s="19" t="str">
        <f t="shared" si="1"/>
        <v>INSERT INTO "SUP"."PIE_PAR_ITEM_ELEMENTO" (PIE_ID, PIE_NM, PIE_DS_END_MANUAL, PEL_ID, PIE_NU_ORDEM, MET_ID, PIE_DH_ATUALZ, PIE_CD_OPER_ATUALZ, PIE_NU_VERSAO) VALUES (1076, 'Rede de atendimento', '', 1051, 3, 10000, '2014-03-17 00:00:00', 'script', 1);</v>
      </c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s="12" customFormat="1">
      <c r="A81" s="18" t="s">
        <v>1296</v>
      </c>
      <c r="B81" s="18" t="s">
        <v>581</v>
      </c>
      <c r="C81" s="16" t="s">
        <v>541</v>
      </c>
      <c r="D81" s="45">
        <v>4</v>
      </c>
      <c r="E81" s="19">
        <v>1077</v>
      </c>
      <c r="F81" s="19">
        <f>'Par Elemento'!$D$56</f>
        <v>1051</v>
      </c>
      <c r="G81" s="19" t="str">
        <f t="shared" si="1"/>
        <v>INSERT INTO "SUP"."PIE_PAR_ITEM_ELEMENTO" (PIE_ID, PIE_NM, PIE_DS_END_MANUAL, PEL_ID, PIE_NU_ORDEM, MET_ID, PIE_DH_ATUALZ, PIE_CD_OPER_ATUALZ, PIE_NU_VERSAO) VALUES (1077, 'Correspondentes no País', '', 1051, 4, 10000, '2014-03-17 00:00:00', 'script', 1);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25.5">
      <c r="A82" s="13" t="s">
        <v>738</v>
      </c>
      <c r="B82" s="13" t="s">
        <v>582</v>
      </c>
      <c r="C82" s="14" t="s">
        <v>530</v>
      </c>
      <c r="D82" s="44">
        <v>1</v>
      </c>
      <c r="E82" s="19">
        <v>1078</v>
      </c>
      <c r="F82" s="19">
        <f>'Par Elemento'!$D$8</f>
        <v>1005</v>
      </c>
      <c r="G82" s="19" t="str">
        <f t="shared" si="1"/>
        <v>INSERT INTO "SUP"."PIE_PAR_ITEM_ELEMENTO" (PIE_ID, PIE_NM, PIE_DS_END_MANUAL, PEL_ID, PIE_NU_ORDEM, MET_ID, PIE_DH_ATUALZ, PIE_CD_OPER_ATUALZ, PIE_NU_VERSAO) VALUES (1078, 'Estratégias e políticas para gestão do risco de crédito', '', 1005, 1, 10000, '2014-03-17 00:00:00', 'script', 1);</v>
      </c>
    </row>
    <row r="83" spans="1:21">
      <c r="A83" s="13" t="s">
        <v>739</v>
      </c>
      <c r="B83" s="13" t="s">
        <v>582</v>
      </c>
      <c r="C83" s="14" t="s">
        <v>530</v>
      </c>
      <c r="D83" s="44">
        <v>2</v>
      </c>
      <c r="E83" s="19">
        <v>1079</v>
      </c>
      <c r="F83" s="19">
        <f>'Par Elemento'!$D$8</f>
        <v>1005</v>
      </c>
      <c r="G83" s="19" t="str">
        <f t="shared" si="1"/>
        <v>INSERT INTO "SUP"."PIE_PAR_ITEM_ELEMENTO" (PIE_ID, PIE_NM, PIE_DS_END_MANUAL, PEL_ID, PIE_NU_ORDEM, MET_ID, PIE_DH_ATUALZ, PIE_CD_OPER_ATUALZ, PIE_NU_VERSAO) VALUES (1079, 'Estrutura da área de crédito', '', 1005, 2, 10000, '2014-03-17 00:00:00', 'script', 1);</v>
      </c>
    </row>
    <row r="84" spans="1:21">
      <c r="A84" s="13" t="s">
        <v>740</v>
      </c>
      <c r="B84" s="13" t="s">
        <v>582</v>
      </c>
      <c r="C84" s="14" t="s">
        <v>530</v>
      </c>
      <c r="D84" s="44">
        <v>3</v>
      </c>
      <c r="E84" s="19">
        <v>1080</v>
      </c>
      <c r="F84" s="19">
        <f>'Par Elemento'!$D$8</f>
        <v>1005</v>
      </c>
      <c r="G84" s="19" t="str">
        <f t="shared" si="1"/>
        <v>INSERT INTO "SUP"."PIE_PAR_ITEM_ELEMENTO" (PIE_ID, PIE_NM, PIE_DS_END_MANUAL, PEL_ID, PIE_NU_ORDEM, MET_ID, PIE_DH_ATUALZ, PIE_CD_OPER_ATUALZ, PIE_NU_VERSAO) VALUES (1080, 'Comitês de crédito', '', 1005, 3, 10000, '2014-03-17 00:00:00', 'script', 1);</v>
      </c>
    </row>
    <row r="85" spans="1:21" ht="25.5">
      <c r="A85" s="13" t="s">
        <v>741</v>
      </c>
      <c r="B85" s="13" t="s">
        <v>583</v>
      </c>
      <c r="C85" s="14" t="s">
        <v>530</v>
      </c>
      <c r="D85" s="44">
        <v>1</v>
      </c>
      <c r="E85" s="19">
        <v>1081</v>
      </c>
      <c r="F85" s="19">
        <f>'Par Elemento'!$D$9</f>
        <v>1006</v>
      </c>
      <c r="G85" s="19" t="str">
        <f t="shared" si="1"/>
        <v>INSERT INTO "SUP"."PIE_PAR_ITEM_ELEMENTO" (PIE_ID, PIE_NM, PIE_DS_END_MANUAL, PEL_ID, PIE_NU_ORDEM, MET_ID, PIE_DH_ATUALZ, PIE_CD_OPER_ATUALZ, PIE_NU_VERSAO) VALUES (1081, 'Gestão do risco de inadimplência', '', 1006, 1, 10000, '2014-03-17 00:00:00', 'script', 1);</v>
      </c>
    </row>
    <row r="86" spans="1:21" ht="25.5">
      <c r="A86" s="13" t="s">
        <v>742</v>
      </c>
      <c r="B86" s="13" t="s">
        <v>583</v>
      </c>
      <c r="C86" s="14" t="s">
        <v>530</v>
      </c>
      <c r="D86" s="44">
        <v>2</v>
      </c>
      <c r="E86" s="19">
        <v>1082</v>
      </c>
      <c r="F86" s="19">
        <f>'Par Elemento'!$D$9</f>
        <v>1006</v>
      </c>
      <c r="G86" s="19" t="str">
        <f t="shared" si="1"/>
        <v>INSERT INTO "SUP"."PIE_PAR_ITEM_ELEMENTO" (PIE_ID, PIE_NM, PIE_DS_END_MANUAL, PEL_ID, PIE_NU_ORDEM, MET_ID, PIE_DH_ATUALZ, PIE_CD_OPER_ATUALZ, PIE_NU_VERSAO) VALUES (1082, 'Gestão do risco de concentração', '', 1006, 2, 10000, '2014-03-17 00:00:00', 'script', 1);</v>
      </c>
    </row>
    <row r="87" spans="1:21" ht="25.5">
      <c r="A87" s="13" t="s">
        <v>743</v>
      </c>
      <c r="B87" s="13" t="s">
        <v>583</v>
      </c>
      <c r="C87" s="14" t="s">
        <v>530</v>
      </c>
      <c r="D87" s="44">
        <v>3</v>
      </c>
      <c r="E87" s="19">
        <v>1083</v>
      </c>
      <c r="F87" s="19">
        <f>'Par Elemento'!$D$9</f>
        <v>1006</v>
      </c>
      <c r="G87" s="19" t="str">
        <f t="shared" si="1"/>
        <v>INSERT INTO "SUP"."PIE_PAR_ITEM_ELEMENTO" (PIE_ID, PIE_NM, PIE_DS_END_MANUAL, PEL_ID, PIE_NU_ORDEM, MET_ID, PIE_DH_ATUALZ, PIE_CD_OPER_ATUALZ, PIE_NU_VERSAO) VALUES (1083, 'Gestão de mitigadores de risco', '', 1006, 3, 10000, '2014-03-17 00:00:00', 'script', 1);</v>
      </c>
    </row>
    <row r="88" spans="1:21" ht="25.5">
      <c r="A88" s="13" t="s">
        <v>744</v>
      </c>
      <c r="B88" s="13" t="s">
        <v>583</v>
      </c>
      <c r="C88" s="14" t="s">
        <v>530</v>
      </c>
      <c r="D88" s="44">
        <v>4</v>
      </c>
      <c r="E88" s="19">
        <v>1084</v>
      </c>
      <c r="F88" s="19">
        <f>'Par Elemento'!$D$9</f>
        <v>1006</v>
      </c>
      <c r="G88" s="19" t="str">
        <f t="shared" si="1"/>
        <v>INSERT INTO "SUP"."PIE_PAR_ITEM_ELEMENTO" (PIE_ID, PIE_NM, PIE_DS_END_MANUAL, PEL_ID, PIE_NU_ORDEM, MET_ID, PIE_DH_ATUALZ, PIE_CD_OPER_ATUALZ, PIE_NU_VERSAO) VALUES (1084, 'Gestão do risco de liquidação', '', 1006, 4, 10000, '2014-03-17 00:00:00', 'script', 1);</v>
      </c>
    </row>
    <row r="89" spans="1:21" ht="25.5">
      <c r="A89" s="13" t="s">
        <v>745</v>
      </c>
      <c r="B89" s="13" t="s">
        <v>583</v>
      </c>
      <c r="C89" s="14" t="s">
        <v>530</v>
      </c>
      <c r="D89" s="44">
        <v>5</v>
      </c>
      <c r="E89" s="19">
        <v>1085</v>
      </c>
      <c r="F89" s="19">
        <f>'Par Elemento'!$D$9</f>
        <v>1006</v>
      </c>
      <c r="G89" s="19" t="str">
        <f t="shared" si="1"/>
        <v>INSERT INTO "SUP"."PIE_PAR_ITEM_ELEMENTO" (PIE_ID, PIE_NM, PIE_DS_END_MANUAL, PEL_ID, PIE_NU_ORDEM, MET_ID, PIE_DH_ATUALZ, PIE_CD_OPER_ATUALZ, PIE_NU_VERSAO) VALUES (1085, 'Gestão do risco de crédito de contraparte - RCC', '', 1006, 5, 10000, '2014-03-17 00:00:00', 'script', 1);</v>
      </c>
    </row>
    <row r="90" spans="1:21">
      <c r="A90" s="13" t="s">
        <v>584</v>
      </c>
      <c r="B90" s="13" t="s">
        <v>584</v>
      </c>
      <c r="C90" s="14" t="s">
        <v>530</v>
      </c>
      <c r="D90" s="44">
        <v>1</v>
      </c>
      <c r="E90" s="19">
        <v>1086</v>
      </c>
      <c r="F90" s="19">
        <f>'Par Elemento'!$D$10</f>
        <v>1007</v>
      </c>
      <c r="G90" s="19" t="str">
        <f t="shared" si="1"/>
        <v>INSERT INTO "SUP"."PIE_PAR_ITEM_ELEMENTO" (PIE_ID, PIE_NM, PIE_DS_END_MANUAL, PEL_ID, PIE_NU_ORDEM, MET_ID, PIE_DH_ATUALZ, PIE_CD_OPER_ATUALZ, PIE_NU_VERSAO) VALUES (1086, 'Controles específicos', '', 1007, 1, 10000, '2014-03-17 00:00:00', 'script', 1);</v>
      </c>
    </row>
    <row r="91" spans="1:21">
      <c r="A91" s="13" t="s">
        <v>746</v>
      </c>
      <c r="B91" s="13" t="s">
        <v>585</v>
      </c>
      <c r="C91" s="14" t="s">
        <v>530</v>
      </c>
      <c r="D91" s="44">
        <v>1</v>
      </c>
      <c r="E91" s="19">
        <v>1087</v>
      </c>
      <c r="F91" s="19">
        <f>'Par Elemento'!$D$11</f>
        <v>1008</v>
      </c>
      <c r="G91" s="19" t="str">
        <f t="shared" si="1"/>
        <v>INSERT INTO "SUP"."PIE_PAR_ITEM_ELEMENTO" (PIE_ID, PIE_NM, PIE_DS_END_MANUAL, PEL_ID, PIE_NU_ORDEM, MET_ID, PIE_DH_ATUALZ, PIE_CD_OPER_ATUALZ, PIE_NU_VERSAO) VALUES (1087, 'Informação', '', 1008, 1, 10000, '2014-03-17 00:00:00', 'script', 1);</v>
      </c>
    </row>
    <row r="92" spans="1:21">
      <c r="A92" s="13" t="s">
        <v>587</v>
      </c>
      <c r="B92" s="13" t="s">
        <v>585</v>
      </c>
      <c r="C92" s="14" t="s">
        <v>530</v>
      </c>
      <c r="D92" s="44">
        <v>2</v>
      </c>
      <c r="E92" s="19">
        <v>1088</v>
      </c>
      <c r="F92" s="19">
        <f>'Par Elemento'!$D$11</f>
        <v>1008</v>
      </c>
      <c r="G92" s="19" t="str">
        <f t="shared" si="1"/>
        <v>INSERT INTO "SUP"."PIE_PAR_ITEM_ELEMENTO" (PIE_ID, PIE_NM, PIE_DS_END_MANUAL, PEL_ID, PIE_NU_ORDEM, MET_ID, PIE_DH_ATUALZ, PIE_CD_OPER_ATUALZ, PIE_NU_VERSAO) VALUES (1088, 'Comunicação', '', 1008, 2, 10000, '2014-03-17 00:00:00', 'script', 1);</v>
      </c>
    </row>
    <row r="93" spans="1:21" ht="25.5">
      <c r="A93" s="13" t="s">
        <v>747</v>
      </c>
      <c r="B93" s="13" t="s">
        <v>586</v>
      </c>
      <c r="C93" s="14" t="s">
        <v>530</v>
      </c>
      <c r="D93" s="44">
        <v>1</v>
      </c>
      <c r="E93" s="19">
        <v>1089</v>
      </c>
      <c r="F93" s="19">
        <f>'Par Elemento'!$D$12</f>
        <v>1009</v>
      </c>
      <c r="G93" s="19" t="str">
        <f t="shared" si="1"/>
        <v>INSERT INTO "SUP"."PIE_PAR_ITEM_ELEMENTO" (PIE_ID, PIE_NM, PIE_DS_END_MANUAL, PEL_ID, PIE_NU_ORDEM, MET_ID, PIE_DH_ATUALZ, PIE_CD_OPER_ATUALZ, PIE_NU_VERSAO) VALUES (1089, 'Revisão das estratégias, políticas e limites de crédito', '', 1009, 1, 10000, '2014-03-17 00:00:00', 'script', 1);</v>
      </c>
    </row>
    <row r="94" spans="1:21" ht="25.5">
      <c r="A94" s="13" t="s">
        <v>748</v>
      </c>
      <c r="B94" s="13" t="s">
        <v>586</v>
      </c>
      <c r="C94" s="14" t="s">
        <v>530</v>
      </c>
      <c r="D94" s="44">
        <v>2</v>
      </c>
      <c r="E94" s="19">
        <v>1090</v>
      </c>
      <c r="F94" s="19">
        <f>'Par Elemento'!$D$12</f>
        <v>1009</v>
      </c>
      <c r="G94" s="19" t="str">
        <f t="shared" si="1"/>
        <v>INSERT INTO "SUP"."PIE_PAR_ITEM_ELEMENTO" (PIE_ID, PIE_NM, PIE_DS_END_MANUAL, PEL_ID, PIE_NU_ORDEM, MET_ID, PIE_DH_ATUALZ, PIE_CD_OPER_ATUALZ, PIE_NU_VERSAO) VALUES (1090, 'Monitoramento de risco de crédito', '', 1009, 2, 10000, '2014-03-17 00:00:00', 'script', 1);</v>
      </c>
    </row>
    <row r="95" spans="1:21">
      <c r="A95" s="13" t="s">
        <v>749</v>
      </c>
      <c r="B95" s="13" t="s">
        <v>586</v>
      </c>
      <c r="C95" s="14" t="s">
        <v>530</v>
      </c>
      <c r="D95" s="44">
        <v>3</v>
      </c>
      <c r="E95" s="19">
        <v>1091</v>
      </c>
      <c r="F95" s="19">
        <f>'Par Elemento'!$D$12</f>
        <v>1009</v>
      </c>
      <c r="G95" s="19" t="str">
        <f t="shared" si="1"/>
        <v>INSERT INTO "SUP"."PIE_PAR_ITEM_ELEMENTO" (PIE_ID, PIE_NM, PIE_DS_END_MANUAL, PEL_ID, PIE_NU_ORDEM, MET_ID, PIE_DH_ATUALZ, PIE_CD_OPER_ATUALZ, PIE_NU_VERSAO) VALUES (1091, 'Auditoria interna', '', 1009, 3, 10000, '2014-03-17 00:00:00', 'script', 1);</v>
      </c>
    </row>
    <row r="96" spans="1:21" s="12" customFormat="1">
      <c r="A96" s="18" t="s">
        <v>750</v>
      </c>
      <c r="B96" s="18" t="s">
        <v>582</v>
      </c>
      <c r="C96" s="16" t="s">
        <v>533</v>
      </c>
      <c r="D96" s="45">
        <v>1</v>
      </c>
      <c r="E96" s="19">
        <v>1092</v>
      </c>
      <c r="F96" s="19">
        <f>'Par Elemento'!$D$16</f>
        <v>1012</v>
      </c>
      <c r="G96" s="19" t="str">
        <f t="shared" si="1"/>
        <v>INSERT INTO "SUP"."PIE_PAR_ITEM_ELEMENTO" (PIE_ID, PIE_NM, PIE_DS_END_MANUAL, PEL_ID, PIE_NU_ORDEM, MET_ID, PIE_DH_ATUALZ, PIE_CD_OPER_ATUALZ, PIE_NU_VERSAO) VALUES (1092, 'Estratégias e políticas', '', 1012, 1, 10000, '2014-03-17 00:00:00', 'script', 1);</v>
      </c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s="12" customFormat="1">
      <c r="A97" s="18" t="s">
        <v>751</v>
      </c>
      <c r="B97" s="18" t="s">
        <v>582</v>
      </c>
      <c r="C97" s="16" t="s">
        <v>533</v>
      </c>
      <c r="D97" s="45">
        <v>2</v>
      </c>
      <c r="E97" s="19">
        <v>1093</v>
      </c>
      <c r="F97" s="19">
        <f>'Par Elemento'!$D$16</f>
        <v>1012</v>
      </c>
      <c r="G97" s="19" t="str">
        <f t="shared" si="1"/>
        <v>INSERT INTO "SUP"."PIE_PAR_ITEM_ELEMENTO" (PIE_ID, PIE_NM, PIE_DS_END_MANUAL, PEL_ID, PIE_NU_ORDEM, MET_ID, PIE_DH_ATUALZ, PIE_CD_OPER_ATUALZ, PIE_NU_VERSAO) VALUES (1093, 'Alta administração', '', 1012, 2, 10000, '2014-03-17 00:00:00', 'script', 1);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s="12" customFormat="1" ht="25.5">
      <c r="A98" s="18" t="s">
        <v>752</v>
      </c>
      <c r="B98" s="18" t="s">
        <v>583</v>
      </c>
      <c r="C98" s="16" t="s">
        <v>533</v>
      </c>
      <c r="D98" s="45">
        <v>1</v>
      </c>
      <c r="E98" s="19">
        <v>1094</v>
      </c>
      <c r="F98" s="19">
        <f>'Par Elemento'!$D$17</f>
        <v>1013</v>
      </c>
      <c r="G98" s="19" t="str">
        <f t="shared" si="1"/>
        <v>INSERT INTO "SUP"."PIE_PAR_ITEM_ELEMENTO" (PIE_ID, PIE_NM, PIE_DS_END_MANUAL, PEL_ID, PIE_NU_ORDEM, MET_ID, PIE_DH_ATUALZ, PIE_CD_OPER_ATUALZ, PIE_NU_VERSAO) VALUES (1094, 'Sistemas de mensuração', '', 1013, 1, 10000, '2014-03-17 00:00:00', 'script', 1);</v>
      </c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s="12" customFormat="1" ht="25.5">
      <c r="A99" s="18" t="s">
        <v>753</v>
      </c>
      <c r="B99" s="18" t="s">
        <v>583</v>
      </c>
      <c r="C99" s="16" t="s">
        <v>533</v>
      </c>
      <c r="D99" s="45">
        <v>2</v>
      </c>
      <c r="E99" s="19">
        <v>1095</v>
      </c>
      <c r="F99" s="19">
        <f>'Par Elemento'!$D$17</f>
        <v>1013</v>
      </c>
      <c r="G99" s="19" t="str">
        <f t="shared" si="1"/>
        <v>INSERT INTO "SUP"."PIE_PAR_ITEM_ELEMENTO" (PIE_ID, PIE_NM, PIE_DS_END_MANUAL, PEL_ID, PIE_NU_ORDEM, MET_ID, PIE_DH_ATUALZ, PIE_CD_OPER_ATUALZ, PIE_NU_VERSAO) VALUES (1095, 'Marcação a mercado das posições', '', 1013, 2, 10000, '2014-03-17 00:00:00', 'script', 1);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s="12" customFormat="1" ht="25.5">
      <c r="A100" s="18" t="s">
        <v>754</v>
      </c>
      <c r="B100" s="18" t="s">
        <v>583</v>
      </c>
      <c r="C100" s="16" t="s">
        <v>533</v>
      </c>
      <c r="D100" s="45">
        <v>3</v>
      </c>
      <c r="E100" s="19">
        <v>1096</v>
      </c>
      <c r="F100" s="19">
        <f>'Par Elemento'!$D$17</f>
        <v>1013</v>
      </c>
      <c r="G100" s="19" t="str">
        <f t="shared" si="1"/>
        <v>INSERT INTO "SUP"."PIE_PAR_ITEM_ELEMENTO" (PIE_ID, PIE_NM, PIE_DS_END_MANUAL, PEL_ID, PIE_NU_ORDEM, MET_ID, PIE_DH_ATUALZ, PIE_CD_OPER_ATUALZ, PIE_NU_VERSAO) VALUES (1096, 'Mensuração do risco de mercado', '', 1013, 3, 10000, '2014-03-17 00:00:00', 'script', 1);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s="12" customFormat="1" ht="25.5">
      <c r="A101" s="18" t="s">
        <v>1106</v>
      </c>
      <c r="B101" s="18" t="s">
        <v>583</v>
      </c>
      <c r="C101" s="16" t="s">
        <v>533</v>
      </c>
      <c r="D101" s="45">
        <v>4</v>
      </c>
      <c r="E101" s="19">
        <v>1097</v>
      </c>
      <c r="F101" s="19">
        <f>'Par Elemento'!$D$17</f>
        <v>1013</v>
      </c>
      <c r="G101" s="19" t="str">
        <f t="shared" si="1"/>
        <v>INSERT INTO "SUP"."PIE_PAR_ITEM_ELEMENTO" (PIE_ID, PIE_NM, PIE_DS_END_MANUAL, PEL_ID, PIE_NU_ORDEM, MET_ID, PIE_DH_ATUALZ, PIE_CD_OPER_ATUALZ, PIE_NU_VERSAO) VALUES (1097, 'Mensuração do risco de taxa de juros no banking book', '', 1013, 4, 10000, '2014-03-17 00:00:00', 'script', 1);</v>
      </c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s="12" customFormat="1">
      <c r="A102" s="18" t="s">
        <v>755</v>
      </c>
      <c r="B102" s="18" t="s">
        <v>584</v>
      </c>
      <c r="C102" s="16" t="s">
        <v>533</v>
      </c>
      <c r="D102" s="45">
        <v>1</v>
      </c>
      <c r="E102" s="19">
        <v>1098</v>
      </c>
      <c r="F102" s="19">
        <f>'Par Elemento'!$D$19</f>
        <v>1014</v>
      </c>
      <c r="G102" s="19" t="str">
        <f t="shared" si="1"/>
        <v>INSERT INTO "SUP"."PIE_PAR_ITEM_ELEMENTO" (PIE_ID, PIE_NM, PIE_DS_END_MANUAL, PEL_ID, PIE_NU_ORDEM, MET_ID, PIE_DH_ATUALZ, PIE_CD_OPER_ATUALZ, PIE_NU_VERSAO) VALUES (1098, 'Estrutura de limites', '', 1014, 1, 10000, '2014-03-17 00:00:00', 'script', 1);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1:21" s="12" customFormat="1">
      <c r="A103" s="18" t="s">
        <v>756</v>
      </c>
      <c r="B103" s="18" t="s">
        <v>584</v>
      </c>
      <c r="C103" s="16" t="s">
        <v>533</v>
      </c>
      <c r="D103" s="45">
        <v>2</v>
      </c>
      <c r="E103" s="19">
        <v>1099</v>
      </c>
      <c r="F103" s="19">
        <f>'Par Elemento'!$D$19</f>
        <v>1014</v>
      </c>
      <c r="G103" s="19" t="str">
        <f t="shared" si="1"/>
        <v>INSERT INTO "SUP"."PIE_PAR_ITEM_ELEMENTO" (PIE_ID, PIE_NM, PIE_DS_END_MANUAL, PEL_ID, PIE_NU_ORDEM, MET_ID, PIE_DH_ATUALZ, PIE_CD_OPER_ATUALZ, PIE_NU_VERSAO) VALUES (1099, 'Testes de estresse', '', 1014, 2, 10000, '2014-03-17 00:00:00', 'script', 1);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1:21" s="12" customFormat="1" ht="25.5">
      <c r="A104" s="18" t="s">
        <v>757</v>
      </c>
      <c r="B104" s="18" t="s">
        <v>584</v>
      </c>
      <c r="C104" s="16" t="s">
        <v>533</v>
      </c>
      <c r="D104" s="45">
        <v>3</v>
      </c>
      <c r="E104" s="19">
        <v>1100</v>
      </c>
      <c r="F104" s="19">
        <f>'Par Elemento'!$D$19</f>
        <v>1014</v>
      </c>
      <c r="G104" s="19" t="str">
        <f t="shared" si="1"/>
        <v>INSERT INTO "SUP"."PIE_PAR_ITEM_ELEMENTO" (PIE_ID, PIE_NM, PIE_DS_END_MANUAL, PEL_ID, PIE_NU_ORDEM, MET_ID, PIE_DH_ATUALZ, PIE_CD_OPER_ATUALZ, PIE_NU_VERSAO) VALUES (1100, 'Função de controle do risco de mercado', '', 1014, 3, 10000, '2014-03-17 00:00:00', 'script', 1);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1:21" s="12" customFormat="1">
      <c r="A105" s="18" t="s">
        <v>758</v>
      </c>
      <c r="B105" s="18" t="s">
        <v>587</v>
      </c>
      <c r="C105" s="16" t="s">
        <v>533</v>
      </c>
      <c r="D105" s="45">
        <v>1</v>
      </c>
      <c r="E105" s="19">
        <v>1101</v>
      </c>
      <c r="F105" s="19">
        <f>'Par Elemento'!$D$20</f>
        <v>1015</v>
      </c>
      <c r="G105" s="19" t="str">
        <f t="shared" si="1"/>
        <v>INSERT INTO "SUP"."PIE_PAR_ITEM_ELEMENTO" (PIE_ID, PIE_NM, PIE_DS_END_MANUAL, PEL_ID, PIE_NU_ORDEM, MET_ID, PIE_DH_ATUALZ, PIE_CD_OPER_ATUALZ, PIE_NU_VERSAO) VALUES (1101, 'Manuais', '', 1015, 1, 10000, '2014-03-17 00:00:00', 'script', 1);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1:21" s="12" customFormat="1">
      <c r="A106" s="18" t="s">
        <v>759</v>
      </c>
      <c r="B106" s="18" t="s">
        <v>587</v>
      </c>
      <c r="C106" s="16" t="s">
        <v>533</v>
      </c>
      <c r="D106" s="45">
        <v>2</v>
      </c>
      <c r="E106" s="19">
        <v>1102</v>
      </c>
      <c r="F106" s="19">
        <f>'Par Elemento'!$D$20</f>
        <v>1015</v>
      </c>
      <c r="G106" s="19" t="str">
        <f t="shared" si="1"/>
        <v>INSERT INTO "SUP"."PIE_PAR_ITEM_ELEMENTO" (PIE_ID, PIE_NM, PIE_DS_END_MANUAL, PEL_ID, PIE_NU_ORDEM, MET_ID, PIE_DH_ATUALZ, PIE_CD_OPER_ATUALZ, PIE_NU_VERSAO) VALUES (1102, 'Relatórios', '', 1015, 2, 10000, '2014-03-17 00:00:00', 'script', 1);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1:21" s="12" customFormat="1">
      <c r="A107" s="18" t="s">
        <v>760</v>
      </c>
      <c r="B107" s="18" t="s">
        <v>587</v>
      </c>
      <c r="C107" s="16" t="s">
        <v>533</v>
      </c>
      <c r="D107" s="45">
        <v>3</v>
      </c>
      <c r="E107" s="19">
        <v>1103</v>
      </c>
      <c r="F107" s="19">
        <f>'Par Elemento'!$D$20</f>
        <v>1015</v>
      </c>
      <c r="G107" s="19" t="str">
        <f t="shared" si="1"/>
        <v>INSERT INTO "SUP"."PIE_PAR_ITEM_ELEMENTO" (PIE_ID, PIE_NM, PIE_DS_END_MANUAL, PEL_ID, PIE_NU_ORDEM, MET_ID, PIE_DH_ATUALZ, PIE_CD_OPER_ATUALZ, PIE_NU_VERSAO) VALUES (1103, 'Informações de mercado', '', 1015, 3, 10000, '2014-03-17 00:00:00', 'script', 1);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s="12" customFormat="1">
      <c r="A108" s="18" t="s">
        <v>761</v>
      </c>
      <c r="B108" s="18" t="s">
        <v>586</v>
      </c>
      <c r="C108" s="16" t="s">
        <v>533</v>
      </c>
      <c r="D108" s="45">
        <v>1</v>
      </c>
      <c r="E108" s="19">
        <v>1104</v>
      </c>
      <c r="F108" s="19">
        <f>'Par Elemento'!$D$21</f>
        <v>1016</v>
      </c>
      <c r="G108" s="19" t="str">
        <f t="shared" si="1"/>
        <v>INSERT INTO "SUP"."PIE_PAR_ITEM_ELEMENTO" (PIE_ID, PIE_NM, PIE_DS_END_MANUAL, PEL_ID, PIE_NU_ORDEM, MET_ID, PIE_DH_ATUALZ, PIE_CD_OPER_ATUALZ, PIE_NU_VERSAO) VALUES (1104, 'Avaliação do modelo', '', 1016, 1, 10000, '2014-03-17 00:00:00', 'script', 1);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spans="1:21" s="12" customFormat="1" ht="25.5">
      <c r="A109" s="18" t="s">
        <v>762</v>
      </c>
      <c r="B109" s="18" t="s">
        <v>586</v>
      </c>
      <c r="C109" s="16" t="s">
        <v>533</v>
      </c>
      <c r="D109" s="45">
        <v>2</v>
      </c>
      <c r="E109" s="19">
        <v>1105</v>
      </c>
      <c r="F109" s="19">
        <f>'Par Elemento'!$D$21</f>
        <v>1016</v>
      </c>
      <c r="G109" s="19" t="str">
        <f t="shared" si="1"/>
        <v>INSERT INTO "SUP"."PIE_PAR_ITEM_ELEMENTO" (PIE_ID, PIE_NM, PIE_DS_END_MANUAL, PEL_ID, PIE_NU_ORDEM, MET_ID, PIE_DH_ATUALZ, PIE_CD_OPER_ATUALZ, PIE_NU_VERSAO) VALUES (1105, 'Revisão da estrutura de gestão de risco', '', 1016, 2, 10000, '2014-03-17 00:00:00', 'script', 1);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s="12" customFormat="1">
      <c r="A110" s="18" t="s">
        <v>749</v>
      </c>
      <c r="B110" s="18" t="s">
        <v>586</v>
      </c>
      <c r="C110" s="16" t="s">
        <v>533</v>
      </c>
      <c r="D110" s="45">
        <v>3</v>
      </c>
      <c r="E110" s="19">
        <v>1106</v>
      </c>
      <c r="F110" s="19">
        <f>'Par Elemento'!$D$21</f>
        <v>1016</v>
      </c>
      <c r="G110" s="19" t="str">
        <f t="shared" si="1"/>
        <v>INSERT INTO "SUP"."PIE_PAR_ITEM_ELEMENTO" (PIE_ID, PIE_NM, PIE_DS_END_MANUAL, PEL_ID, PIE_NU_ORDEM, MET_ID, PIE_DH_ATUALZ, PIE_CD_OPER_ATUALZ, PIE_NU_VERSAO) VALUES (1106, 'Auditoria interna', '', 1016, 3, 10000, '2014-03-17 00:00:00', 'script', 1);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spans="1:21">
      <c r="A111" s="13" t="s">
        <v>763</v>
      </c>
      <c r="B111" s="13" t="s">
        <v>588</v>
      </c>
      <c r="C111" s="14" t="s">
        <v>532</v>
      </c>
      <c r="D111" s="44">
        <v>1</v>
      </c>
      <c r="E111" s="19">
        <v>1107</v>
      </c>
      <c r="F111" s="19">
        <f>'Par Elemento'!$D$25</f>
        <v>1020</v>
      </c>
      <c r="G111" s="19" t="str">
        <f t="shared" si="1"/>
        <v>INSERT INTO "SUP"."PIE_PAR_ITEM_ELEMENTO" (PIE_ID, PIE_NM, PIE_DS_END_MANUAL, PEL_ID, PIE_NU_ORDEM, MET_ID, PIE_DH_ATUALZ, PIE_CD_OPER_ATUALZ, PIE_NU_VERSAO) VALUES (1107, 'Estratégia e políticas', '', 1020, 1, 10000, '2014-03-17 00:00:00', 'script', 1);</v>
      </c>
    </row>
    <row r="112" spans="1:21">
      <c r="A112" s="13" t="s">
        <v>751</v>
      </c>
      <c r="B112" s="13" t="s">
        <v>588</v>
      </c>
      <c r="C112" s="14" t="s">
        <v>532</v>
      </c>
      <c r="D112" s="44">
        <v>2</v>
      </c>
      <c r="E112" s="19">
        <v>1108</v>
      </c>
      <c r="F112" s="19">
        <f>'Par Elemento'!$D$25</f>
        <v>1020</v>
      </c>
      <c r="G112" s="19" t="str">
        <f t="shared" si="1"/>
        <v>INSERT INTO "SUP"."PIE_PAR_ITEM_ELEMENTO" (PIE_ID, PIE_NM, PIE_DS_END_MANUAL, PEL_ID, PIE_NU_ORDEM, MET_ID, PIE_DH_ATUALZ, PIE_CD_OPER_ATUALZ, PIE_NU_VERSAO) VALUES (1108, 'Alta administração', '', 1020, 2, 10000, '2014-03-17 00:00:00', 'script', 1);</v>
      </c>
    </row>
    <row r="113" spans="1:21" ht="25.5">
      <c r="A113" s="13" t="s">
        <v>752</v>
      </c>
      <c r="B113" s="13" t="s">
        <v>583</v>
      </c>
      <c r="C113" s="14" t="s">
        <v>532</v>
      </c>
      <c r="D113" s="44">
        <v>1</v>
      </c>
      <c r="E113" s="19">
        <v>1109</v>
      </c>
      <c r="F113" s="19">
        <f>'Par Elemento'!$D$26</f>
        <v>1021</v>
      </c>
      <c r="G113" s="19" t="str">
        <f t="shared" si="1"/>
        <v>INSERT INTO "SUP"."PIE_PAR_ITEM_ELEMENTO" (PIE_ID, PIE_NM, PIE_DS_END_MANUAL, PEL_ID, PIE_NU_ORDEM, MET_ID, PIE_DH_ATUALZ, PIE_CD_OPER_ATUALZ, PIE_NU_VERSAO) VALUES (1109, 'Sistemas de mensuração', '', 1021, 1, 10000, '2014-03-17 00:00:00', 'script', 1);</v>
      </c>
    </row>
    <row r="114" spans="1:21" ht="25.5">
      <c r="A114" s="13" t="s">
        <v>764</v>
      </c>
      <c r="B114" s="13" t="s">
        <v>583</v>
      </c>
      <c r="C114" s="14" t="s">
        <v>532</v>
      </c>
      <c r="D114" s="44">
        <v>2</v>
      </c>
      <c r="E114" s="19">
        <v>1110</v>
      </c>
      <c r="F114" s="19">
        <f>'Par Elemento'!$D$26</f>
        <v>1021</v>
      </c>
      <c r="G114" s="19" t="str">
        <f t="shared" si="1"/>
        <v>INSERT INTO "SUP"."PIE_PAR_ITEM_ELEMENTO" (PIE_ID, PIE_NM, PIE_DS_END_MANUAL, PEL_ID, PIE_NU_ORDEM, MET_ID, PIE_DH_ATUALZ, PIE_CD_OPER_ATUALZ, PIE_NU_VERSAO) VALUES (1110, 'Projeções de fluxo de caixa por cenários', '', 1021, 2, 10000, '2014-03-17 00:00:00', 'script', 1);</v>
      </c>
    </row>
    <row r="115" spans="1:21">
      <c r="A115" s="13" t="s">
        <v>755</v>
      </c>
      <c r="B115" s="13" t="s">
        <v>584</v>
      </c>
      <c r="C115" s="14" t="s">
        <v>532</v>
      </c>
      <c r="D115" s="44">
        <v>1</v>
      </c>
      <c r="E115" s="19">
        <v>1111</v>
      </c>
      <c r="F115" s="19">
        <f>'Par Elemento'!$D$27</f>
        <v>1022</v>
      </c>
      <c r="G115" s="19" t="str">
        <f t="shared" si="1"/>
        <v>INSERT INTO "SUP"."PIE_PAR_ITEM_ELEMENTO" (PIE_ID, PIE_NM, PIE_DS_END_MANUAL, PEL_ID, PIE_NU_ORDEM, MET_ID, PIE_DH_ATUALZ, PIE_CD_OPER_ATUALZ, PIE_NU_VERSAO) VALUES (1111, 'Estrutura de limites', '', 1022, 1, 10000, '2014-03-17 00:00:00', 'script', 1);</v>
      </c>
    </row>
    <row r="116" spans="1:21">
      <c r="A116" s="13" t="s">
        <v>765</v>
      </c>
      <c r="B116" s="13" t="s">
        <v>584</v>
      </c>
      <c r="C116" s="14" t="s">
        <v>532</v>
      </c>
      <c r="D116" s="44">
        <v>2</v>
      </c>
      <c r="E116" s="19">
        <v>1112</v>
      </c>
      <c r="F116" s="19">
        <f>'Par Elemento'!$D$27</f>
        <v>1022</v>
      </c>
      <c r="G116" s="19" t="str">
        <f t="shared" si="1"/>
        <v>INSERT INTO "SUP"."PIE_PAR_ITEM_ELEMENTO" (PIE_ID, PIE_NM, PIE_DS_END_MANUAL, PEL_ID, PIE_NU_ORDEM, MET_ID, PIE_DH_ATUALZ, PIE_CD_OPER_ATUALZ, PIE_NU_VERSAO) VALUES (1112, 'Plano de contingência', '', 1022, 2, 10000, '2014-03-17 00:00:00', 'script', 1);</v>
      </c>
    </row>
    <row r="117" spans="1:21" ht="25.5">
      <c r="A117" s="13" t="s">
        <v>766</v>
      </c>
      <c r="B117" s="13" t="s">
        <v>584</v>
      </c>
      <c r="C117" s="14" t="s">
        <v>532</v>
      </c>
      <c r="D117" s="44">
        <v>3</v>
      </c>
      <c r="E117" s="19">
        <v>1113</v>
      </c>
      <c r="F117" s="19">
        <f>'Par Elemento'!$D$27</f>
        <v>1022</v>
      </c>
      <c r="G117" s="19" t="str">
        <f t="shared" si="1"/>
        <v>INSERT INTO "SUP"."PIE_PAR_ITEM_ELEMENTO" (PIE_ID, PIE_NM, PIE_DS_END_MANUAL, PEL_ID, PIE_NU_ORDEM, MET_ID, PIE_DH_ATUALZ, PIE_CD_OPER_ATUALZ, PIE_NU_VERSAO) VALUES (1113, 'Função de controle do risco de liquidez', '', 1022, 3, 10000, '2014-03-17 00:00:00', 'script', 1);</v>
      </c>
    </row>
    <row r="118" spans="1:21">
      <c r="A118" s="13" t="s">
        <v>758</v>
      </c>
      <c r="B118" s="13" t="s">
        <v>587</v>
      </c>
      <c r="C118" s="14" t="s">
        <v>532</v>
      </c>
      <c r="D118" s="44">
        <v>1</v>
      </c>
      <c r="E118" s="19">
        <v>1114</v>
      </c>
      <c r="F118" s="19">
        <f>'Par Elemento'!$D$28</f>
        <v>1023</v>
      </c>
      <c r="G118" s="19" t="str">
        <f t="shared" si="1"/>
        <v>INSERT INTO "SUP"."PIE_PAR_ITEM_ELEMENTO" (PIE_ID, PIE_NM, PIE_DS_END_MANUAL, PEL_ID, PIE_NU_ORDEM, MET_ID, PIE_DH_ATUALZ, PIE_CD_OPER_ATUALZ, PIE_NU_VERSAO) VALUES (1114, 'Manuais', '', 1023, 1, 10000, '2014-03-17 00:00:00', 'script', 1);</v>
      </c>
    </row>
    <row r="119" spans="1:21">
      <c r="A119" s="13" t="s">
        <v>759</v>
      </c>
      <c r="B119" s="13" t="s">
        <v>587</v>
      </c>
      <c r="C119" s="14" t="s">
        <v>532</v>
      </c>
      <c r="D119" s="44">
        <v>2</v>
      </c>
      <c r="E119" s="19">
        <v>1115</v>
      </c>
      <c r="F119" s="19">
        <f>'Par Elemento'!$D$28</f>
        <v>1023</v>
      </c>
      <c r="G119" s="19" t="str">
        <f t="shared" si="1"/>
        <v>INSERT INTO "SUP"."PIE_PAR_ITEM_ELEMENTO" (PIE_ID, PIE_NM, PIE_DS_END_MANUAL, PEL_ID, PIE_NU_ORDEM, MET_ID, PIE_DH_ATUALZ, PIE_CD_OPER_ATUALZ, PIE_NU_VERSAO) VALUES (1115, 'Relatórios', '', 1023, 2, 10000, '2014-03-17 00:00:00', 'script', 1);</v>
      </c>
    </row>
    <row r="120" spans="1:21" ht="25.5">
      <c r="A120" s="13" t="s">
        <v>762</v>
      </c>
      <c r="B120" s="13" t="s">
        <v>586</v>
      </c>
      <c r="C120" s="14" t="s">
        <v>532</v>
      </c>
      <c r="D120" s="44">
        <v>1</v>
      </c>
      <c r="E120" s="19">
        <v>1116</v>
      </c>
      <c r="F120" s="19">
        <f>'Par Elemento'!$D$29</f>
        <v>1024</v>
      </c>
      <c r="G120" s="19" t="str">
        <f t="shared" si="1"/>
        <v>INSERT INTO "SUP"."PIE_PAR_ITEM_ELEMENTO" (PIE_ID, PIE_NM, PIE_DS_END_MANUAL, PEL_ID, PIE_NU_ORDEM, MET_ID, PIE_DH_ATUALZ, PIE_CD_OPER_ATUALZ, PIE_NU_VERSAO) VALUES (1116, 'Revisão da estrutura de gestão de risco', '', 1024, 1, 10000, '2014-03-17 00:00:00', 'script', 1);</v>
      </c>
    </row>
    <row r="121" spans="1:21">
      <c r="A121" s="13" t="s">
        <v>749</v>
      </c>
      <c r="B121" s="13" t="s">
        <v>586</v>
      </c>
      <c r="C121" s="14" t="s">
        <v>532</v>
      </c>
      <c r="D121" s="44">
        <v>2</v>
      </c>
      <c r="E121" s="19">
        <v>1117</v>
      </c>
      <c r="F121" s="19">
        <f>'Par Elemento'!$D$29</f>
        <v>1024</v>
      </c>
      <c r="G121" s="19" t="str">
        <f t="shared" si="1"/>
        <v>INSERT INTO "SUP"."PIE_PAR_ITEM_ELEMENTO" (PIE_ID, PIE_NM, PIE_DS_END_MANUAL, PEL_ID, PIE_NU_ORDEM, MET_ID, PIE_DH_ATUALZ, PIE_CD_OPER_ATUALZ, PIE_NU_VERSAO) VALUES (1117, 'Auditoria interna', '', 1024, 2, 10000, '2014-03-17 00:00:00', 'script', 1);</v>
      </c>
    </row>
    <row r="122" spans="1:21" s="12" customFormat="1">
      <c r="A122" s="18" t="s">
        <v>767</v>
      </c>
      <c r="B122" s="18" t="s">
        <v>588</v>
      </c>
      <c r="C122" s="16" t="s">
        <v>528</v>
      </c>
      <c r="D122" s="45">
        <v>1</v>
      </c>
      <c r="E122" s="19">
        <v>1118</v>
      </c>
      <c r="F122" s="19">
        <f>'Par Elemento'!$D$33</f>
        <v>1028</v>
      </c>
      <c r="G122" s="19" t="str">
        <f t="shared" si="1"/>
        <v>INSERT INTO "SUP"."PIE_PAR_ITEM_ELEMENTO" (PIE_ID, PIE_NM, PIE_DS_END_MANUAL, PEL_ID, PIE_NU_ORDEM, MET_ID, PIE_DH_ATUALZ, PIE_CD_OPER_ATUALZ, PIE_NU_VERSAO) VALUES (1118, 'Definição de responsabilidades', '', 1028, 1, 10000, '2014-03-17 00:00:00', 'script', 1);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spans="1:21" s="12" customFormat="1">
      <c r="A123" s="18" t="s">
        <v>593</v>
      </c>
      <c r="B123" s="18" t="s">
        <v>588</v>
      </c>
      <c r="C123" s="16" t="s">
        <v>528</v>
      </c>
      <c r="D123" s="45">
        <v>2</v>
      </c>
      <c r="E123" s="19">
        <v>1119</v>
      </c>
      <c r="F123" s="19">
        <f>'Par Elemento'!$D$33</f>
        <v>1028</v>
      </c>
      <c r="G123" s="19" t="str">
        <f t="shared" si="1"/>
        <v>INSERT INTO "SUP"."PIE_PAR_ITEM_ELEMENTO" (PIE_ID, PIE_NM, PIE_DS_END_MANUAL, PEL_ID, PIE_NU_ORDEM, MET_ID, PIE_DH_ATUALZ, PIE_CD_OPER_ATUALZ, PIE_NU_VERSAO) VALUES (1119, 'Planejamento estratégico', '', 1028, 2, 10000, '2014-03-17 00:00:00', 'script', 1);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spans="1:21" s="12" customFormat="1">
      <c r="A124" s="18" t="s">
        <v>749</v>
      </c>
      <c r="B124" s="18" t="s">
        <v>588</v>
      </c>
      <c r="C124" s="16" t="s">
        <v>528</v>
      </c>
      <c r="D124" s="45">
        <v>3</v>
      </c>
      <c r="E124" s="19">
        <v>1120</v>
      </c>
      <c r="F124" s="19">
        <f>'Par Elemento'!$D$33</f>
        <v>1028</v>
      </c>
      <c r="G124" s="19" t="str">
        <f t="shared" si="1"/>
        <v>INSERT INTO "SUP"."PIE_PAR_ITEM_ELEMENTO" (PIE_ID, PIE_NM, PIE_DS_END_MANUAL, PEL_ID, PIE_NU_ORDEM, MET_ID, PIE_DH_ATUALZ, PIE_CD_OPER_ATUALZ, PIE_NU_VERSAO) VALUES (1120, 'Auditoria interna', '', 1028, 3, 10000, '2014-03-17 00:00:00', 'script', 1);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spans="1:21" s="12" customFormat="1" ht="25.5">
      <c r="A125" s="18" t="s">
        <v>768</v>
      </c>
      <c r="B125" s="18" t="s">
        <v>563</v>
      </c>
      <c r="C125" s="16" t="s">
        <v>528</v>
      </c>
      <c r="D125" s="45">
        <v>1</v>
      </c>
      <c r="E125" s="19">
        <v>1121</v>
      </c>
      <c r="F125" s="19">
        <f>'Par Elemento'!$D$34</f>
        <v>1029</v>
      </c>
      <c r="G125" s="19" t="str">
        <f t="shared" si="1"/>
        <v>INSERT INTO "SUP"."PIE_PAR_ITEM_ELEMENTO" (PIE_ID, PIE_NM, PIE_DS_END_MANUAL, PEL_ID, PIE_NU_ORDEM, MET_ID, PIE_DH_ATUALZ, PIE_CD_OPER_ATUALZ, PIE_NU_VERSAO) VALUES (1121, 'Sistemas de informações contábeis e gerenciais', '', 1029, 1, 10000, '2014-03-17 00:00:00', 'script', 1);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spans="1:21" s="12" customFormat="1">
      <c r="A126" s="18" t="s">
        <v>769</v>
      </c>
      <c r="B126" s="18" t="s">
        <v>563</v>
      </c>
      <c r="C126" s="16" t="s">
        <v>528</v>
      </c>
      <c r="D126" s="45">
        <v>2</v>
      </c>
      <c r="E126" s="19">
        <v>1122</v>
      </c>
      <c r="F126" s="19">
        <f>'Par Elemento'!$D$34</f>
        <v>1029</v>
      </c>
      <c r="G126" s="19" t="str">
        <f t="shared" si="1"/>
        <v>INSERT INTO "SUP"."PIE_PAR_ITEM_ELEMENTO" (PIE_ID, PIE_NM, PIE_DS_END_MANUAL, PEL_ID, PIE_NU_ORDEM, MET_ID, PIE_DH_ATUALZ, PIE_CD_OPER_ATUALZ, PIE_NU_VERSAO) VALUES (1122, 'Canais de comunicação', '', 1029, 2, 10000, '2014-03-17 00:00:00', 'script', 1);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spans="1:21" ht="25.5">
      <c r="A127" s="107" t="s">
        <v>770</v>
      </c>
      <c r="B127" s="107" t="s">
        <v>560</v>
      </c>
      <c r="C127" s="106" t="s">
        <v>536</v>
      </c>
      <c r="D127" s="108">
        <v>1</v>
      </c>
      <c r="E127" s="109">
        <v>1123</v>
      </c>
      <c r="F127" s="109">
        <f>'Par Elemento'!$D$72</f>
        <v>1069</v>
      </c>
      <c r="G127" s="19" t="str">
        <f t="shared" si="1"/>
        <v>INSERT INTO "SUP"."PIE_PAR_ITEM_ELEMENTO" (PIE_ID, PIE_NM, PIE_DS_END_MANUAL, PEL_ID, PIE_NU_ORDEM, MET_ID, PIE_DH_ATUALZ, PIE_CD_OPER_ATUALZ, PIE_NU_VERSAO) VALUES (1123, 'Ética e integridade', '', 1069, 1, 10000, '2014-03-17 00:00:00', 'script', 1);</v>
      </c>
    </row>
    <row r="128" spans="1:21" ht="25.5">
      <c r="A128" s="13" t="s">
        <v>771</v>
      </c>
      <c r="B128" s="13" t="s">
        <v>560</v>
      </c>
      <c r="C128" s="14" t="s">
        <v>536</v>
      </c>
      <c r="D128" s="44">
        <v>2</v>
      </c>
      <c r="E128" s="19">
        <v>1124</v>
      </c>
      <c r="F128" s="19">
        <f>'Par Elemento'!$D$67</f>
        <v>1062</v>
      </c>
      <c r="G128" s="19" t="str">
        <f t="shared" si="1"/>
        <v>INSERT INTO "SUP"."PIE_PAR_ITEM_ELEMENTO" (PIE_ID, PIE_NM, PIE_DS_END_MANUAL, PEL_ID, PIE_NU_ORDEM, MET_ID, PIE_DH_ATUALZ, PIE_CD_OPER_ATUALZ, PIE_NU_VERSAO) VALUES (1124, 'Políticas de gestão do risco operacional', '', 1062, 2, 10000, '2014-03-17 00:00:00', 'script', 1);</v>
      </c>
    </row>
    <row r="129" spans="1:21" ht="25.5">
      <c r="A129" s="13" t="s">
        <v>601</v>
      </c>
      <c r="B129" s="13" t="s">
        <v>560</v>
      </c>
      <c r="C129" s="14" t="s">
        <v>536</v>
      </c>
      <c r="D129" s="44">
        <v>3</v>
      </c>
      <c r="E129" s="19">
        <v>1125</v>
      </c>
      <c r="F129" s="19">
        <f>'Par Elemento'!$D$67</f>
        <v>1062</v>
      </c>
      <c r="G129" s="19" t="str">
        <f t="shared" si="1"/>
        <v>INSERT INTO "SUP"."PIE_PAR_ITEM_ELEMENTO" (PIE_ID, PIE_NM, PIE_DS_END_MANUAL, PEL_ID, PIE_NU_ORDEM, MET_ID, PIE_DH_ATUALZ, PIE_CD_OPER_ATUALZ, PIE_NU_VERSAO) VALUES (1125, 'Estrutura organizacional', '', 1062, 3, 10000, '2014-03-17 00:00:00', 'script', 1);</v>
      </c>
    </row>
    <row r="130" spans="1:21" ht="25.5">
      <c r="A130" s="13" t="s">
        <v>772</v>
      </c>
      <c r="B130" s="13" t="s">
        <v>560</v>
      </c>
      <c r="C130" s="14" t="s">
        <v>536</v>
      </c>
      <c r="D130" s="44">
        <v>4</v>
      </c>
      <c r="E130" s="19">
        <v>1126</v>
      </c>
      <c r="F130" s="19">
        <f>'Par Elemento'!$D$67</f>
        <v>1062</v>
      </c>
      <c r="G130" s="19" t="str">
        <f t="shared" si="1"/>
        <v>INSERT INTO "SUP"."PIE_PAR_ITEM_ELEMENTO" (PIE_ID, PIE_NM, PIE_DS_END_MANUAL, PEL_ID, PIE_NU_ORDEM, MET_ID, PIE_DH_ATUALZ, PIE_CD_OPER_ATUALZ, PIE_NU_VERSAO) VALUES (1126, 'Gestão de recursos humanos e competência administrativa', '', 1062, 4, 10000, '2014-03-17 00:00:00', 'script', 1);</v>
      </c>
    </row>
    <row r="131" spans="1:21" ht="25.5">
      <c r="A131" s="107" t="s">
        <v>773</v>
      </c>
      <c r="B131" s="107" t="s">
        <v>560</v>
      </c>
      <c r="C131" s="106" t="s">
        <v>536</v>
      </c>
      <c r="D131" s="108">
        <v>5</v>
      </c>
      <c r="E131" s="109">
        <v>1127</v>
      </c>
      <c r="F131" s="109">
        <f>'Par Elemento'!$D$72</f>
        <v>1069</v>
      </c>
      <c r="G131" s="19" t="str">
        <f t="shared" si="1"/>
        <v>INSERT INTO "SUP"."PIE_PAR_ITEM_ELEMENTO" (PIE_ID, PIE_NM, PIE_DS_END_MANUAL, PEL_ID, PIE_NU_ORDEM, MET_ID, PIE_DH_ATUALZ, PIE_CD_OPER_ATUALZ, PIE_NU_VERSAO) VALUES (1127, 'Envolvimento dos gestores das unidades de negócio', '', 1069, 5, 10000, '2014-03-17 00:00:00', 'script', 1);</v>
      </c>
    </row>
    <row r="132" spans="1:21">
      <c r="A132" s="13" t="s">
        <v>561</v>
      </c>
      <c r="B132" s="13" t="s">
        <v>561</v>
      </c>
      <c r="C132" s="14" t="s">
        <v>536</v>
      </c>
      <c r="D132" s="44">
        <v>1</v>
      </c>
      <c r="E132" s="19">
        <v>1128</v>
      </c>
      <c r="F132" s="19">
        <f>'Par Elemento'!$D$68</f>
        <v>1063</v>
      </c>
      <c r="G132" s="19" t="str">
        <f t="shared" si="1"/>
        <v>INSERT INTO "SUP"."PIE_PAR_ITEM_ELEMENTO" (PIE_ID, PIE_NM, PIE_DS_END_MANUAL, PEL_ID, PIE_NU_ORDEM, MET_ID, PIE_DH_ATUALZ, PIE_CD_OPER_ATUALZ, PIE_NU_VERSAO) VALUES (1128, 'Identificação e avaliação', '', 1063, 1, 10000, '2014-03-17 00:00:00', 'script', 1);</v>
      </c>
    </row>
    <row r="133" spans="1:21">
      <c r="A133" s="13" t="s">
        <v>562</v>
      </c>
      <c r="B133" s="13" t="s">
        <v>562</v>
      </c>
      <c r="C133" s="14" t="s">
        <v>536</v>
      </c>
      <c r="D133" s="44">
        <v>1</v>
      </c>
      <c r="E133" s="19">
        <v>1129</v>
      </c>
      <c r="F133" s="19">
        <f>'Par Elemento'!$D$69</f>
        <v>1064</v>
      </c>
      <c r="G133" s="19" t="str">
        <f t="shared" ref="G133:G197" si="2">CONCATENATE($G$2,E133,", '", A133,"', '', ",F133,", ",D133,", 10000, '2014-03-17 00:00:00', 'script', 1);")</f>
        <v>INSERT INTO "SUP"."PIE_PAR_ITEM_ELEMENTO" (PIE_ID, PIE_NM, PIE_DS_END_MANUAL, PEL_ID, PIE_NU_ORDEM, MET_ID, PIE_DH_ATUALZ, PIE_CD_OPER_ATUALZ, PIE_NU_VERSAO) VALUES (1129, 'Atividades de controle', '', 1064, 1, 10000, '2014-03-17 00:00:00', 'script', 1);</v>
      </c>
    </row>
    <row r="134" spans="1:21">
      <c r="A134" s="13" t="s">
        <v>774</v>
      </c>
      <c r="B134" s="13" t="s">
        <v>563</v>
      </c>
      <c r="C134" s="14" t="s">
        <v>536</v>
      </c>
      <c r="D134" s="44">
        <v>1</v>
      </c>
      <c r="E134" s="19">
        <v>1130</v>
      </c>
      <c r="F134" s="19">
        <f>'Par Elemento'!$D$70</f>
        <v>1065</v>
      </c>
      <c r="G134" s="19" t="str">
        <f t="shared" si="2"/>
        <v>INSERT INTO "SUP"."PIE_PAR_ITEM_ELEMENTO" (PIE_ID, PIE_NM, PIE_DS_END_MANUAL, PEL_ID, PIE_NU_ORDEM, MET_ID, PIE_DH_ATUALZ, PIE_CD_OPER_ATUALZ, PIE_NU_VERSAO) VALUES (1130, 'Informações gerenciais', '', 1065, 1, 10000, '2014-03-17 00:00:00', 'script', 1);</v>
      </c>
    </row>
    <row r="135" spans="1:21">
      <c r="A135" s="13" t="s">
        <v>769</v>
      </c>
      <c r="B135" s="13" t="s">
        <v>563</v>
      </c>
      <c r="C135" s="14" t="s">
        <v>536</v>
      </c>
      <c r="D135" s="44">
        <v>2</v>
      </c>
      <c r="E135" s="19">
        <v>1131</v>
      </c>
      <c r="F135" s="19">
        <f>'Par Elemento'!$D$70</f>
        <v>1065</v>
      </c>
      <c r="G135" s="19" t="str">
        <f t="shared" si="2"/>
        <v>INSERT INTO "SUP"."PIE_PAR_ITEM_ELEMENTO" (PIE_ID, PIE_NM, PIE_DS_END_MANUAL, PEL_ID, PIE_NU_ORDEM, MET_ID, PIE_DH_ATUALZ, PIE_CD_OPER_ATUALZ, PIE_NU_VERSAO) VALUES (1131, 'Canais de comunicação', '', 1065, 2, 10000, '2014-03-17 00:00:00', 'script', 1);</v>
      </c>
    </row>
    <row r="136" spans="1:21">
      <c r="A136" s="13" t="s">
        <v>586</v>
      </c>
      <c r="B136" s="13" t="s">
        <v>586</v>
      </c>
      <c r="C136" s="14" t="s">
        <v>536</v>
      </c>
      <c r="D136" s="44">
        <v>1</v>
      </c>
      <c r="E136" s="19">
        <v>1132</v>
      </c>
      <c r="F136" s="19">
        <f>'Par Elemento'!$D$71</f>
        <v>1066</v>
      </c>
      <c r="G136" s="19" t="str">
        <f t="shared" si="2"/>
        <v>INSERT INTO "SUP"."PIE_PAR_ITEM_ELEMENTO" (PIE_ID, PIE_NM, PIE_DS_END_MANUAL, PEL_ID, PIE_NU_ORDEM, MET_ID, PIE_DH_ATUALZ, PIE_CD_OPER_ATUALZ, PIE_NU_VERSAO) VALUES (1132, 'Monitoramento', '', 1066, 1, 10000, '2014-03-17 00:00:00', 'script', 1);</v>
      </c>
    </row>
    <row r="137" spans="1:21">
      <c r="A137" s="13" t="s">
        <v>749</v>
      </c>
      <c r="B137" s="13" t="s">
        <v>586</v>
      </c>
      <c r="C137" s="14" t="s">
        <v>536</v>
      </c>
      <c r="D137" s="44">
        <v>2</v>
      </c>
      <c r="E137" s="19">
        <v>1133</v>
      </c>
      <c r="F137" s="19">
        <f>'Par Elemento'!$D$71</f>
        <v>1066</v>
      </c>
      <c r="G137" s="19" t="str">
        <f t="shared" si="2"/>
        <v>INSERT INTO "SUP"."PIE_PAR_ITEM_ELEMENTO" (PIE_ID, PIE_NM, PIE_DS_END_MANUAL, PEL_ID, PIE_NU_ORDEM, MET_ID, PIE_DH_ATUALZ, PIE_CD_OPER_ATUALZ, PIE_NU_VERSAO) VALUES (1133, 'Auditoria interna', '', 1066, 2, 10000, '2014-03-17 00:00:00', 'script', 1);</v>
      </c>
    </row>
    <row r="138" spans="1:21" s="12" customFormat="1" ht="25.5">
      <c r="A138" s="18" t="s">
        <v>775</v>
      </c>
      <c r="B138" s="18" t="s">
        <v>606</v>
      </c>
      <c r="C138" s="16" t="s">
        <v>534</v>
      </c>
      <c r="D138" s="45">
        <v>1</v>
      </c>
      <c r="E138" s="19">
        <v>1134</v>
      </c>
      <c r="F138" s="19">
        <f>'Par Elemento'!$D$37</f>
        <v>1032</v>
      </c>
      <c r="G138" s="19" t="str">
        <f t="shared" si="2"/>
        <v>INSERT INTO "SUP"."PIE_PAR_ITEM_ELEMENTO" (PIE_ID, PIE_NM, PIE_DS_END_MANUAL, PEL_ID, PIE_NU_ORDEM, MET_ID, PIE_DH_ATUALZ, PIE_CD_OPER_ATUALZ, PIE_NU_VERSAO) VALUES (1134, 'Avaliação do relacionamento com clientes', '', 1032, 1, 10000, '2014-03-17 00:00:00', 'script', 1);</v>
      </c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1" s="12" customFormat="1" ht="25.5">
      <c r="A139" s="18" t="s">
        <v>776</v>
      </c>
      <c r="B139" s="18" t="s">
        <v>606</v>
      </c>
      <c r="C139" s="16" t="s">
        <v>534</v>
      </c>
      <c r="D139" s="45">
        <v>2</v>
      </c>
      <c r="E139" s="19">
        <v>1135</v>
      </c>
      <c r="F139" s="19">
        <f>'Par Elemento'!$D$37</f>
        <v>1032</v>
      </c>
      <c r="G139" s="19" t="str">
        <f t="shared" si="2"/>
        <v>INSERT INTO "SUP"."PIE_PAR_ITEM_ELEMENTO" (PIE_ID, PIE_NM, PIE_DS_END_MANUAL, PEL_ID, PIE_NU_ORDEM, MET_ID, PIE_DH_ATUALZ, PIE_CD_OPER_ATUALZ, PIE_NU_VERSAO) VALUES (1135, 'Governança e apontamentos internos', '', 1032, 2, 10000, '2014-03-17 00:00:00', 'script', 1);</v>
      </c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spans="1:21" s="12" customFormat="1">
      <c r="A140" s="18" t="s">
        <v>777</v>
      </c>
      <c r="B140" s="18" t="s">
        <v>591</v>
      </c>
      <c r="C140" s="16" t="s">
        <v>534</v>
      </c>
      <c r="D140" s="45">
        <v>1</v>
      </c>
      <c r="E140" s="19">
        <v>1136</v>
      </c>
      <c r="F140" s="19">
        <f>'Par Elemento'!$D$38</f>
        <v>1033</v>
      </c>
      <c r="G140" s="19" t="str">
        <f t="shared" si="2"/>
        <v>INSERT INTO "SUP"."PIE_PAR_ITEM_ELEMENTO" (PIE_ID, PIE_NM, PIE_DS_END_MANUAL, PEL_ID, PIE_NU_ORDEM, MET_ID, PIE_DH_ATUALZ, PIE_CD_OPER_ATUALZ, PIE_NU_VERSAO) VALUES (1136, 'Demonstrações financeiras', '', 1033, 1, 10000, '2014-03-17 00:00:00', 'script', 1);</v>
      </c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spans="1:21" s="12" customFormat="1" ht="25.5">
      <c r="A141" s="18" t="s">
        <v>778</v>
      </c>
      <c r="B141" s="18" t="s">
        <v>591</v>
      </c>
      <c r="C141" s="16" t="s">
        <v>534</v>
      </c>
      <c r="D141" s="45">
        <v>2</v>
      </c>
      <c r="E141" s="19">
        <v>1137</v>
      </c>
      <c r="F141" s="19">
        <f>'Par Elemento'!$D$38</f>
        <v>1033</v>
      </c>
      <c r="G141" s="19" t="str">
        <f t="shared" si="2"/>
        <v>INSERT INTO "SUP"."PIE_PAR_ITEM_ELEMENTO" (PIE_ID, PIE_NM, PIE_DS_END_MANUAL, PEL_ID, PIE_NU_ORDEM, MET_ID, PIE_DH_ATUALZ, PIE_CD_OPER_ATUALZ, PIE_NU_VERSAO) VALUES (1137, 'Relacionamento com os investidores', '', 1033, 2, 10000, '2014-03-17 00:00:00', 'script', 1);</v>
      </c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spans="1:21" s="12" customFormat="1" ht="25.5">
      <c r="A142" s="18" t="s">
        <v>779</v>
      </c>
      <c r="B142" s="18" t="s">
        <v>591</v>
      </c>
      <c r="C142" s="16" t="s">
        <v>534</v>
      </c>
      <c r="D142" s="45">
        <v>3</v>
      </c>
      <c r="E142" s="19">
        <v>1138</v>
      </c>
      <c r="F142" s="19">
        <f>'Par Elemento'!$D$38</f>
        <v>1033</v>
      </c>
      <c r="G142" s="19" t="str">
        <f t="shared" si="2"/>
        <v>INSERT INTO "SUP"."PIE_PAR_ITEM_ELEMENTO" (PIE_ID, PIE_NM, PIE_DS_END_MANUAL, PEL_ID, PIE_NU_ORDEM, MET_ID, PIE_DH_ATUALZ, PIE_CD_OPER_ATUALZ, PIE_NU_VERSAO) VALUES (1138, 'Relacionamento com a imprensa', '', 1033, 3, 10000, '2014-03-17 00:00:00', 'script', 1);</v>
      </c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spans="1:21" s="12" customFormat="1">
      <c r="A143" s="18" t="s">
        <v>780</v>
      </c>
      <c r="B143" s="18" t="s">
        <v>591</v>
      </c>
      <c r="C143" s="16" t="s">
        <v>534</v>
      </c>
      <c r="D143" s="45">
        <v>4</v>
      </c>
      <c r="E143" s="19">
        <v>1139</v>
      </c>
      <c r="F143" s="19">
        <f>'Par Elemento'!$D$38</f>
        <v>1033</v>
      </c>
      <c r="G143" s="19" t="str">
        <f t="shared" si="2"/>
        <v>INSERT INTO "SUP"."PIE_PAR_ITEM_ELEMENTO" (PIE_ID, PIE_NM, PIE_DS_END_MANUAL, PEL_ID, PIE_NU_ORDEM, MET_ID, PIE_DH_ATUALZ, PIE_CD_OPER_ATUALZ, PIE_NU_VERSAO) VALUES (1139, 'Gestão da imagem corporativa', '', 1033, 4, 10000, '2014-03-17 00:00:00', 'script', 1);</v>
      </c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spans="1:21" s="12" customFormat="1" ht="25.5">
      <c r="A144" s="18" t="s">
        <v>781</v>
      </c>
      <c r="B144" s="18" t="s">
        <v>591</v>
      </c>
      <c r="C144" s="16" t="s">
        <v>534</v>
      </c>
      <c r="D144" s="45">
        <v>5</v>
      </c>
      <c r="E144" s="19">
        <v>1140</v>
      </c>
      <c r="F144" s="19">
        <f>'Par Elemento'!$D$38</f>
        <v>1033</v>
      </c>
      <c r="G144" s="19" t="str">
        <f t="shared" si="2"/>
        <v>INSERT INTO "SUP"."PIE_PAR_ITEM_ELEMENTO" (PIE_ID, PIE_NM, PIE_DS_END_MANUAL, PEL_ID, PIE_NU_ORDEM, MET_ID, PIE_DH_ATUALZ, PIE_CD_OPER_ATUALZ, PIE_NU_VERSAO) VALUES (1140, 'Gerenciamento de ameaças à reputação', '', 1033, 5, 10000, '2014-03-17 00:00:00', 'script', 1);</v>
      </c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spans="1:21" s="12" customFormat="1" ht="38.25">
      <c r="A145" s="18" t="s">
        <v>782</v>
      </c>
      <c r="B145" s="18" t="s">
        <v>607</v>
      </c>
      <c r="C145" s="16" t="s">
        <v>534</v>
      </c>
      <c r="D145" s="45">
        <v>1</v>
      </c>
      <c r="E145" s="19">
        <v>1141</v>
      </c>
      <c r="F145" s="19">
        <f>'Par Elemento'!$D$39</f>
        <v>1034</v>
      </c>
      <c r="G145" s="19" t="str">
        <f t="shared" si="2"/>
        <v>INSERT INTO "SUP"."PIE_PAR_ITEM_ELEMENTO" (PIE_ID, PIE_NM, PIE_DS_END_MANUAL, PEL_ID, PIE_NU_ORDEM, MET_ID, PIE_DH_ATUALZ, PIE_CD_OPER_ATUALZ, PIE_NU_VERSAO) VALUES (1141, 'Gerenciamento de não conformidades e padrões de conduta', '', 1034, 1, 10000, '2014-03-17 00:00:00', 'script', 1);</v>
      </c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 s="12" customFormat="1" ht="25.5">
      <c r="A146" s="18" t="s">
        <v>783</v>
      </c>
      <c r="B146" s="18" t="s">
        <v>607</v>
      </c>
      <c r="C146" s="16" t="s">
        <v>534</v>
      </c>
      <c r="D146" s="45">
        <v>2</v>
      </c>
      <c r="E146" s="19">
        <v>1142</v>
      </c>
      <c r="F146" s="19">
        <f>'Par Elemento'!$D$39</f>
        <v>1034</v>
      </c>
      <c r="G146" s="19" t="str">
        <f t="shared" si="2"/>
        <v>INSERT INTO "SUP"."PIE_PAR_ITEM_ELEMENTO" (PIE_ID, PIE_NM, PIE_DS_END_MANUAL, PEL_ID, PIE_NU_ORDEM, MET_ID, PIE_DH_ATUALZ, PIE_CD_OPER_ATUALZ, PIE_NU_VERSAO) VALUES (1142, 'Gerenciamento de demandas de órgãos reguladores ', '', 1034, 2, 10000, '2014-03-17 00:00:00', 'script', 1);</v>
      </c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 s="12" customFormat="1" ht="25.5">
      <c r="A147" s="18" t="s">
        <v>785</v>
      </c>
      <c r="B147" s="18" t="s">
        <v>784</v>
      </c>
      <c r="C147" s="16" t="s">
        <v>534</v>
      </c>
      <c r="D147" s="45">
        <v>1</v>
      </c>
      <c r="E147" s="19">
        <v>1143</v>
      </c>
      <c r="F147" s="19">
        <f>'Par Elemento'!$D$40</f>
        <v>1035</v>
      </c>
      <c r="G147" s="19" t="str">
        <f t="shared" si="2"/>
        <v>INSERT INTO "SUP"."PIE_PAR_ITEM_ELEMENTO" (PIE_ID, PIE_NM, PIE_DS_END_MANUAL, PEL_ID, PIE_NU_ORDEM, MET_ID, PIE_DH_ATUALZ, PIE_CD_OPER_ATUALZ, PIE_NU_VERSAO) VALUES (1143, 'Conformidade com aspectos de supervisão de conduta', '', 1035, 1, 10000, '2014-03-17 00:00:00', 'script', 1);</v>
      </c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 ht="25.5">
      <c r="A148" s="13" t="s">
        <v>787</v>
      </c>
      <c r="B148" s="13" t="s">
        <v>786</v>
      </c>
      <c r="C148" s="14" t="s">
        <v>531</v>
      </c>
      <c r="D148" s="44">
        <v>1</v>
      </c>
      <c r="E148" s="19">
        <v>1144</v>
      </c>
      <c r="F148" s="19">
        <f>'Par Elemento'!$D$43</f>
        <v>1038</v>
      </c>
      <c r="G148" s="19" t="str">
        <f t="shared" si="2"/>
        <v>INSERT INTO "SUP"."PIE_PAR_ITEM_ELEMENTO" (PIE_ID, PIE_NM, PIE_DS_END_MANUAL, PEL_ID, PIE_NU_ORDEM, MET_ID, PIE_DH_ATUALZ, PIE_CD_OPER_ATUALZ, PIE_NU_VERSAO) VALUES (1144, 'Conselho de administração e diretoria executiva', '', 1038, 1, 10000, '2014-03-17 00:00:00', 'script', 1);</v>
      </c>
    </row>
    <row r="149" spans="1:21">
      <c r="A149" s="13" t="s">
        <v>788</v>
      </c>
      <c r="B149" s="13" t="s">
        <v>786</v>
      </c>
      <c r="C149" s="14" t="s">
        <v>531</v>
      </c>
      <c r="D149" s="44">
        <v>2</v>
      </c>
      <c r="E149" s="19">
        <v>1145</v>
      </c>
      <c r="F149" s="19">
        <f>'Par Elemento'!$D$43</f>
        <v>1038</v>
      </c>
      <c r="G149" s="19" t="str">
        <f t="shared" si="2"/>
        <v>INSERT INTO "SUP"."PIE_PAR_ITEM_ELEMENTO" (PIE_ID, PIE_NM, PIE_DS_END_MANUAL, PEL_ID, PIE_NU_ORDEM, MET_ID, PIE_DH_ATUALZ, PIE_CD_OPER_ATUALZ, PIE_NU_VERSAO) VALUES (1145, 'Comitê de auditoria', '', 1038, 2, 10000, '2014-03-17 00:00:00', 'script', 1);</v>
      </c>
    </row>
    <row r="150" spans="1:21" ht="25.5">
      <c r="A150" s="13" t="s">
        <v>789</v>
      </c>
      <c r="B150" s="13" t="s">
        <v>786</v>
      </c>
      <c r="C150" s="14" t="s">
        <v>531</v>
      </c>
      <c r="D150" s="44">
        <v>3</v>
      </c>
      <c r="E150" s="19">
        <v>1146</v>
      </c>
      <c r="F150" s="19">
        <f>'Par Elemento'!$D$43</f>
        <v>1038</v>
      </c>
      <c r="G150" s="19" t="str">
        <f t="shared" si="2"/>
        <v>INSERT INTO "SUP"."PIE_PAR_ITEM_ELEMENTO" (PIE_ID, PIE_NM, PIE_DS_END_MANUAL, PEL_ID, PIE_NU_ORDEM, MET_ID, PIE_DH_ATUALZ, PIE_CD_OPER_ATUALZ, PIE_NU_VERSAO) VALUES (1146, 'Comitê de remuneração / Política de remuneração', '', 1038, 3, 10000, '2014-03-17 00:00:00', 'script', 1);</v>
      </c>
    </row>
    <row r="151" spans="1:21">
      <c r="A151" s="13" t="s">
        <v>790</v>
      </c>
      <c r="B151" s="13" t="s">
        <v>786</v>
      </c>
      <c r="C151" s="14" t="s">
        <v>531</v>
      </c>
      <c r="D151" s="44">
        <v>4</v>
      </c>
      <c r="E151" s="19">
        <v>1147</v>
      </c>
      <c r="F151" s="19">
        <f>'Par Elemento'!$D$43</f>
        <v>1038</v>
      </c>
      <c r="G151" s="19" t="str">
        <f t="shared" si="2"/>
        <v>INSERT INTO "SUP"."PIE_PAR_ITEM_ELEMENTO" (PIE_ID, PIE_NM, PIE_DS_END_MANUAL, PEL_ID, PIE_NU_ORDEM, MET_ID, PIE_DH_ATUALZ, PIE_CD_OPER_ATUALZ, PIE_NU_VERSAO) VALUES (1147, 'Conselho Fiscal', '', 1038, 4, 10000, '2014-03-17 00:00:00', 'script', 1);</v>
      </c>
    </row>
    <row r="152" spans="1:21" ht="25.5">
      <c r="A152" s="13" t="s">
        <v>791</v>
      </c>
      <c r="B152" s="13" t="s">
        <v>593</v>
      </c>
      <c r="C152" s="14" t="s">
        <v>531</v>
      </c>
      <c r="D152" s="44">
        <v>1</v>
      </c>
      <c r="E152" s="19">
        <v>1148</v>
      </c>
      <c r="F152" s="19">
        <f>'Par Elemento'!$D$44</f>
        <v>1039</v>
      </c>
      <c r="G152" s="19" t="str">
        <f t="shared" si="2"/>
        <v>INSERT INTO "SUP"."PIE_PAR_ITEM_ELEMENTO" (PIE_ID, PIE_NM, PIE_DS_END_MANUAL, PEL_ID, PIE_NU_ORDEM, MET_ID, PIE_DH_ATUALZ, PIE_CD_OPER_ATUALZ, PIE_NU_VERSAO) VALUES (1148, 'Processo de planejamento estratégico', '', 1039, 1, 10000, '2014-03-17 00:00:00', 'script', 1);</v>
      </c>
    </row>
    <row r="153" spans="1:21">
      <c r="A153" s="13" t="s">
        <v>792</v>
      </c>
      <c r="B153" s="13" t="s">
        <v>593</v>
      </c>
      <c r="C153" s="14" t="s">
        <v>531</v>
      </c>
      <c r="D153" s="44">
        <v>2</v>
      </c>
      <c r="E153" s="19">
        <v>1149</v>
      </c>
      <c r="F153" s="19">
        <f>'Par Elemento'!$D$44</f>
        <v>1039</v>
      </c>
      <c r="G153" s="19" t="str">
        <f t="shared" si="2"/>
        <v>INSERT INTO "SUP"."PIE_PAR_ITEM_ELEMENTO" (PIE_ID, PIE_NM, PIE_DS_END_MANUAL, PEL_ID, PIE_NU_ORDEM, MET_ID, PIE_DH_ATUALZ, PIE_CD_OPER_ATUALZ, PIE_NU_VERSAO) VALUES (1149, 'Implantação da estratégia', '', 1039, 2, 10000, '2014-03-17 00:00:00', 'script', 1);</v>
      </c>
    </row>
    <row r="154" spans="1:21">
      <c r="A154" s="13" t="s">
        <v>794</v>
      </c>
      <c r="B154" s="13" t="s">
        <v>793</v>
      </c>
      <c r="C154" s="14" t="s">
        <v>531</v>
      </c>
      <c r="D154" s="44">
        <v>1</v>
      </c>
      <c r="E154" s="19">
        <v>1150</v>
      </c>
      <c r="F154" s="19">
        <f>'Par Elemento'!$D$45</f>
        <v>1040</v>
      </c>
      <c r="G154" s="19" t="str">
        <f t="shared" si="2"/>
        <v>INSERT INTO "SUP"."PIE_PAR_ITEM_ELEMENTO" (PIE_ID, PIE_NM, PIE_DS_END_MANUAL, PEL_ID, PIE_NU_ORDEM, MET_ID, PIE_DH_ATUALZ, PIE_CD_OPER_ATUALZ, PIE_NU_VERSAO) VALUES (1150, 'Plano de capital', '', 1040, 1, 10000, '2014-03-17 00:00:00', 'script', 1);</v>
      </c>
    </row>
    <row r="155" spans="1:21" ht="25.5">
      <c r="A155" s="13" t="s">
        <v>795</v>
      </c>
      <c r="B155" s="13" t="s">
        <v>793</v>
      </c>
      <c r="C155" s="14" t="s">
        <v>531</v>
      </c>
      <c r="D155" s="44">
        <v>2</v>
      </c>
      <c r="E155" s="19">
        <v>1151</v>
      </c>
      <c r="F155" s="19">
        <f>'Par Elemento'!$D$45</f>
        <v>1040</v>
      </c>
      <c r="G155" s="19" t="str">
        <f t="shared" si="2"/>
        <v>INSERT INTO "SUP"."PIE_PAR_ITEM_ELEMENTO" (PIE_ID, PIE_NM, PIE_DS_END_MANUAL, PEL_ID, PIE_NU_ORDEM, MET_ID, PIE_DH_ATUALZ, PIE_CD_OPER_ATUALZ, PIE_NU_VERSAO) VALUES (1151, 'Políticas para a gestão de capital', '', 1040, 2, 10000, '2014-03-17 00:00:00', 'script', 1);</v>
      </c>
    </row>
    <row r="156" spans="1:21" ht="25.5">
      <c r="A156" s="13" t="s">
        <v>796</v>
      </c>
      <c r="B156" s="13" t="s">
        <v>793</v>
      </c>
      <c r="C156" s="14" t="s">
        <v>531</v>
      </c>
      <c r="D156" s="44">
        <v>3</v>
      </c>
      <c r="E156" s="19">
        <v>1152</v>
      </c>
      <c r="F156" s="19">
        <f>'Par Elemento'!$D$45</f>
        <v>1040</v>
      </c>
      <c r="G156" s="19" t="str">
        <f t="shared" si="2"/>
        <v>INSERT INTO "SUP"."PIE_PAR_ITEM_ELEMENTO" (PIE_ID, PIE_NM, PIE_DS_END_MANUAL, PEL_ID, PIE_NU_ORDEM, MET_ID, PIE_DH_ATUALZ, PIE_CD_OPER_ATUALZ, PIE_NU_VERSAO) VALUES (1152, 'Estrutura e procedimentos para a gestão de capital', '', 1040, 3, 10000, '2014-03-17 00:00:00', 'script', 1);</v>
      </c>
    </row>
    <row r="157" spans="1:21" ht="25.5">
      <c r="A157" s="13" t="s">
        <v>582</v>
      </c>
      <c r="B157" s="13" t="s">
        <v>595</v>
      </c>
      <c r="C157" s="14" t="s">
        <v>531</v>
      </c>
      <c r="D157" s="44">
        <v>1</v>
      </c>
      <c r="E157" s="19">
        <v>1153</v>
      </c>
      <c r="F157" s="19">
        <f>'Par Elemento'!$D$46</f>
        <v>1041</v>
      </c>
      <c r="G157" s="19" t="str">
        <f t="shared" si="2"/>
        <v>INSERT INTO "SUP"."PIE_PAR_ITEM_ELEMENTO" (PIE_ID, PIE_NM, PIE_DS_END_MANUAL, PEL_ID, PIE_NU_ORDEM, MET_ID, PIE_DH_ATUALZ, PIE_CD_OPER_ATUALZ, PIE_NU_VERSAO) VALUES (1153, 'Ambiente de controle', '', 1041, 1, 10000, '2014-03-17 00:00:00', 'script', 1);</v>
      </c>
    </row>
    <row r="158" spans="1:21" ht="25.5">
      <c r="A158" s="13" t="s">
        <v>561</v>
      </c>
      <c r="B158" s="13" t="s">
        <v>595</v>
      </c>
      <c r="C158" s="14" t="s">
        <v>531</v>
      </c>
      <c r="D158" s="44">
        <v>2</v>
      </c>
      <c r="E158" s="19">
        <v>1154</v>
      </c>
      <c r="F158" s="19">
        <f>'Par Elemento'!$D$46</f>
        <v>1041</v>
      </c>
      <c r="G158" s="19" t="str">
        <f t="shared" si="2"/>
        <v>INSERT INTO "SUP"."PIE_PAR_ITEM_ELEMENTO" (PIE_ID, PIE_NM, PIE_DS_END_MANUAL, PEL_ID, PIE_NU_ORDEM, MET_ID, PIE_DH_ATUALZ, PIE_CD_OPER_ATUALZ, PIE_NU_VERSAO) VALUES (1154, 'Identificação e avaliação', '', 1041, 2, 10000, '2014-03-17 00:00:00', 'script', 1);</v>
      </c>
    </row>
    <row r="159" spans="1:21" ht="25.5">
      <c r="A159" s="13" t="s">
        <v>562</v>
      </c>
      <c r="B159" s="13" t="s">
        <v>595</v>
      </c>
      <c r="C159" s="14" t="s">
        <v>531</v>
      </c>
      <c r="D159" s="44">
        <v>3</v>
      </c>
      <c r="E159" s="19">
        <v>1155</v>
      </c>
      <c r="F159" s="19">
        <f>'Par Elemento'!$D$46</f>
        <v>1041</v>
      </c>
      <c r="G159" s="19" t="str">
        <f t="shared" si="2"/>
        <v>INSERT INTO "SUP"."PIE_PAR_ITEM_ELEMENTO" (PIE_ID, PIE_NM, PIE_DS_END_MANUAL, PEL_ID, PIE_NU_ORDEM, MET_ID, PIE_DH_ATUALZ, PIE_CD_OPER_ATUALZ, PIE_NU_VERSAO) VALUES (1155, 'Atividades de controle', '', 1041, 3, 10000, '2014-03-17 00:00:00', 'script', 1);</v>
      </c>
    </row>
    <row r="160" spans="1:21" ht="25.5">
      <c r="A160" s="13" t="s">
        <v>585</v>
      </c>
      <c r="B160" s="13" t="s">
        <v>595</v>
      </c>
      <c r="C160" s="14" t="s">
        <v>531</v>
      </c>
      <c r="D160" s="44">
        <v>4</v>
      </c>
      <c r="E160" s="19">
        <v>1156</v>
      </c>
      <c r="F160" s="19">
        <f>'Par Elemento'!$D$46</f>
        <v>1041</v>
      </c>
      <c r="G160" s="19" t="str">
        <f t="shared" si="2"/>
        <v>INSERT INTO "SUP"."PIE_PAR_ITEM_ELEMENTO" (PIE_ID, PIE_NM, PIE_DS_END_MANUAL, PEL_ID, PIE_NU_ORDEM, MET_ID, PIE_DH_ATUALZ, PIE_CD_OPER_ATUALZ, PIE_NU_VERSAO) VALUES (1156, 'Informação e comunicação', '', 1041, 4, 10000, '2014-03-17 00:00:00', 'script', 1);</v>
      </c>
    </row>
    <row r="161" spans="1:21" ht="25.5">
      <c r="A161" s="13" t="s">
        <v>586</v>
      </c>
      <c r="B161" s="13" t="s">
        <v>595</v>
      </c>
      <c r="C161" s="14" t="s">
        <v>531</v>
      </c>
      <c r="D161" s="44">
        <v>5</v>
      </c>
      <c r="E161" s="19">
        <v>1157</v>
      </c>
      <c r="F161" s="19">
        <f>'Par Elemento'!$D$46</f>
        <v>1041</v>
      </c>
      <c r="G161" s="19" t="str">
        <f t="shared" si="2"/>
        <v>INSERT INTO "SUP"."PIE_PAR_ITEM_ELEMENTO" (PIE_ID, PIE_NM, PIE_DS_END_MANUAL, PEL_ID, PIE_NU_ORDEM, MET_ID, PIE_DH_ATUALZ, PIE_CD_OPER_ATUALZ, PIE_NU_VERSAO) VALUES (1157, 'Monitoramento', '', 1041, 5, 10000, '2014-03-17 00:00:00', 'script', 1);</v>
      </c>
    </row>
    <row r="162" spans="1:21" s="12" customFormat="1" ht="25.5">
      <c r="A162" s="18" t="s">
        <v>797</v>
      </c>
      <c r="B162" s="18" t="s">
        <v>596</v>
      </c>
      <c r="C162" s="16" t="s">
        <v>535</v>
      </c>
      <c r="D162" s="45">
        <v>1</v>
      </c>
      <c r="E162" s="19">
        <v>1158</v>
      </c>
      <c r="F162" s="19">
        <f>'Par Elemento'!$D$50</f>
        <v>1045</v>
      </c>
      <c r="G162" s="19" t="str">
        <f t="shared" si="2"/>
        <v>INSERT INTO "SUP"."PIE_PAR_ITEM_ELEMENTO" (PIE_ID, PIE_NM, PIE_DS_END_MANUAL, PEL_ID, PIE_NU_ORDEM, MET_ID, PIE_DH_ATUALZ, PIE_CD_OPER_ATUALZ, PIE_NU_VERSAO) VALUES (1158, 'Definição das estratégias e de investimentos em TI', '', 1045, 1, 10000, '2014-03-17 00:00:00', 'script', 1);</v>
      </c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</row>
    <row r="163" spans="1:21" s="12" customFormat="1" ht="25.5">
      <c r="A163" s="18" t="s">
        <v>798</v>
      </c>
      <c r="B163" s="18" t="s">
        <v>596</v>
      </c>
      <c r="C163" s="16" t="s">
        <v>535</v>
      </c>
      <c r="D163" s="45">
        <v>2</v>
      </c>
      <c r="E163" s="19">
        <v>1159</v>
      </c>
      <c r="F163" s="19">
        <f>'Par Elemento'!$D$50</f>
        <v>1045</v>
      </c>
      <c r="G163" s="19" t="str">
        <f t="shared" si="2"/>
        <v>INSERT INTO "SUP"."PIE_PAR_ITEM_ELEMENTO" (PIE_ID, PIE_NM, PIE_DS_END_MANUAL, PEL_ID, PIE_NU_ORDEM, MET_ID, PIE_DH_ATUALZ, PIE_CD_OPER_ATUALZ, PIE_NU_VERSAO) VALUES (1159, 'Estrutura organizacional e recursos humanos de TI', '', 1045, 2, 10000, '2014-03-17 00:00:00', 'script', 1);</v>
      </c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</row>
    <row r="164" spans="1:21" s="12" customFormat="1" ht="25.5">
      <c r="A164" s="18" t="s">
        <v>799</v>
      </c>
      <c r="B164" s="18" t="s">
        <v>596</v>
      </c>
      <c r="C164" s="16" t="s">
        <v>535</v>
      </c>
      <c r="D164" s="45">
        <v>3</v>
      </c>
      <c r="E164" s="19">
        <v>1160</v>
      </c>
      <c r="F164" s="19">
        <f>'Par Elemento'!$D$50</f>
        <v>1045</v>
      </c>
      <c r="G164" s="19" t="str">
        <f t="shared" si="2"/>
        <v>INSERT INTO "SUP"."PIE_PAR_ITEM_ELEMENTO" (PIE_ID, PIE_NM, PIE_DS_END_MANUAL, PEL_ID, PIE_NU_ORDEM, MET_ID, PIE_DH_ATUALZ, PIE_CD_OPER_ATUALZ, PIE_NU_VERSAO) VALUES (1160, 'Avaliação de riscos relativos a TI', '', 1045, 3, 10000, '2014-03-17 00:00:00', 'script', 1);</v>
      </c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</row>
    <row r="165" spans="1:21" s="12" customFormat="1" ht="38.25">
      <c r="A165" s="18" t="s">
        <v>801</v>
      </c>
      <c r="B165" s="18" t="s">
        <v>800</v>
      </c>
      <c r="C165" s="16" t="s">
        <v>535</v>
      </c>
      <c r="D165" s="45">
        <v>1</v>
      </c>
      <c r="E165" s="19">
        <v>1161</v>
      </c>
      <c r="F165" s="19">
        <f>'Par Elemento'!$D$51</f>
        <v>1046</v>
      </c>
      <c r="G165" s="19" t="str">
        <f t="shared" si="2"/>
        <v>INSERT INTO "SUP"."PIE_PAR_ITEM_ELEMENTO" (PIE_ID, PIE_NM, PIE_DS_END_MANUAL, PEL_ID, PIE_NU_ORDEM, MET_ID, PIE_DH_ATUALZ, PIE_CD_OPER_ATUALZ, PIE_NU_VERSAO) VALUES (1161, 'Procedimentos de desenvolvimento e manutenção de sistemas', '', 1046, 1, 10000, '2014-03-17 00:00:00', 'script', 1);</v>
      </c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</row>
    <row r="166" spans="1:21" s="12" customFormat="1" ht="38.25">
      <c r="A166" s="18" t="s">
        <v>802</v>
      </c>
      <c r="B166" s="18" t="s">
        <v>800</v>
      </c>
      <c r="C166" s="16" t="s">
        <v>535</v>
      </c>
      <c r="D166" s="45">
        <v>2</v>
      </c>
      <c r="E166" s="19">
        <v>1162</v>
      </c>
      <c r="F166" s="19">
        <f>'Par Elemento'!$D$51</f>
        <v>1046</v>
      </c>
      <c r="G166" s="19" t="str">
        <f t="shared" si="2"/>
        <v>INSERT INTO "SUP"."PIE_PAR_ITEM_ELEMENTO" (PIE_ID, PIE_NM, PIE_DS_END_MANUAL, PEL_ID, PIE_NU_ORDEM, MET_ID, PIE_DH_ATUALZ, PIE_CD_OPER_ATUALZ, PIE_NU_VERSAO) VALUES (1162, 'Sistemas aplicativos - integração e integridade da informação', '', 1046, 2, 10000, '2014-03-17 00:00:00', 'script', 1);</v>
      </c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</row>
    <row r="167" spans="1:21" s="12" customFormat="1" ht="38.25">
      <c r="A167" s="18" t="s">
        <v>803</v>
      </c>
      <c r="B167" s="18" t="s">
        <v>800</v>
      </c>
      <c r="C167" s="16" t="s">
        <v>535</v>
      </c>
      <c r="D167" s="45">
        <v>3</v>
      </c>
      <c r="E167" s="19">
        <v>1163</v>
      </c>
      <c r="F167" s="19">
        <f>'Par Elemento'!$D$51</f>
        <v>1046</v>
      </c>
      <c r="G167" s="19" t="str">
        <f t="shared" si="2"/>
        <v>INSERT INTO "SUP"."PIE_PAR_ITEM_ELEMENTO" (PIE_ID, PIE_NM, PIE_DS_END_MANUAL, PEL_ID, PIE_NU_ORDEM, MET_ID, PIE_DH_ATUALZ, PIE_CD_OPER_ATUALZ, PIE_NU_VERSAO) VALUES (1163, 'Procedimentos de testes, homologação e certificação de sistemas', '', 1046, 3, 10000, '2014-03-17 00:00:00', 'script', 1);</v>
      </c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</row>
    <row r="168" spans="1:21" s="12" customFormat="1" ht="25.5">
      <c r="A168" s="18" t="s">
        <v>804</v>
      </c>
      <c r="B168" s="18" t="s">
        <v>800</v>
      </c>
      <c r="C168" s="16" t="s">
        <v>535</v>
      </c>
      <c r="D168" s="45">
        <v>4</v>
      </c>
      <c r="E168" s="19">
        <v>1164</v>
      </c>
      <c r="F168" s="19">
        <f>'Par Elemento'!$D$51</f>
        <v>1046</v>
      </c>
      <c r="G168" s="19" t="str">
        <f t="shared" si="2"/>
        <v>INSERT INTO "SUP"."PIE_PAR_ITEM_ELEMENTO" (PIE_ID, PIE_NM, PIE_DS_END_MANUAL, PEL_ID, PIE_NU_ORDEM, MET_ID, PIE_DH_ATUALZ, PIE_CD_OPER_ATUALZ, PIE_NU_VERSAO) VALUES (1164, 'Gestão de demandas e gerenciamento de mudanças ', '', 1046, 4, 10000, '2014-03-17 00:00:00', 'script', 1);</v>
      </c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</row>
    <row r="169" spans="1:21" s="12" customFormat="1" ht="25.5">
      <c r="A169" s="18" t="s">
        <v>805</v>
      </c>
      <c r="B169" s="18" t="s">
        <v>598</v>
      </c>
      <c r="C169" s="16" t="s">
        <v>535</v>
      </c>
      <c r="D169" s="45">
        <v>1</v>
      </c>
      <c r="E169" s="19">
        <v>1165</v>
      </c>
      <c r="F169" s="19">
        <f>'Par Elemento'!$D$52</f>
        <v>1047</v>
      </c>
      <c r="G169" s="19" t="str">
        <f t="shared" si="2"/>
        <v>INSERT INTO "SUP"."PIE_PAR_ITEM_ELEMENTO" (PIE_ID, PIE_NM, PIE_DS_END_MANUAL, PEL_ID, PIE_NU_ORDEM, MET_ID, PIE_DH_ATUALZ, PIE_CD_OPER_ATUALZ, PIE_NU_VERSAO) VALUES (1165, 'Gestão de níveis de serviços de TI', '', 1047, 1, 10000, '2014-03-17 00:00:00', 'script', 1);</v>
      </c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</row>
    <row r="170" spans="1:21" s="12" customFormat="1" ht="25.5">
      <c r="A170" s="18" t="s">
        <v>806</v>
      </c>
      <c r="B170" s="18" t="s">
        <v>598</v>
      </c>
      <c r="C170" s="16" t="s">
        <v>535</v>
      </c>
      <c r="D170" s="45">
        <v>2</v>
      </c>
      <c r="E170" s="19">
        <v>1166</v>
      </c>
      <c r="F170" s="19">
        <f>'Par Elemento'!$D$52</f>
        <v>1047</v>
      </c>
      <c r="G170" s="19" t="str">
        <f t="shared" si="2"/>
        <v>INSERT INTO "SUP"."PIE_PAR_ITEM_ELEMENTO" (PIE_ID, PIE_NM, PIE_DS_END_MANUAL, PEL_ID, PIE_NU_ORDEM, MET_ID, PIE_DH_ATUALZ, PIE_CD_OPER_ATUALZ, PIE_NU_VERSAO) VALUES (1166, 'Gerenciamento do desempenho e da capacidade', '', 1047, 2, 10000, '2014-03-17 00:00:00', 'script', 1);</v>
      </c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</row>
    <row r="171" spans="1:21" s="12" customFormat="1" ht="38.25">
      <c r="A171" s="18" t="s">
        <v>807</v>
      </c>
      <c r="B171" s="18" t="s">
        <v>598</v>
      </c>
      <c r="C171" s="16" t="s">
        <v>535</v>
      </c>
      <c r="D171" s="45">
        <v>3</v>
      </c>
      <c r="E171" s="19">
        <v>1167</v>
      </c>
      <c r="F171" s="19">
        <f>'Par Elemento'!$D$52</f>
        <v>1047</v>
      </c>
      <c r="G171" s="19" t="str">
        <f t="shared" si="2"/>
        <v>INSERT INTO "SUP"."PIE_PAR_ITEM_ELEMENTO" (PIE_ID, PIE_NM, PIE_DS_END_MANUAL, PEL_ID, PIE_NU_ORDEM, MET_ID, PIE_DH_ATUALZ, PIE_CD_OPER_ATUALZ, PIE_NU_VERSAO) VALUES (1167, 'Garantia de segurança dos sistemas de processamento de dados', '', 1047, 3, 10000, '2014-03-17 00:00:00', 'script', 1);</v>
      </c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</row>
    <row r="172" spans="1:21" s="12" customFormat="1" ht="38.25">
      <c r="A172" s="18" t="s">
        <v>808</v>
      </c>
      <c r="B172" s="18" t="s">
        <v>598</v>
      </c>
      <c r="C172" s="16" t="s">
        <v>535</v>
      </c>
      <c r="D172" s="45">
        <v>4</v>
      </c>
      <c r="E172" s="19">
        <v>1168</v>
      </c>
      <c r="F172" s="19">
        <f>'Par Elemento'!$D$52</f>
        <v>1047</v>
      </c>
      <c r="G172" s="19" t="str">
        <f t="shared" si="2"/>
        <v>INSERT INTO "SUP"."PIE_PAR_ITEM_ELEMENTO" (PIE_ID, PIE_NM, PIE_DS_END_MANUAL, PEL_ID, PIE_NU_ORDEM, MET_ID, PIE_DH_ATUALZ, PIE_CD_OPER_ATUALZ, PIE_NU_VERSAO) VALUES (1168, 'Garantia de continuidade e gerenciamento dos dados e das instalações', '', 1047, 4, 10000, '2014-03-17 00:00:00', 'script', 1);</v>
      </c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</row>
    <row r="173" spans="1:21" s="12" customFormat="1" ht="38.25">
      <c r="A173" s="18" t="s">
        <v>809</v>
      </c>
      <c r="B173" s="18" t="s">
        <v>598</v>
      </c>
      <c r="C173" s="16" t="s">
        <v>535</v>
      </c>
      <c r="D173" s="45">
        <v>5</v>
      </c>
      <c r="E173" s="19">
        <v>1169</v>
      </c>
      <c r="F173" s="19">
        <f>'Par Elemento'!$D$52</f>
        <v>1047</v>
      </c>
      <c r="G173" s="19" t="str">
        <f t="shared" si="2"/>
        <v>INSERT INTO "SUP"."PIE_PAR_ITEM_ELEMENTO" (PIE_ID, PIE_NM, PIE_DS_END_MANUAL, PEL_ID, PIE_NU_ORDEM, MET_ID, PIE_DH_ATUALZ, PIE_CD_OPER_ATUALZ, PIE_NU_VERSAO) VALUES (1169, 'Suporte técnico e gestão de ativos, problemas e incidentes de TI', '', 1047, 5, 10000, '2014-03-17 00:00:00', 'script', 1);</v>
      </c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</row>
    <row r="174" spans="1:21" s="12" customFormat="1" ht="25.5">
      <c r="A174" s="18" t="s">
        <v>810</v>
      </c>
      <c r="B174" s="18" t="s">
        <v>599</v>
      </c>
      <c r="C174" s="16" t="s">
        <v>535</v>
      </c>
      <c r="D174" s="45">
        <v>1</v>
      </c>
      <c r="E174" s="19">
        <v>1170</v>
      </c>
      <c r="F174" s="19">
        <f>'Par Elemento'!$D$53</f>
        <v>1048</v>
      </c>
      <c r="G174" s="19" t="str">
        <f t="shared" si="2"/>
        <v>INSERT INTO "SUP"."PIE_PAR_ITEM_ELEMENTO" (PIE_ID, PIE_NM, PIE_DS_END_MANUAL, PEL_ID, PIE_NU_ORDEM, MET_ID, PIE_DH_ATUALZ, PIE_CD_OPER_ATUALZ, PIE_NU_VERSAO) VALUES (1170, 'Avaliação da adequação dos controles internos', '', 1048, 1, 10000, '2014-03-17 00:00:00', 'script', 1);</v>
      </c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</row>
    <row r="175" spans="1:21" s="12" customFormat="1" ht="25.5">
      <c r="A175" s="18" t="s">
        <v>811</v>
      </c>
      <c r="B175" s="18" t="s">
        <v>599</v>
      </c>
      <c r="C175" s="16" t="s">
        <v>535</v>
      </c>
      <c r="D175" s="45">
        <v>2</v>
      </c>
      <c r="E175" s="19">
        <v>1171</v>
      </c>
      <c r="F175" s="19">
        <f>'Par Elemento'!$D$53</f>
        <v>1048</v>
      </c>
      <c r="G175" s="19" t="str">
        <f t="shared" si="2"/>
        <v>INSERT INTO "SUP"."PIE_PAR_ITEM_ELEMENTO" (PIE_ID, PIE_NM, PIE_DS_END_MANUAL, PEL_ID, PIE_NU_ORDEM, MET_ID, PIE_DH_ATUALZ, PIE_CD_OPER_ATUALZ, PIE_NU_VERSAO) VALUES (1171, 'Certificação Independente - Auditoria externa', '', 1048, 2, 10000, '2014-03-17 00:00:00', 'script', 1);</v>
      </c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</row>
    <row r="176" spans="1:21" s="12" customFormat="1">
      <c r="A176" s="18" t="s">
        <v>749</v>
      </c>
      <c r="B176" s="18" t="s">
        <v>599</v>
      </c>
      <c r="C176" s="16" t="s">
        <v>535</v>
      </c>
      <c r="D176" s="45">
        <v>3</v>
      </c>
      <c r="E176" s="19">
        <v>1172</v>
      </c>
      <c r="F176" s="19">
        <f>'Par Elemento'!$D$53</f>
        <v>1048</v>
      </c>
      <c r="G176" s="19" t="str">
        <f t="shared" si="2"/>
        <v>INSERT INTO "SUP"."PIE_PAR_ITEM_ELEMENTO" (PIE_ID, PIE_NM, PIE_DS_END_MANUAL, PEL_ID, PIE_NU_ORDEM, MET_ID, PIE_DH_ATUALZ, PIE_CD_OPER_ATUALZ, PIE_NU_VERSAO) VALUES (1172, 'Auditoria interna', '', 1048, 3, 10000, '2014-03-17 00:00:00', 'script', 1);</v>
      </c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</row>
    <row r="177" spans="1:7">
      <c r="A177" s="13" t="s">
        <v>600</v>
      </c>
      <c r="B177" s="13" t="s">
        <v>600</v>
      </c>
      <c r="C177" s="14" t="s">
        <v>817</v>
      </c>
      <c r="D177" s="44">
        <v>1</v>
      </c>
      <c r="E177" s="19">
        <v>1173</v>
      </c>
      <c r="F177" s="19">
        <f>'Par Elemento'!$D$57</f>
        <v>1052</v>
      </c>
      <c r="G177" s="19" t="str">
        <f t="shared" si="2"/>
        <v>INSERT INTO "SUP"."PIE_PAR_ITEM_ELEMENTO" (PIE_ID, PIE_NM, PIE_DS_END_MANUAL, PEL_ID, PIE_NU_ORDEM, MET_ID, PIE_DH_ATUALZ, PIE_CD_OPER_ATUALZ, PIE_NU_VERSAO) VALUES (1173, 'Políticas institucionais', '', 1052, 1, 10000, '2014-03-17 00:00:00', 'script', 1);</v>
      </c>
    </row>
    <row r="178" spans="1:7" ht="38.25">
      <c r="A178" s="13" t="s">
        <v>1297</v>
      </c>
      <c r="B178" s="13" t="s">
        <v>601</v>
      </c>
      <c r="C178" s="14" t="s">
        <v>817</v>
      </c>
      <c r="D178" s="44">
        <v>1</v>
      </c>
      <c r="E178" s="19">
        <v>1174</v>
      </c>
      <c r="F178" s="19">
        <f>'Par Elemento'!$D$58</f>
        <v>1053</v>
      </c>
      <c r="G178" s="19" t="str">
        <f t="shared" si="2"/>
        <v>INSERT INTO "SUP"."PIE_PAR_ITEM_ELEMENTO" (PIE_ID, PIE_NM, PIE_DS_END_MANUAL, PEL_ID, PIE_NU_ORDEM, MET_ID, PIE_DH_ATUALZ, PIE_CD_OPER_ATUALZ, PIE_NU_VERSAO) VALUES (1174, 'Diretor responsável pelos assuntos relacionados à PLD/CFT', '', 1053, 1, 10000, '2014-03-17 00:00:00', 'script', 1);</v>
      </c>
    </row>
    <row r="179" spans="1:7" ht="25.5">
      <c r="A179" s="13" t="s">
        <v>1298</v>
      </c>
      <c r="B179" s="13" t="s">
        <v>601</v>
      </c>
      <c r="C179" s="14" t="s">
        <v>817</v>
      </c>
      <c r="D179" s="44">
        <v>2</v>
      </c>
      <c r="E179" s="19">
        <v>1175</v>
      </c>
      <c r="F179" s="19">
        <f>'Par Elemento'!$D$58</f>
        <v>1053</v>
      </c>
      <c r="G179" s="19" t="str">
        <f t="shared" si="2"/>
        <v>INSERT INTO "SUP"."PIE_PAR_ITEM_ELEMENTO" (PIE_ID, PIE_NM, PIE_DS_END_MANUAL, PEL_ID, PIE_NU_ORDEM, MET_ID, PIE_DH_ATUALZ, PIE_CD_OPER_ATUALZ, PIE_NU_VERSAO) VALUES (1175, 'Área responsável pela gestão de PLD/CFT', '', 1053, 2, 10000, '2014-03-17 00:00:00', 'script', 1);</v>
      </c>
    </row>
    <row r="180" spans="1:7" ht="25.5">
      <c r="A180" s="13" t="s">
        <v>812</v>
      </c>
      <c r="B180" s="13" t="s">
        <v>602</v>
      </c>
      <c r="C180" s="14" t="s">
        <v>817</v>
      </c>
      <c r="D180" s="44">
        <v>1</v>
      </c>
      <c r="E180" s="19">
        <v>1176</v>
      </c>
      <c r="F180" s="19">
        <f>'Par Elemento'!$D$59</f>
        <v>1054</v>
      </c>
      <c r="G180" s="19" t="str">
        <f t="shared" si="2"/>
        <v>INSERT INTO "SUP"."PIE_PAR_ITEM_ELEMENTO" (PIE_ID, PIE_NM, PIE_DS_END_MANUAL, PEL_ID, PIE_NU_ORDEM, MET_ID, PIE_DH_ATUALZ, PIE_CD_OPER_ATUALZ, PIE_NU_VERSAO) VALUES (1176, 'Seleção de situações para análise', '', 1054, 1, 10000, '2014-03-17 00:00:00', 'script', 1);</v>
      </c>
    </row>
    <row r="181" spans="1:7" ht="25.5">
      <c r="A181" s="13" t="s">
        <v>813</v>
      </c>
      <c r="B181" s="13" t="s">
        <v>602</v>
      </c>
      <c r="C181" s="14" t="s">
        <v>817</v>
      </c>
      <c r="D181" s="44">
        <v>2</v>
      </c>
      <c r="E181" s="19">
        <v>1177</v>
      </c>
      <c r="F181" s="19">
        <f>'Par Elemento'!$D$59</f>
        <v>1054</v>
      </c>
      <c r="G181" s="19" t="str">
        <f t="shared" si="2"/>
        <v>INSERT INTO "SUP"."PIE_PAR_ITEM_ELEMENTO" (PIE_ID, PIE_NM, PIE_DS_END_MANUAL, PEL_ID, PIE_NU_ORDEM, MET_ID, PIE_DH_ATUALZ, PIE_CD_OPER_ATUALZ, PIE_NU_VERSAO) VALUES (1177, 'Análise de situações selecionadas', '', 1054, 2, 10000, '2014-03-17 00:00:00', 'script', 1);</v>
      </c>
    </row>
    <row r="182" spans="1:7" ht="25.5">
      <c r="A182" s="13" t="s">
        <v>1299</v>
      </c>
      <c r="B182" s="13" t="s">
        <v>602</v>
      </c>
      <c r="C182" s="14" t="s">
        <v>817</v>
      </c>
      <c r="D182" s="44">
        <v>3</v>
      </c>
      <c r="E182" s="19">
        <v>1178</v>
      </c>
      <c r="F182" s="19">
        <f>'Par Elemento'!$D$59</f>
        <v>1054</v>
      </c>
      <c r="G182" s="19" t="str">
        <f t="shared" si="2"/>
        <v>INSERT INTO "SUP"."PIE_PAR_ITEM_ELEMENTO" (PIE_ID, PIE_NM, PIE_DS_END_MANUAL, PEL_ID, PIE_NU_ORDEM, MET_ID, PIE_DH_ATUALZ, PIE_CD_OPER_ATUALZ, PIE_NU_VERSAO) VALUES (1178, 'Comunicação de situações com indícios de LD/FT', '', 1054, 3, 10000, '2014-03-17 00:00:00', 'script', 1);</v>
      </c>
    </row>
    <row r="183" spans="1:7" ht="25.5">
      <c r="A183" s="13" t="s">
        <v>814</v>
      </c>
      <c r="B183" s="13" t="s">
        <v>602</v>
      </c>
      <c r="C183" s="14" t="s">
        <v>817</v>
      </c>
      <c r="D183" s="44">
        <v>4</v>
      </c>
      <c r="E183" s="19">
        <v>1179</v>
      </c>
      <c r="F183" s="19">
        <f>'Par Elemento'!$D$59</f>
        <v>1054</v>
      </c>
      <c r="G183" s="19" t="str">
        <f t="shared" si="2"/>
        <v>INSERT INTO "SUP"."PIE_PAR_ITEM_ELEMENTO" (PIE_ID, PIE_NM, PIE_DS_END_MANUAL, PEL_ID, PIE_NU_ORDEM, MET_ID, PIE_DH_ATUALZ, PIE_CD_OPER_ATUALZ, PIE_NU_VERSAO) VALUES (1179, 'Comunicação automática de operações', '', 1054, 4, 10000, '2014-03-17 00:00:00', 'script', 1);</v>
      </c>
    </row>
    <row r="184" spans="1:7" s="90" customFormat="1" ht="38.25">
      <c r="A184" s="87" t="s">
        <v>1301</v>
      </c>
      <c r="B184" s="87" t="s">
        <v>602</v>
      </c>
      <c r="C184" s="88" t="s">
        <v>817</v>
      </c>
      <c r="D184" s="89">
        <v>5</v>
      </c>
      <c r="E184" s="90">
        <v>1190</v>
      </c>
      <c r="F184" s="90">
        <v>1054</v>
      </c>
      <c r="G184" s="90" t="str">
        <f t="shared" si="2"/>
        <v>INSERT INTO "SUP"."PIE_PAR_ITEM_ELEMENTO" (PIE_ID, PIE_NM, PIE_DS_END_MANUAL, PEL_ID, PIE_NU_ORDEM, MET_ID, PIE_DH_ATUALZ, PIE_CD_OPER_ATUALZ, PIE_NU_VERSAO) VALUES (1190, 'Comunicação de situações ligadas ao terrorismo ou seu financiamento', '', 1054, 5, 10000, '2014-03-17 00:00:00', 'script', 1);</v>
      </c>
    </row>
    <row r="185" spans="1:7" ht="38.25">
      <c r="A185" s="13" t="s">
        <v>1300</v>
      </c>
      <c r="B185" s="13" t="s">
        <v>602</v>
      </c>
      <c r="C185" s="14" t="s">
        <v>817</v>
      </c>
      <c r="D185" s="44">
        <v>6</v>
      </c>
      <c r="E185" s="19">
        <v>1180</v>
      </c>
      <c r="F185" s="19">
        <f>'Par Elemento'!$D$59</f>
        <v>1054</v>
      </c>
      <c r="G185" s="19" t="str">
        <f t="shared" si="2"/>
        <v>INSERT INTO "SUP"."PIE_PAR_ITEM_ELEMENTO" (PIE_ID, PIE_NM, PIE_DS_END_MANUAL, PEL_ID, PIE_NU_ORDEM, MET_ID, PIE_DH_ATUALZ, PIE_CD_OPER_ATUALZ, PIE_NU_VERSAO) VALUES (1180, 'Controle e acompanhamento dos procedimentos de PLD/CFT', '', 1054, 6, 10000, '2014-03-17 00:00:00', 'script', 1);</v>
      </c>
    </row>
    <row r="186" spans="1:7" ht="25.5">
      <c r="A186" s="13" t="s">
        <v>815</v>
      </c>
      <c r="B186" s="13" t="s">
        <v>992</v>
      </c>
      <c r="C186" s="14" t="s">
        <v>817</v>
      </c>
      <c r="D186" s="44">
        <v>1</v>
      </c>
      <c r="E186" s="19">
        <v>1181</v>
      </c>
      <c r="F186" s="19">
        <f>'Par Elemento'!$D$60</f>
        <v>1055</v>
      </c>
      <c r="G186" s="19" t="str">
        <f t="shared" si="2"/>
        <v>INSERT INTO "SUP"."PIE_PAR_ITEM_ELEMENTO" (PIE_ID, PIE_NM, PIE_DS_END_MANUAL, PEL_ID, PIE_NU_ORDEM, MET_ID, PIE_DH_ATUALZ, PIE_CD_OPER_ATUALZ, PIE_NU_VERSAO) VALUES (1181, 'Identificação e aceitação de clientes', '', 1055, 1, 10000, '2014-03-17 00:00:00', 'script', 1);</v>
      </c>
    </row>
    <row r="187" spans="1:7" ht="25.5">
      <c r="A187" s="13" t="s">
        <v>816</v>
      </c>
      <c r="B187" s="13" t="s">
        <v>992</v>
      </c>
      <c r="C187" s="14" t="s">
        <v>817</v>
      </c>
      <c r="D187" s="44">
        <v>2</v>
      </c>
      <c r="E187" s="19">
        <v>1182</v>
      </c>
      <c r="F187" s="19">
        <f>'Par Elemento'!$D$60</f>
        <v>1055</v>
      </c>
      <c r="G187" s="19" t="str">
        <f t="shared" si="2"/>
        <v>INSERT INTO "SUP"."PIE_PAR_ITEM_ELEMENTO" (PIE_ID, PIE_NM, PIE_DS_END_MANUAL, PEL_ID, PIE_NU_ORDEM, MET_ID, PIE_DH_ATUALZ, PIE_CD_OPER_ATUALZ, PIE_NU_VERSAO) VALUES (1182, 'Controles e testes de identificação de clientes', '', 1055, 2, 10000, '2014-03-17 00:00:00', 'script', 1);</v>
      </c>
    </row>
    <row r="188" spans="1:7" ht="25.5">
      <c r="A188" s="13" t="s">
        <v>1302</v>
      </c>
      <c r="B188" s="13" t="s">
        <v>603</v>
      </c>
      <c r="C188" s="14" t="s">
        <v>817</v>
      </c>
      <c r="D188" s="44">
        <v>1</v>
      </c>
      <c r="E188" s="19">
        <v>1183</v>
      </c>
      <c r="F188" s="19">
        <f>'Par Elemento'!$D$61</f>
        <v>1056</v>
      </c>
      <c r="G188" s="19" t="str">
        <f t="shared" si="2"/>
        <v>INSERT INTO "SUP"."PIE_PAR_ITEM_ELEMENTO" (PIE_ID, PIE_NM, PIE_DS_END_MANUAL, PEL_ID, PIE_NU_ORDEM, MET_ID, PIE_DH_ATUALZ, PIE_CD_OPER_ATUALZ, PIE_NU_VERSAO) VALUES (1183, 'Abrangência e controle dos treinamentos em PLD/CFT', '', 1056, 1, 10000, '2014-03-17 00:00:00', 'script', 1);</v>
      </c>
    </row>
    <row r="189" spans="1:7" ht="38.25">
      <c r="A189" s="13" t="s">
        <v>1303</v>
      </c>
      <c r="B189" s="13" t="s">
        <v>603</v>
      </c>
      <c r="C189" s="14" t="s">
        <v>817</v>
      </c>
      <c r="D189" s="44">
        <v>2</v>
      </c>
      <c r="E189" s="19">
        <v>1184</v>
      </c>
      <c r="F189" s="19">
        <f>'Par Elemento'!$D$61</f>
        <v>1056</v>
      </c>
      <c r="G189" s="19" t="str">
        <f t="shared" si="2"/>
        <v>INSERT INTO "SUP"."PIE_PAR_ITEM_ELEMENTO" (PIE_ID, PIE_NM, PIE_DS_END_MANUAL, PEL_ID, PIE_NU_ORDEM, MET_ID, PIE_DH_ATUALZ, PIE_CD_OPER_ATUALZ, PIE_NU_VERSAO) VALUES (1184, 'Conteúdo dos treinamentos em PLD/CFT e avaliação de conhecimentos', '', 1056, 2, 10000, '2014-03-17 00:00:00', 'script', 1);</v>
      </c>
    </row>
    <row r="190" spans="1:7">
      <c r="A190" s="13" t="s">
        <v>604</v>
      </c>
      <c r="B190" s="13" t="s">
        <v>604</v>
      </c>
      <c r="C190" s="14" t="s">
        <v>817</v>
      </c>
      <c r="D190" s="44">
        <v>1</v>
      </c>
      <c r="E190" s="19">
        <v>1185</v>
      </c>
      <c r="F190" s="19">
        <f>'Par Elemento'!$D$62</f>
        <v>1057</v>
      </c>
      <c r="G190" s="19" t="str">
        <f t="shared" si="2"/>
        <v>INSERT INTO "SUP"."PIE_PAR_ITEM_ELEMENTO" (PIE_ID, PIE_NM, PIE_DS_END_MANUAL, PEL_ID, PIE_NU_ORDEM, MET_ID, PIE_DH_ATUALZ, PIE_CD_OPER_ATUALZ, PIE_NU_VERSAO) VALUES (1185, 'Auditoria', '', 1057, 1, 10000, '2014-03-17 00:00:00', 'script', 1);</v>
      </c>
    </row>
    <row r="191" spans="1:7" ht="38.25">
      <c r="A191" s="13" t="s">
        <v>1304</v>
      </c>
      <c r="B191" s="13"/>
      <c r="C191" s="13"/>
      <c r="D191" s="13"/>
      <c r="E191" s="19">
        <v>1187</v>
      </c>
      <c r="F191" s="19">
        <v>1040</v>
      </c>
      <c r="G191" s="19" t="str">
        <f t="shared" si="2"/>
        <v>INSERT INTO "SUP"."PIE_PAR_ITEM_ELEMENTO" (PIE_ID, PIE_NM, PIE_DS_END_MANUAL, PEL_ID, PIE_NU_ORDEM, MET_ID, PIE_DH_ATUALZ, PIE_CD_OPER_ATUALZ, PIE_NU_VERSAO) VALUES (1187, 'Identificação dos riscos materiais – para bancos de Icaap', '', 1040, , 10000, '2014-03-17 00:00:00', 'script', 1);</v>
      </c>
    </row>
    <row r="192" spans="1:7" ht="25.5">
      <c r="A192" s="13" t="s">
        <v>1305</v>
      </c>
      <c r="B192" s="13"/>
      <c r="C192" s="13"/>
      <c r="D192" s="13"/>
      <c r="E192" s="19">
        <v>1188</v>
      </c>
      <c r="F192" s="19">
        <v>1040</v>
      </c>
      <c r="G192" s="19" t="str">
        <f t="shared" si="2"/>
        <v>INSERT INTO "SUP"."PIE_PAR_ITEM_ELEMENTO" (PIE_ID, PIE_NM, PIE_DS_END_MANUAL, PEL_ID, PIE_NU_ORDEM, MET_ID, PIE_DH_ATUALZ, PIE_CD_OPER_ATUALZ, PIE_NU_VERSAO) VALUES (1188, 'Autoavaliação da adequação de capital – para bancos de Icaap', '', 1040, , 10000, '2014-03-17 00:00:00', 'script', 1);</v>
      </c>
    </row>
    <row r="193" spans="1:7">
      <c r="A193" s="11"/>
      <c r="B193" s="11"/>
      <c r="C193" s="11"/>
    </row>
    <row r="194" spans="1:7" ht="25.5">
      <c r="A194" s="13" t="s">
        <v>1309</v>
      </c>
      <c r="B194" s="13" t="s">
        <v>1306</v>
      </c>
      <c r="C194" s="14" t="s">
        <v>544</v>
      </c>
      <c r="D194" s="44">
        <v>1</v>
      </c>
      <c r="E194" s="19">
        <v>1191</v>
      </c>
      <c r="F194" s="19">
        <v>1067</v>
      </c>
      <c r="G194" s="19" t="str">
        <f t="shared" si="2"/>
        <v>INSERT INTO "SUP"."PIE_PAR_ITEM_ELEMENTO" (PIE_ID, PIE_NM, PIE_DS_END_MANUAL, PEL_ID, PIE_NU_ORDEM, MET_ID, PIE_DH_ATUALZ, PIE_CD_OPER_ATUALZ, PIE_NU_VERSAO) VALUES (1191, 'Abordagem de Margem de Juros', '', 1067, 1, 10000, '2014-03-17 00:00:00', 'script', 1);</v>
      </c>
    </row>
    <row r="195" spans="1:7" ht="25.5">
      <c r="A195" s="13" t="s">
        <v>1311</v>
      </c>
      <c r="B195" s="13" t="s">
        <v>1306</v>
      </c>
      <c r="C195" s="14" t="s">
        <v>544</v>
      </c>
      <c r="D195" s="44">
        <v>2</v>
      </c>
      <c r="E195" s="19">
        <v>1192</v>
      </c>
      <c r="F195" s="19">
        <v>1067</v>
      </c>
      <c r="G195" s="19" t="str">
        <f t="shared" si="2"/>
        <v>INSERT INTO "SUP"."PIE_PAR_ITEM_ELEMENTO" (PIE_ID, PIE_NM, PIE_DS_END_MANUAL, PEL_ID, PIE_NU_ORDEM, MET_ID, PIE_DH_ATUALZ, PIE_CD_OPER_ATUALZ, PIE_NU_VERSAO) VALUES (1192, 'Abordagem de Valor Econômico', '', 1067, 2, 10000, '2014-03-17 00:00:00', 'script', 1);</v>
      </c>
    </row>
    <row r="196" spans="1:7" ht="38.25">
      <c r="A196" s="13" t="s">
        <v>1314</v>
      </c>
      <c r="B196" s="13" t="s">
        <v>1313</v>
      </c>
      <c r="C196" s="14" t="s">
        <v>533</v>
      </c>
      <c r="D196" s="44">
        <v>1</v>
      </c>
      <c r="E196" s="19">
        <v>1193</v>
      </c>
      <c r="F196" s="19">
        <v>1068</v>
      </c>
      <c r="G196" s="19" t="str">
        <f t="shared" si="2"/>
        <v>INSERT INTO "SUP"."PIE_PAR_ITEM_ELEMENTO" (PIE_ID, PIE_NM, PIE_DS_END_MANUAL, PEL_ID, PIE_NU_ORDEM, MET_ID, PIE_DH_ATUALZ, PIE_CD_OPER_ATUALZ, PIE_NU_VERSAO) VALUES (1193, 'Abrangência', '', 1068, 1, 10000, '2014-03-17 00:00:00', 'script', 1);</v>
      </c>
    </row>
    <row r="197" spans="1:7" ht="38.25">
      <c r="A197" s="13" t="s">
        <v>1315</v>
      </c>
      <c r="B197" s="13" t="s">
        <v>1313</v>
      </c>
      <c r="C197" s="14" t="s">
        <v>533</v>
      </c>
      <c r="D197" s="44">
        <v>2</v>
      </c>
      <c r="E197" s="19">
        <v>1194</v>
      </c>
      <c r="F197" s="19">
        <v>1068</v>
      </c>
      <c r="G197" s="19" t="str">
        <f t="shared" si="2"/>
        <v>INSERT INTO "SUP"."PIE_PAR_ITEM_ELEMENTO" (PIE_ID, PIE_NM, PIE_DS_END_MANUAL, PEL_ID, PIE_NU_ORDEM, MET_ID, PIE_DH_ATUALZ, PIE_CD_OPER_ATUALZ, PIE_NU_VERSAO) VALUES (1194, 'Metodologia de mensuração', '', 1068, 2, 10000, '2014-03-17 00:00:00', 'script', 1);</v>
      </c>
    </row>
    <row r="198" spans="1:7" ht="38.25">
      <c r="A198" s="13" t="s">
        <v>1316</v>
      </c>
      <c r="B198" s="13" t="s">
        <v>1313</v>
      </c>
      <c r="C198" s="14" t="s">
        <v>533</v>
      </c>
      <c r="D198" s="44">
        <v>3</v>
      </c>
      <c r="E198" s="19">
        <v>1195</v>
      </c>
      <c r="F198" s="19">
        <v>1068</v>
      </c>
      <c r="G198" s="19" t="str">
        <f t="shared" ref="G198" si="3">CONCATENATE($G$2,E198,", '", A198,"', '', ",F198,", ",D198,", 10000, '2014-03-17 00:00:00', 'script', 1);")</f>
        <v>INSERT INTO "SUP"."PIE_PAR_ITEM_ELEMENTO" (PIE_ID, PIE_NM, PIE_DS_END_MANUAL, PEL_ID, PIE_NU_ORDEM, MET_ID, PIE_DH_ATUALZ, PIE_CD_OPER_ATUALZ, PIE_NU_VERSAO) VALUES (1195, 'Opcionalidades embutidas', '', 1068, 3, 10000, '2014-03-17 00:00:00', 'script', 1);</v>
      </c>
    </row>
    <row r="199" spans="1:7">
      <c r="A199" s="11"/>
      <c r="B199" s="11"/>
      <c r="C199" s="11"/>
      <c r="F199" s="11"/>
    </row>
    <row r="200" spans="1:7">
      <c r="A200" s="11"/>
      <c r="B200" s="11"/>
      <c r="C200" s="11"/>
    </row>
    <row r="201" spans="1:7">
      <c r="A201" s="11"/>
      <c r="B201" s="11"/>
      <c r="C201" s="11"/>
    </row>
    <row r="202" spans="1:7">
      <c r="A202" s="11"/>
      <c r="B202" s="11"/>
      <c r="C202" s="11"/>
    </row>
    <row r="203" spans="1:7">
      <c r="A203" s="11"/>
      <c r="B203" s="11"/>
      <c r="C203" s="11"/>
      <c r="F203" s="19" t="s">
        <v>1310</v>
      </c>
      <c r="G203" s="19">
        <f>MAX(E:E)</f>
        <v>1195</v>
      </c>
    </row>
    <row r="204" spans="1:7">
      <c r="A204" s="11"/>
      <c r="B204" s="11"/>
      <c r="C204" s="11"/>
    </row>
    <row r="205" spans="1:7">
      <c r="A205" s="11"/>
      <c r="B205" s="11"/>
      <c r="C205" s="11"/>
    </row>
    <row r="206" spans="1:7">
      <c r="A206" s="11"/>
      <c r="B206" s="11"/>
      <c r="C206" s="11"/>
    </row>
    <row r="207" spans="1:7">
      <c r="A207" s="11"/>
      <c r="B207" s="11"/>
      <c r="C207" s="11"/>
    </row>
    <row r="208" spans="1:7">
      <c r="A208" s="11"/>
      <c r="B208" s="11"/>
      <c r="C208" s="11"/>
    </row>
    <row r="209" spans="1:3">
      <c r="A209" s="11"/>
      <c r="B209" s="11"/>
      <c r="C209" s="11"/>
    </row>
    <row r="210" spans="1:3">
      <c r="A210" s="11"/>
      <c r="B210" s="11"/>
      <c r="C210" s="11"/>
    </row>
    <row r="211" spans="1:3">
      <c r="A211" s="11"/>
      <c r="B211" s="11"/>
      <c r="C211" s="11"/>
    </row>
    <row r="212" spans="1:3">
      <c r="A212" s="11"/>
      <c r="B212" s="11"/>
      <c r="C212" s="11"/>
    </row>
    <row r="213" spans="1:3">
      <c r="A213" s="11"/>
      <c r="B213" s="11"/>
      <c r="C213" s="11"/>
    </row>
    <row r="214" spans="1:3">
      <c r="A214" s="11"/>
      <c r="B214" s="11"/>
      <c r="C214" s="11"/>
    </row>
    <row r="215" spans="1:3">
      <c r="A215" s="11"/>
      <c r="B215" s="11"/>
      <c r="C215" s="11"/>
    </row>
    <row r="216" spans="1:3">
      <c r="A216" s="11"/>
      <c r="B216" s="11"/>
      <c r="C216" s="11"/>
    </row>
    <row r="217" spans="1:3">
      <c r="A217" s="11"/>
      <c r="B217" s="11"/>
      <c r="C217" s="11"/>
    </row>
    <row r="218" spans="1:3">
      <c r="A218" s="11"/>
      <c r="B218" s="11"/>
      <c r="C218" s="11"/>
    </row>
    <row r="219" spans="1:3">
      <c r="A219" s="11"/>
      <c r="B219" s="11"/>
      <c r="C219" s="11"/>
    </row>
    <row r="220" spans="1:3">
      <c r="A220" s="11"/>
      <c r="B220" s="11"/>
      <c r="C220" s="11"/>
    </row>
    <row r="221" spans="1:3">
      <c r="A221" s="11"/>
      <c r="B221" s="11"/>
      <c r="C221" s="11"/>
    </row>
    <row r="222" spans="1:3">
      <c r="A222" s="11"/>
      <c r="B222" s="11"/>
      <c r="C222" s="11"/>
    </row>
    <row r="223" spans="1:3">
      <c r="A223" s="11"/>
      <c r="B223" s="11"/>
      <c r="C223" s="11"/>
    </row>
    <row r="224" spans="1:3">
      <c r="A224" s="11"/>
      <c r="B224" s="11"/>
      <c r="C224" s="11"/>
    </row>
    <row r="225" spans="1:3">
      <c r="A225" s="11"/>
      <c r="B225" s="11"/>
      <c r="C225" s="11"/>
    </row>
    <row r="226" spans="1:3">
      <c r="A226" s="11"/>
      <c r="B226" s="11"/>
      <c r="C226" s="11"/>
    </row>
    <row r="227" spans="1:3">
      <c r="A227" s="11"/>
      <c r="B227" s="11"/>
      <c r="C227" s="11"/>
    </row>
    <row r="228" spans="1:3">
      <c r="A228" s="11"/>
      <c r="B228" s="11"/>
      <c r="C228" s="11"/>
    </row>
    <row r="229" spans="1:3">
      <c r="A229" s="11"/>
      <c r="B229" s="11"/>
      <c r="C229" s="11"/>
    </row>
    <row r="230" spans="1:3">
      <c r="A230" s="11"/>
      <c r="B230" s="11"/>
      <c r="C230" s="11"/>
    </row>
    <row r="231" spans="1:3">
      <c r="A231" s="11"/>
      <c r="B231" s="11"/>
      <c r="C231" s="11"/>
    </row>
    <row r="232" spans="1:3">
      <c r="A232" s="11"/>
      <c r="B232" s="11"/>
      <c r="C232" s="11"/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J15" sqref="J15"/>
    </sheetView>
  </sheetViews>
  <sheetFormatPr defaultRowHeight="12.75"/>
  <cols>
    <col min="1" max="1" width="47.42578125" bestFit="1" customWidth="1"/>
    <col min="2" max="2" width="13" bestFit="1" customWidth="1"/>
  </cols>
  <sheetData>
    <row r="1" spans="1:4">
      <c r="A1" s="46" t="s">
        <v>1107</v>
      </c>
      <c r="B1" s="46"/>
      <c r="D1" t="s">
        <v>1114</v>
      </c>
    </row>
    <row r="2" spans="1:4">
      <c r="A2" s="46" t="s">
        <v>658</v>
      </c>
      <c r="B2" s="46" t="s">
        <v>986</v>
      </c>
      <c r="C2" s="69" t="s">
        <v>1109</v>
      </c>
      <c r="D2" s="69" t="s">
        <v>1110</v>
      </c>
    </row>
    <row r="3" spans="1:4" ht="15">
      <c r="A3" s="9" t="s">
        <v>550</v>
      </c>
      <c r="B3" s="9">
        <v>1</v>
      </c>
      <c r="C3" s="9">
        <v>1000</v>
      </c>
      <c r="D3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(1000, 'Crédito', '', '', 10000, '2014-03-17 00:00:00', 'script', 1);</v>
      </c>
    </row>
    <row r="4" spans="1:4" ht="15">
      <c r="A4" s="9" t="s">
        <v>651</v>
      </c>
      <c r="B4" s="9">
        <v>2</v>
      </c>
      <c r="C4" s="9">
        <v>1001</v>
      </c>
      <c r="D4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(1001, 'Crédito Varejo', '', '', 10000, '2014-03-17 00:00:00', 'script', 1);</v>
      </c>
    </row>
    <row r="5" spans="1:4" ht="15">
      <c r="A5" s="9" t="s">
        <v>652</v>
      </c>
      <c r="B5" s="9">
        <v>3</v>
      </c>
      <c r="C5" s="9">
        <v>1002</v>
      </c>
      <c r="D5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(1002, 'Crédito Atacado', '', '', 10000, '2014-03-17 00:00:00', 'script', 1);</v>
      </c>
    </row>
    <row r="6" spans="1:4" ht="15">
      <c r="A6" s="9" t="s">
        <v>653</v>
      </c>
      <c r="B6" s="9">
        <v>4</v>
      </c>
      <c r="C6" s="9">
        <v>1003</v>
      </c>
      <c r="D6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(1003, 'Tesouraria', '', '', 10000, '2014-03-17 00:00:00', 'script', 1);</v>
      </c>
    </row>
    <row r="7" spans="1:4" ht="15">
      <c r="A7" s="9" t="s">
        <v>654</v>
      </c>
      <c r="B7" s="9">
        <v>5</v>
      </c>
      <c r="C7" s="9">
        <v>1004</v>
      </c>
      <c r="D7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(1004, 'Não Supervisionáveis', '', '', 10000, '2014-03-17 00:00:00', 'script', 1);</v>
      </c>
    </row>
    <row r="8" spans="1:4" ht="15">
      <c r="A8" s="9" t="s">
        <v>655</v>
      </c>
      <c r="B8" s="9">
        <v>6</v>
      </c>
      <c r="C8" s="9">
        <v>1005</v>
      </c>
      <c r="D8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(1005, 'Serviços', '', '', 10000, '2014-03-17 00:00:00', 'script', 1);</v>
      </c>
    </row>
    <row r="9" spans="1:4" ht="15">
      <c r="A9" s="9" t="s">
        <v>656</v>
      </c>
      <c r="B9" s="9">
        <v>7</v>
      </c>
      <c r="C9" s="9">
        <v>1006</v>
      </c>
      <c r="D9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(1006, 'Câmbio', '', '', 10000, '2014-03-17 00:00:00', 'script', 1);</v>
      </c>
    </row>
    <row r="10" spans="1:4" ht="15">
      <c r="A10" s="9" t="s">
        <v>657</v>
      </c>
      <c r="B10" s="9">
        <v>8</v>
      </c>
      <c r="C10" s="9">
        <v>1007</v>
      </c>
      <c r="D10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(1007, 'Unidades no Exterior', '', '', 10000, '2014-03-17 00:00:00', 'script', 1);</v>
      </c>
    </row>
    <row r="11" spans="1:4" ht="15">
      <c r="A11" s="9" t="s">
        <v>659</v>
      </c>
      <c r="B11" s="9">
        <v>9</v>
      </c>
      <c r="C11" s="9">
        <v>1008</v>
      </c>
      <c r="D11" s="9" t="str">
        <f>CONCATENATE($D$1,Tabela10[[#This Row],[ID]],", '",Tabela10[[#This Row],[Tipo de Atividade]],"', '', '', 10000, '2014-03-17 00:00:00', 'script', 1);")</f>
        <v>INSERT INTO "SUP"."PTA_PAR_TIPO_ATIVIDADE_NEGOCIO" (PTA_ID, PTA_NM, PTA_DS, PTA_DS_END_MANUAL, MET_ID, PTA_DH_ATUALZ, PTA_CD_OPER_ATUALZ, PTA_NU_VERSAO) VALUES (1008, 'Outras', '', '', 10000, '2014-03-17 00:00:00', 'script', 1);</v>
      </c>
    </row>
    <row r="12" spans="1:4" ht="15">
      <c r="A12" s="9" t="s">
        <v>996</v>
      </c>
      <c r="B12" s="9">
        <v>10</v>
      </c>
      <c r="C12" s="9">
        <v>1009</v>
      </c>
      <c r="D12" s="9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3" sqref="I3:I8"/>
    </sheetView>
  </sheetViews>
  <sheetFormatPr defaultRowHeight="12.75"/>
  <cols>
    <col min="1" max="2" width="14.140625" customWidth="1"/>
    <col min="3" max="3" width="15.28515625" customWidth="1"/>
    <col min="4" max="4" width="21.140625" customWidth="1"/>
    <col min="5" max="5" width="19.28515625" bestFit="1" customWidth="1"/>
    <col min="6" max="6" width="11.42578125" customWidth="1"/>
  </cols>
  <sheetData>
    <row r="1" spans="1:9">
      <c r="A1" s="98" t="s">
        <v>1102</v>
      </c>
      <c r="B1" s="98"/>
      <c r="C1" s="98"/>
      <c r="D1" s="7"/>
      <c r="I1" t="s">
        <v>1116</v>
      </c>
    </row>
    <row r="2" spans="1:9" ht="39.75" customHeight="1">
      <c r="A2" s="35" t="s">
        <v>613</v>
      </c>
      <c r="B2" s="35" t="s">
        <v>614</v>
      </c>
      <c r="C2" s="35" t="s">
        <v>615</v>
      </c>
      <c r="D2" s="35" t="s">
        <v>828</v>
      </c>
      <c r="E2" s="35" t="s">
        <v>818</v>
      </c>
      <c r="F2" s="35" t="s">
        <v>1096</v>
      </c>
      <c r="G2" s="71" t="s">
        <v>1109</v>
      </c>
      <c r="H2" s="71" t="s">
        <v>1115</v>
      </c>
      <c r="I2" s="71" t="s">
        <v>1110</v>
      </c>
    </row>
    <row r="3" spans="1:9">
      <c r="A3">
        <v>1</v>
      </c>
      <c r="B3" t="s">
        <v>616</v>
      </c>
      <c r="C3" t="s">
        <v>617</v>
      </c>
      <c r="D3" t="s">
        <v>625</v>
      </c>
      <c r="E3" t="s">
        <v>819</v>
      </c>
      <c r="F3">
        <v>1</v>
      </c>
      <c r="G3">
        <v>1000</v>
      </c>
      <c r="H3" t="str">
        <f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f>
        <v>#bbddee</v>
      </c>
      <c r="I3" t="str">
        <f>CONCATENATE($I$1,Tabela3[[#This Row],[ID]],", ",IF(Tabela3[[#This Row],[Valor da nota]]="N/A",-1,Tabela3[[#This Row],[Valor da nota]]),", ",IF(Tabela3[[#This Row],[Valor da nota]]="N/A",0,Tabela3[[#This Row],[Limite inferior]]),", ",IF(Tabela3[[#This Row],[Valor da nota]]="N/A",0,Tabela3[[#This Row],[Limite superior]]),", ",IF(Tabela3[[#This Row],[Valor da nota]]="N/A",1,0),", '",Tabela3[[#This Row],[Conceito]],"', '",Tabela3[[#This Row],[Código Cor]],"', 10000, '2014-03-17 00:00:00', 'script', 1);")</f>
        <v>INSERT INTO "SUP"."PNO_PAR_NOTA" (PNO_ID, PNO_CD_VALOR, PNO_VL_LIM_INFER, PNO_VL_LIM_SUPER, PNO_IB_NOTA_NA, PNO_DS_NOTA, PNO_DS_COR, MET_ID, PNO_DH_ATUALZ, PNO_CD_OPER_ATUALZ, PNO_NU_VERSAO) VALUES (1000, 1, 1.0, 1.5, 0, 'Baixo', '#bbddee', 10000, '2014-03-17 00:00:00', 'script', 1);</v>
      </c>
    </row>
    <row r="4" spans="1:9">
      <c r="A4">
        <v>2</v>
      </c>
      <c r="B4" t="s">
        <v>618</v>
      </c>
      <c r="C4" t="s">
        <v>619</v>
      </c>
      <c r="D4" t="s">
        <v>626</v>
      </c>
      <c r="E4" t="s">
        <v>820</v>
      </c>
      <c r="F4">
        <v>2</v>
      </c>
      <c r="G4">
        <v>1001</v>
      </c>
      <c r="H4" t="str">
        <f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f>
        <v>#bbeebb</v>
      </c>
      <c r="I4" t="str">
        <f>CONCATENATE($I$1,Tabela3[[#This Row],[ID]],", ",IF(Tabela3[[#This Row],[Valor da nota]]="N/A",-1,Tabela3[[#This Row],[Valor da nota]]),", ",IF(Tabela3[[#This Row],[Valor da nota]]="N/A",0,Tabela3[[#This Row],[Limite inferior]]),", ",IF(Tabela3[[#This Row],[Valor da nota]]="N/A",0,Tabela3[[#This Row],[Limite superior]]),", ",IF(Tabela3[[#This Row],[Valor da nota]]="N/A",1,0),", '",Tabela3[[#This Row],[Conceito]],"', '",Tabela3[[#This Row],[Código Cor]],"', 10000, '2014-03-17 00:00:00', 'script', 1);")</f>
        <v>INSERT INTO "SUP"."PNO_PAR_NOTA" (PNO_ID, PNO_CD_VALOR, PNO_VL_LIM_INFER, PNO_VL_LIM_SUPER, PNO_IB_NOTA_NA, PNO_DS_NOTA, PNO_DS_COR, MET_ID, PNO_DH_ATUALZ, PNO_CD_OPER_ATUALZ, PNO_NU_VERSAO) VALUES (1001, 2, 1.51, 2.5, 0, 'Médio', '#bbeebb', 10000, '2014-03-17 00:00:00', 'script', 1);</v>
      </c>
    </row>
    <row r="5" spans="1:9">
      <c r="A5">
        <v>3</v>
      </c>
      <c r="B5" t="s">
        <v>620</v>
      </c>
      <c r="C5" t="s">
        <v>621</v>
      </c>
      <c r="D5" t="s">
        <v>830</v>
      </c>
      <c r="E5" t="s">
        <v>821</v>
      </c>
      <c r="F5">
        <v>3</v>
      </c>
      <c r="G5">
        <v>1002</v>
      </c>
      <c r="H5" t="str">
        <f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f>
        <v>#eeeebb</v>
      </c>
      <c r="I5" t="str">
        <f>CONCATENATE($I$1,Tabela3[[#This Row],[ID]],", ",IF(Tabela3[[#This Row],[Valor da nota]]="N/A",-1,Tabela3[[#This Row],[Valor da nota]]),", ",IF(Tabela3[[#This Row],[Valor da nota]]="N/A",0,Tabela3[[#This Row],[Limite inferior]]),", ",IF(Tabela3[[#This Row],[Valor da nota]]="N/A",0,Tabela3[[#This Row],[Limite superior]]),", ",IF(Tabela3[[#This Row],[Valor da nota]]="N/A",1,0),", '",Tabela3[[#This Row],[Conceito]],"', '",Tabela3[[#This Row],[Código Cor]],"', 10000, '2014-03-17 00:00:00', 'script', 1);")</f>
        <v>INSERT INTO "SUP"."PNO_PAR_NOTA" (PNO_ID, PNO_CD_VALOR, PNO_VL_LIM_INFER, PNO_VL_LIM_SUPER, PNO_IB_NOTA_NA, PNO_DS_NOTA, PNO_DS_COR, MET_ID, PNO_DH_ATUALZ, PNO_CD_OPER_ATUALZ, PNO_NU_VERSAO) VALUES (1002, 3, 2.51, 3.5, 0, 'Médio-Alto ', '#eeeebb', 10000, '2014-03-17 00:00:00', 'script', 1);</v>
      </c>
    </row>
    <row r="6" spans="1:9">
      <c r="A6">
        <v>4</v>
      </c>
      <c r="B6" t="s">
        <v>622</v>
      </c>
      <c r="C6" t="s">
        <v>623</v>
      </c>
      <c r="D6" t="s">
        <v>635</v>
      </c>
      <c r="E6" t="s">
        <v>822</v>
      </c>
      <c r="F6">
        <v>4</v>
      </c>
      <c r="G6">
        <v>1003</v>
      </c>
      <c r="H6" t="str">
        <f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f>
        <v>#eebbbb</v>
      </c>
      <c r="I6" t="str">
        <f>CONCATENATE($I$1,Tabela3[[#This Row],[ID]],", ",IF(Tabela3[[#This Row],[Valor da nota]]="N/A",-1,Tabela3[[#This Row],[Valor da nota]]),", ",IF(Tabela3[[#This Row],[Valor da nota]]="N/A",0,Tabela3[[#This Row],[Limite inferior]]),", ",IF(Tabela3[[#This Row],[Valor da nota]]="N/A",0,Tabela3[[#This Row],[Limite superior]]),", ",IF(Tabela3[[#This Row],[Valor da nota]]="N/A",1,0),", '",Tabela3[[#This Row],[Conceito]],"', '",Tabela3[[#This Row],[Código Cor]],"', 10000, '2014-03-17 00:00:00', 'script', 1);")</f>
        <v>INSERT INTO "SUP"."PNO_PAR_NOTA" (PNO_ID, PNO_CD_VALOR, PNO_VL_LIM_INFER, PNO_VL_LIM_SUPER, PNO_IB_NOTA_NA, PNO_DS_NOTA, PNO_DS_COR, MET_ID, PNO_DH_ATUALZ, PNO_CD_OPER_ATUALZ, PNO_NU_VERSAO) VALUES (1003, 4, 3.51, 4.0, 0, 'Alto', '#eebbbb', 10000, '2014-03-17 00:00:00', 'script', 1);</v>
      </c>
    </row>
    <row r="7" spans="1:9">
      <c r="A7" s="6"/>
    </row>
    <row r="8" spans="1:9">
      <c r="A8" s="6" t="s">
        <v>624</v>
      </c>
      <c r="E8" t="s">
        <v>823</v>
      </c>
      <c r="G8">
        <v>1004</v>
      </c>
      <c r="H8" t="str">
        <f>IF(Tabela3[[#This Row],[Cor aplicada]]="Azul","#bbddee",IF(Tabela3[[#This Row],[Cor aplicada]]="Verde","#bbeebb",IF(Tabela3[[#This Row],[Cor aplicada]]="Amarelo","#eeeebb",IF(Tabela3[[#This Row],[Cor aplicada]]="Vermelho","#eebbbb",IF(Tabela3[[#This Row],[Cor aplicada]]="Branco","#000000","ERRO")))))</f>
        <v>#000000</v>
      </c>
      <c r="I8" t="str">
        <f>CONCATENATE($I$1,Tabela3[[#This Row],[ID]],", ",IF(Tabela3[[#This Row],[Valor da nota]]="N/A",-1,Tabela3[[#This Row],[Valor da nota]]),", ",IF(Tabela3[[#This Row],[Valor da nota]]="N/A",0,Tabela3[[#This Row],[Limite inferior]]),", ",IF(Tabela3[[#This Row],[Valor da nota]]="N/A",0,Tabela3[[#This Row],[Limite superior]]),", ",IF(Tabela3[[#This Row],[Valor da nota]]="N/A",1,0),", '",Tabela3[[#This Row],[Conceito]],"', '",Tabela3[[#This Row],[Código Cor]],"', 10000, '2014-03-17 00:00:00', 'script', 1);")</f>
        <v>INSERT INTO "SUP"."PNO_PAR_NOTA" (PNO_ID, PNO_CD_VALOR, PNO_VL_LIM_INFER, PNO_VL_LIM_SUPER, PNO_IB_NOTA_NA, PNO_DS_NOTA, PNO_DS_COR, MET_ID, PNO_DH_ATUALZ, PNO_CD_OPER_ATUALZ, PNO_NU_VERSAO) VALUES (1004, -1, 0, 0, 1, '', '#000000', 10000, '2014-03-17 00:00:00', 'script', 1);</v>
      </c>
    </row>
    <row r="10" spans="1:9">
      <c r="A10" t="s">
        <v>993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" sqref="D3:D8"/>
    </sheetView>
  </sheetViews>
  <sheetFormatPr defaultRowHeight="12.75"/>
  <cols>
    <col min="1" max="1" width="37" bestFit="1" customWidth="1"/>
    <col min="2" max="2" width="17.28515625" customWidth="1"/>
  </cols>
  <sheetData>
    <row r="1" spans="1:4">
      <c r="A1" s="7" t="s">
        <v>1101</v>
      </c>
      <c r="D1" t="s">
        <v>1117</v>
      </c>
    </row>
    <row r="2" spans="1:4" ht="38.25">
      <c r="A2" s="35" t="s">
        <v>556</v>
      </c>
      <c r="B2" s="35" t="s">
        <v>997</v>
      </c>
      <c r="C2" s="71" t="s">
        <v>1109</v>
      </c>
      <c r="D2" s="71" t="s">
        <v>1110</v>
      </c>
    </row>
    <row r="3" spans="1:4">
      <c r="A3" t="s">
        <v>627</v>
      </c>
      <c r="B3">
        <v>1</v>
      </c>
      <c r="C3">
        <v>1000</v>
      </c>
      <c r="D3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(1000, 'Estabilidade', 'Estabilidade', 10000, '2014-03-17 00:00:00', 'script', 1);</v>
      </c>
    </row>
    <row r="4" spans="1:4">
      <c r="A4" t="s">
        <v>628</v>
      </c>
      <c r="B4">
        <v>2</v>
      </c>
      <c r="C4">
        <v>1001</v>
      </c>
      <c r="D4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(1001, 'Indefinida', 'Indefinida', 10000, '2014-03-17 00:00:00', 'script', 1);</v>
      </c>
    </row>
    <row r="5" spans="1:4">
      <c r="A5" t="s">
        <v>629</v>
      </c>
      <c r="B5">
        <v>3</v>
      </c>
      <c r="C5">
        <v>1002</v>
      </c>
      <c r="D5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(1002, 'Melhora', 'Melhora', 10000, '2014-03-17 00:00:00', 'script', 1);</v>
      </c>
    </row>
    <row r="6" spans="1:4">
      <c r="A6" t="s">
        <v>631</v>
      </c>
      <c r="B6">
        <v>4</v>
      </c>
      <c r="C6">
        <v>1003</v>
      </c>
      <c r="D6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(1003, 'Piora', 'Piora', 10000, '2014-03-17 00:00:00', 'script', 1);</v>
      </c>
    </row>
    <row r="7" spans="1:4">
      <c r="A7" t="s">
        <v>998</v>
      </c>
      <c r="B7">
        <v>5</v>
      </c>
      <c r="C7">
        <v>1004</v>
      </c>
      <c r="D7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(1004, 'Inviabildade', 'Inviabildade', 10000, '2014-03-17 00:00:00', 'script', 1);</v>
      </c>
    </row>
    <row r="8" spans="1:4">
      <c r="A8" t="s">
        <v>630</v>
      </c>
      <c r="B8">
        <v>6</v>
      </c>
      <c r="C8">
        <v>1005</v>
      </c>
      <c r="D8" t="str">
        <f>CONCATENATE($D$1,Tabela4[[#This Row],[ID]],", '",Tabela4[[#This Row],[Nome]],"', '",Tabela4[[#This Row],[Nome]],"', 10000, '2014-03-17 00:00:00', 'script', 1);")</f>
        <v>INSERT INTO "SUP"."PPR_PAR_PERSPECTIVA" (PPR_ID, PPR_NM, PPR_DS, MET_ID, PPR_DH_ATUALZ, PPR_CD_OPER_ATUALZ, PPR_NU_VERSAO) VALUES (1005, 'Não aplicável', 'Não aplicável', 10000, '2014-03-17 00:00:00', 'script', 1);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:F6"/>
    </sheetView>
  </sheetViews>
  <sheetFormatPr defaultRowHeight="12.75"/>
  <cols>
    <col min="1" max="1" width="14.5703125" customWidth="1"/>
    <col min="2" max="2" width="18.85546875" customWidth="1"/>
    <col min="3" max="3" width="14.7109375" customWidth="1"/>
    <col min="4" max="4" width="11.85546875" customWidth="1"/>
  </cols>
  <sheetData>
    <row r="1" spans="1:6">
      <c r="A1" s="98" t="s">
        <v>1100</v>
      </c>
      <c r="B1" s="98"/>
      <c r="C1" s="98"/>
      <c r="D1" s="34"/>
      <c r="F1" t="s">
        <v>1118</v>
      </c>
    </row>
    <row r="2" spans="1:6" ht="38.25">
      <c r="A2" s="35" t="s">
        <v>632</v>
      </c>
      <c r="B2" s="35" t="s">
        <v>633</v>
      </c>
      <c r="C2" s="35" t="s">
        <v>634</v>
      </c>
      <c r="D2" s="35" t="s">
        <v>999</v>
      </c>
      <c r="E2" s="71" t="s">
        <v>1109</v>
      </c>
      <c r="F2" s="71" t="s">
        <v>1110</v>
      </c>
    </row>
    <row r="3" spans="1:6">
      <c r="A3">
        <v>8</v>
      </c>
      <c r="B3" t="s">
        <v>635</v>
      </c>
      <c r="C3" t="s">
        <v>636</v>
      </c>
      <c r="D3">
        <v>1</v>
      </c>
      <c r="E3">
        <v>1000</v>
      </c>
      <c r="F3" t="str">
        <f>CONCATENATE($F$1,Tabela5[[#This Row],[ID]],", '",Tabela5[[#This Row],[Sigla do Peso]],"', ",Tabela5[[#This Row],[Valor do peso]],", '",Tabela5[[#This Row],[Descrição do Peso]],"', 10000, '2014-03-17 00:00:00', 'script', 1);")</f>
        <v>INSERT INTO "SUP"."PPS_PAR_PESO" (PPS_ID, PPS_SL, PPS_QT, PPS_DS, MET_ID, PPS_DH_ATUALZ, PPS_CD_OPER_ATUALZ, PPS_NU_VERSAO) VALUES (1000, 'a', 8, 'Alto', 10000, '2014-03-17 00:00:00', 'script', 1);</v>
      </c>
    </row>
    <row r="4" spans="1:6">
      <c r="A4">
        <v>4</v>
      </c>
      <c r="B4" t="s">
        <v>638</v>
      </c>
      <c r="C4" t="s">
        <v>639</v>
      </c>
      <c r="D4">
        <v>2</v>
      </c>
      <c r="E4">
        <v>1001</v>
      </c>
      <c r="F4" t="str">
        <f>CONCATENATE($F$1,Tabela5[[#This Row],[ID]],", '",Tabela5[[#This Row],[Sigla do Peso]],"', ",Tabela5[[#This Row],[Valor do peso]],", '",Tabela5[[#This Row],[Descrição do Peso]],"', 10000, '2014-03-17 00:00:00', 'script', 1);")</f>
        <v>INSERT INTO "SUP"."PPS_PAR_PESO" (PPS_ID, PPS_SL, PPS_QT, PPS_DS, MET_ID, PPS_DH_ATUALZ, PPS_CD_OPER_ATUALZ, PPS_NU_VERSAO) VALUES (1001, 'ma', 4, 'Médio-Alto', 10000, '2014-03-17 00:00:00', 'script', 1);</v>
      </c>
    </row>
    <row r="5" spans="1:6">
      <c r="A5">
        <v>2</v>
      </c>
      <c r="B5" t="s">
        <v>640</v>
      </c>
      <c r="C5" t="s">
        <v>641</v>
      </c>
      <c r="D5">
        <v>3</v>
      </c>
      <c r="E5">
        <v>1002</v>
      </c>
      <c r="F5" t="str">
        <f>CONCATENATE($F$1,Tabela5[[#This Row],[ID]],", '",Tabela5[[#This Row],[Sigla do Peso]],"', ",Tabela5[[#This Row],[Valor do peso]],", '",Tabela5[[#This Row],[Descrição do Peso]],"', 10000, '2014-03-17 00:00:00', 'script', 1);")</f>
        <v>INSERT INTO "SUP"."PPS_PAR_PESO" (PPS_ID, PPS_SL, PPS_QT, PPS_DS, MET_ID, PPS_DH_ATUALZ, PPS_CD_OPER_ATUALZ, PPS_NU_VERSAO) VALUES (1002, 'mb', 2, 'Médio-Baixo', 10000, '2014-03-17 00:00:00', 'script', 1);</v>
      </c>
    </row>
    <row r="6" spans="1:6">
      <c r="A6">
        <v>1</v>
      </c>
      <c r="B6" t="s">
        <v>625</v>
      </c>
      <c r="C6" t="s">
        <v>637</v>
      </c>
      <c r="D6">
        <v>4</v>
      </c>
      <c r="E6">
        <v>1003</v>
      </c>
      <c r="F6" t="str">
        <f>CONCATENATE($F$1,Tabela5[[#This Row],[ID]],", '",Tabela5[[#This Row],[Sigla do Peso]],"', ",Tabela5[[#This Row],[Valor do peso]],", '",Tabela5[[#This Row],[Descrição do Peso]],"', 10000, '2014-03-17 00:00:00', 'script', 1);")</f>
        <v>INSERT INTO "SUP"."PPS_PAR_PESO" (PPS_ID, PPS_SL, PPS_QT, PPS_DS, MET_ID, PPS_DH_ATUALZ, PPS_CD_OPER_ATUALZ, PPS_NU_VERSAO) VALUES (1003, 'b', 1, 'Baixo', 10000, '2014-03-17 00:00:00', 'script', 1);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:D6"/>
    </sheetView>
  </sheetViews>
  <sheetFormatPr defaultRowHeight="12.75"/>
  <cols>
    <col min="1" max="1" width="37" bestFit="1" customWidth="1"/>
    <col min="2" max="2" width="12.7109375" customWidth="1"/>
  </cols>
  <sheetData>
    <row r="1" spans="1:4">
      <c r="A1" s="7" t="s">
        <v>1099</v>
      </c>
      <c r="B1" s="34"/>
      <c r="D1" t="s">
        <v>1119</v>
      </c>
    </row>
    <row r="2" spans="1:4" ht="38.25">
      <c r="A2" s="35" t="s">
        <v>556</v>
      </c>
      <c r="B2" s="35" t="s">
        <v>1000</v>
      </c>
      <c r="C2" s="71" t="s">
        <v>1109</v>
      </c>
      <c r="D2" s="71" t="s">
        <v>1110</v>
      </c>
    </row>
    <row r="3" spans="1:4">
      <c r="A3" t="s">
        <v>627</v>
      </c>
      <c r="B3">
        <v>1</v>
      </c>
      <c r="C3">
        <v>1000</v>
      </c>
      <c r="D3" t="str">
        <f>CONCATENATE($D$1,Tabela48[[#This Row],[ID]],", '",Tabela48[[#This Row],[Nome]],"', '', 10000, '2014-03-17 00:00:00', 'script', 1);")</f>
        <v>INSERT INTO "SUP"."PTE_PAR_TENDENCIA" (PTE_ID, PTE_NM, PTE_DS, MET_ID, PTE_DH_ATUALZ, PTE_CD_OPER_ATUALZ, PTE_NU_VERSAO) VALUES (1000, 'Estabilidade', '', 10000, '2014-03-17 00:00:00', 'script', 1);</v>
      </c>
    </row>
    <row r="4" spans="1:4">
      <c r="A4" t="s">
        <v>628</v>
      </c>
      <c r="B4">
        <v>2</v>
      </c>
      <c r="C4">
        <v>1001</v>
      </c>
      <c r="D4" t="str">
        <f>CONCATENATE($D$1,Tabela48[[#This Row],[ID]],", '",Tabela48[[#This Row],[Nome]],"', '', 10000, '2014-03-17 00:00:00', 'script', 1);")</f>
        <v>INSERT INTO "SUP"."PTE_PAR_TENDENCIA" (PTE_ID, PTE_NM, PTE_DS, MET_ID, PTE_DH_ATUALZ, PTE_CD_OPER_ATUALZ, PTE_NU_VERSAO) VALUES (1001, 'Indefinida', '', 10000, '2014-03-17 00:00:00', 'script', 1);</v>
      </c>
    </row>
    <row r="5" spans="1:4">
      <c r="A5" t="s">
        <v>629</v>
      </c>
      <c r="B5">
        <v>3</v>
      </c>
      <c r="C5">
        <v>1002</v>
      </c>
      <c r="D5" t="str">
        <f>CONCATENATE($D$1,Tabela48[[#This Row],[ID]],", '",Tabela48[[#This Row],[Nome]],"', '', 10000, '2014-03-17 00:00:00', 'script', 1);")</f>
        <v>INSERT INTO "SUP"."PTE_PAR_TENDENCIA" (PTE_ID, PTE_NM, PTE_DS, MET_ID, PTE_DH_ATUALZ, PTE_CD_OPER_ATUALZ, PTE_NU_VERSAO) VALUES (1002, 'Melhora', '', 10000, '2014-03-17 00:00:00', 'script', 1);</v>
      </c>
    </row>
    <row r="6" spans="1:4">
      <c r="A6" t="s">
        <v>631</v>
      </c>
      <c r="B6">
        <v>4</v>
      </c>
      <c r="C6">
        <v>1003</v>
      </c>
      <c r="D6" t="str">
        <f>CONCATENATE($D$1,Tabela48[[#This Row],[ID]],", '",Tabela48[[#This Row],[Nome]],"', '', 10000, '2014-03-17 00:00:00', 'script', 1);")</f>
        <v>INSERT INTO "SUP"."PTE_PAR_TENDENCIA" (PTE_ID, PTE_NM, PTE_DS, MET_ID, PTE_DH_ATUALZ, PTE_CD_OPER_ATUALZ, PTE_NU_VERSAO) VALUES (1003, 'Piora', '', 10000, '2014-03-17 00:00:00', 'script', 1);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Plan1</vt:lpstr>
      <vt:lpstr>Par Grupo R e C</vt:lpstr>
      <vt:lpstr>Par Elemento</vt:lpstr>
      <vt:lpstr>Par Item a avaliar</vt:lpstr>
      <vt:lpstr>Par Tp Atividade</vt:lpstr>
      <vt:lpstr>Par Nota</vt:lpstr>
      <vt:lpstr>Par Perspectiva</vt:lpstr>
      <vt:lpstr>Par Peso</vt:lpstr>
      <vt:lpstr>Par Tendência</vt:lpstr>
      <vt:lpstr>Par Fator Rel R e C</vt:lpstr>
      <vt:lpstr>Par Situação</vt:lpstr>
      <vt:lpstr>Prioridade das ESs</vt:lpstr>
      <vt:lpstr>Param. ANEFs</vt:lpstr>
      <vt:lpstr>Conta AQ</vt:lpstr>
      <vt:lpstr>Componente AQ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Arlindo Coutinho Ponciano</dc:creator>
  <cp:lastModifiedBy>Gustavo Alexandre dos Santos</cp:lastModifiedBy>
  <dcterms:created xsi:type="dcterms:W3CDTF">2014-07-28T19:31:16Z</dcterms:created>
  <dcterms:modified xsi:type="dcterms:W3CDTF">2015-10-27T14:35:01Z</dcterms:modified>
</cp:coreProperties>
</file>