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\OneDrive\デスクトップ\"/>
    </mc:Choice>
  </mc:AlternateContent>
  <xr:revisionPtr revIDLastSave="500" documentId="6_{AFF6B38A-F1E8-49B7-9BDB-0CE4C3A962D0}" xr6:coauthVersionLast="25" xr6:coauthVersionMax="25" xr10:uidLastSave="{5E96E5E5-DA76-4D73-8007-2BC43E33BF4D}"/>
  <bookViews>
    <workbookView visibility="hidden" xWindow="0" yWindow="620" windowWidth="19200" windowHeight="8230" activeTab="1" xr2:uid="{8A536F7E-C8D0-4E86-9666-913216B051C0}"/>
    <workbookView xWindow="0" yWindow="1920" windowWidth="19200" windowHeight="8230" activeTab="1" xr2:uid="{48848456-041D-44C7-89A6-29F74EDE7414}"/>
  </bookViews>
  <sheets>
    <sheet name="config" sheetId="2" r:id="rId1"/>
    <sheet name="タスク管理表" sheetId="1" r:id="rId2"/>
  </sheets>
  <definedNames>
    <definedName name="_xlnm._FilterDatabase" localSheetId="1" hidden="1">タスク管理表!$A$16:$P$36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R15" i="1" l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D7" i="2"/>
  <c r="A36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D19" i="1"/>
  <c r="A17" i="1" l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17" i="1"/>
  <c r="P4" i="1"/>
  <c r="J4" i="1"/>
  <c r="J3" i="1"/>
  <c r="I4" i="1"/>
  <c r="I3" i="1"/>
  <c r="H4" i="1"/>
  <c r="H3" i="1"/>
  <c r="A4" i="1"/>
  <c r="A3" i="1"/>
  <c r="N3" i="1"/>
  <c r="P3" i="1"/>
  <c r="N4" i="1"/>
  <c r="O4" i="1"/>
  <c r="O3" i="1"/>
  <c r="M4" i="1"/>
  <c r="M3" i="1"/>
  <c r="Q15" i="1" l="1"/>
</calcChain>
</file>

<file path=xl/sharedStrings.xml><?xml version="1.0" encoding="utf-8"?>
<sst xmlns="http://schemas.openxmlformats.org/spreadsheetml/2006/main" count="83" uniqueCount="65">
  <si>
    <t>プロジェクト名</t>
    <rPh sb="6" eb="7">
      <t>メイ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</si>
  <si>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</si>
  <si>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</si>
  <si>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画面名</t>
    <rPh sb="0" eb="2">
      <t>ガメン</t>
    </rPh>
    <rPh sb="2" eb="3">
      <t>メイ</t>
    </rPh>
    <phoneticPr fontId="1"/>
  </si>
  <si>
    <t>作成者</t>
    <rPh sb="0" eb="3">
      <t>サクセイシャ</t>
    </rPh>
    <phoneticPr fontId="1"/>
  </si>
  <si>
    <t>更新日</t>
    <rPh sb="0" eb="2">
      <t>コウシン</t>
    </rPh>
    <rPh sb="2" eb="3">
      <t>ビ</t>
    </rPh>
    <phoneticPr fontId="1"/>
  </si>
  <si>
    <t>更新者</t>
    <rPh sb="0" eb="3">
      <t>コウシンシャ</t>
    </rPh>
    <phoneticPr fontId="1"/>
  </si>
  <si>
    <t>No</t>
    <phoneticPr fontId="1"/>
  </si>
  <si>
    <t>タスク名</t>
    <rPh sb="3" eb="4">
      <t>メイ</t>
    </rPh>
    <phoneticPr fontId="1"/>
  </si>
  <si>
    <t>分類</t>
    <rPh sb="0" eb="2">
      <t>ブンルイ</t>
    </rPh>
    <phoneticPr fontId="1"/>
  </si>
  <si>
    <t>概要</t>
    <rPh sb="0" eb="2">
      <t>ガイヨウ</t>
    </rPh>
    <phoneticPr fontId="1"/>
  </si>
  <si>
    <t>着手日</t>
    <rPh sb="0" eb="2">
      <t>チャクシュ</t>
    </rPh>
    <rPh sb="2" eb="3">
      <t>ビ</t>
    </rPh>
    <phoneticPr fontId="1"/>
  </si>
  <si>
    <t>終了日</t>
    <rPh sb="0" eb="3">
      <t>シュウリョウビ</t>
    </rPh>
    <phoneticPr fontId="1"/>
  </si>
  <si>
    <t>備考</t>
    <rPh sb="0" eb="2">
      <t>ビコウ</t>
    </rPh>
    <phoneticPr fontId="1"/>
  </si>
  <si>
    <t>重要度フラグ</t>
    <rPh sb="0" eb="3">
      <t>ジュウヨウド</t>
    </rPh>
    <phoneticPr fontId="1"/>
  </si>
  <si>
    <t>優先度</t>
    <rPh sb="0" eb="3">
      <t>ユウセンド</t>
    </rPh>
    <phoneticPr fontId="1"/>
  </si>
  <si>
    <t>🔗</t>
    <phoneticPr fontId="1"/>
  </si>
  <si>
    <t>🚩</t>
    <phoneticPr fontId="1"/>
  </si>
  <si>
    <t>進捗</t>
    <rPh sb="0" eb="2">
      <t>シンチョク</t>
    </rPh>
    <phoneticPr fontId="1"/>
  </si>
  <si>
    <t>詳細</t>
    <rPh sb="0" eb="2">
      <t>ショウサイ</t>
    </rPh>
    <phoneticPr fontId="1"/>
  </si>
  <si>
    <t>完了済</t>
    <rPh sb="0" eb="2">
      <t>カンリョウ</t>
    </rPh>
    <rPh sb="2" eb="3">
      <t>スミ</t>
    </rPh>
    <phoneticPr fontId="1"/>
  </si>
  <si>
    <t>未着手</t>
    <phoneticPr fontId="1"/>
  </si>
  <si>
    <t>着手中</t>
    <phoneticPr fontId="1"/>
  </si>
  <si>
    <t>完了</t>
    <phoneticPr fontId="1"/>
  </si>
  <si>
    <t>申請中</t>
    <phoneticPr fontId="1"/>
  </si>
  <si>
    <t>報告済</t>
    <phoneticPr fontId="1"/>
  </si>
  <si>
    <t>保留</t>
    <phoneticPr fontId="1"/>
  </si>
  <si>
    <t>低</t>
    <rPh sb="0" eb="1">
      <t>テイ</t>
    </rPh>
    <phoneticPr fontId="1"/>
  </si>
  <si>
    <t>中</t>
    <rPh sb="0" eb="1">
      <t>チュウ</t>
    </rPh>
    <phoneticPr fontId="1"/>
  </si>
  <si>
    <t>高</t>
    <rPh sb="0" eb="1">
      <t>タカ</t>
    </rPh>
    <phoneticPr fontId="1"/>
  </si>
  <si>
    <t>至急</t>
    <rPh sb="0" eb="2">
      <t>シキュウ</t>
    </rPh>
    <phoneticPr fontId="1"/>
  </si>
  <si>
    <t>PRJ</t>
  </si>
  <si>
    <t>PRJ</t>
    <phoneticPr fontId="1"/>
  </si>
  <si>
    <t>社内業務</t>
    <rPh sb="0" eb="2">
      <t>シャナイ</t>
    </rPh>
    <rPh sb="2" eb="4">
      <t>ギョウム</t>
    </rPh>
    <phoneticPr fontId="1"/>
  </si>
  <si>
    <t>その他</t>
    <rPh sb="2" eb="3">
      <t>タ</t>
    </rPh>
    <phoneticPr fontId="1"/>
  </si>
  <si>
    <t>共通</t>
    <rPh sb="0" eb="2">
      <t>キョウツウ</t>
    </rPh>
    <phoneticPr fontId="1"/>
  </si>
  <si>
    <t>選択肢</t>
    <rPh sb="0" eb="3">
      <t>センタクシ</t>
    </rPh>
    <phoneticPr fontId="1"/>
  </si>
  <si>
    <t>作成日</t>
    <rPh sb="0" eb="3">
      <t>サクセイビ</t>
    </rPh>
    <phoneticPr fontId="1"/>
  </si>
  <si>
    <t>締切日</t>
    <rPh sb="0" eb="3">
      <t>シメキリビ</t>
    </rPh>
    <phoneticPr fontId="1"/>
  </si>
  <si>
    <t>作業実績</t>
    <rPh sb="0" eb="2">
      <t>サギョウ</t>
    </rPh>
    <rPh sb="2" eb="4">
      <t>ジッセキ</t>
    </rPh>
    <phoneticPr fontId="1"/>
  </si>
  <si>
    <t>祝</t>
    <rPh sb="0" eb="1">
      <t>シュク</t>
    </rPh>
    <phoneticPr fontId="1"/>
  </si>
  <si>
    <t>祝日</t>
    <rPh sb="0" eb="2">
      <t>シュクジツ</t>
    </rPh>
    <phoneticPr fontId="1"/>
  </si>
  <si>
    <t>担当者</t>
    <rPh sb="0" eb="3">
      <t>タントウシャ</t>
    </rPh>
    <phoneticPr fontId="1"/>
  </si>
  <si>
    <t>平野</t>
    <rPh sb="0" eb="2">
      <t>ヒラノ</t>
    </rPh>
    <phoneticPr fontId="1"/>
  </si>
  <si>
    <t>タスク管理表</t>
    <rPh sb="3" eb="5">
      <t>カンリ</t>
    </rPh>
    <rPh sb="5" eb="6">
      <t>ヒョウ</t>
    </rPh>
    <phoneticPr fontId="1"/>
  </si>
  <si>
    <t>着手中</t>
  </si>
  <si>
    <t>完了</t>
  </si>
  <si>
    <t>自己学習</t>
    <rPh sb="0" eb="2">
      <t>ジコ</t>
    </rPh>
    <rPh sb="2" eb="4">
      <t>ガクシュウ</t>
    </rPh>
    <phoneticPr fontId="1"/>
  </si>
  <si>
    <t>【Mac】PHP開発環境の構築</t>
    <rPh sb="8" eb="10">
      <t>カイハツ</t>
    </rPh>
    <rPh sb="10" eb="12">
      <t>カンキョウ</t>
    </rPh>
    <rPh sb="13" eb="15">
      <t>コウチク</t>
    </rPh>
    <phoneticPr fontId="1"/>
  </si>
  <si>
    <t>未着手</t>
  </si>
  <si>
    <t>【Mac】Eclipseの設定</t>
    <rPh sb="13" eb="15">
      <t>セッテイ</t>
    </rPh>
    <phoneticPr fontId="1"/>
  </si>
  <si>
    <t>iMacでPHPを学習できるようEclipse(Pleiades)をインストールする。</t>
    <rPh sb="9" eb="11">
      <t>ガクシュウ</t>
    </rPh>
    <phoneticPr fontId="1"/>
  </si>
  <si>
    <t>2018/1/1 転記
DocumentRootをWorkspaceを指すよう設定済み。</t>
    <rPh sb="9" eb="11">
      <t>テンキ</t>
    </rPh>
    <rPh sb="35" eb="36">
      <t>サ</t>
    </rPh>
    <rPh sb="39" eb="41">
      <t>セッテイ</t>
    </rPh>
    <rPh sb="41" eb="42">
      <t>ス</t>
    </rPh>
    <phoneticPr fontId="1"/>
  </si>
  <si>
    <t>2018/1/1 転記
プリインストールされているPHP(5.6)とApache(2.4)を使用。</t>
    <rPh sb="9" eb="11">
      <t>テンキ</t>
    </rPh>
    <rPh sb="46" eb="48">
      <t>シヨウ</t>
    </rPh>
    <phoneticPr fontId="1"/>
  </si>
  <si>
    <t>【Mac】PostgreSQLの設定</t>
    <rPh sb="16" eb="18">
      <t>セッテイ</t>
    </rPh>
    <phoneticPr fontId="1"/>
  </si>
  <si>
    <t>DBは仕事でも使用しているPostgreSQLを使う。</t>
    <rPh sb="3" eb="5">
      <t>シゴト</t>
    </rPh>
    <rPh sb="7" eb="9">
      <t>シヨウ</t>
    </rPh>
    <rPh sb="24" eb="25">
      <t>ツカ</t>
    </rPh>
    <phoneticPr fontId="1"/>
  </si>
  <si>
    <t>2018/1/1 転記
PostgreSQLの起動、pgAdminでPostgreSQLに接続できるところまで完了。
※RoleはPCユーザ(インストール時の初期設定のまま)
PDOを使用したDB接続ができない。
おそらくPHPの拡張モジュールが不足している。</t>
    <rPh sb="9" eb="11">
      <t>テンキ</t>
    </rPh>
    <phoneticPr fontId="1"/>
  </si>
  <si>
    <t>VerturalBox + Vagrantでローカル開発環境を構築する。</t>
    <phoneticPr fontId="1"/>
  </si>
  <si>
    <t>【Mac】ローカル開発環境の構築</t>
    <rPh sb="9" eb="11">
      <t>カイハツ</t>
    </rPh>
    <rPh sb="11" eb="13">
      <t>カンキョウ</t>
    </rPh>
    <rPh sb="14" eb="16">
      <t>コウチク</t>
    </rPh>
    <phoneticPr fontId="1"/>
  </si>
  <si>
    <t>2018/1/1 転記
VerturalBox,Vagrantのインストールは完了。
その他、プラグインなどの導入は未完了。
CentOS6.7でBoxを作成済み。
hostsファイルを編集して、dev.tairas.comでApacheの画面が表示されることを確認済み。
Virtualhostを設定したはずなのに、指定のIPアドレスで表示されない。また、127.0.0.1:8080では403エラー。Hostsファイル記載のドメインでアクセスができる。なぜ？</t>
    <rPh sb="9" eb="11">
      <t>テンキ</t>
    </rPh>
    <phoneticPr fontId="1"/>
  </si>
  <si>
    <t>【Mac】Wikiの構築</t>
    <rPh sb="10" eb="12">
      <t>コウチク</t>
    </rPh>
    <phoneticPr fontId="1"/>
  </si>
  <si>
    <t>ローカル開発環境にWikiを構築する。</t>
    <rPh sb="4" eb="6">
      <t>カイハツ</t>
    </rPh>
    <rPh sb="6" eb="8">
      <t>カンキョウ</t>
    </rPh>
    <rPh sb="14" eb="16">
      <t>コウチク</t>
    </rPh>
    <phoneticPr fontId="1"/>
  </si>
  <si>
    <t>【Mac】バージョン管理ツールの導入</t>
    <rPh sb="10" eb="12">
      <t>カンリ</t>
    </rPh>
    <rPh sb="16" eb="18">
      <t>ドウニュウ</t>
    </rPh>
    <phoneticPr fontId="1"/>
  </si>
  <si>
    <t>Git, SVNをインストールし、バージョン管理をおこなう。</t>
    <rPh sb="22" eb="24">
      <t>カンリ</t>
    </rPh>
    <phoneticPr fontId="1"/>
  </si>
  <si>
    <t>2018/1/1 転記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</si>
</sst>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m/d;@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9"/>
      <color theme="0" tint="-0.499984740745262"/>
      <name val="游ゴシック"/>
      <family val="3"/>
      <charset val="128"/>
      <scheme val="minor"/>
    </font>
    <font>
      <u/>
      <sz val="9"/>
      <color theme="10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 tint="-0.24994659260841701"/>
        <bgColor indexed="64"/>
      </patternFill>
    </fill>
    <fill>
      <gradientFill type="path">
        <stop position="0">
          <color theme="8" tint="0.40000610370189521"/>
        </stop>
        <stop position="1">
          <color rgb="FF0070C0"/>
        </stop>
      </gradient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5" borderId="4" xfId="0" applyFill="1" applyBorder="1" applyProtection="1">
      <alignment vertical="center"/>
      <protection locked="0"/>
    </xf>
    <xf numFmtId="0" fontId="0" fillId="5" borderId="3" xfId="0" applyFill="1" applyBorder="1" applyProtection="1">
      <alignment vertical="center"/>
      <protection locked="0"/>
    </xf>
    <xf numFmtId="0" fontId="0" fillId="5" borderId="2" xfId="0" applyFill="1" applyBorder="1" applyProtection="1">
      <alignment vertical="center"/>
      <protection locked="0"/>
    </xf>
    <xf numFmtId="0" fontId="0" fillId="4" borderId="4" xfId="0" applyFill="1" applyBorder="1" applyProtection="1">
      <alignment vertical="center"/>
      <protection locked="0"/>
    </xf>
    <xf numFmtId="0" fontId="0" fillId="4" borderId="3" xfId="0" applyFill="1" applyBorder="1" applyProtection="1">
      <alignment vertical="center"/>
      <protection locked="0"/>
    </xf>
    <xf numFmtId="0" fontId="0" fillId="4" borderId="2" xfId="0" applyFill="1" applyBorder="1" applyProtection="1">
      <alignment vertical="center"/>
      <protection locked="0"/>
    </xf>
    <xf numFmtId="0" fontId="0" fillId="5" borderId="5" xfId="0" applyFill="1" applyBorder="1" applyProtection="1">
      <alignment vertical="center"/>
      <protection locked="0"/>
    </xf>
    <xf numFmtId="0" fontId="0" fillId="3" borderId="1" xfId="0" applyFill="1" applyBorder="1" applyProtection="1">
      <alignment vertical="center"/>
      <protection locked="0"/>
    </xf>
    <xf numFmtId="0" fontId="0" fillId="5" borderId="7" xfId="0" applyFill="1" applyBorder="1" applyProtection="1">
      <alignment vertical="center"/>
      <protection locked="0"/>
    </xf>
    <xf numFmtId="0" fontId="0" fillId="4" borderId="8" xfId="0" applyFill="1" applyBorder="1" applyProtection="1">
      <alignment vertical="center"/>
      <protection locked="0"/>
    </xf>
    <xf numFmtId="0" fontId="0" fillId="2" borderId="1" xfId="0" applyFill="1" applyBorder="1" applyProtection="1">
      <alignment vertical="center"/>
    </xf>
    <xf numFmtId="14" fontId="0" fillId="0" borderId="1" xfId="0" applyNumberFormat="1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  <protection locked="0"/>
    </xf>
    <xf numFmtId="0" fontId="0" fillId="4" borderId="5" xfId="0" applyFill="1" applyBorder="1" applyProtection="1">
      <alignment vertical="center"/>
      <protection locked="0"/>
    </xf>
    <xf numFmtId="0" fontId="0" fillId="6" borderId="4" xfId="0" applyFill="1" applyBorder="1" applyProtection="1">
      <alignment vertical="center"/>
      <protection locked="0"/>
    </xf>
    <xf numFmtId="0" fontId="0" fillId="6" borderId="10" xfId="0" applyFill="1" applyBorder="1" applyProtection="1">
      <alignment vertical="center"/>
      <protection locked="0"/>
    </xf>
    <xf numFmtId="0" fontId="0" fillId="6" borderId="5" xfId="0" applyFill="1" applyBorder="1" applyProtection="1">
      <alignment vertical="center"/>
      <protection locked="0"/>
    </xf>
    <xf numFmtId="0" fontId="0" fillId="6" borderId="8" xfId="0" applyFill="1" applyBorder="1" applyProtection="1">
      <alignment vertical="center"/>
      <protection locked="0"/>
    </xf>
    <xf numFmtId="176" fontId="0" fillId="8" borderId="1" xfId="0" applyNumberFormat="1" applyFill="1" applyBorder="1" applyProtection="1">
      <alignment vertical="center"/>
    </xf>
    <xf numFmtId="0" fontId="4" fillId="0" borderId="0" xfId="0" applyFont="1" applyFill="1" applyBorder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4" borderId="6" xfId="0" applyFont="1" applyFill="1" applyBorder="1" applyProtection="1">
      <alignment vertical="center"/>
    </xf>
    <xf numFmtId="0" fontId="4" fillId="4" borderId="9" xfId="0" applyFont="1" applyFill="1" applyBorder="1" applyProtection="1">
      <alignment vertical="center"/>
    </xf>
    <xf numFmtId="0" fontId="4" fillId="4" borderId="10" xfId="0" applyFont="1" applyFill="1" applyBorder="1" applyProtection="1">
      <alignment vertical="center"/>
    </xf>
    <xf numFmtId="0" fontId="6" fillId="0" borderId="6" xfId="0" applyFont="1" applyBorder="1" applyProtection="1">
      <alignment vertical="center"/>
    </xf>
    <xf numFmtId="0" fontId="4" fillId="4" borderId="1" xfId="0" applyFont="1" applyFill="1" applyBorder="1" applyProtection="1">
      <alignment vertical="center"/>
    </xf>
    <xf numFmtId="0" fontId="6" fillId="0" borderId="1" xfId="0" applyFont="1" applyBorder="1" applyProtection="1">
      <alignment vertical="center"/>
    </xf>
    <xf numFmtId="0" fontId="4" fillId="0" borderId="0" xfId="0" applyFont="1" applyProtection="1">
      <alignment vertical="center"/>
      <protection locked="0"/>
    </xf>
    <xf numFmtId="0" fontId="4" fillId="4" borderId="1" xfId="0" applyFont="1" applyFill="1" applyBorder="1" applyAlignment="1" applyProtection="1">
      <alignment horizontal="center" vertical="center"/>
    </xf>
    <xf numFmtId="176" fontId="6" fillId="0" borderId="1" xfId="0" applyNumberFormat="1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14" fontId="4" fillId="0" borderId="1" xfId="0" applyNumberFormat="1" applyFont="1" applyFill="1" applyBorder="1" applyProtection="1">
      <alignment vertical="center"/>
      <protection locked="0"/>
    </xf>
    <xf numFmtId="176" fontId="4" fillId="0" borderId="1" xfId="0" applyNumberFormat="1" applyFont="1" applyFill="1" applyBorder="1" applyProtection="1">
      <alignment vertical="center"/>
      <protection locked="0"/>
    </xf>
    <xf numFmtId="0" fontId="4" fillId="0" borderId="1" xfId="0" applyFont="1" applyFill="1" applyBorder="1" applyProtection="1">
      <alignment vertical="center"/>
      <protection locked="0"/>
    </xf>
    <xf numFmtId="0" fontId="4" fillId="7" borderId="1" xfId="0" applyFont="1" applyFill="1" applyBorder="1" applyAlignment="1" applyProtection="1">
      <alignment horizontal="center" vertical="center"/>
    </xf>
    <xf numFmtId="0" fontId="4" fillId="7" borderId="1" xfId="0" applyFont="1" applyFill="1" applyBorder="1" applyProtection="1">
      <alignment vertical="center"/>
    </xf>
    <xf numFmtId="0" fontId="4" fillId="7" borderId="6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Protection="1">
      <alignment vertical="center"/>
      <protection locked="0"/>
    </xf>
    <xf numFmtId="0" fontId="6" fillId="0" borderId="1" xfId="0" applyFont="1" applyBorder="1" applyAlignment="1" applyProtection="1">
      <alignment vertical="top"/>
    </xf>
    <xf numFmtId="0" fontId="5" fillId="0" borderId="1" xfId="0" applyFont="1" applyBorder="1" applyAlignment="1" applyProtection="1">
      <alignment vertical="top"/>
      <protection locked="0"/>
    </xf>
    <xf numFmtId="0" fontId="7" fillId="0" borderId="1" xfId="1" applyFont="1" applyBorder="1" applyAlignment="1" applyProtection="1">
      <alignment horizontal="center" vertical="top"/>
      <protection locked="0"/>
    </xf>
    <xf numFmtId="0" fontId="6" fillId="0" borderId="1" xfId="0" applyFont="1" applyBorder="1" applyAlignment="1" applyProtection="1">
      <alignment horizontal="center" vertical="top"/>
    </xf>
    <xf numFmtId="0" fontId="4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horizontal="center" vertical="top"/>
      <protection locked="0"/>
    </xf>
    <xf numFmtId="0" fontId="4" fillId="0" borderId="1" xfId="0" applyFont="1" applyBorder="1" applyAlignment="1" applyProtection="1">
      <alignment vertical="top" wrapText="1"/>
      <protection locked="0"/>
    </xf>
    <xf numFmtId="177" fontId="4" fillId="0" borderId="1" xfId="0" applyNumberFormat="1" applyFont="1" applyBorder="1" applyAlignment="1" applyProtection="1">
      <alignment horizontal="center" vertical="top"/>
      <protection locked="0"/>
    </xf>
    <xf numFmtId="0" fontId="6" fillId="0" borderId="6" xfId="0" applyFont="1" applyBorder="1" applyAlignment="1" applyProtection="1">
      <alignment horizontal="center" vertical="top"/>
    </xf>
    <xf numFmtId="0" fontId="4" fillId="0" borderId="11" xfId="0" applyFont="1" applyFill="1" applyBorder="1" applyProtection="1">
      <alignment vertical="center"/>
      <protection locked="0"/>
    </xf>
    <xf numFmtId="0" fontId="3" fillId="9" borderId="6" xfId="0" applyFont="1" applyFill="1" applyBorder="1" applyAlignment="1" applyProtection="1">
      <alignment horizontal="center" vertical="center"/>
      <protection locked="0"/>
    </xf>
    <xf numFmtId="0" fontId="3" fillId="9" borderId="9" xfId="0" applyFont="1" applyFill="1" applyBorder="1" applyAlignment="1" applyProtection="1">
      <alignment horizontal="center" vertical="center"/>
      <protection locked="0"/>
    </xf>
    <xf numFmtId="0" fontId="3" fillId="9" borderId="10" xfId="0" applyFont="1" applyFill="1" applyBorder="1" applyAlignment="1" applyProtection="1">
      <alignment horizontal="center" vertical="center"/>
      <protection locked="0"/>
    </xf>
  </cellXfs>
  <cellStyles count="2">
    <cellStyle name="ハイパーリンク" xfId="1" builtinId="8"/>
    <cellStyle name="標準" xfId="0" builtinId="0"/>
  </cellStyles>
  <dxfs count="15">
    <dxf>
      <font>
        <color rgb="FF0070C0"/>
      </font>
    </dxf>
    <dxf>
      <font>
        <color rgb="FFFF0000"/>
      </font>
    </dxf>
    <dxf>
      <font>
        <color theme="1" tint="0.499984740745262"/>
      </font>
      <fill>
        <patternFill>
          <bgColor theme="0" tint="-0.24994659260841701"/>
        </patternFill>
      </fill>
    </dxf>
    <dxf>
      <font>
        <b/>
        <i val="0"/>
        <color rgb="FFFF0000"/>
      </font>
      <fill>
        <gradientFill degree="90">
          <stop position="0">
            <color theme="7" tint="0.80001220740379042"/>
          </stop>
          <stop position="1">
            <color theme="7" tint="0.40000610370189521"/>
          </stop>
        </gradientFill>
      </fill>
    </dxf>
    <dxf>
      <font>
        <b/>
        <i val="0"/>
        <color rgb="FFFF0000"/>
      </font>
    </dxf>
    <dxf>
      <font>
        <b/>
        <i val="0"/>
        <color theme="0"/>
      </font>
      <fill>
        <gradientFill degree="90">
          <stop position="0">
            <color rgb="FF9999FF"/>
          </stop>
          <stop position="1">
            <color theme="4"/>
          </stop>
        </gradientFill>
      </fill>
    </dxf>
    <dxf>
      <fill>
        <patternFill>
          <bgColor theme="0" tint="-0.34998626667073579"/>
        </patternFill>
      </fill>
    </dxf>
    <dxf>
      <font>
        <b/>
        <i val="0"/>
        <color rgb="FFFF0000"/>
      </font>
      <fill>
        <gradientFill degree="90">
          <stop position="0">
            <color theme="7" tint="0.80001220740379042"/>
          </stop>
          <stop position="1">
            <color theme="7" tint="0.40000610370189521"/>
          </stop>
        </gradientFill>
      </fill>
    </dxf>
    <dxf>
      <font>
        <b/>
        <i val="0"/>
        <color rgb="FFFF0000"/>
      </font>
    </dxf>
    <dxf>
      <font>
        <b/>
        <i val="0"/>
        <color rgb="FFFF0000"/>
      </font>
      <fill>
        <gradientFill degree="90">
          <stop position="0">
            <color theme="7" tint="0.80001220740379042"/>
          </stop>
          <stop position="1">
            <color theme="7" tint="0.40000610370189521"/>
          </stop>
        </gradientFill>
      </fill>
    </dxf>
    <dxf>
      <font>
        <b/>
        <i val="0"/>
        <color rgb="FFFF0000"/>
      </font>
    </dxf>
    <dxf>
      <font>
        <b/>
        <i val="0"/>
        <color theme="0"/>
      </font>
      <fill>
        <gradientFill degree="90">
          <stop position="0">
            <color rgb="FF9999FF"/>
          </stop>
          <stop position="1">
            <color theme="4"/>
          </stop>
        </gradientFill>
      </fill>
    </dxf>
    <dxf>
      <fill>
        <patternFill>
          <bgColor theme="0" tint="-0.34998626667073579"/>
        </patternFill>
      </fill>
    </dxf>
    <dxf>
      <font>
        <b/>
        <i val="0"/>
        <color rgb="FFFF0000"/>
      </font>
      <fill>
        <gradientFill degree="90">
          <stop position="0">
            <color theme="7" tint="0.80001220740379042"/>
          </stop>
          <stop position="1">
            <color theme="7" tint="0.40000610370189521"/>
          </stop>
        </gradient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CCFF"/>
      <color rgb="FF99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15</xdr:col>
      <xdr:colOff>0</xdr:colOff>
      <xdr:row>14</xdr:row>
      <xdr:rowOff>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546DA29-2C68-4DA6-BDB9-DDA22D8C067E}"/>
            </a:ext>
          </a:extLst>
        </xdr:cNvPr>
        <xdr:cNvSpPr txBox="1"/>
      </xdr:nvSpPr>
      <xdr:spPr>
        <a:xfrm>
          <a:off x="219364" y="923636"/>
          <a:ext cx="12215091" cy="20781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900" b="1"/>
            <a:t>【</a:t>
          </a:r>
          <a:r>
            <a:rPr kumimoji="1" lang="ja-JP" altLang="en-US" sz="900" b="1"/>
            <a:t>進捗報告</a:t>
          </a:r>
          <a:r>
            <a:rPr kumimoji="1" lang="en-US" altLang="ja-JP" sz="900" b="1"/>
            <a:t>】</a:t>
          </a:r>
        </a:p>
        <a:p>
          <a:pPr algn="l"/>
          <a:r>
            <a:rPr kumimoji="1" lang="ja-JP" altLang="en-US" sz="900"/>
            <a:t>・この表はチーム全体、個人用のタスク管理用としてご利用ください。</a:t>
          </a:r>
          <a:endParaRPr kumimoji="1" lang="en-US" altLang="ja-JP" sz="900"/>
        </a:p>
        <a:p>
          <a:pPr algn="l"/>
          <a:r>
            <a:rPr kumimoji="1" lang="ja-JP" altLang="en-US" sz="900"/>
            <a:t>・チーム全体の管理用は全体のスケジュールを管理するために使用します。</a:t>
          </a:r>
          <a:endParaRPr kumimoji="1" lang="en-US" altLang="ja-JP" sz="900"/>
        </a:p>
        <a:p>
          <a:pPr algn="l"/>
          <a:r>
            <a:rPr kumimoji="1" lang="ja-JP" altLang="en-US" sz="900"/>
            <a:t>・個人用はご自分のタスク管理にご利用ください。</a:t>
          </a:r>
          <a:endParaRPr kumimoji="1" lang="en-US" altLang="ja-JP" sz="900"/>
        </a:p>
        <a:p>
          <a:pPr algn="l"/>
          <a:r>
            <a:rPr kumimoji="1" lang="ja-JP" altLang="en-US" sz="900"/>
            <a:t>　</a:t>
          </a:r>
          <a:r>
            <a:rPr kumimoji="1" lang="en-US" altLang="ja-JP" sz="900"/>
            <a:t>※</a:t>
          </a:r>
          <a:r>
            <a:rPr kumimoji="1" lang="ja-JP" altLang="en-US" sz="900"/>
            <a:t>個人の実際の進捗状況は</a:t>
          </a:r>
          <a:r>
            <a:rPr kumimoji="1" lang="en-US" altLang="ja-JP" sz="900"/>
            <a:t>Redmine</a:t>
          </a:r>
          <a:r>
            <a:rPr kumimoji="1" lang="ja-JP" altLang="en-US" sz="900"/>
            <a:t>上で確認します。</a:t>
          </a:r>
          <a:endParaRPr kumimoji="1" lang="en-US" altLang="ja-JP" sz="900"/>
        </a:p>
        <a:p>
          <a:pPr algn="l"/>
          <a:r>
            <a:rPr kumimoji="1" lang="en-US" altLang="ja-JP" sz="900"/>
            <a:t>	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6402A-0124-4F2C-8A36-162972D7FE72}">
  <dimension ref="B3:M12"/>
  <sheetViews>
    <sheetView zoomScale="70" zoomScaleNormal="70" workbookViewId="0"/>
    <sheetView zoomScale="55" zoomScaleNormal="55" workbookViewId="1">
      <selection activeCell="N6" sqref="N6"/>
    </sheetView>
  </sheetViews>
  <sheetFormatPr defaultRowHeight="18" x14ac:dyDescent="0.55000000000000004"/>
  <cols>
    <col min="1" max="1" width="2.9140625" style="2" customWidth="1"/>
    <col min="2" max="2" width="0.75" style="2" customWidth="1"/>
    <col min="3" max="3" width="14.33203125" style="2" bestFit="1" customWidth="1"/>
    <col min="4" max="4" width="15.08203125" style="2" bestFit="1" customWidth="1"/>
    <col min="5" max="5" width="2.9140625" style="2" customWidth="1"/>
    <col min="6" max="6" width="0.75" style="2" customWidth="1"/>
    <col min="7" max="7" width="15.5" style="2" bestFit="1" customWidth="1"/>
    <col min="8" max="8" width="2.9140625" style="2" customWidth="1"/>
    <col min="9" max="9" width="0.75" style="2" customWidth="1"/>
    <col min="10" max="10" width="12.33203125" style="2" customWidth="1"/>
    <col min="11" max="11" width="6.75" style="2" bestFit="1" customWidth="1"/>
    <col min="12" max="12" width="8.5" style="2" bestFit="1" customWidth="1"/>
    <col min="13" max="13" width="9" style="2" bestFit="1" customWidth="1"/>
    <col min="14" max="16384" width="8.6640625" style="2"/>
  </cols>
  <sheetData>
    <row r="3" spans="2:13" x14ac:dyDescent="0.55000000000000004">
      <c r="B3" s="3" t="s">
        <v>35</v>
      </c>
      <c r="C3" s="4"/>
      <c r="D3" s="5"/>
      <c r="F3" s="17" t="s">
        <v>41</v>
      </c>
      <c r="G3" s="18"/>
      <c r="I3" s="6" t="s">
        <v>36</v>
      </c>
      <c r="J3" s="7"/>
      <c r="K3" s="7"/>
      <c r="L3" s="7"/>
      <c r="M3" s="8"/>
    </row>
    <row r="4" spans="2:13" x14ac:dyDescent="0.55000000000000004">
      <c r="B4" s="9"/>
      <c r="C4" s="13" t="s">
        <v>4</v>
      </c>
      <c r="D4" s="1"/>
      <c r="F4" s="19"/>
      <c r="G4" s="14"/>
      <c r="I4" s="16"/>
      <c r="J4" s="10" t="s">
        <v>14</v>
      </c>
      <c r="K4" s="10" t="s">
        <v>18</v>
      </c>
      <c r="L4" s="10" t="s">
        <v>15</v>
      </c>
      <c r="M4" s="10" t="s">
        <v>9</v>
      </c>
    </row>
    <row r="5" spans="2:13" x14ac:dyDescent="0.55000000000000004">
      <c r="B5" s="9"/>
      <c r="C5" s="13" t="s">
        <v>37</v>
      </c>
      <c r="D5" s="15"/>
      <c r="F5" s="19"/>
      <c r="G5" s="1"/>
      <c r="I5" s="16"/>
      <c r="J5" s="1"/>
      <c r="K5" s="1"/>
      <c r="L5" s="1"/>
      <c r="M5" s="1"/>
    </row>
    <row r="6" spans="2:13" x14ac:dyDescent="0.55000000000000004">
      <c r="B6" s="9"/>
      <c r="C6" s="13" t="s">
        <v>6</v>
      </c>
      <c r="D6" s="1"/>
      <c r="F6" s="19"/>
      <c r="G6" s="1"/>
      <c r="I6" s="16"/>
      <c r="J6" s="1" t="s">
        <v>17</v>
      </c>
      <c r="K6" s="1" t="s">
        <v>21</v>
      </c>
      <c r="L6" s="1" t="s">
        <v>27</v>
      </c>
      <c r="M6" s="1" t="s">
        <v>32</v>
      </c>
    </row>
    <row r="7" spans="2:13" x14ac:dyDescent="0.55000000000000004">
      <c r="B7" s="9"/>
      <c r="C7" s="13" t="s">
        <v>5</v>
      </c>
      <c r="D7" s="21" t="str">
        <f ca="1">TEXT(NOW(), "yyyy/m/d")</f>
        <v>2018/1/2</v>
      </c>
      <c r="F7" s="19"/>
      <c r="G7" s="1"/>
      <c r="I7" s="16"/>
      <c r="J7" s="1"/>
      <c r="K7" s="1" t="s">
        <v>22</v>
      </c>
      <c r="L7" s="1" t="s">
        <v>28</v>
      </c>
      <c r="M7" s="1" t="s">
        <v>33</v>
      </c>
    </row>
    <row r="8" spans="2:13" x14ac:dyDescent="0.55000000000000004">
      <c r="B8" s="9"/>
      <c r="C8" s="13" t="s">
        <v>0</v>
      </c>
      <c r="D8" s="1"/>
      <c r="F8" s="19"/>
      <c r="G8" s="1"/>
      <c r="I8" s="16"/>
      <c r="J8" s="1"/>
      <c r="K8" s="1" t="s">
        <v>23</v>
      </c>
      <c r="L8" s="1" t="s">
        <v>29</v>
      </c>
      <c r="M8" s="1" t="s">
        <v>47</v>
      </c>
    </row>
    <row r="9" spans="2:13" x14ac:dyDescent="0.55000000000000004">
      <c r="B9" s="9"/>
      <c r="C9" s="13" t="s">
        <v>1</v>
      </c>
      <c r="D9" s="1"/>
      <c r="F9" s="19"/>
      <c r="G9" s="1"/>
      <c r="I9" s="16"/>
      <c r="J9" s="1"/>
      <c r="K9" s="1" t="s">
        <v>24</v>
      </c>
      <c r="L9" s="1" t="s">
        <v>30</v>
      </c>
      <c r="M9" s="1" t="s">
        <v>34</v>
      </c>
    </row>
    <row r="10" spans="2:13" x14ac:dyDescent="0.55000000000000004">
      <c r="B10" s="9"/>
      <c r="C10" s="13" t="s">
        <v>2</v>
      </c>
      <c r="D10" s="1"/>
      <c r="F10" s="19"/>
      <c r="G10" s="1"/>
      <c r="I10" s="16"/>
      <c r="J10" s="1"/>
      <c r="K10" s="1" t="s">
        <v>25</v>
      </c>
      <c r="L10" s="1"/>
      <c r="M10" s="1"/>
    </row>
    <row r="11" spans="2:13" x14ac:dyDescent="0.55000000000000004">
      <c r="B11" s="11"/>
      <c r="C11" s="13" t="s">
        <v>3</v>
      </c>
      <c r="D11" s="1"/>
      <c r="F11" s="19"/>
      <c r="G11" s="1"/>
      <c r="I11" s="12"/>
      <c r="J11" s="1"/>
      <c r="K11" s="1" t="s">
        <v>26</v>
      </c>
      <c r="L11" s="1"/>
      <c r="M11" s="1"/>
    </row>
    <row r="12" spans="2:13" x14ac:dyDescent="0.55000000000000004">
      <c r="F12" s="20"/>
      <c r="G12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9149-3357-4035-9358-C12EF8AFE8A5}">
  <sheetPr filterMode="1"/>
  <dimension ref="A1:DD36"/>
  <sheetViews>
    <sheetView tabSelected="1" zoomScale="55" zoomScaleNormal="55" workbookViewId="0">
      <pane xSplit="16" topLeftCell="Q1" activePane="topRight" state="frozen"/>
      <selection pane="topRight" activeCell="DB1" sqref="DB1:DB1048576"/>
    </sheetView>
    <sheetView tabSelected="1" zoomScale="55" zoomScaleNormal="55" workbookViewId="1">
      <pane xSplit="16" topLeftCell="Q1" activePane="topRight" state="frozen"/>
      <selection pane="topRight" activeCell="N20" sqref="N20"/>
    </sheetView>
  </sheetViews>
  <sheetFormatPr defaultColWidth="2.9140625" defaultRowHeight="15" x14ac:dyDescent="0.55000000000000004"/>
  <cols>
    <col min="1" max="3" width="2.9140625" style="30" customWidth="1"/>
    <col min="4" max="5" width="6.75" style="30" bestFit="1" customWidth="1"/>
    <col min="6" max="7" width="8.5" style="30" customWidth="1"/>
    <col min="8" max="8" width="26.25" style="30" bestFit="1" customWidth="1"/>
    <col min="9" max="11" width="42.58203125" style="30" customWidth="1"/>
    <col min="12" max="13" width="7.1640625" style="30" bestFit="1" customWidth="1"/>
    <col min="14" max="14" width="9.33203125" style="30" bestFit="1" customWidth="1"/>
    <col min="15" max="15" width="7.1640625" style="30" customWidth="1"/>
    <col min="16" max="16" width="12.1640625" style="30" customWidth="1"/>
    <col min="17" max="108" width="3" style="22" customWidth="1"/>
    <col min="109" max="16384" width="2.9140625" style="22"/>
  </cols>
  <sheetData>
    <row r="1" spans="1:108" x14ac:dyDescent="0.55000000000000004">
      <c r="A1" s="53" t="s">
        <v>44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5"/>
    </row>
    <row r="2" spans="1:108" x14ac:dyDescent="0.55000000000000004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08" x14ac:dyDescent="0.55000000000000004">
      <c r="A3" s="24" t="str">
        <f>config!C8</f>
        <v>プロジェクト名</v>
      </c>
      <c r="B3" s="25"/>
      <c r="C3" s="25"/>
      <c r="D3" s="25"/>
      <c r="E3" s="25"/>
      <c r="F3" s="25"/>
      <c r="G3" s="26"/>
      <c r="H3" s="27">
        <f>config!D8</f>
        <v>0</v>
      </c>
      <c r="I3" s="28" t="str">
        <f>config!C9</f>
        <v>システム名</v>
      </c>
      <c r="J3" s="29">
        <f>config!D9</f>
        <v>0</v>
      </c>
      <c r="M3" s="31" t="str">
        <f>config!C4</f>
        <v>作成者</v>
      </c>
      <c r="N3" s="29">
        <f>config!D4</f>
        <v>0</v>
      </c>
      <c r="O3" s="31" t="str">
        <f>config!C5</f>
        <v>作成日</v>
      </c>
      <c r="P3" s="32">
        <f>config!D5</f>
        <v>0</v>
      </c>
    </row>
    <row r="4" spans="1:108" x14ac:dyDescent="0.55000000000000004">
      <c r="A4" s="24" t="str">
        <f>config!C10</f>
        <v>サブシステム名</v>
      </c>
      <c r="B4" s="25"/>
      <c r="C4" s="25"/>
      <c r="D4" s="25"/>
      <c r="E4" s="25"/>
      <c r="F4" s="25"/>
      <c r="G4" s="26"/>
      <c r="H4" s="27">
        <f>config!D10</f>
        <v>0</v>
      </c>
      <c r="I4" s="28" t="str">
        <f>config!C11</f>
        <v>画面名</v>
      </c>
      <c r="J4" s="29">
        <f>config!D11</f>
        <v>0</v>
      </c>
      <c r="M4" s="31" t="str">
        <f>config!C6</f>
        <v>更新者</v>
      </c>
      <c r="N4" s="29">
        <f>config!D6</f>
        <v>0</v>
      </c>
      <c r="O4" s="31" t="str">
        <f>config!C7</f>
        <v>更新日</v>
      </c>
      <c r="P4" s="33" t="str">
        <f ca="1">config!D7</f>
        <v>2018/1/2</v>
      </c>
    </row>
    <row r="5" spans="1:108" x14ac:dyDescent="0.55000000000000004">
      <c r="P5" s="34"/>
    </row>
    <row r="6" spans="1:108" x14ac:dyDescent="0.55000000000000004">
      <c r="P6" s="34"/>
    </row>
    <row r="7" spans="1:108" x14ac:dyDescent="0.55000000000000004">
      <c r="P7" s="34"/>
    </row>
    <row r="8" spans="1:108" x14ac:dyDescent="0.55000000000000004">
      <c r="P8" s="34"/>
    </row>
    <row r="9" spans="1:108" x14ac:dyDescent="0.55000000000000004">
      <c r="P9" s="34"/>
    </row>
    <row r="10" spans="1:108" x14ac:dyDescent="0.55000000000000004">
      <c r="P10" s="34"/>
    </row>
    <row r="11" spans="1:108" x14ac:dyDescent="0.55000000000000004">
      <c r="P11" s="34"/>
    </row>
    <row r="12" spans="1:108" x14ac:dyDescent="0.55000000000000004">
      <c r="P12" s="34"/>
    </row>
    <row r="13" spans="1:108" x14ac:dyDescent="0.55000000000000004">
      <c r="H13" s="22"/>
      <c r="Q13" s="22">
        <v>1</v>
      </c>
      <c r="AV13" s="22">
        <v>2</v>
      </c>
      <c r="BX13" s="22">
        <v>3</v>
      </c>
      <c r="DC13" s="22">
        <v>4</v>
      </c>
    </row>
    <row r="14" spans="1:108" x14ac:dyDescent="0.55000000000000004">
      <c r="B14" s="22"/>
      <c r="Q14" s="35" t="str">
        <f>TEXT(YEAR($P$3),"")&amp;TEXT(MONTH($P$3),"")&amp;TEXT(DAY($P$3)+1,"0")</f>
        <v>1</v>
      </c>
      <c r="R14" s="35" t="str">
        <f>TEXT(YEAR($P$3),"")&amp;TEXT(MONTH($P$3),"")&amp;TEXT(DAY($P$3)+2,"0")</f>
        <v>2</v>
      </c>
      <c r="S14" s="35" t="str">
        <f>TEXT(YEAR($P$3),"")&amp;TEXT(MONTH($P$3),"")&amp;TEXT(DAY($P$3)+3,"0")</f>
        <v>3</v>
      </c>
      <c r="T14" s="36" t="str">
        <f>TEXT(YEAR($P$3),"")&amp;TEXT(MONTH($P$3),"")&amp;TEXT(DAY($P$3)+4,"0")</f>
        <v>4</v>
      </c>
      <c r="U14" s="35" t="str">
        <f>TEXT(YEAR($P$3),"")&amp;TEXT(MONTH($P$3),"")&amp;TEXT(DAY($P$3)+5,"0")</f>
        <v>5</v>
      </c>
      <c r="V14" s="35" t="str">
        <f>TEXT(YEAR($P$3),"")&amp;TEXT(MONTH($P$3),"")&amp;TEXT(DAY($P$3)+6,"0")</f>
        <v>6</v>
      </c>
      <c r="W14" s="35" t="str">
        <f>TEXT(YEAR($P$3),"")&amp;TEXT(MONTH($P$3),"")&amp;TEXT(DAY($P$3)+7,"0")</f>
        <v>7</v>
      </c>
      <c r="X14" s="36" t="str">
        <f>TEXT(YEAR($P$3),"")&amp;TEXT(MONTH($P$3),"")&amp;TEXT(DAY($P$3)+8,"0")</f>
        <v>8</v>
      </c>
      <c r="Y14" s="35" t="str">
        <f>TEXT(YEAR($P$3),"")&amp;TEXT(MONTH($P$3),"")&amp;TEXT(DAY($P$3)+9,"0")</f>
        <v>9</v>
      </c>
      <c r="Z14" s="35" t="str">
        <f>TEXT(YEAR($P$3),"")&amp;TEXT(MONTH($P$3),"")&amp;TEXT(DAY($P$3)+10,"0")</f>
        <v>10</v>
      </c>
      <c r="AA14" s="35" t="str">
        <f>TEXT(YEAR($P$3),"")&amp;TEXT(MONTH($P$3),"")&amp;TEXT(DAY($P$3)+11,"0")</f>
        <v>11</v>
      </c>
      <c r="AB14" s="36" t="str">
        <f>TEXT(YEAR($P$3),"")&amp;TEXT(MONTH($P$3),"")&amp;TEXT(DAY($P$3)+12,"0")</f>
        <v>12</v>
      </c>
      <c r="AC14" s="35" t="str">
        <f>TEXT(YEAR($P$3),"")&amp;TEXT(MONTH($P$3),"")&amp;TEXT(DAY($P$3)+13,"0")</f>
        <v>13</v>
      </c>
      <c r="AD14" s="35" t="str">
        <f>TEXT(YEAR($P$3),"")&amp;TEXT(MONTH($P$3),"")&amp;TEXT(DAY($P$3)+14,"0")</f>
        <v>14</v>
      </c>
      <c r="AE14" s="35" t="str">
        <f>TEXT(YEAR($P$3),"")&amp;TEXT(MONTH($P$3),"")&amp;TEXT(DAY($P$3)+15,"0")</f>
        <v>15</v>
      </c>
      <c r="AF14" s="36" t="str">
        <f>TEXT(YEAR($P$3),"")&amp;TEXT(MONTH($P$3),"")&amp;TEXT(DAY($P$3)+16,"0")</f>
        <v>16</v>
      </c>
      <c r="AG14" s="35" t="str">
        <f>TEXT(YEAR($P$3),"")&amp;TEXT(MONTH($P$3),"")&amp;TEXT(DAY($P$3)+17,"0")</f>
        <v>17</v>
      </c>
      <c r="AH14" s="35" t="str">
        <f>TEXT(YEAR($P$3),"")&amp;TEXT(MONTH($P$3),"")&amp;TEXT(DAY($P$3)+18,"0")</f>
        <v>18</v>
      </c>
      <c r="AI14" s="35" t="str">
        <f>TEXT(YEAR($P$3),"")&amp;TEXT(MONTH($P$3),"")&amp;TEXT(DAY($P$3)+19,"0")</f>
        <v>19</v>
      </c>
      <c r="AJ14" s="36" t="str">
        <f>TEXT(YEAR($P$3),"")&amp;TEXT(MONTH($P$3),"")&amp;TEXT(DAY($P$3)+20,"0")</f>
        <v>20</v>
      </c>
      <c r="AK14" s="35" t="str">
        <f>TEXT(YEAR($P$3),"")&amp;TEXT(MONTH($P$3),"")&amp;TEXT(DAY($P$3)+21,"0")</f>
        <v>21</v>
      </c>
      <c r="AL14" s="35" t="str">
        <f>TEXT(YEAR($P$3),"")&amp;TEXT(MONTH($P$3),"")&amp;TEXT(DAY($P$3)+22,"0")</f>
        <v>22</v>
      </c>
      <c r="AM14" s="35" t="str">
        <f>TEXT(YEAR($P$3),"")&amp;TEXT(MONTH($P$3),"")&amp;TEXT(DAY($P$3)+23,"0")</f>
        <v>23</v>
      </c>
      <c r="AN14" s="36" t="str">
        <f>TEXT(YEAR($P$3),"")&amp;TEXT(MONTH($P$3),"")&amp;TEXT(DAY($P$3)+24,"0")</f>
        <v>24</v>
      </c>
      <c r="AO14" s="35" t="str">
        <f>TEXT(YEAR($P$3),"")&amp;TEXT(MONTH($P$3),"")&amp;TEXT(DAY($P$3)+25,"0")</f>
        <v>25</v>
      </c>
      <c r="AP14" s="35" t="str">
        <f>TEXT(YEAR($P$3),"")&amp;TEXT(MONTH($P$3),"")&amp;TEXT(DAY($P$3)+26,"0")</f>
        <v>26</v>
      </c>
      <c r="AQ14" s="35" t="str">
        <f>TEXT(YEAR($P$3),"")&amp;TEXT(MONTH($P$3),"")&amp;TEXT(DAY($P$3)+27,"0")</f>
        <v>27</v>
      </c>
      <c r="AR14" s="36" t="str">
        <f>TEXT(YEAR($P$3),"")&amp;TEXT(MONTH($P$3),"")&amp;TEXT(DAY($P$3)+28,"0")</f>
        <v>28</v>
      </c>
      <c r="AS14" s="36" t="str">
        <f>TEXT(YEAR($P$3),"")&amp;TEXT(MONTH($P$3),"")&amp;TEXT(DAY($P$3)+29,"0")</f>
        <v>29</v>
      </c>
      <c r="AT14" s="35" t="str">
        <f>TEXT(YEAR($P$3),"")&amp;TEXT(MONTH($P$3),"")&amp;TEXT(DAY($P$3)+30,"0")</f>
        <v>30</v>
      </c>
      <c r="AU14" s="35" t="str">
        <f>TEXT(YEAR($P$3),"")&amp;TEXT(MONTH($P$3),"")&amp;TEXT(DAY($P$3)+31,"0")</f>
        <v>31</v>
      </c>
      <c r="AV14" s="35" t="str">
        <f>TEXT(YEAR($P$3),"")&amp;TEXT(MONTH($P$3),"")&amp;TEXT(DAY($P$3)+1,"0")</f>
        <v>1</v>
      </c>
      <c r="AW14" s="35" t="str">
        <f>TEXT(YEAR($P$3),"")&amp;TEXT(MONTH($P$3),"")&amp;TEXT(DAY($P$3)+2,"0")</f>
        <v>2</v>
      </c>
      <c r="AX14" s="35" t="str">
        <f>TEXT(YEAR($P$3),"")&amp;TEXT(MONTH($P$3),"")&amp;TEXT(DAY($P$3)+3,"0")</f>
        <v>3</v>
      </c>
      <c r="AY14" s="36" t="str">
        <f>TEXT(YEAR($P$3),"")&amp;TEXT(MONTH($P$3),"")&amp;TEXT(DAY($P$3)+4,"0")</f>
        <v>4</v>
      </c>
      <c r="AZ14" s="35" t="str">
        <f>TEXT(YEAR($P$3),"")&amp;TEXT(MONTH($P$3),"")&amp;TEXT(DAY($P$3)+5,"0")</f>
        <v>5</v>
      </c>
      <c r="BA14" s="35" t="str">
        <f>TEXT(YEAR($P$3),"")&amp;TEXT(MONTH($P$3),"")&amp;TEXT(DAY($P$3)+6,"0")</f>
        <v>6</v>
      </c>
      <c r="BB14" s="35" t="str">
        <f>TEXT(YEAR($P$3),"")&amp;TEXT(MONTH($P$3),"")&amp;TEXT(DAY($P$3)+7,"0")</f>
        <v>7</v>
      </c>
      <c r="BC14" s="36" t="str">
        <f>TEXT(YEAR($P$3),"")&amp;TEXT(MONTH($P$3),"")&amp;TEXT(DAY($P$3)+8,"0")</f>
        <v>8</v>
      </c>
      <c r="BD14" s="35" t="str">
        <f>TEXT(YEAR($P$3),"")&amp;TEXT(MONTH($P$3),"")&amp;TEXT(DAY($P$3)+9,"0")</f>
        <v>9</v>
      </c>
      <c r="BE14" s="35" t="str">
        <f>TEXT(YEAR($P$3),"")&amp;TEXT(MONTH($P$3),"")&amp;TEXT(DAY($P$3)+10,"0")</f>
        <v>10</v>
      </c>
      <c r="BF14" s="35" t="str">
        <f>TEXT(YEAR($P$3),"")&amp;TEXT(MONTH($P$3),"")&amp;TEXT(DAY($P$3)+11,"0")</f>
        <v>11</v>
      </c>
      <c r="BG14" s="36" t="str">
        <f>TEXT(YEAR($P$3),"")&amp;TEXT(MONTH($P$3),"")&amp;TEXT(DAY($P$3)+12,"0")</f>
        <v>12</v>
      </c>
      <c r="BH14" s="35" t="str">
        <f>TEXT(YEAR($P$3),"")&amp;TEXT(MONTH($P$3),"")&amp;TEXT(DAY($P$3)+13,"0")</f>
        <v>13</v>
      </c>
      <c r="BI14" s="35" t="str">
        <f>TEXT(YEAR($P$3),"")&amp;TEXT(MONTH($P$3),"")&amp;TEXT(DAY($P$3)+14,"0")</f>
        <v>14</v>
      </c>
      <c r="BJ14" s="35" t="str">
        <f>TEXT(YEAR($P$3),"")&amp;TEXT(MONTH($P$3),"")&amp;TEXT(DAY($P$3)+15,"0")</f>
        <v>15</v>
      </c>
      <c r="BK14" s="36" t="str">
        <f>TEXT(YEAR($P$3),"")&amp;TEXT(MONTH($P$3),"")&amp;TEXT(DAY($P$3)+16,"0")</f>
        <v>16</v>
      </c>
      <c r="BL14" s="35" t="str">
        <f>TEXT(YEAR($P$3),"")&amp;TEXT(MONTH($P$3),"")&amp;TEXT(DAY($P$3)+17,"0")</f>
        <v>17</v>
      </c>
      <c r="BM14" s="35" t="str">
        <f>TEXT(YEAR($P$3),"")&amp;TEXT(MONTH($P$3),"")&amp;TEXT(DAY($P$3)+18,"0")</f>
        <v>18</v>
      </c>
      <c r="BN14" s="35" t="str">
        <f>TEXT(YEAR($P$3),"")&amp;TEXT(MONTH($P$3),"")&amp;TEXT(DAY($P$3)+19,"0")</f>
        <v>19</v>
      </c>
      <c r="BO14" s="36" t="str">
        <f>TEXT(YEAR($P$3),"")&amp;TEXT(MONTH($P$3),"")&amp;TEXT(DAY($P$3)+20,"0")</f>
        <v>20</v>
      </c>
      <c r="BP14" s="35" t="str">
        <f>TEXT(YEAR($P$3),"")&amp;TEXT(MONTH($P$3),"")&amp;TEXT(DAY($P$3)+21,"0")</f>
        <v>21</v>
      </c>
      <c r="BQ14" s="35" t="str">
        <f>TEXT(YEAR($P$3),"")&amp;TEXT(MONTH($P$3),"")&amp;TEXT(DAY($P$3)+22,"0")</f>
        <v>22</v>
      </c>
      <c r="BR14" s="35" t="str">
        <f>TEXT(YEAR($P$3),"")&amp;TEXT(MONTH($P$3),"")&amp;TEXT(DAY($P$3)+23,"0")</f>
        <v>23</v>
      </c>
      <c r="BS14" s="36" t="str">
        <f>TEXT(YEAR($P$3),"")&amp;TEXT(MONTH($P$3),"")&amp;TEXT(DAY($P$3)+24,"0")</f>
        <v>24</v>
      </c>
      <c r="BT14" s="35" t="str">
        <f>TEXT(YEAR($P$3),"")&amp;TEXT(MONTH($P$3),"")&amp;TEXT(DAY($P$3)+25,"0")</f>
        <v>25</v>
      </c>
      <c r="BU14" s="35" t="str">
        <f>TEXT(YEAR($P$3),"")&amp;TEXT(MONTH($P$3),"")&amp;TEXT(DAY($P$3)+26,"0")</f>
        <v>26</v>
      </c>
      <c r="BV14" s="35" t="str">
        <f>TEXT(YEAR($P$3),"")&amp;TEXT(MONTH($P$3),"")&amp;TEXT(DAY($P$3)+27,"0")</f>
        <v>27</v>
      </c>
      <c r="BW14" s="36" t="str">
        <f>TEXT(YEAR($P$3),"")&amp;TEXT(MONTH($P$3),"")&amp;TEXT(DAY($P$3)+28,"0")</f>
        <v>28</v>
      </c>
      <c r="BX14" s="35" t="str">
        <f>TEXT(YEAR($P$3),"")&amp;TEXT(MONTH($P$3),"")&amp;TEXT(DAY($P$3)+1,"0")</f>
        <v>1</v>
      </c>
      <c r="BY14" s="35" t="str">
        <f>TEXT(YEAR($P$3),"")&amp;TEXT(MONTH($P$3),"")&amp;TEXT(DAY($P$3)+2,"0")</f>
        <v>2</v>
      </c>
      <c r="BZ14" s="35" t="str">
        <f>TEXT(YEAR($P$3),"")&amp;TEXT(MONTH($P$3),"")&amp;TEXT(DAY($P$3)+3,"0")</f>
        <v>3</v>
      </c>
      <c r="CA14" s="36" t="str">
        <f>TEXT(YEAR($P$3),"")&amp;TEXT(MONTH($P$3),"")&amp;TEXT(DAY($P$3)+4,"0")</f>
        <v>4</v>
      </c>
      <c r="CB14" s="35" t="str">
        <f>TEXT(YEAR($P$3),"")&amp;TEXT(MONTH($P$3),"")&amp;TEXT(DAY($P$3)+5,"0")</f>
        <v>5</v>
      </c>
      <c r="CC14" s="35" t="str">
        <f>TEXT(YEAR($P$3),"")&amp;TEXT(MONTH($P$3),"")&amp;TEXT(DAY($P$3)+6,"0")</f>
        <v>6</v>
      </c>
      <c r="CD14" s="35" t="str">
        <f>TEXT(YEAR($P$3),"")&amp;TEXT(MONTH($P$3),"")&amp;TEXT(DAY($P$3)+7,"0")</f>
        <v>7</v>
      </c>
      <c r="CE14" s="36" t="str">
        <f>TEXT(YEAR($P$3),"")&amp;TEXT(MONTH($P$3),"")&amp;TEXT(DAY($P$3)+8,"0")</f>
        <v>8</v>
      </c>
      <c r="CF14" s="35" t="str">
        <f>TEXT(YEAR($P$3),"")&amp;TEXT(MONTH($P$3),"")&amp;TEXT(DAY($P$3)+9,"0")</f>
        <v>9</v>
      </c>
      <c r="CG14" s="35" t="str">
        <f>TEXT(YEAR($P$3),"")&amp;TEXT(MONTH($P$3),"")&amp;TEXT(DAY($P$3)+10,"0")</f>
        <v>10</v>
      </c>
      <c r="CH14" s="35" t="str">
        <f>TEXT(YEAR($P$3),"")&amp;TEXT(MONTH($P$3),"")&amp;TEXT(DAY($P$3)+11,"0")</f>
        <v>11</v>
      </c>
      <c r="CI14" s="36" t="str">
        <f>TEXT(YEAR($P$3),"")&amp;TEXT(MONTH($P$3),"")&amp;TEXT(DAY($P$3)+12,"0")</f>
        <v>12</v>
      </c>
      <c r="CJ14" s="35" t="str">
        <f>TEXT(YEAR($P$3),"")&amp;TEXT(MONTH($P$3),"")&amp;TEXT(DAY($P$3)+13,"0")</f>
        <v>13</v>
      </c>
      <c r="CK14" s="35" t="str">
        <f>TEXT(YEAR($P$3),"")&amp;TEXT(MONTH($P$3),"")&amp;TEXT(DAY($P$3)+14,"0")</f>
        <v>14</v>
      </c>
      <c r="CL14" s="35" t="str">
        <f>TEXT(YEAR($P$3),"")&amp;TEXT(MONTH($P$3),"")&amp;TEXT(DAY($P$3)+15,"0")</f>
        <v>15</v>
      </c>
      <c r="CM14" s="36" t="str">
        <f>TEXT(YEAR($P$3),"")&amp;TEXT(MONTH($P$3),"")&amp;TEXT(DAY($P$3)+16,"0")</f>
        <v>16</v>
      </c>
      <c r="CN14" s="35" t="str">
        <f>TEXT(YEAR($P$3),"")&amp;TEXT(MONTH($P$3),"")&amp;TEXT(DAY($P$3)+17,"0")</f>
        <v>17</v>
      </c>
      <c r="CO14" s="35" t="str">
        <f>TEXT(YEAR($P$3),"")&amp;TEXT(MONTH($P$3),"")&amp;TEXT(DAY($P$3)+18,"0")</f>
        <v>18</v>
      </c>
      <c r="CP14" s="35" t="str">
        <f>TEXT(YEAR($P$3),"")&amp;TEXT(MONTH($P$3),"")&amp;TEXT(DAY($P$3)+19,"0")</f>
        <v>19</v>
      </c>
      <c r="CQ14" s="36" t="str">
        <f>TEXT(YEAR($P$3),"")&amp;TEXT(MONTH($P$3),"")&amp;TEXT(DAY($P$3)+20,"0")</f>
        <v>20</v>
      </c>
      <c r="CR14" s="35" t="str">
        <f>TEXT(YEAR($P$3),"")&amp;TEXT(MONTH($P$3),"")&amp;TEXT(DAY($P$3)+21,"0")</f>
        <v>21</v>
      </c>
      <c r="CS14" s="35" t="str">
        <f>TEXT(YEAR($P$3),"")&amp;TEXT(MONTH($P$3),"")&amp;TEXT(DAY($P$3)+22,"0")</f>
        <v>22</v>
      </c>
      <c r="CT14" s="35" t="str">
        <f>TEXT(YEAR($P$3),"")&amp;TEXT(MONTH($P$3),"")&amp;TEXT(DAY($P$3)+23,"0")</f>
        <v>23</v>
      </c>
      <c r="CU14" s="36" t="str">
        <f>TEXT(YEAR($P$3),"")&amp;TEXT(MONTH($P$3),"")&amp;TEXT(DAY($P$3)+24,"0")</f>
        <v>24</v>
      </c>
      <c r="CV14" s="35" t="str">
        <f>TEXT(YEAR($P$3),"")&amp;TEXT(MONTH($P$3),"")&amp;TEXT(DAY($P$3)+25,"0")</f>
        <v>25</v>
      </c>
      <c r="CW14" s="35" t="str">
        <f>TEXT(YEAR($P$3),"")&amp;TEXT(MONTH($P$3),"")&amp;TEXT(DAY($P$3)+26,"0")</f>
        <v>26</v>
      </c>
      <c r="CX14" s="35" t="str">
        <f>TEXT(YEAR($P$3),"")&amp;TEXT(MONTH($P$3),"")&amp;TEXT(DAY($P$3)+27,"0")</f>
        <v>27</v>
      </c>
      <c r="CY14" s="36" t="str">
        <f>TEXT(YEAR($P$3),"")&amp;TEXT(MONTH($P$3),"")&amp;TEXT(DAY($P$3)+28,"0")</f>
        <v>28</v>
      </c>
      <c r="CZ14" s="36" t="str">
        <f>TEXT(YEAR($P$3),"")&amp;TEXT(MONTH($P$3),"")&amp;TEXT(DAY($P$3)+29,"0")</f>
        <v>29</v>
      </c>
      <c r="DA14" s="36" t="str">
        <f>TEXT(YEAR($P$3),"")&amp;TEXT(MONTH($P$3),"")&amp;TEXT(DAY($P$3)+30,"0")</f>
        <v>30</v>
      </c>
      <c r="DB14" s="36" t="str">
        <f>TEXT(YEAR($P$3),"")&amp;TEXT(MONTH($P$3),"")&amp;TEXT(DAY($P$3)+31,"0")</f>
        <v>31</v>
      </c>
      <c r="DC14" s="35" t="str">
        <f>TEXT(YEAR($P$3),"")&amp;TEXT(MONTH($P$3),"")&amp;TEXT(DAY($P$3)+1,"0")</f>
        <v>1</v>
      </c>
      <c r="DD14" s="35" t="str">
        <f>TEXT(YEAR($P$3),"")&amp;TEXT(MONTH($P$3),"")&amp;TEXT(DAY($P$3)+2,"0")</f>
        <v>2</v>
      </c>
    </row>
    <row r="15" spans="1:108" x14ac:dyDescent="0.55000000000000004">
      <c r="Q15" s="37" t="str">
        <f>MID("日月火水木金土",WEEKDAY(Q14),1)</f>
        <v>日</v>
      </c>
      <c r="R15" s="37" t="str">
        <f t="shared" ref="R15:CC15" si="0">MID("日月火水木金土",WEEKDAY(R14),1)</f>
        <v>月</v>
      </c>
      <c r="S15" s="37" t="str">
        <f t="shared" si="0"/>
        <v>火</v>
      </c>
      <c r="T15" s="37" t="str">
        <f t="shared" si="0"/>
        <v>水</v>
      </c>
      <c r="U15" s="37" t="str">
        <f t="shared" si="0"/>
        <v>木</v>
      </c>
      <c r="V15" s="37" t="str">
        <f t="shared" si="0"/>
        <v>金</v>
      </c>
      <c r="W15" s="37" t="str">
        <f t="shared" si="0"/>
        <v>土</v>
      </c>
      <c r="X15" s="37" t="str">
        <f t="shared" si="0"/>
        <v>日</v>
      </c>
      <c r="Y15" s="37" t="str">
        <f t="shared" si="0"/>
        <v>月</v>
      </c>
      <c r="Z15" s="37" t="str">
        <f t="shared" si="0"/>
        <v>火</v>
      </c>
      <c r="AA15" s="37" t="str">
        <f t="shared" si="0"/>
        <v>水</v>
      </c>
      <c r="AB15" s="37" t="str">
        <f t="shared" si="0"/>
        <v>木</v>
      </c>
      <c r="AC15" s="37" t="str">
        <f t="shared" si="0"/>
        <v>金</v>
      </c>
      <c r="AD15" s="37" t="str">
        <f t="shared" si="0"/>
        <v>土</v>
      </c>
      <c r="AE15" s="37" t="str">
        <f t="shared" si="0"/>
        <v>日</v>
      </c>
      <c r="AF15" s="37" t="str">
        <f t="shared" si="0"/>
        <v>月</v>
      </c>
      <c r="AG15" s="37" t="str">
        <f t="shared" si="0"/>
        <v>火</v>
      </c>
      <c r="AH15" s="37" t="str">
        <f t="shared" si="0"/>
        <v>水</v>
      </c>
      <c r="AI15" s="37" t="str">
        <f t="shared" si="0"/>
        <v>木</v>
      </c>
      <c r="AJ15" s="37" t="str">
        <f t="shared" si="0"/>
        <v>金</v>
      </c>
      <c r="AK15" s="37" t="str">
        <f t="shared" si="0"/>
        <v>土</v>
      </c>
      <c r="AL15" s="37" t="str">
        <f t="shared" si="0"/>
        <v>日</v>
      </c>
      <c r="AM15" s="37" t="str">
        <f t="shared" si="0"/>
        <v>月</v>
      </c>
      <c r="AN15" s="37" t="str">
        <f t="shared" si="0"/>
        <v>火</v>
      </c>
      <c r="AO15" s="37" t="str">
        <f t="shared" si="0"/>
        <v>水</v>
      </c>
      <c r="AP15" s="37" t="str">
        <f t="shared" si="0"/>
        <v>木</v>
      </c>
      <c r="AQ15" s="37" t="str">
        <f t="shared" si="0"/>
        <v>金</v>
      </c>
      <c r="AR15" s="37" t="str">
        <f t="shared" si="0"/>
        <v>土</v>
      </c>
      <c r="AS15" s="37" t="str">
        <f t="shared" si="0"/>
        <v>日</v>
      </c>
      <c r="AT15" s="37" t="str">
        <f t="shared" si="0"/>
        <v>月</v>
      </c>
      <c r="AU15" s="37" t="str">
        <f t="shared" si="0"/>
        <v>火</v>
      </c>
      <c r="AV15" s="37" t="str">
        <f t="shared" si="0"/>
        <v>日</v>
      </c>
      <c r="AW15" s="37" t="str">
        <f t="shared" si="0"/>
        <v>月</v>
      </c>
      <c r="AX15" s="37" t="str">
        <f t="shared" si="0"/>
        <v>火</v>
      </c>
      <c r="AY15" s="37" t="str">
        <f t="shared" si="0"/>
        <v>水</v>
      </c>
      <c r="AZ15" s="37" t="str">
        <f t="shared" si="0"/>
        <v>木</v>
      </c>
      <c r="BA15" s="37" t="str">
        <f t="shared" si="0"/>
        <v>金</v>
      </c>
      <c r="BB15" s="37" t="str">
        <f t="shared" si="0"/>
        <v>土</v>
      </c>
      <c r="BC15" s="37" t="str">
        <f t="shared" si="0"/>
        <v>日</v>
      </c>
      <c r="BD15" s="37" t="str">
        <f t="shared" si="0"/>
        <v>月</v>
      </c>
      <c r="BE15" s="37" t="str">
        <f t="shared" si="0"/>
        <v>火</v>
      </c>
      <c r="BF15" s="37" t="str">
        <f t="shared" si="0"/>
        <v>水</v>
      </c>
      <c r="BG15" s="37" t="str">
        <f t="shared" si="0"/>
        <v>木</v>
      </c>
      <c r="BH15" s="37" t="str">
        <f t="shared" si="0"/>
        <v>金</v>
      </c>
      <c r="BI15" s="37" t="str">
        <f t="shared" si="0"/>
        <v>土</v>
      </c>
      <c r="BJ15" s="37" t="str">
        <f t="shared" si="0"/>
        <v>日</v>
      </c>
      <c r="BK15" s="37" t="str">
        <f t="shared" si="0"/>
        <v>月</v>
      </c>
      <c r="BL15" s="37" t="str">
        <f t="shared" si="0"/>
        <v>火</v>
      </c>
      <c r="BM15" s="37" t="str">
        <f t="shared" si="0"/>
        <v>水</v>
      </c>
      <c r="BN15" s="37" t="str">
        <f t="shared" si="0"/>
        <v>木</v>
      </c>
      <c r="BO15" s="37" t="str">
        <f t="shared" si="0"/>
        <v>金</v>
      </c>
      <c r="BP15" s="37" t="str">
        <f t="shared" si="0"/>
        <v>土</v>
      </c>
      <c r="BQ15" s="37" t="str">
        <f t="shared" si="0"/>
        <v>日</v>
      </c>
      <c r="BR15" s="37" t="str">
        <f t="shared" si="0"/>
        <v>月</v>
      </c>
      <c r="BS15" s="37" t="str">
        <f t="shared" si="0"/>
        <v>火</v>
      </c>
      <c r="BT15" s="37" t="str">
        <f t="shared" si="0"/>
        <v>水</v>
      </c>
      <c r="BU15" s="37" t="str">
        <f t="shared" si="0"/>
        <v>木</v>
      </c>
      <c r="BV15" s="37" t="str">
        <f t="shared" si="0"/>
        <v>金</v>
      </c>
      <c r="BW15" s="37" t="str">
        <f t="shared" si="0"/>
        <v>土</v>
      </c>
      <c r="BX15" s="37" t="str">
        <f t="shared" si="0"/>
        <v>日</v>
      </c>
      <c r="BY15" s="37" t="str">
        <f t="shared" si="0"/>
        <v>月</v>
      </c>
      <c r="BZ15" s="37" t="str">
        <f t="shared" si="0"/>
        <v>火</v>
      </c>
      <c r="CA15" s="37" t="str">
        <f t="shared" si="0"/>
        <v>水</v>
      </c>
      <c r="CB15" s="37" t="str">
        <f t="shared" si="0"/>
        <v>木</v>
      </c>
      <c r="CC15" s="37" t="str">
        <f t="shared" si="0"/>
        <v>金</v>
      </c>
      <c r="CD15" s="37" t="str">
        <f t="shared" ref="CD15:DD15" si="1">MID("日月火水木金土",WEEKDAY(CD14),1)</f>
        <v>土</v>
      </c>
      <c r="CE15" s="37" t="str">
        <f t="shared" si="1"/>
        <v>日</v>
      </c>
      <c r="CF15" s="37" t="str">
        <f t="shared" si="1"/>
        <v>月</v>
      </c>
      <c r="CG15" s="37" t="str">
        <f t="shared" si="1"/>
        <v>火</v>
      </c>
      <c r="CH15" s="37" t="str">
        <f t="shared" si="1"/>
        <v>水</v>
      </c>
      <c r="CI15" s="37" t="str">
        <f t="shared" si="1"/>
        <v>木</v>
      </c>
      <c r="CJ15" s="37" t="str">
        <f t="shared" si="1"/>
        <v>金</v>
      </c>
      <c r="CK15" s="37" t="str">
        <f t="shared" si="1"/>
        <v>土</v>
      </c>
      <c r="CL15" s="37" t="str">
        <f t="shared" si="1"/>
        <v>日</v>
      </c>
      <c r="CM15" s="37" t="str">
        <f t="shared" si="1"/>
        <v>月</v>
      </c>
      <c r="CN15" s="37" t="str">
        <f t="shared" si="1"/>
        <v>火</v>
      </c>
      <c r="CO15" s="37" t="str">
        <f t="shared" si="1"/>
        <v>水</v>
      </c>
      <c r="CP15" s="37" t="str">
        <f t="shared" si="1"/>
        <v>木</v>
      </c>
      <c r="CQ15" s="37" t="str">
        <f t="shared" si="1"/>
        <v>金</v>
      </c>
      <c r="CR15" s="37" t="str">
        <f t="shared" si="1"/>
        <v>土</v>
      </c>
      <c r="CS15" s="37" t="str">
        <f t="shared" si="1"/>
        <v>日</v>
      </c>
      <c r="CT15" s="37" t="str">
        <f t="shared" si="1"/>
        <v>月</v>
      </c>
      <c r="CU15" s="37" t="str">
        <f t="shared" si="1"/>
        <v>火</v>
      </c>
      <c r="CV15" s="37" t="str">
        <f t="shared" si="1"/>
        <v>水</v>
      </c>
      <c r="CW15" s="37" t="str">
        <f t="shared" si="1"/>
        <v>木</v>
      </c>
      <c r="CX15" s="37" t="str">
        <f t="shared" si="1"/>
        <v>金</v>
      </c>
      <c r="CY15" s="37" t="str">
        <f t="shared" si="1"/>
        <v>土</v>
      </c>
      <c r="CZ15" s="37" t="str">
        <f t="shared" si="1"/>
        <v>日</v>
      </c>
      <c r="DA15" s="37" t="str">
        <f t="shared" si="1"/>
        <v>月</v>
      </c>
      <c r="DB15" s="37" t="str">
        <f t="shared" si="1"/>
        <v>火</v>
      </c>
      <c r="DC15" s="37" t="str">
        <f t="shared" si="1"/>
        <v>日</v>
      </c>
      <c r="DD15" s="37" t="str">
        <f t="shared" si="1"/>
        <v>月</v>
      </c>
    </row>
    <row r="16" spans="1:108" x14ac:dyDescent="0.55000000000000004">
      <c r="A16" s="38" t="s">
        <v>7</v>
      </c>
      <c r="B16" s="38" t="s">
        <v>17</v>
      </c>
      <c r="C16" s="38" t="s">
        <v>16</v>
      </c>
      <c r="D16" s="38" t="s">
        <v>20</v>
      </c>
      <c r="E16" s="38" t="s">
        <v>18</v>
      </c>
      <c r="F16" s="38" t="s">
        <v>15</v>
      </c>
      <c r="G16" s="38" t="s">
        <v>9</v>
      </c>
      <c r="H16" s="39" t="s">
        <v>8</v>
      </c>
      <c r="I16" s="39" t="s">
        <v>10</v>
      </c>
      <c r="J16" s="39" t="s">
        <v>19</v>
      </c>
      <c r="K16" s="39" t="s">
        <v>13</v>
      </c>
      <c r="L16" s="39" t="s">
        <v>42</v>
      </c>
      <c r="M16" s="38" t="s">
        <v>11</v>
      </c>
      <c r="N16" s="38" t="s">
        <v>12</v>
      </c>
      <c r="O16" s="38" t="s">
        <v>38</v>
      </c>
      <c r="P16" s="40" t="s">
        <v>39</v>
      </c>
      <c r="Q16" s="41" t="s">
        <v>40</v>
      </c>
      <c r="R16" s="41" t="s">
        <v>40</v>
      </c>
      <c r="S16" s="41" t="s">
        <v>40</v>
      </c>
      <c r="T16" s="42"/>
      <c r="U16" s="42"/>
      <c r="V16" s="42"/>
      <c r="W16" s="42"/>
      <c r="X16" s="42"/>
      <c r="Y16" s="41" t="s">
        <v>40</v>
      </c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</row>
    <row r="17" spans="1:108" ht="30" hidden="1" x14ac:dyDescent="0.55000000000000004">
      <c r="A17" s="43">
        <f>ROW()-16</f>
        <v>1</v>
      </c>
      <c r="B17" s="44"/>
      <c r="C17" s="45"/>
      <c r="D17" s="46" t="str">
        <f>IF(N17&lt;&gt;"","✔","")</f>
        <v>✔</v>
      </c>
      <c r="E17" s="47" t="s">
        <v>46</v>
      </c>
      <c r="F17" s="48" t="s">
        <v>28</v>
      </c>
      <c r="G17" s="47" t="s">
        <v>31</v>
      </c>
      <c r="H17" s="47" t="s">
        <v>48</v>
      </c>
      <c r="I17" s="47"/>
      <c r="J17" s="47"/>
      <c r="K17" s="49" t="s">
        <v>53</v>
      </c>
      <c r="L17" s="47" t="s">
        <v>43</v>
      </c>
      <c r="M17" s="50">
        <v>43411</v>
      </c>
      <c r="N17" s="50">
        <v>43411</v>
      </c>
      <c r="O17" s="50"/>
      <c r="P17" s="51" t="str">
        <f>N17-M17&amp;"日"</f>
        <v>0日</v>
      </c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</row>
    <row r="18" spans="1:108" ht="30" hidden="1" x14ac:dyDescent="0.55000000000000004">
      <c r="A18" s="43">
        <f t="shared" ref="A18:A35" si="2">ROW()-16</f>
        <v>2</v>
      </c>
      <c r="B18" s="44"/>
      <c r="C18" s="45"/>
      <c r="D18" s="46" t="str">
        <f t="shared" ref="D18:D36" si="3">IF(N18&lt;&gt;"","✔","")</f>
        <v/>
      </c>
      <c r="E18" s="47" t="s">
        <v>46</v>
      </c>
      <c r="F18" s="48" t="s">
        <v>28</v>
      </c>
      <c r="G18" s="47" t="s">
        <v>47</v>
      </c>
      <c r="H18" s="47" t="s">
        <v>50</v>
      </c>
      <c r="I18" s="47" t="s">
        <v>51</v>
      </c>
      <c r="J18" s="47"/>
      <c r="K18" s="49" t="s">
        <v>52</v>
      </c>
      <c r="L18" s="47"/>
      <c r="M18" s="50"/>
      <c r="N18" s="50"/>
      <c r="O18" s="50"/>
      <c r="P18" s="51" t="str">
        <f t="shared" ref="P18:P36" si="4">N18-M18&amp;"日"</f>
        <v>0日</v>
      </c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</row>
    <row r="19" spans="1:108" ht="90" hidden="1" x14ac:dyDescent="0.55000000000000004">
      <c r="A19" s="43">
        <f t="shared" si="2"/>
        <v>3</v>
      </c>
      <c r="B19" s="44"/>
      <c r="C19" s="45"/>
      <c r="D19" s="46" t="str">
        <f t="shared" ref="D19" si="5">IF(N19&lt;&gt;"","✔","")</f>
        <v/>
      </c>
      <c r="E19" s="47" t="s">
        <v>46</v>
      </c>
      <c r="F19" s="48" t="s">
        <v>28</v>
      </c>
      <c r="G19" s="47"/>
      <c r="H19" s="47" t="s">
        <v>54</v>
      </c>
      <c r="I19" s="47" t="s">
        <v>55</v>
      </c>
      <c r="J19" s="47"/>
      <c r="K19" s="49" t="s">
        <v>56</v>
      </c>
      <c r="L19" s="47"/>
      <c r="M19" s="50"/>
      <c r="N19" s="50"/>
      <c r="O19" s="50"/>
      <c r="P19" s="51" t="str">
        <f t="shared" ref="P19" si="6">N19-M19&amp;"日"</f>
        <v>0日</v>
      </c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</row>
    <row r="20" spans="1:108" ht="135" x14ac:dyDescent="0.55000000000000004">
      <c r="A20" s="43">
        <f t="shared" si="2"/>
        <v>4</v>
      </c>
      <c r="B20" s="44"/>
      <c r="C20" s="45"/>
      <c r="D20" s="46" t="str">
        <f t="shared" si="3"/>
        <v/>
      </c>
      <c r="E20" s="47" t="s">
        <v>45</v>
      </c>
      <c r="F20" s="48" t="s">
        <v>28</v>
      </c>
      <c r="G20" s="47"/>
      <c r="H20" s="47" t="s">
        <v>58</v>
      </c>
      <c r="I20" s="47" t="s">
        <v>57</v>
      </c>
      <c r="J20" s="47"/>
      <c r="K20" s="49" t="s">
        <v>59</v>
      </c>
      <c r="L20" s="47"/>
      <c r="M20" s="50">
        <v>43401</v>
      </c>
      <c r="N20" s="50"/>
      <c r="O20" s="50"/>
      <c r="P20" s="51" t="str">
        <f t="shared" si="4"/>
        <v>-43401日</v>
      </c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</row>
    <row r="21" spans="1:108" x14ac:dyDescent="0.55000000000000004">
      <c r="A21" s="43">
        <f t="shared" si="2"/>
        <v>5</v>
      </c>
      <c r="B21" s="44"/>
      <c r="C21" s="45"/>
      <c r="D21" s="46" t="str">
        <f t="shared" si="3"/>
        <v/>
      </c>
      <c r="E21" s="47" t="s">
        <v>49</v>
      </c>
      <c r="F21" s="48" t="s">
        <v>28</v>
      </c>
      <c r="G21" s="47"/>
      <c r="H21" s="47" t="s">
        <v>60</v>
      </c>
      <c r="I21" s="47" t="s">
        <v>61</v>
      </c>
      <c r="J21" s="47"/>
      <c r="K21" s="49" t="s">
        <v>64</v>
      </c>
      <c r="L21" s="47"/>
      <c r="M21" s="50"/>
      <c r="N21" s="50"/>
      <c r="O21" s="50"/>
      <c r="P21" s="51" t="str">
        <f t="shared" si="4"/>
        <v>0日</v>
      </c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</row>
    <row r="22" spans="1:108" x14ac:dyDescent="0.55000000000000004">
      <c r="A22" s="43">
        <f t="shared" si="2"/>
        <v>6</v>
      </c>
      <c r="B22" s="44"/>
      <c r="C22" s="45"/>
      <c r="D22" s="46" t="str">
        <f t="shared" si="3"/>
        <v/>
      </c>
      <c r="E22" s="47" t="s">
        <v>49</v>
      </c>
      <c r="F22" s="48" t="s">
        <v>28</v>
      </c>
      <c r="G22" s="47"/>
      <c r="H22" s="47" t="s">
        <v>62</v>
      </c>
      <c r="I22" s="47" t="s">
        <v>63</v>
      </c>
      <c r="J22" s="47"/>
      <c r="K22" s="49" t="s">
        <v>64</v>
      </c>
      <c r="L22" s="47"/>
      <c r="M22" s="50"/>
      <c r="N22" s="50"/>
      <c r="O22" s="50"/>
      <c r="P22" s="51" t="str">
        <f t="shared" si="4"/>
        <v>0日</v>
      </c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</row>
    <row r="23" spans="1:108" x14ac:dyDescent="0.55000000000000004">
      <c r="A23" s="43">
        <f t="shared" si="2"/>
        <v>7</v>
      </c>
      <c r="B23" s="44"/>
      <c r="C23" s="45"/>
      <c r="D23" s="46" t="str">
        <f t="shared" si="3"/>
        <v/>
      </c>
      <c r="E23" s="47"/>
      <c r="F23" s="48"/>
      <c r="G23" s="47"/>
      <c r="H23" s="47"/>
      <c r="I23" s="47"/>
      <c r="J23" s="47"/>
      <c r="K23" s="49"/>
      <c r="L23" s="47"/>
      <c r="M23" s="50"/>
      <c r="N23" s="50"/>
      <c r="O23" s="50"/>
      <c r="P23" s="51" t="str">
        <f t="shared" si="4"/>
        <v>0日</v>
      </c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</row>
    <row r="24" spans="1:108" x14ac:dyDescent="0.55000000000000004">
      <c r="A24" s="43">
        <f t="shared" si="2"/>
        <v>8</v>
      </c>
      <c r="B24" s="44"/>
      <c r="C24" s="45"/>
      <c r="D24" s="46" t="str">
        <f t="shared" si="3"/>
        <v/>
      </c>
      <c r="E24" s="47"/>
      <c r="F24" s="48"/>
      <c r="G24" s="47"/>
      <c r="H24" s="47"/>
      <c r="I24" s="47"/>
      <c r="J24" s="47"/>
      <c r="K24" s="47"/>
      <c r="L24" s="47"/>
      <c r="M24" s="50"/>
      <c r="N24" s="50"/>
      <c r="O24" s="50"/>
      <c r="P24" s="51" t="str">
        <f t="shared" si="4"/>
        <v>0日</v>
      </c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</row>
    <row r="25" spans="1:108" x14ac:dyDescent="0.55000000000000004">
      <c r="A25" s="43">
        <f t="shared" si="2"/>
        <v>9</v>
      </c>
      <c r="B25" s="44"/>
      <c r="C25" s="45"/>
      <c r="D25" s="46" t="str">
        <f t="shared" si="3"/>
        <v/>
      </c>
      <c r="E25" s="47"/>
      <c r="F25" s="48"/>
      <c r="G25" s="47"/>
      <c r="H25" s="47"/>
      <c r="I25" s="47"/>
      <c r="J25" s="47"/>
      <c r="K25" s="47"/>
      <c r="L25" s="47"/>
      <c r="M25" s="50"/>
      <c r="N25" s="50"/>
      <c r="O25" s="50"/>
      <c r="P25" s="51" t="str">
        <f t="shared" si="4"/>
        <v>0日</v>
      </c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</row>
    <row r="26" spans="1:108" x14ac:dyDescent="0.55000000000000004">
      <c r="A26" s="43">
        <f t="shared" si="2"/>
        <v>10</v>
      </c>
      <c r="B26" s="44"/>
      <c r="C26" s="45"/>
      <c r="D26" s="46" t="str">
        <f t="shared" si="3"/>
        <v/>
      </c>
      <c r="E26" s="47"/>
      <c r="F26" s="48"/>
      <c r="G26" s="47"/>
      <c r="H26" s="47"/>
      <c r="I26" s="47"/>
      <c r="J26" s="47"/>
      <c r="K26" s="47"/>
      <c r="L26" s="47"/>
      <c r="M26" s="50"/>
      <c r="N26" s="50"/>
      <c r="O26" s="50"/>
      <c r="P26" s="51" t="str">
        <f t="shared" si="4"/>
        <v>0日</v>
      </c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</row>
    <row r="27" spans="1:108" x14ac:dyDescent="0.55000000000000004">
      <c r="A27" s="43">
        <f t="shared" si="2"/>
        <v>11</v>
      </c>
      <c r="B27" s="44"/>
      <c r="C27" s="45"/>
      <c r="D27" s="46" t="str">
        <f t="shared" si="3"/>
        <v/>
      </c>
      <c r="E27" s="47"/>
      <c r="F27" s="48"/>
      <c r="G27" s="47"/>
      <c r="H27" s="47"/>
      <c r="I27" s="47"/>
      <c r="J27" s="47"/>
      <c r="K27" s="47"/>
      <c r="L27" s="47"/>
      <c r="M27" s="50"/>
      <c r="N27" s="50"/>
      <c r="O27" s="50"/>
      <c r="P27" s="51" t="str">
        <f t="shared" si="4"/>
        <v>0日</v>
      </c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</row>
    <row r="28" spans="1:108" x14ac:dyDescent="0.55000000000000004">
      <c r="A28" s="43">
        <f t="shared" si="2"/>
        <v>12</v>
      </c>
      <c r="B28" s="44"/>
      <c r="C28" s="45"/>
      <c r="D28" s="46" t="str">
        <f t="shared" si="3"/>
        <v/>
      </c>
      <c r="E28" s="47"/>
      <c r="F28" s="48"/>
      <c r="G28" s="47"/>
      <c r="H28" s="47"/>
      <c r="I28" s="47"/>
      <c r="J28" s="47"/>
      <c r="K28" s="47"/>
      <c r="L28" s="47"/>
      <c r="M28" s="50"/>
      <c r="N28" s="50"/>
      <c r="O28" s="50"/>
      <c r="P28" s="51" t="str">
        <f t="shared" si="4"/>
        <v>0日</v>
      </c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</row>
    <row r="29" spans="1:108" x14ac:dyDescent="0.55000000000000004">
      <c r="A29" s="43">
        <f t="shared" si="2"/>
        <v>13</v>
      </c>
      <c r="B29" s="44"/>
      <c r="C29" s="45"/>
      <c r="D29" s="46" t="str">
        <f t="shared" si="3"/>
        <v/>
      </c>
      <c r="E29" s="47"/>
      <c r="F29" s="48"/>
      <c r="G29" s="47"/>
      <c r="H29" s="47"/>
      <c r="I29" s="47"/>
      <c r="J29" s="47"/>
      <c r="K29" s="47"/>
      <c r="L29" s="47"/>
      <c r="M29" s="50"/>
      <c r="N29" s="50"/>
      <c r="O29" s="50"/>
      <c r="P29" s="51" t="str">
        <f t="shared" si="4"/>
        <v>0日</v>
      </c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</row>
    <row r="30" spans="1:108" x14ac:dyDescent="0.55000000000000004">
      <c r="A30" s="43">
        <f t="shared" si="2"/>
        <v>14</v>
      </c>
      <c r="B30" s="44"/>
      <c r="C30" s="45"/>
      <c r="D30" s="46" t="str">
        <f t="shared" si="3"/>
        <v/>
      </c>
      <c r="E30" s="47"/>
      <c r="F30" s="48"/>
      <c r="G30" s="47"/>
      <c r="H30" s="47"/>
      <c r="I30" s="47"/>
      <c r="J30" s="47"/>
      <c r="K30" s="47"/>
      <c r="L30" s="47"/>
      <c r="M30" s="50"/>
      <c r="N30" s="50"/>
      <c r="O30" s="50"/>
      <c r="P30" s="51" t="str">
        <f t="shared" si="4"/>
        <v>0日</v>
      </c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</row>
    <row r="31" spans="1:108" x14ac:dyDescent="0.55000000000000004">
      <c r="A31" s="43">
        <f t="shared" si="2"/>
        <v>15</v>
      </c>
      <c r="B31" s="44"/>
      <c r="C31" s="45"/>
      <c r="D31" s="46" t="str">
        <f t="shared" si="3"/>
        <v/>
      </c>
      <c r="E31" s="47"/>
      <c r="F31" s="48"/>
      <c r="G31" s="47"/>
      <c r="H31" s="47"/>
      <c r="I31" s="47"/>
      <c r="J31" s="47"/>
      <c r="K31" s="47"/>
      <c r="L31" s="47"/>
      <c r="M31" s="50"/>
      <c r="N31" s="50"/>
      <c r="O31" s="50"/>
      <c r="P31" s="51" t="str">
        <f t="shared" si="4"/>
        <v>0日</v>
      </c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</row>
    <row r="32" spans="1:108" x14ac:dyDescent="0.55000000000000004">
      <c r="A32" s="43">
        <f t="shared" si="2"/>
        <v>16</v>
      </c>
      <c r="B32" s="44"/>
      <c r="C32" s="45"/>
      <c r="D32" s="46" t="str">
        <f t="shared" si="3"/>
        <v/>
      </c>
      <c r="E32" s="47"/>
      <c r="F32" s="48"/>
      <c r="G32" s="47"/>
      <c r="H32" s="47"/>
      <c r="I32" s="47"/>
      <c r="J32" s="47"/>
      <c r="K32" s="47"/>
      <c r="L32" s="47"/>
      <c r="M32" s="50"/>
      <c r="N32" s="50"/>
      <c r="O32" s="50"/>
      <c r="P32" s="51" t="str">
        <f t="shared" si="4"/>
        <v>0日</v>
      </c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</row>
    <row r="33" spans="1:108" x14ac:dyDescent="0.55000000000000004">
      <c r="A33" s="43">
        <f t="shared" si="2"/>
        <v>17</v>
      </c>
      <c r="B33" s="44"/>
      <c r="C33" s="45"/>
      <c r="D33" s="46" t="str">
        <f t="shared" si="3"/>
        <v/>
      </c>
      <c r="E33" s="47"/>
      <c r="F33" s="48"/>
      <c r="G33" s="47"/>
      <c r="H33" s="47"/>
      <c r="I33" s="47"/>
      <c r="J33" s="47"/>
      <c r="K33" s="47"/>
      <c r="L33" s="47"/>
      <c r="M33" s="50"/>
      <c r="N33" s="50"/>
      <c r="O33" s="50"/>
      <c r="P33" s="51" t="str">
        <f t="shared" si="4"/>
        <v>0日</v>
      </c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</row>
    <row r="34" spans="1:108" x14ac:dyDescent="0.55000000000000004">
      <c r="A34" s="43">
        <f t="shared" si="2"/>
        <v>18</v>
      </c>
      <c r="B34" s="44"/>
      <c r="C34" s="45"/>
      <c r="D34" s="46" t="str">
        <f t="shared" si="3"/>
        <v/>
      </c>
      <c r="E34" s="47"/>
      <c r="F34" s="48"/>
      <c r="G34" s="47"/>
      <c r="H34" s="47"/>
      <c r="I34" s="47"/>
      <c r="J34" s="47"/>
      <c r="K34" s="47"/>
      <c r="L34" s="47"/>
      <c r="M34" s="50"/>
      <c r="N34" s="50"/>
      <c r="O34" s="50"/>
      <c r="P34" s="51" t="str">
        <f t="shared" si="4"/>
        <v>0日</v>
      </c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</row>
    <row r="35" spans="1:108" x14ac:dyDescent="0.55000000000000004">
      <c r="A35" s="43">
        <f t="shared" si="2"/>
        <v>19</v>
      </c>
      <c r="B35" s="44"/>
      <c r="C35" s="45"/>
      <c r="D35" s="46" t="str">
        <f t="shared" si="3"/>
        <v/>
      </c>
      <c r="E35" s="47"/>
      <c r="F35" s="48"/>
      <c r="G35" s="47"/>
      <c r="H35" s="47"/>
      <c r="I35" s="47"/>
      <c r="J35" s="47"/>
      <c r="K35" s="47"/>
      <c r="L35" s="47"/>
      <c r="M35" s="50"/>
      <c r="N35" s="50"/>
      <c r="O35" s="50"/>
      <c r="P35" s="51" t="str">
        <f t="shared" si="4"/>
        <v>0日</v>
      </c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</row>
    <row r="36" spans="1:108" x14ac:dyDescent="0.55000000000000004">
      <c r="A36" s="43">
        <f>ROW()-16</f>
        <v>20</v>
      </c>
      <c r="B36" s="44"/>
      <c r="C36" s="45"/>
      <c r="D36" s="46" t="str">
        <f t="shared" si="3"/>
        <v/>
      </c>
      <c r="E36" s="47"/>
      <c r="F36" s="48"/>
      <c r="G36" s="47"/>
      <c r="H36" s="47"/>
      <c r="I36" s="47"/>
      <c r="J36" s="47"/>
      <c r="K36" s="47"/>
      <c r="L36" s="47"/>
      <c r="M36" s="50"/>
      <c r="N36" s="50"/>
      <c r="O36" s="50"/>
      <c r="P36" s="51" t="str">
        <f t="shared" si="4"/>
        <v>0日</v>
      </c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</row>
  </sheetData>
  <autoFilter ref="A16:P36" xr:uid="{2D58647D-D712-47A4-AE11-4AC3EDD6AB18}">
    <filterColumn colId="4">
      <filters blank="1">
        <filter val="着手中"/>
        <filter val="未着手"/>
      </filters>
    </filterColumn>
  </autoFilter>
  <mergeCells count="1">
    <mergeCell ref="A1:P1"/>
  </mergeCells>
  <phoneticPr fontId="1"/>
  <conditionalFormatting sqref="B17:B18 B20:B36">
    <cfRule type="expression" dxfId="14" priority="19">
      <formula>$B17="🚩"</formula>
    </cfRule>
  </conditionalFormatting>
  <conditionalFormatting sqref="E17:E18 E20:E36">
    <cfRule type="expression" dxfId="13" priority="15">
      <formula>$E17="未着手"</formula>
    </cfRule>
    <cfRule type="expression" dxfId="12" priority="16">
      <formula>$E17="報告済"</formula>
    </cfRule>
    <cfRule type="expression" dxfId="11" priority="18">
      <formula>$E17="保留"</formula>
    </cfRule>
  </conditionalFormatting>
  <conditionalFormatting sqref="F17:F36">
    <cfRule type="expression" dxfId="10" priority="12">
      <formula>$F17="高"</formula>
    </cfRule>
    <cfRule type="expression" dxfId="9" priority="13">
      <formula>$F17="至急"</formula>
    </cfRule>
  </conditionalFormatting>
  <conditionalFormatting sqref="B19">
    <cfRule type="expression" dxfId="8" priority="11">
      <formula>$B19="🚩"</formula>
    </cfRule>
  </conditionalFormatting>
  <conditionalFormatting sqref="E19">
    <cfRule type="expression" dxfId="7" priority="7">
      <formula>$E19="未着手"</formula>
    </cfRule>
    <cfRule type="expression" dxfId="6" priority="8">
      <formula>$E19="報告済"</formula>
    </cfRule>
    <cfRule type="expression" dxfId="5" priority="10">
      <formula>$E19="保留"</formula>
    </cfRule>
  </conditionalFormatting>
  <conditionalFormatting sqref="F19">
    <cfRule type="expression" dxfId="4" priority="5">
      <formula>$F19="高"</formula>
    </cfRule>
    <cfRule type="expression" dxfId="3" priority="6">
      <formula>$F19="至急"</formula>
    </cfRule>
  </conditionalFormatting>
  <conditionalFormatting sqref="A17:XFD36">
    <cfRule type="expression" dxfId="2" priority="3">
      <formula>$E17="完了"</formula>
    </cfRule>
  </conditionalFormatting>
  <conditionalFormatting sqref="Q15:DD15">
    <cfRule type="expression" dxfId="1" priority="2">
      <formula>MID("日月火水木金土",WEEKDAY(Q14),1)="日"</formula>
    </cfRule>
    <cfRule type="expression" dxfId="0" priority="1">
      <formula>MID("日月火水木金土",WEEKDAY(Q14),1)="土"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1D9B8BA-59C8-4B8F-AD50-8D2840E092E0}">
          <x14:formula1>
            <xm:f>config!$J$5:$J$6</xm:f>
          </x14:formula1>
          <xm:sqref>B17:B36</xm:sqref>
        </x14:dataValidation>
        <x14:dataValidation type="list" allowBlank="1" showInputMessage="1" showErrorMessage="1" xr:uid="{AC3DF673-3A24-4759-B5E8-D69CB6899AE6}">
          <x14:formula1>
            <xm:f>config!$K$5:$K$11</xm:f>
          </x14:formula1>
          <xm:sqref>E17:E36</xm:sqref>
        </x14:dataValidation>
        <x14:dataValidation type="list" allowBlank="1" showInputMessage="1" showErrorMessage="1" xr:uid="{B6D15810-AEF6-4A40-9CB4-6F7DE6B11EDE}">
          <x14:formula1>
            <xm:f>config!$M$5:$M$8</xm:f>
          </x14:formula1>
          <xm:sqref>G17:G36</xm:sqref>
        </x14:dataValidation>
        <x14:dataValidation type="list" allowBlank="1" showInputMessage="1" showErrorMessage="1" xr:uid="{16E89A28-FF16-4D22-AB4A-FF2E3A51C8F3}">
          <x14:formula1>
            <xm:f>config!$L$5:$L$9</xm:f>
          </x14:formula1>
          <xm:sqref>F17:F36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config</vt:lpstr>
      <vt:lpstr>タスク管理表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平野誠也</dc:creator>
  <cp:lastModifiedBy>平野誠也</cp:lastModifiedBy>
  <dcterms:created xsi:type="dcterms:W3CDTF">2017-12-31T07:51:50Z</dcterms:created>
  <dcterms:modified xsi:type="dcterms:W3CDTF">2018-01-02T01:35:47Z</dcterms:modified>
</cp:coreProperties>
</file>