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1048554\Desktop\その他\QC検定\"/>
    </mc:Choice>
  </mc:AlternateContent>
  <xr:revisionPtr revIDLastSave="0" documentId="13_ncr:1_{E9071CAD-BCD2-40F6-A8A9-3236213758EE}" xr6:coauthVersionLast="47" xr6:coauthVersionMax="47" xr10:uidLastSave="{00000000-0000-0000-0000-000000000000}"/>
  <bookViews>
    <workbookView xWindow="4516" yWindow="1165" windowWidth="20396" windowHeight="12109" activeTab="9" xr2:uid="{00000000-000D-0000-FFFF-FFFF00000000}"/>
  </bookViews>
  <sheets>
    <sheet name="chi2" sheetId="1" r:id="rId1"/>
    <sheet name="t" sheetId="2" r:id="rId2"/>
    <sheet name="F" sheetId="3" r:id="rId3"/>
    <sheet name="F 2" sheetId="4" r:id="rId4"/>
    <sheet name="対応のあるt" sheetId="5" r:id="rId5"/>
    <sheet name="度数分布表" sheetId="6" r:id="rId6"/>
    <sheet name="ポアソン分布" sheetId="7" r:id="rId7"/>
    <sheet name="二項分布" sheetId="8" r:id="rId8"/>
    <sheet name="分割表" sheetId="9" r:id="rId9"/>
    <sheet name="分割表 (2)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0" l="1"/>
  <c r="I16" i="10"/>
  <c r="H17" i="10"/>
  <c r="H16" i="10"/>
  <c r="I11" i="10"/>
  <c r="I10" i="10"/>
  <c r="H11" i="10"/>
  <c r="H10" i="10"/>
  <c r="I6" i="10"/>
  <c r="H6" i="10"/>
  <c r="J5" i="10"/>
  <c r="J4" i="10"/>
  <c r="E15" i="9"/>
  <c r="E14" i="9"/>
  <c r="E16" i="9"/>
  <c r="D16" i="9"/>
  <c r="C16" i="9"/>
  <c r="N23" i="9"/>
  <c r="N24" i="9"/>
  <c r="N25" i="9"/>
  <c r="N26" i="9"/>
  <c r="N27" i="9"/>
  <c r="M23" i="9"/>
  <c r="M24" i="9"/>
  <c r="M25" i="9"/>
  <c r="M26" i="9"/>
  <c r="M27" i="9"/>
  <c r="M22" i="9"/>
  <c r="N22" i="9"/>
  <c r="L23" i="9"/>
  <c r="L24" i="9"/>
  <c r="L25" i="9"/>
  <c r="L26" i="9"/>
  <c r="L27" i="9"/>
  <c r="L22" i="9"/>
  <c r="N14" i="9"/>
  <c r="N15" i="9"/>
  <c r="N16" i="9"/>
  <c r="N17" i="9"/>
  <c r="N18" i="9"/>
  <c r="N13" i="9"/>
  <c r="M14" i="9"/>
  <c r="M15" i="9"/>
  <c r="M16" i="9"/>
  <c r="M17" i="9"/>
  <c r="M18" i="9"/>
  <c r="M13" i="9"/>
  <c r="L18" i="9"/>
  <c r="L14" i="9"/>
  <c r="L15" i="9"/>
  <c r="L16" i="9"/>
  <c r="L17" i="9"/>
  <c r="L13" i="9"/>
  <c r="O10" i="9"/>
  <c r="O9" i="9"/>
  <c r="O8" i="9"/>
  <c r="O7" i="9"/>
  <c r="O6" i="9"/>
  <c r="O5" i="9"/>
  <c r="O4" i="9"/>
  <c r="M10" i="9"/>
  <c r="N10" i="9"/>
  <c r="L10" i="9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4" i="8"/>
  <c r="O5" i="8" s="1"/>
  <c r="O6" i="8" s="1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C41" i="8"/>
  <c r="C42" i="8"/>
  <c r="C43" i="8"/>
  <c r="C44" i="8"/>
  <c r="C45" i="8"/>
  <c r="C46" i="8"/>
  <c r="C47" i="8"/>
  <c r="C48" i="8"/>
  <c r="C29" i="8"/>
  <c r="C30" i="8"/>
  <c r="C31" i="8"/>
  <c r="C32" i="8"/>
  <c r="C33" i="8"/>
  <c r="C34" i="8"/>
  <c r="C35" i="8"/>
  <c r="C36" i="8"/>
  <c r="C37" i="8"/>
  <c r="C38" i="8"/>
  <c r="C39" i="8"/>
  <c r="C40" i="8"/>
  <c r="C1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L4" i="8"/>
  <c r="L5" i="8" s="1"/>
  <c r="L6" i="8" s="1"/>
  <c r="I4" i="8"/>
  <c r="I5" i="8" s="1"/>
  <c r="I6" i="8" s="1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4" i="8"/>
  <c r="F5" i="8" s="1"/>
  <c r="F6" i="8" s="1"/>
  <c r="C28" i="8"/>
  <c r="C27" i="8"/>
  <c r="C26" i="8"/>
  <c r="C25" i="8"/>
  <c r="C24" i="8"/>
  <c r="C23" i="8"/>
  <c r="C22" i="8"/>
  <c r="C21" i="8"/>
  <c r="C20" i="8"/>
  <c r="C18" i="8"/>
  <c r="C17" i="8"/>
  <c r="C16" i="8"/>
  <c r="C15" i="8"/>
  <c r="C14" i="8"/>
  <c r="C13" i="8"/>
  <c r="C12" i="8"/>
  <c r="C11" i="8"/>
  <c r="C10" i="8"/>
  <c r="C9" i="8"/>
  <c r="C6" i="8"/>
  <c r="L6" i="7"/>
  <c r="I6" i="7"/>
  <c r="F6" i="7"/>
  <c r="C6" i="7"/>
  <c r="C4" i="8"/>
  <c r="C5" i="8" s="1"/>
  <c r="L9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5" i="7"/>
  <c r="L4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5" i="7"/>
  <c r="I4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9" i="7"/>
  <c r="F5" i="7"/>
  <c r="F4" i="7"/>
  <c r="C5" i="7"/>
  <c r="C4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9" i="7"/>
  <c r="I14" i="6"/>
  <c r="I13" i="6"/>
  <c r="I12" i="6"/>
  <c r="I11" i="6"/>
  <c r="I10" i="6"/>
  <c r="I9" i="6"/>
  <c r="I8" i="6"/>
  <c r="I7" i="6"/>
  <c r="I6" i="6"/>
  <c r="I5" i="6"/>
  <c r="H14" i="6"/>
  <c r="H13" i="6"/>
  <c r="H12" i="6"/>
  <c r="H11" i="6"/>
  <c r="H10" i="6"/>
  <c r="H9" i="6"/>
  <c r="H8" i="6"/>
  <c r="H7" i="6"/>
  <c r="H6" i="6"/>
  <c r="H15" i="6" s="1"/>
  <c r="H5" i="6"/>
  <c r="G15" i="6"/>
  <c r="G14" i="6"/>
  <c r="G13" i="6"/>
  <c r="G12" i="6"/>
  <c r="G11" i="6"/>
  <c r="G10" i="6"/>
  <c r="G9" i="6"/>
  <c r="G8" i="6"/>
  <c r="G7" i="6"/>
  <c r="G6" i="6"/>
  <c r="G5" i="6"/>
  <c r="E15" i="6"/>
  <c r="E8" i="5"/>
  <c r="E7" i="5"/>
  <c r="E6" i="5"/>
  <c r="E5" i="5"/>
  <c r="E4" i="5"/>
  <c r="O16" i="4"/>
  <c r="L16" i="4"/>
  <c r="I16" i="4"/>
  <c r="F16" i="4"/>
  <c r="C16" i="4"/>
  <c r="O15" i="4"/>
  <c r="L15" i="4"/>
  <c r="I15" i="4"/>
  <c r="F15" i="4"/>
  <c r="C15" i="4"/>
  <c r="O14" i="4"/>
  <c r="L14" i="4"/>
  <c r="I14" i="4"/>
  <c r="F14" i="4"/>
  <c r="C14" i="4"/>
  <c r="O13" i="4"/>
  <c r="L13" i="4"/>
  <c r="I13" i="4"/>
  <c r="F13" i="4"/>
  <c r="C13" i="4"/>
  <c r="O12" i="4"/>
  <c r="L12" i="4"/>
  <c r="I12" i="4"/>
  <c r="F12" i="4"/>
  <c r="C12" i="4"/>
  <c r="O11" i="4"/>
  <c r="L11" i="4"/>
  <c r="I11" i="4"/>
  <c r="F11" i="4"/>
  <c r="C11" i="4"/>
  <c r="O10" i="4"/>
  <c r="L10" i="4"/>
  <c r="I10" i="4"/>
  <c r="F10" i="4"/>
  <c r="C10" i="4"/>
  <c r="O9" i="4"/>
  <c r="L9" i="4"/>
  <c r="I9" i="4"/>
  <c r="F9" i="4"/>
  <c r="C9" i="4"/>
  <c r="O8" i="4"/>
  <c r="L8" i="4"/>
  <c r="I8" i="4"/>
  <c r="F8" i="4"/>
  <c r="C8" i="4"/>
  <c r="O7" i="4"/>
  <c r="L7" i="4"/>
  <c r="I7" i="4"/>
  <c r="F7" i="4"/>
  <c r="C7" i="4"/>
  <c r="O6" i="4"/>
  <c r="L6" i="4"/>
  <c r="I6" i="4"/>
  <c r="F6" i="4"/>
  <c r="C6" i="4"/>
  <c r="O7" i="3"/>
  <c r="O6" i="3"/>
  <c r="O16" i="3"/>
  <c r="O15" i="3"/>
  <c r="O14" i="3"/>
  <c r="O13" i="3"/>
  <c r="O12" i="3"/>
  <c r="O11" i="3"/>
  <c r="O10" i="3"/>
  <c r="O9" i="3"/>
  <c r="O8" i="3"/>
  <c r="C6" i="3"/>
  <c r="L6" i="3"/>
  <c r="I6" i="3"/>
  <c r="L16" i="3"/>
  <c r="L15" i="3"/>
  <c r="L14" i="3"/>
  <c r="L13" i="3"/>
  <c r="L12" i="3"/>
  <c r="L11" i="3"/>
  <c r="L10" i="3"/>
  <c r="L9" i="3"/>
  <c r="L8" i="3"/>
  <c r="L7" i="3"/>
  <c r="I7" i="3"/>
  <c r="I8" i="3"/>
  <c r="I9" i="3"/>
  <c r="I10" i="3"/>
  <c r="I11" i="3"/>
  <c r="I12" i="3"/>
  <c r="I13" i="3"/>
  <c r="I14" i="3"/>
  <c r="I15" i="3"/>
  <c r="I16" i="3"/>
  <c r="F16" i="3"/>
  <c r="F15" i="3"/>
  <c r="F14" i="3"/>
  <c r="F13" i="3"/>
  <c r="F12" i="3"/>
  <c r="F11" i="3"/>
  <c r="F10" i="3"/>
  <c r="F9" i="3"/>
  <c r="F8" i="3"/>
  <c r="F7" i="3"/>
  <c r="F6" i="3"/>
  <c r="C16" i="3"/>
  <c r="C15" i="3"/>
  <c r="C14" i="3"/>
  <c r="C13" i="3"/>
  <c r="C12" i="3"/>
  <c r="C11" i="3"/>
  <c r="C10" i="3"/>
  <c r="C9" i="3"/>
  <c r="C8" i="3"/>
  <c r="C7" i="3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L8" i="1"/>
  <c r="L7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J6" i="10" l="1"/>
  <c r="I15" i="6"/>
</calcChain>
</file>

<file path=xl/sharedStrings.xml><?xml version="1.0" encoding="utf-8"?>
<sst xmlns="http://schemas.openxmlformats.org/spreadsheetml/2006/main" count="288" uniqueCount="122">
  <si>
    <t>自由度(φ)</t>
    <rPh sb="0" eb="3">
      <t>ジユウド</t>
    </rPh>
    <phoneticPr fontId="1"/>
  </si>
  <si>
    <t>x</t>
    <phoneticPr fontId="1"/>
  </si>
  <si>
    <t>φ=10</t>
    <phoneticPr fontId="1"/>
  </si>
  <si>
    <t>φ=5</t>
    <phoneticPr fontId="1"/>
  </si>
  <si>
    <t>φ=3</t>
    <phoneticPr fontId="1"/>
  </si>
  <si>
    <t>φ=1</t>
    <phoneticPr fontId="1"/>
  </si>
  <si>
    <t>φ=9999999</t>
    <phoneticPr fontId="1"/>
  </si>
  <si>
    <t>F値(x)</t>
    <rPh sb="1" eb="2">
      <t>アタイ</t>
    </rPh>
    <phoneticPr fontId="1"/>
  </si>
  <si>
    <t>φ1</t>
    <phoneticPr fontId="1"/>
  </si>
  <si>
    <t>φ2</t>
    <phoneticPr fontId="1"/>
  </si>
  <si>
    <t>φ1=10　φ2=9999999</t>
    <phoneticPr fontId="1"/>
  </si>
  <si>
    <t>φ1=10　φ2=50</t>
    <phoneticPr fontId="1"/>
  </si>
  <si>
    <t>φ1=10　φ2=10</t>
    <phoneticPr fontId="1"/>
  </si>
  <si>
    <t>φ1=10　φ2=1</t>
    <phoneticPr fontId="1"/>
  </si>
  <si>
    <t>φ1=10　φ2=500</t>
    <phoneticPr fontId="1"/>
  </si>
  <si>
    <t>φ1=9999999　φ2=10</t>
    <phoneticPr fontId="1"/>
  </si>
  <si>
    <t>φ1=50　φ2=10</t>
    <phoneticPr fontId="1"/>
  </si>
  <si>
    <t>φ1=1　φ2=10</t>
    <phoneticPr fontId="1"/>
  </si>
  <si>
    <t>φ1=500　φ2=10</t>
    <phoneticPr fontId="1"/>
  </si>
  <si>
    <t>Lot No.</t>
    <phoneticPr fontId="1"/>
  </si>
  <si>
    <t>差(d)</t>
    <rPh sb="0" eb="1">
      <t>サ</t>
    </rPh>
    <phoneticPr fontId="1"/>
  </si>
  <si>
    <t>添加剤A</t>
    <phoneticPr fontId="1"/>
  </si>
  <si>
    <t>添加剤B</t>
    <phoneticPr fontId="1"/>
  </si>
  <si>
    <t>度数表</t>
    <rPh sb="0" eb="3">
      <t>ドスウヒョウ</t>
    </rPh>
    <phoneticPr fontId="1"/>
  </si>
  <si>
    <t>No.</t>
    <phoneticPr fontId="1"/>
  </si>
  <si>
    <t>区間</t>
    <rPh sb="0" eb="2">
      <t>クカン</t>
    </rPh>
    <phoneticPr fontId="1"/>
  </si>
  <si>
    <t>17.55~19.55</t>
    <phoneticPr fontId="1"/>
  </si>
  <si>
    <t>19.55~21.55</t>
    <phoneticPr fontId="1"/>
  </si>
  <si>
    <t>11.55~13.55</t>
    <phoneticPr fontId="1"/>
  </si>
  <si>
    <t>13.55~15.55</t>
    <phoneticPr fontId="1"/>
  </si>
  <si>
    <t>21.55~23.55</t>
    <phoneticPr fontId="1"/>
  </si>
  <si>
    <t>23.55~25.55</t>
    <phoneticPr fontId="1"/>
  </si>
  <si>
    <t>25.55~27.55</t>
    <phoneticPr fontId="1"/>
  </si>
  <si>
    <t>27.55~29.55</t>
    <phoneticPr fontId="1"/>
  </si>
  <si>
    <t>29.55~31.55</t>
    <phoneticPr fontId="1"/>
  </si>
  <si>
    <t>15.55~17.55</t>
    <phoneticPr fontId="1"/>
  </si>
  <si>
    <t>計</t>
    <rPh sb="0" eb="1">
      <t>ケイ</t>
    </rPh>
    <phoneticPr fontId="1"/>
  </si>
  <si>
    <t>中心値</t>
    <rPh sb="0" eb="3">
      <t>チュウシンチ</t>
    </rPh>
    <phoneticPr fontId="1"/>
  </si>
  <si>
    <r>
      <t xml:space="preserve">度数 </t>
    </r>
    <r>
      <rPr>
        <i/>
        <sz val="11"/>
        <color theme="1"/>
        <rFont val="Yu Gothic"/>
        <family val="3"/>
        <charset val="128"/>
        <scheme val="minor"/>
      </rPr>
      <t>f</t>
    </r>
    <rPh sb="0" eb="2">
      <t>ドスウ</t>
    </rPh>
    <phoneticPr fontId="1"/>
  </si>
  <si>
    <t>u</t>
    <phoneticPr fontId="1"/>
  </si>
  <si>
    <r>
      <t>度数が最も大きい「</t>
    </r>
    <r>
      <rPr>
        <i/>
        <sz val="11"/>
        <color theme="1"/>
        <rFont val="Yu Gothic"/>
        <family val="3"/>
        <charset val="128"/>
        <scheme val="minor"/>
      </rPr>
      <t>u</t>
    </r>
    <r>
      <rPr>
        <sz val="11"/>
        <color theme="1"/>
        <rFont val="Yu Gothic"/>
        <family val="2"/>
        <scheme val="minor"/>
      </rPr>
      <t>」の値をゼロとして、No.の小さい方へ-1,-2,-3、大きい方へ1,2,3と入力する。</t>
    </r>
    <rPh sb="0" eb="2">
      <t>ドスウ</t>
    </rPh>
    <rPh sb="3" eb="4">
      <t>モット</t>
    </rPh>
    <rPh sb="5" eb="6">
      <t>オオ</t>
    </rPh>
    <rPh sb="12" eb="13">
      <t>アタイ</t>
    </rPh>
    <rPh sb="24" eb="25">
      <t>チイ</t>
    </rPh>
    <rPh sb="27" eb="28">
      <t>ホウ</t>
    </rPh>
    <rPh sb="38" eb="39">
      <t>オオ</t>
    </rPh>
    <rPh sb="41" eb="42">
      <t>ホウ</t>
    </rPh>
    <rPh sb="49" eb="51">
      <t>ニュウリョク</t>
    </rPh>
    <phoneticPr fontId="1"/>
  </si>
  <si>
    <r>
      <t>f</t>
    </r>
    <r>
      <rPr>
        <sz val="11"/>
        <color theme="1"/>
        <rFont val="Yu Gothic"/>
        <family val="3"/>
        <charset val="128"/>
        <scheme val="minor"/>
      </rPr>
      <t>×</t>
    </r>
    <r>
      <rPr>
        <i/>
        <sz val="11"/>
        <color theme="1"/>
        <rFont val="Yu Gothic"/>
        <family val="3"/>
        <charset val="128"/>
        <scheme val="minor"/>
      </rPr>
      <t>u</t>
    </r>
    <phoneticPr fontId="1"/>
  </si>
  <si>
    <t>-</t>
    <phoneticPr fontId="1"/>
  </si>
  <si>
    <r>
      <t>u</t>
    </r>
    <r>
      <rPr>
        <i/>
        <vertAlign val="superscript"/>
        <sz val="11"/>
        <color theme="1"/>
        <rFont val="Yu Gothic"/>
        <family val="3"/>
        <charset val="128"/>
        <scheme val="minor"/>
      </rPr>
      <t>2</t>
    </r>
    <phoneticPr fontId="1"/>
  </si>
  <si>
    <r>
      <t>f</t>
    </r>
    <r>
      <rPr>
        <sz val="11"/>
        <color theme="1"/>
        <rFont val="Yu Gothic"/>
        <family val="3"/>
        <charset val="128"/>
        <scheme val="minor"/>
      </rPr>
      <t>×</t>
    </r>
    <r>
      <rPr>
        <i/>
        <sz val="11"/>
        <color theme="1"/>
        <rFont val="Yu Gothic"/>
        <family val="3"/>
        <charset val="128"/>
        <scheme val="minor"/>
      </rPr>
      <t>u</t>
    </r>
    <r>
      <rPr>
        <i/>
        <vertAlign val="superscript"/>
        <sz val="11"/>
        <color theme="1"/>
        <rFont val="Yu Gothic"/>
        <family val="3"/>
        <charset val="128"/>
        <scheme val="minor"/>
      </rPr>
      <t>2</t>
    </r>
    <phoneticPr fontId="1"/>
  </si>
  <si>
    <t>平均発生回数（λ）</t>
    <rPh sb="0" eb="2">
      <t>ヘイキン</t>
    </rPh>
    <rPh sb="2" eb="4">
      <t>ハッセイ</t>
    </rPh>
    <rPh sb="4" eb="6">
      <t>カイスウ</t>
    </rPh>
    <phoneticPr fontId="1"/>
  </si>
  <si>
    <t>期待値（Ex）</t>
    <rPh sb="0" eb="3">
      <t>キタイチ</t>
    </rPh>
    <phoneticPr fontId="1"/>
  </si>
  <si>
    <t>分散（Vx）</t>
    <rPh sb="0" eb="2">
      <t>ブンサン</t>
    </rPh>
    <phoneticPr fontId="1"/>
  </si>
  <si>
    <t>標準偏差（σ）</t>
    <rPh sb="0" eb="2">
      <t>ヒョウジュン</t>
    </rPh>
    <rPh sb="2" eb="4">
      <t>ヘンサ</t>
    </rPh>
    <phoneticPr fontId="1"/>
  </si>
  <si>
    <t>発生回数（k）</t>
    <rPh sb="0" eb="2">
      <t>ハッセイ</t>
    </rPh>
    <rPh sb="2" eb="4">
      <t>カイスウ</t>
    </rPh>
    <phoneticPr fontId="1"/>
  </si>
  <si>
    <t>Po(3)</t>
    <phoneticPr fontId="1"/>
  </si>
  <si>
    <t>Po(10)</t>
    <phoneticPr fontId="1"/>
  </si>
  <si>
    <t>Po(5)</t>
    <phoneticPr fontId="1"/>
  </si>
  <si>
    <t>Po(1)</t>
    <phoneticPr fontId="1"/>
  </si>
  <si>
    <t>試行回数(n)</t>
    <rPh sb="0" eb="2">
      <t>シコウ</t>
    </rPh>
    <rPh sb="2" eb="4">
      <t>カイスウ</t>
    </rPh>
    <phoneticPr fontId="1"/>
  </si>
  <si>
    <t>成功率(p)</t>
    <rPh sb="0" eb="3">
      <t>セイコウリツ</t>
    </rPh>
    <phoneticPr fontId="1"/>
  </si>
  <si>
    <t>期待値(Ex)</t>
    <rPh sb="0" eb="3">
      <t>キタイチ</t>
    </rPh>
    <phoneticPr fontId="1"/>
  </si>
  <si>
    <t>分散(Vx)</t>
    <rPh sb="0" eb="2">
      <t>ブンサン</t>
    </rPh>
    <phoneticPr fontId="1"/>
  </si>
  <si>
    <t>標準偏差(σ)</t>
    <rPh sb="0" eb="2">
      <t>ヒョウジュン</t>
    </rPh>
    <rPh sb="2" eb="4">
      <t>ヘンサ</t>
    </rPh>
    <phoneticPr fontId="1"/>
  </si>
  <si>
    <t>np</t>
    <phoneticPr fontId="1"/>
  </si>
  <si>
    <t>np(1-p)</t>
    <phoneticPr fontId="1"/>
  </si>
  <si>
    <t>B(20,0.5)</t>
    <phoneticPr fontId="1"/>
  </si>
  <si>
    <t>成功数(k)</t>
    <rPh sb="0" eb="2">
      <t>セイコウ</t>
    </rPh>
    <rPh sb="2" eb="3">
      <t>スウ</t>
    </rPh>
    <phoneticPr fontId="1"/>
  </si>
  <si>
    <t>√V</t>
    <phoneticPr fontId="1"/>
  </si>
  <si>
    <t>B(10,0.5)</t>
    <phoneticPr fontId="1"/>
  </si>
  <si>
    <t>B(30,0.5)</t>
    <phoneticPr fontId="1"/>
  </si>
  <si>
    <t>B(50,0.5)</t>
    <phoneticPr fontId="1"/>
  </si>
  <si>
    <t>B(100,0.5)</t>
    <phoneticPr fontId="1"/>
  </si>
  <si>
    <t>：</t>
    <phoneticPr fontId="1"/>
  </si>
  <si>
    <t>:</t>
    <phoneticPr fontId="1"/>
  </si>
  <si>
    <t>・・</t>
    <phoneticPr fontId="1"/>
  </si>
  <si>
    <r>
      <t>B</t>
    </r>
    <r>
      <rPr>
        <b/>
        <vertAlign val="subscript"/>
        <sz val="12"/>
        <color theme="1"/>
        <rFont val="Yu Gothic"/>
        <family val="3"/>
        <charset val="128"/>
        <scheme val="minor"/>
      </rPr>
      <t>1</t>
    </r>
    <phoneticPr fontId="1"/>
  </si>
  <si>
    <r>
      <t>B</t>
    </r>
    <r>
      <rPr>
        <b/>
        <vertAlign val="subscript"/>
        <sz val="12"/>
        <color theme="1"/>
        <rFont val="Yu Gothic"/>
        <family val="3"/>
        <charset val="128"/>
        <scheme val="minor"/>
      </rPr>
      <t>2</t>
    </r>
    <phoneticPr fontId="1"/>
  </si>
  <si>
    <r>
      <t>B</t>
    </r>
    <r>
      <rPr>
        <b/>
        <i/>
        <vertAlign val="subscript"/>
        <sz val="12"/>
        <color theme="1"/>
        <rFont val="Yu Gothic"/>
        <family val="3"/>
        <charset val="128"/>
        <scheme val="minor"/>
      </rPr>
      <t>j</t>
    </r>
    <phoneticPr fontId="1"/>
  </si>
  <si>
    <r>
      <t>B</t>
    </r>
    <r>
      <rPr>
        <b/>
        <i/>
        <vertAlign val="subscript"/>
        <sz val="12"/>
        <color theme="1"/>
        <rFont val="Yu Gothic"/>
        <family val="3"/>
        <charset val="128"/>
        <scheme val="minor"/>
      </rPr>
      <t>b</t>
    </r>
    <phoneticPr fontId="1"/>
  </si>
  <si>
    <r>
      <t>A</t>
    </r>
    <r>
      <rPr>
        <b/>
        <vertAlign val="subscript"/>
        <sz val="12"/>
        <color theme="1"/>
        <rFont val="Yu Gothic"/>
        <family val="3"/>
        <charset val="128"/>
        <scheme val="minor"/>
      </rPr>
      <t>1</t>
    </r>
    <phoneticPr fontId="1"/>
  </si>
  <si>
    <r>
      <t>x</t>
    </r>
    <r>
      <rPr>
        <b/>
        <vertAlign val="subscript"/>
        <sz val="12"/>
        <color theme="1"/>
        <rFont val="Yu Gothic"/>
        <family val="3"/>
        <charset val="128"/>
        <scheme val="minor"/>
      </rPr>
      <t>11</t>
    </r>
    <phoneticPr fontId="1"/>
  </si>
  <si>
    <r>
      <t>x</t>
    </r>
    <r>
      <rPr>
        <b/>
        <vertAlign val="subscript"/>
        <sz val="12"/>
        <color theme="1"/>
        <rFont val="Yu Gothic"/>
        <family val="3"/>
        <charset val="128"/>
        <scheme val="minor"/>
      </rPr>
      <t>12</t>
    </r>
    <phoneticPr fontId="1"/>
  </si>
  <si>
    <r>
      <t>x</t>
    </r>
    <r>
      <rPr>
        <b/>
        <vertAlign val="subscript"/>
        <sz val="12"/>
        <color theme="1"/>
        <rFont val="Yu Gothic"/>
        <family val="3"/>
        <charset val="128"/>
        <scheme val="minor"/>
      </rPr>
      <t>1</t>
    </r>
    <r>
      <rPr>
        <b/>
        <i/>
        <vertAlign val="subscript"/>
        <sz val="12"/>
        <color theme="1"/>
        <rFont val="Yu Gothic"/>
        <family val="3"/>
        <charset val="128"/>
        <scheme val="minor"/>
      </rPr>
      <t>j</t>
    </r>
    <phoneticPr fontId="1"/>
  </si>
  <si>
    <r>
      <t>x</t>
    </r>
    <r>
      <rPr>
        <b/>
        <vertAlign val="subscript"/>
        <sz val="12"/>
        <color theme="1"/>
        <rFont val="Yu Gothic"/>
        <family val="3"/>
        <charset val="128"/>
        <scheme val="minor"/>
      </rPr>
      <t>1</t>
    </r>
    <r>
      <rPr>
        <b/>
        <i/>
        <vertAlign val="subscript"/>
        <sz val="12"/>
        <color theme="1"/>
        <rFont val="Yu Gothic"/>
        <family val="3"/>
        <charset val="128"/>
        <scheme val="minor"/>
      </rPr>
      <t>b</t>
    </r>
    <phoneticPr fontId="1"/>
  </si>
  <si>
    <r>
      <t>T</t>
    </r>
    <r>
      <rPr>
        <b/>
        <vertAlign val="subscript"/>
        <sz val="12"/>
        <color theme="1"/>
        <rFont val="Yu Gothic"/>
        <family val="3"/>
        <charset val="128"/>
        <scheme val="minor"/>
      </rPr>
      <t>1</t>
    </r>
    <r>
      <rPr>
        <b/>
        <i/>
        <vertAlign val="subscript"/>
        <sz val="12"/>
        <color theme="1"/>
        <rFont val="Yu Gothic"/>
        <family val="3"/>
        <charset val="128"/>
        <scheme val="minor"/>
      </rPr>
      <t>●</t>
    </r>
    <phoneticPr fontId="1"/>
  </si>
  <si>
    <r>
      <t>A</t>
    </r>
    <r>
      <rPr>
        <b/>
        <vertAlign val="subscript"/>
        <sz val="12"/>
        <color theme="1"/>
        <rFont val="Yu Gothic"/>
        <family val="3"/>
        <charset val="128"/>
        <scheme val="minor"/>
      </rPr>
      <t>2</t>
    </r>
    <phoneticPr fontId="1"/>
  </si>
  <si>
    <r>
      <t>x</t>
    </r>
    <r>
      <rPr>
        <b/>
        <vertAlign val="subscript"/>
        <sz val="12"/>
        <color theme="1"/>
        <rFont val="Yu Gothic"/>
        <family val="3"/>
        <charset val="128"/>
        <scheme val="minor"/>
      </rPr>
      <t>21</t>
    </r>
    <phoneticPr fontId="1"/>
  </si>
  <si>
    <r>
      <t>x</t>
    </r>
    <r>
      <rPr>
        <b/>
        <vertAlign val="subscript"/>
        <sz val="12"/>
        <color theme="1"/>
        <rFont val="Yu Gothic"/>
        <family val="3"/>
        <charset val="128"/>
        <scheme val="minor"/>
      </rPr>
      <t>22</t>
    </r>
    <phoneticPr fontId="1"/>
  </si>
  <si>
    <r>
      <t>x</t>
    </r>
    <r>
      <rPr>
        <b/>
        <vertAlign val="subscript"/>
        <sz val="12"/>
        <color theme="1"/>
        <rFont val="Yu Gothic"/>
        <family val="3"/>
        <charset val="128"/>
        <scheme val="minor"/>
      </rPr>
      <t>2</t>
    </r>
    <r>
      <rPr>
        <b/>
        <i/>
        <vertAlign val="subscript"/>
        <sz val="12"/>
        <color theme="1"/>
        <rFont val="Yu Gothic"/>
        <family val="3"/>
        <charset val="128"/>
        <scheme val="minor"/>
      </rPr>
      <t>J</t>
    </r>
    <phoneticPr fontId="1"/>
  </si>
  <si>
    <r>
      <t>x</t>
    </r>
    <r>
      <rPr>
        <b/>
        <vertAlign val="subscript"/>
        <sz val="12"/>
        <color theme="1"/>
        <rFont val="Yu Gothic"/>
        <family val="3"/>
        <charset val="128"/>
        <scheme val="minor"/>
      </rPr>
      <t>2</t>
    </r>
    <r>
      <rPr>
        <b/>
        <i/>
        <vertAlign val="subscript"/>
        <sz val="12"/>
        <color theme="1"/>
        <rFont val="Yu Gothic"/>
        <family val="3"/>
        <charset val="128"/>
        <scheme val="minor"/>
      </rPr>
      <t>b</t>
    </r>
    <phoneticPr fontId="1"/>
  </si>
  <si>
    <r>
      <t>T</t>
    </r>
    <r>
      <rPr>
        <b/>
        <vertAlign val="subscript"/>
        <sz val="12"/>
        <color theme="1"/>
        <rFont val="Yu Gothic"/>
        <family val="3"/>
        <charset val="128"/>
        <scheme val="minor"/>
      </rPr>
      <t>2●</t>
    </r>
    <r>
      <rPr>
        <i/>
        <vertAlign val="subscript"/>
        <sz val="12"/>
        <color theme="1"/>
        <rFont val="Yu Gothic"/>
        <family val="3"/>
        <charset val="128"/>
        <scheme val="minor"/>
      </rPr>
      <t/>
    </r>
  </si>
  <si>
    <r>
      <t>A</t>
    </r>
    <r>
      <rPr>
        <b/>
        <i/>
        <vertAlign val="subscript"/>
        <sz val="12"/>
        <color theme="1"/>
        <rFont val="Yu Gothic"/>
        <family val="3"/>
        <charset val="128"/>
        <scheme val="minor"/>
      </rPr>
      <t>i</t>
    </r>
    <phoneticPr fontId="1"/>
  </si>
  <si>
    <r>
      <t>x</t>
    </r>
    <r>
      <rPr>
        <b/>
        <i/>
        <vertAlign val="subscript"/>
        <sz val="12"/>
        <color theme="1"/>
        <rFont val="Yu Gothic"/>
        <family val="3"/>
        <charset val="128"/>
        <scheme val="minor"/>
      </rPr>
      <t>i</t>
    </r>
    <r>
      <rPr>
        <b/>
        <vertAlign val="subscript"/>
        <sz val="12"/>
        <color theme="1"/>
        <rFont val="Yu Gothic"/>
        <family val="3"/>
        <charset val="128"/>
        <scheme val="minor"/>
      </rPr>
      <t>1</t>
    </r>
    <phoneticPr fontId="1"/>
  </si>
  <si>
    <r>
      <t>x</t>
    </r>
    <r>
      <rPr>
        <b/>
        <i/>
        <vertAlign val="subscript"/>
        <sz val="12"/>
        <color theme="1"/>
        <rFont val="Yu Gothic"/>
        <family val="3"/>
        <charset val="128"/>
        <scheme val="minor"/>
      </rPr>
      <t>i2</t>
    </r>
    <phoneticPr fontId="1"/>
  </si>
  <si>
    <r>
      <t>x</t>
    </r>
    <r>
      <rPr>
        <b/>
        <i/>
        <vertAlign val="subscript"/>
        <sz val="12"/>
        <color theme="1"/>
        <rFont val="Yu Gothic"/>
        <family val="3"/>
        <charset val="128"/>
        <scheme val="minor"/>
      </rPr>
      <t>iJ</t>
    </r>
    <phoneticPr fontId="1"/>
  </si>
  <si>
    <r>
      <t>x</t>
    </r>
    <r>
      <rPr>
        <b/>
        <i/>
        <vertAlign val="subscript"/>
        <sz val="12"/>
        <color theme="1"/>
        <rFont val="Yu Gothic"/>
        <family val="3"/>
        <charset val="128"/>
        <scheme val="minor"/>
      </rPr>
      <t>ib</t>
    </r>
    <phoneticPr fontId="1"/>
  </si>
  <si>
    <r>
      <t>T</t>
    </r>
    <r>
      <rPr>
        <b/>
        <i/>
        <vertAlign val="subscript"/>
        <sz val="12"/>
        <color theme="1"/>
        <rFont val="Yu Gothic"/>
        <family val="3"/>
        <charset val="128"/>
        <scheme val="minor"/>
      </rPr>
      <t>i</t>
    </r>
    <r>
      <rPr>
        <b/>
        <vertAlign val="subscript"/>
        <sz val="12"/>
        <color theme="1"/>
        <rFont val="Yu Gothic"/>
        <family val="3"/>
        <charset val="128"/>
        <scheme val="minor"/>
      </rPr>
      <t>●</t>
    </r>
    <phoneticPr fontId="1"/>
  </si>
  <si>
    <r>
      <t>A</t>
    </r>
    <r>
      <rPr>
        <b/>
        <i/>
        <vertAlign val="subscript"/>
        <sz val="12"/>
        <color theme="1"/>
        <rFont val="Yu Gothic"/>
        <family val="3"/>
        <charset val="128"/>
        <scheme val="minor"/>
      </rPr>
      <t>a</t>
    </r>
    <phoneticPr fontId="1"/>
  </si>
  <si>
    <r>
      <t>x</t>
    </r>
    <r>
      <rPr>
        <b/>
        <i/>
        <vertAlign val="subscript"/>
        <sz val="12"/>
        <color theme="1"/>
        <rFont val="Yu Gothic"/>
        <family val="3"/>
        <charset val="128"/>
        <scheme val="minor"/>
      </rPr>
      <t>a</t>
    </r>
    <r>
      <rPr>
        <b/>
        <vertAlign val="subscript"/>
        <sz val="12"/>
        <color theme="1"/>
        <rFont val="Yu Gothic"/>
        <family val="3"/>
        <charset val="128"/>
        <scheme val="minor"/>
      </rPr>
      <t>1</t>
    </r>
    <phoneticPr fontId="1"/>
  </si>
  <si>
    <r>
      <t>x</t>
    </r>
    <r>
      <rPr>
        <b/>
        <i/>
        <vertAlign val="subscript"/>
        <sz val="12"/>
        <color theme="1"/>
        <rFont val="Yu Gothic"/>
        <family val="3"/>
        <charset val="128"/>
        <scheme val="minor"/>
      </rPr>
      <t>a2</t>
    </r>
    <phoneticPr fontId="1"/>
  </si>
  <si>
    <r>
      <t>x</t>
    </r>
    <r>
      <rPr>
        <b/>
        <i/>
        <vertAlign val="subscript"/>
        <sz val="12"/>
        <color theme="1"/>
        <rFont val="Yu Gothic"/>
        <family val="3"/>
        <charset val="128"/>
        <scheme val="minor"/>
      </rPr>
      <t>aj</t>
    </r>
    <phoneticPr fontId="1"/>
  </si>
  <si>
    <r>
      <t>x</t>
    </r>
    <r>
      <rPr>
        <b/>
        <i/>
        <vertAlign val="subscript"/>
        <sz val="12"/>
        <color theme="1"/>
        <rFont val="Yu Gothic"/>
        <family val="3"/>
        <charset val="128"/>
        <scheme val="minor"/>
      </rPr>
      <t>ab</t>
    </r>
    <phoneticPr fontId="1"/>
  </si>
  <si>
    <r>
      <rPr>
        <b/>
        <i/>
        <sz val="12"/>
        <color theme="1"/>
        <rFont val="Yu Gothic"/>
        <family val="3"/>
        <charset val="128"/>
        <scheme val="minor"/>
      </rPr>
      <t>T</t>
    </r>
    <r>
      <rPr>
        <b/>
        <vertAlign val="subscript"/>
        <sz val="12"/>
        <color theme="1"/>
        <rFont val="Yu Gothic"/>
        <family val="3"/>
        <charset val="128"/>
        <scheme val="minor"/>
      </rPr>
      <t>a●</t>
    </r>
    <phoneticPr fontId="1"/>
  </si>
  <si>
    <r>
      <t>T</t>
    </r>
    <r>
      <rPr>
        <b/>
        <i/>
        <vertAlign val="subscript"/>
        <sz val="12"/>
        <color theme="1"/>
        <rFont val="Yu Gothic"/>
        <family val="3"/>
        <charset val="128"/>
        <scheme val="minor"/>
      </rPr>
      <t>●j</t>
    </r>
    <phoneticPr fontId="1"/>
  </si>
  <si>
    <r>
      <t>T</t>
    </r>
    <r>
      <rPr>
        <b/>
        <i/>
        <vertAlign val="subscript"/>
        <sz val="12"/>
        <color theme="1"/>
        <rFont val="Yu Gothic"/>
        <family val="3"/>
        <charset val="128"/>
        <scheme val="minor"/>
      </rPr>
      <t>●</t>
    </r>
    <r>
      <rPr>
        <b/>
        <vertAlign val="subscript"/>
        <sz val="12"/>
        <color theme="1"/>
        <rFont val="Yu Gothic"/>
        <family val="3"/>
        <charset val="128"/>
        <scheme val="minor"/>
      </rPr>
      <t>1</t>
    </r>
    <phoneticPr fontId="1"/>
  </si>
  <si>
    <r>
      <t>T</t>
    </r>
    <r>
      <rPr>
        <b/>
        <i/>
        <vertAlign val="subscript"/>
        <sz val="12"/>
        <color theme="1"/>
        <rFont val="Yu Gothic"/>
        <family val="3"/>
        <charset val="128"/>
        <scheme val="minor"/>
      </rPr>
      <t>●2</t>
    </r>
    <phoneticPr fontId="1"/>
  </si>
  <si>
    <r>
      <t>T</t>
    </r>
    <r>
      <rPr>
        <b/>
        <i/>
        <vertAlign val="subscript"/>
        <sz val="12"/>
        <color theme="1"/>
        <rFont val="Yu Gothic"/>
        <family val="3"/>
        <charset val="128"/>
        <scheme val="minor"/>
      </rPr>
      <t>●b</t>
    </r>
    <phoneticPr fontId="1"/>
  </si>
  <si>
    <r>
      <rPr>
        <b/>
        <i/>
        <sz val="12"/>
        <color theme="1"/>
        <rFont val="Yu Gothic"/>
        <family val="3"/>
        <charset val="128"/>
        <scheme val="minor"/>
      </rPr>
      <t>T</t>
    </r>
    <r>
      <rPr>
        <b/>
        <vertAlign val="subscript"/>
        <sz val="12"/>
        <color theme="1"/>
        <rFont val="Yu Gothic"/>
        <family val="3"/>
        <charset val="128"/>
        <scheme val="minor"/>
      </rPr>
      <t>●●</t>
    </r>
    <phoneticPr fontId="1"/>
  </si>
  <si>
    <t>No.1</t>
    <phoneticPr fontId="1"/>
  </si>
  <si>
    <t>No.2</t>
  </si>
  <si>
    <t>No.3</t>
  </si>
  <si>
    <t>全体</t>
    <rPh sb="0" eb="2">
      <t>ゼンタイ</t>
    </rPh>
    <phoneticPr fontId="1"/>
  </si>
  <si>
    <t>寸法(長)</t>
    <rPh sb="0" eb="2">
      <t>スンポウ</t>
    </rPh>
    <rPh sb="3" eb="4">
      <t>ナガ</t>
    </rPh>
    <phoneticPr fontId="1"/>
  </si>
  <si>
    <t>寸法(短)</t>
    <rPh sb="0" eb="2">
      <t>スンポウ</t>
    </rPh>
    <rPh sb="3" eb="4">
      <t>ミジカ</t>
    </rPh>
    <phoneticPr fontId="1"/>
  </si>
  <si>
    <t>割れ</t>
    <rPh sb="0" eb="1">
      <t>ワ</t>
    </rPh>
    <phoneticPr fontId="1"/>
  </si>
  <si>
    <t>表面仕上</t>
    <rPh sb="0" eb="2">
      <t>ヒョウメン</t>
    </rPh>
    <rPh sb="2" eb="4">
      <t>シア</t>
    </rPh>
    <phoneticPr fontId="1"/>
  </si>
  <si>
    <t>傷</t>
    <rPh sb="0" eb="1">
      <t>キズ</t>
    </rPh>
    <phoneticPr fontId="1"/>
  </si>
  <si>
    <t>その他</t>
    <rPh sb="2" eb="3">
      <t>タ</t>
    </rPh>
    <phoneticPr fontId="1"/>
  </si>
  <si>
    <t>合計</t>
    <rPh sb="0" eb="2">
      <t>ゴウケイ</t>
    </rPh>
    <phoneticPr fontId="1"/>
  </si>
  <si>
    <t>eijデータ表</t>
    <rPh sb="6" eb="7">
      <t>ヒョウ</t>
    </rPh>
    <phoneticPr fontId="1"/>
  </si>
  <si>
    <t>Aライン</t>
    <phoneticPr fontId="1"/>
  </si>
  <si>
    <t>Bライン</t>
    <phoneticPr fontId="1"/>
  </si>
  <si>
    <t>適合品</t>
    <rPh sb="0" eb="2">
      <t>テキゴウ</t>
    </rPh>
    <rPh sb="2" eb="3">
      <t>ヒン</t>
    </rPh>
    <phoneticPr fontId="1"/>
  </si>
  <si>
    <t>不適合品</t>
    <rPh sb="0" eb="3">
      <t>フテキゴウ</t>
    </rPh>
    <rPh sb="3" eb="4">
      <t>ヒン</t>
    </rPh>
    <phoneticPr fontId="1"/>
  </si>
  <si>
    <r>
      <t>T</t>
    </r>
    <r>
      <rPr>
        <b/>
        <i/>
        <vertAlign val="subscript"/>
        <sz val="12"/>
        <color theme="1"/>
        <rFont val="Yu Gothic"/>
        <family val="3"/>
        <charset val="128"/>
        <scheme val="minor"/>
      </rPr>
      <t>i●</t>
    </r>
    <phoneticPr fontId="1"/>
  </si>
  <si>
    <t>tijデータ表</t>
    <rPh sb="6" eb="7">
      <t>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</si>
</sst>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81" formatCode="0.000"/>
  </numFmts>
  <fonts count="1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i/>
      <sz val="11"/>
      <color theme="1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i/>
      <vertAlign val="superscript"/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i/>
      <vertAlign val="subscript"/>
      <sz val="12"/>
      <color theme="1"/>
      <name val="Yu Gothic"/>
      <family val="3"/>
      <charset val="128"/>
      <scheme val="minor"/>
    </font>
    <font>
      <b/>
      <i/>
      <vertAlign val="subscript"/>
      <sz val="12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b/>
      <i/>
      <sz val="12"/>
      <color theme="1"/>
      <name val="Yu Gothic"/>
      <family val="3"/>
      <charset val="128"/>
      <scheme val="minor"/>
    </font>
    <font>
      <b/>
      <vertAlign val="subscript"/>
      <sz val="12"/>
      <color theme="1"/>
      <name val="Yu Gothic"/>
      <family val="3"/>
      <charset val="128"/>
      <scheme val="minor"/>
    </font>
    <font>
      <b/>
      <sz val="12"/>
      <color rgb="FFFF0000"/>
      <name val="Yu Gothic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176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/>
    <xf numFmtId="0" fontId="0" fillId="6" borderId="1" xfId="0" applyFill="1" applyBorder="1"/>
    <xf numFmtId="0" fontId="0" fillId="4" borderId="1" xfId="0" applyFill="1" applyBorder="1"/>
    <xf numFmtId="2" fontId="0" fillId="0" borderId="1" xfId="0" applyNumberFormat="1" applyBorder="1" applyAlignment="1"/>
    <xf numFmtId="2" fontId="0" fillId="0" borderId="1" xfId="0" applyNumberFormat="1" applyBorder="1"/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9" fillId="0" borderId="0" xfId="0" applyFont="1"/>
    <xf numFmtId="176" fontId="9" fillId="0" borderId="1" xfId="0" applyNumberFormat="1" applyFont="1" applyBorder="1" applyAlignment="1">
      <alignment horizontal="center"/>
    </xf>
    <xf numFmtId="176" fontId="12" fillId="0" borderId="1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81" fontId="6" fillId="0" borderId="1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χ</a:t>
            </a:r>
            <a:r>
              <a:rPr lang="en-US" altLang="ja-JP" baseline="30000"/>
              <a:t>2</a:t>
            </a:r>
            <a:r>
              <a:rPr lang="ja-JP" altLang="en-US"/>
              <a:t>分布</a:t>
            </a:r>
            <a:endParaRPr lang="el-GR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467825896762905"/>
          <c:y val="0.20106481481481481"/>
          <c:w val="0.71304396325459307"/>
          <c:h val="0.677615558471857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'chi2'!$C$6</c:f>
              <c:strCache>
                <c:ptCount val="1"/>
                <c:pt idx="0">
                  <c:v>φ=10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'chi2'!$B$7:$B$87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xVal>
          <c:yVal>
            <c:numRef>
              <c:f>'chi2'!$C$7:$C$87</c:f>
              <c:numCache>
                <c:formatCode>General</c:formatCode>
                <c:ptCount val="81"/>
                <c:pt idx="0">
                  <c:v>0</c:v>
                </c:pt>
                <c:pt idx="1">
                  <c:v>6.3378969976514082E-5</c:v>
                </c:pt>
                <c:pt idx="2">
                  <c:v>7.8975346316749158E-4</c:v>
                </c:pt>
                <c:pt idx="3">
                  <c:v>3.1137443662127449E-3</c:v>
                </c:pt>
                <c:pt idx="4">
                  <c:v>7.6641550244050498E-3</c:v>
                </c:pt>
                <c:pt idx="5">
                  <c:v>1.4572387535613508E-2</c:v>
                </c:pt>
                <c:pt idx="6">
                  <c:v>2.3533259078154699E-2</c:v>
                </c:pt>
                <c:pt idx="7">
                  <c:v>3.3954365089885967E-2</c:v>
                </c:pt>
                <c:pt idx="8">
                  <c:v>4.5111761078870896E-2</c:v>
                </c:pt>
                <c:pt idx="9">
                  <c:v>5.6276392606639969E-2</c:v>
                </c:pt>
                <c:pt idx="10">
                  <c:v>6.6800942890542642E-2</c:v>
                </c:pt>
                <c:pt idx="11">
                  <c:v>7.6169255853467246E-2</c:v>
                </c:pt>
                <c:pt idx="12">
                  <c:v>8.4015677870770411E-2</c:v>
                </c:pt>
                <c:pt idx="13">
                  <c:v>9.0122896311996437E-2</c:v>
                </c:pt>
                <c:pt idx="14">
                  <c:v>9.4406142704409793E-2</c:v>
                </c:pt>
                <c:pt idx="15">
                  <c:v>9.6890127275428173E-2</c:v>
                </c:pt>
                <c:pt idx="16">
                  <c:v>9.7683407406582309E-2</c:v>
                </c:pt>
                <c:pt idx="17">
                  <c:v>9.6953375676556569E-2</c:v>
                </c:pt>
                <c:pt idx="18">
                  <c:v>9.4903810270062214E-2</c:v>
                </c:pt>
                <c:pt idx="19">
                  <c:v>9.1755987187978866E-2</c:v>
                </c:pt>
                <c:pt idx="20">
                  <c:v>8.7733684883925356E-2</c:v>
                </c:pt>
                <c:pt idx="21">
                  <c:v>8.3051971499934485E-2</c:v>
                </c:pt>
                <c:pt idx="22">
                  <c:v>7.7909401862698444E-2</c:v>
                </c:pt>
                <c:pt idx="23">
                  <c:v>7.2483118560877413E-2</c:v>
                </c:pt>
                <c:pt idx="24">
                  <c:v>6.6926308769991685E-2</c:v>
                </c:pt>
                <c:pt idx="25">
                  <c:v>6.1367484290685947E-2</c:v>
                </c:pt>
                <c:pt idx="26">
                  <c:v>5.5911102591969339E-2</c:v>
                </c:pt>
                <c:pt idx="27">
                  <c:v>5.0639114302806196E-2</c:v>
                </c:pt>
                <c:pt idx="28">
                  <c:v>4.561309581867487E-2</c:v>
                </c:pt>
                <c:pt idx="29">
                  <c:v>4.0876696933182535E-2</c:v>
                </c:pt>
                <c:pt idx="30">
                  <c:v>3.6458198227518335E-2</c:v>
                </c:pt>
                <c:pt idx="31">
                  <c:v>3.2373029119059218E-2</c:v>
                </c:pt>
                <c:pt idx="32">
                  <c:v>2.8626144247681017E-2</c:v>
                </c:pt>
                <c:pt idx="33">
                  <c:v>2.5214193484191971E-2</c:v>
                </c:pt>
                <c:pt idx="34">
                  <c:v>2.2127450062679698E-2</c:v>
                </c:pt>
                <c:pt idx="35">
                  <c:v>1.9351483235825542E-2</c:v>
                </c:pt>
                <c:pt idx="36">
                  <c:v>1.686857759609801E-2</c:v>
                </c:pt>
                <c:pt idx="37">
                  <c:v>1.4658911941653282E-2</c:v>
                </c:pt>
                <c:pt idx="38">
                  <c:v>1.2701517347389361E-2</c:v>
                </c:pt>
                <c:pt idx="39">
                  <c:v>1.0975037854508866E-2</c:v>
                </c:pt>
                <c:pt idx="40">
                  <c:v>9.4583187005176789E-3</c:v>
                </c:pt>
                <c:pt idx="41">
                  <c:v>8.1308469206181153E-3</c:v>
                </c:pt>
                <c:pt idx="42">
                  <c:v>6.9730679765471083E-3</c:v>
                </c:pt>
                <c:pt idx="43">
                  <c:v>5.9666002114390762E-3</c:v>
                </c:pt>
                <c:pt idx="44">
                  <c:v>5.0943666931247229E-3</c:v>
                </c:pt>
                <c:pt idx="45">
                  <c:v>4.3406616164315638E-3</c:v>
                </c:pt>
                <c:pt idx="46">
                  <c:v>3.6911660452271038E-3</c:v>
                </c:pt>
                <c:pt idx="47">
                  <c:v>3.13292549333636E-3</c:v>
                </c:pt>
                <c:pt idx="48">
                  <c:v>2.6542997366377865E-3</c:v>
                </c:pt>
                <c:pt idx="49">
                  <c:v>2.2448933534556233E-3</c:v>
                </c:pt>
                <c:pt idx="50">
                  <c:v>1.8954738220614974E-3</c:v>
                </c:pt>
                <c:pt idx="51">
                  <c:v>1.597882562737802E-3</c:v>
                </c:pt>
                <c:pt idx="52">
                  <c:v>1.3449430873497057E-3</c:v>
                </c:pt>
                <c:pt idx="53">
                  <c:v>1.1303693953034111E-3</c:v>
                </c:pt>
                <c:pt idx="54">
                  <c:v>9.4867691123313026E-4</c:v>
                </c:pt>
                <c:pt idx="55">
                  <c:v>7.9509757542517326E-4</c:v>
                </c:pt>
                <c:pt idx="56">
                  <c:v>6.6550015152255521E-4</c:v>
                </c:pt>
                <c:pt idx="57">
                  <c:v>5.5631638707798279E-4</c:v>
                </c:pt>
                <c:pt idx="58">
                  <c:v>4.6447333219879958E-4</c:v>
                </c:pt>
                <c:pt idx="59">
                  <c:v>3.8733187287869178E-4</c:v>
                </c:pt>
                <c:pt idx="60">
                  <c:v>3.2263135365426959E-4</c:v>
                </c:pt>
                <c:pt idx="61">
                  <c:v>2.6844003596560078E-4</c:v>
                </c:pt>
                <c:pt idx="62">
                  <c:v>2.2311105294198837E-4</c:v>
                </c:pt>
                <c:pt idx="63">
                  <c:v>1.8524346893497169E-4</c:v>
                </c:pt>
                <c:pt idx="64">
                  <c:v>1.5364802521669515E-4</c:v>
                </c:pt>
                <c:pt idx="65">
                  <c:v>1.2731714548519377E-4</c:v>
                </c:pt>
                <c:pt idx="66">
                  <c:v>1.0539878101128159E-4</c:v>
                </c:pt>
                <c:pt idx="67">
                  <c:v>8.7173691302020118E-5</c:v>
                </c:pt>
                <c:pt idx="68">
                  <c:v>7.2035778793886623E-5</c:v>
                </c:pt>
                <c:pt idx="69">
                  <c:v>5.9475122802729142E-5</c:v>
                </c:pt>
                <c:pt idx="70">
                  <c:v>4.9063386824066581E-5</c:v>
                </c:pt>
                <c:pt idx="71">
                  <c:v>4.0441302859878704E-5</c:v>
                </c:pt>
                <c:pt idx="72">
                  <c:v>3.3307965701686496E-5</c:v>
                </c:pt>
                <c:pt idx="73">
                  <c:v>2.74116982900243E-5</c:v>
                </c:pt>
                <c:pt idx="74">
                  <c:v>2.2542275906156858E-5</c:v>
                </c:pt>
                <c:pt idx="75">
                  <c:v>1.8524321729544204E-5</c:v>
                </c:pt>
                <c:pt idx="76">
                  <c:v>1.5211709052839477E-5</c:v>
                </c:pt>
                <c:pt idx="77">
                  <c:v>1.2482826129531444E-5</c:v>
                </c:pt>
                <c:pt idx="78">
                  <c:v>1.0236578258594396E-5</c:v>
                </c:pt>
                <c:pt idx="79">
                  <c:v>8.3890183600239898E-6</c:v>
                </c:pt>
                <c:pt idx="80">
                  <c:v>6.8705120747951988E-6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59-418E-B573-4AEFD8A99793}"/>
            </c:ext>
          </c:extLst>
        </c:ser>
        <c:ser>
          <c:idx val="1"/>
          <c:order val="1"/>
          <c:tx>
            <c:strRef>
              <c:f>'chi2'!$F$6</c:f>
              <c:strCache>
                <c:ptCount val="1"/>
                <c:pt idx="0">
                  <c:v>φ=5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'chi2'!$E$7:$E$87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xVal>
          <c:yVal>
            <c:numRef>
              <c:f>'chi2'!$F$7:$F$87</c:f>
              <c:numCache>
                <c:formatCode>General</c:formatCode>
                <c:ptCount val="81"/>
                <c:pt idx="0">
                  <c:v>0</c:v>
                </c:pt>
                <c:pt idx="1">
                  <c:v>3.6615940788976863E-2</c:v>
                </c:pt>
                <c:pt idx="2">
                  <c:v>8.0656908173047784E-2</c:v>
                </c:pt>
                <c:pt idx="3">
                  <c:v>0.11539974210409146</c:v>
                </c:pt>
                <c:pt idx="4">
                  <c:v>0.1383691658068649</c:v>
                </c:pt>
                <c:pt idx="5">
                  <c:v>0.15060199389015108</c:v>
                </c:pt>
                <c:pt idx="6">
                  <c:v>0.15418032980376931</c:v>
                </c:pt>
                <c:pt idx="7">
                  <c:v>0.15131275347197157</c:v>
                </c:pt>
                <c:pt idx="8">
                  <c:v>0.14397591070183482</c:v>
                </c:pt>
                <c:pt idx="9">
                  <c:v>0.1337965753765831</c:v>
                </c:pt>
                <c:pt idx="10">
                  <c:v>0.12204152134938742</c:v>
                </c:pt>
                <c:pt idx="11">
                  <c:v>0.1096536317342717</c:v>
                </c:pt>
                <c:pt idx="12">
                  <c:v>9.7304346659282948E-2</c:v>
                </c:pt>
                <c:pt idx="13">
                  <c:v>8.5447975961289058E-2</c:v>
                </c:pt>
                <c:pt idx="14">
                  <c:v>7.4371267720122855E-2</c:v>
                </c:pt>
                <c:pt idx="15">
                  <c:v>6.4235690815115321E-2</c:v>
                </c:pt>
                <c:pt idx="16">
                  <c:v>5.5111960944245489E-2</c:v>
                </c:pt>
                <c:pt idx="17">
                  <c:v>4.7007337302917965E-2</c:v>
                </c:pt>
                <c:pt idx="18">
                  <c:v>3.9886635707442081E-2</c:v>
                </c:pt>
                <c:pt idx="19">
                  <c:v>3.3688015636607886E-2</c:v>
                </c:pt>
                <c:pt idx="20">
                  <c:v>2.8334555341734478E-2</c:v>
                </c:pt>
                <c:pt idx="21">
                  <c:v>2.3742515473457671E-2</c:v>
                </c:pt>
                <c:pt idx="22">
                  <c:v>1.9827053952324078E-2</c:v>
                </c:pt>
                <c:pt idx="23">
                  <c:v>1.6506017479742244E-2</c:v>
                </c:pt>
                <c:pt idx="24">
                  <c:v>1.3702310000441044E-2</c:v>
                </c:pt>
                <c:pt idx="25">
                  <c:v>1.1345230366420362E-2</c:v>
                </c:pt>
                <c:pt idx="26">
                  <c:v>9.3710813327610599E-3</c:v>
                </c:pt>
                <c:pt idx="27">
                  <c:v>7.7232787720358355E-3</c:v>
                </c:pt>
                <c:pt idx="28">
                  <c:v>6.3521316629997398E-3</c:v>
                </c:pt>
                <c:pt idx="29">
                  <c:v>5.2144177401906439E-3</c:v>
                </c:pt>
                <c:pt idx="30">
                  <c:v>4.2728444746070599E-3</c:v>
                </c:pt>
                <c:pt idx="31">
                  <c:v>3.4954582850471776E-3</c:v>
                </c:pt>
                <c:pt idx="32">
                  <c:v>2.8550448163175554E-3</c:v>
                </c:pt>
                <c:pt idx="33">
                  <c:v>2.3285483053007527E-3</c:v>
                </c:pt>
                <c:pt idx="34">
                  <c:v>1.8965272928167605E-3</c:v>
                </c:pt>
                <c:pt idx="35">
                  <c:v>1.5426562657966016E-3</c:v>
                </c:pt>
                <c:pt idx="36">
                  <c:v>1.2532774675207308E-3</c:v>
                </c:pt>
                <c:pt idx="37">
                  <c:v>1.0170034966242407E-3</c:v>
                </c:pt>
                <c:pt idx="38">
                  <c:v>8.2436896672612051E-4</c:v>
                </c:pt>
                <c:pt idx="39">
                  <c:v>6.6752806507455135E-4</c:v>
                </c:pt>
                <c:pt idx="40">
                  <c:v>5.3999406373927473E-4</c:v>
                </c:pt>
                <c:pt idx="41">
                  <c:v>4.3641650118471983E-4</c:v>
                </c:pt>
                <c:pt idx="42">
                  <c:v>3.5239171820910311E-4</c:v>
                </c:pt>
                <c:pt idx="43">
                  <c:v>2.8430259286619353E-4</c:v>
                </c:pt>
                <c:pt idx="44">
                  <c:v>2.2918359703827347E-4</c:v>
                </c:pt>
                <c:pt idx="45">
                  <c:v>1.846076385069819E-4</c:v>
                </c:pt>
                <c:pt idx="46">
                  <c:v>1.485915192984603E-4</c:v>
                </c:pt>
                <c:pt idx="47">
                  <c:v>1.195172088141633E-4</c:v>
                </c:pt>
                <c:pt idx="48">
                  <c:v>9.6066482864035687E-5</c:v>
                </c:pt>
                <c:pt idx="49">
                  <c:v>7.7166807693457499E-5</c:v>
                </c:pt>
                <c:pt idx="50">
                  <c:v>6.1946646447262399E-5</c:v>
                </c:pt>
                <c:pt idx="51">
                  <c:v>4.9698632336221624E-5</c:v>
                </c:pt>
                <c:pt idx="52">
                  <c:v>3.9849288201173644E-5</c:v>
                </c:pt>
                <c:pt idx="53">
                  <c:v>3.1934177638550255E-5</c:v>
                </c:pt>
                <c:pt idx="54">
                  <c:v>2.5577550549554496E-5</c:v>
                </c:pt>
                <c:pt idx="55">
                  <c:v>2.047569848298322E-5</c:v>
                </c:pt>
                <c:pt idx="56">
                  <c:v>1.6383365173213187E-5</c:v>
                </c:pt>
                <c:pt idx="57">
                  <c:v>1.3102667913664925E-5</c:v>
                </c:pt>
                <c:pt idx="58">
                  <c:v>1.0474078400423879E-5</c:v>
                </c:pt>
                <c:pt idx="59">
                  <c:v>8.369089783610853E-6</c:v>
                </c:pt>
                <c:pt idx="60">
                  <c:v>6.6842620035748898E-6</c:v>
                </c:pt>
                <c:pt idx="61">
                  <c:v>5.3363919590599822E-6</c:v>
                </c:pt>
                <c:pt idx="62">
                  <c:v>4.2586003196038949E-6</c:v>
                </c:pt>
                <c:pt idx="63">
                  <c:v>3.3971643021217218E-6</c:v>
                </c:pt>
                <c:pt idx="64">
                  <c:v>2.7089567299982002E-6</c:v>
                </c:pt>
                <c:pt idx="65">
                  <c:v>2.1593772503314905E-6</c:v>
                </c:pt>
                <c:pt idx="66">
                  <c:v>1.7206826098578229E-6</c:v>
                </c:pt>
                <c:pt idx="67">
                  <c:v>1.3706401511753554E-6</c:v>
                </c:pt>
                <c:pt idx="68">
                  <c:v>1.091442835284579E-6</c:v>
                </c:pt>
                <c:pt idx="69">
                  <c:v>8.6883566666618638E-7</c:v>
                </c:pt>
                <c:pt idx="70">
                  <c:v>6.9141284620704426E-7</c:v>
                </c:pt>
                <c:pt idx="71">
                  <c:v>5.5005268238600278E-7</c:v>
                </c:pt>
                <c:pt idx="72">
                  <c:v>4.3746356518727709E-7</c:v>
                </c:pt>
                <c:pt idx="73">
                  <c:v>3.4781940918531093E-7</c:v>
                </c:pt>
                <c:pt idx="74">
                  <c:v>2.7646711589655547E-7</c:v>
                </c:pt>
                <c:pt idx="75">
                  <c:v>2.196919668487967E-7</c:v>
                </c:pt>
                <c:pt idx="76">
                  <c:v>1.7452958252935799E-7</c:v>
                </c:pt>
                <c:pt idx="77">
                  <c:v>1.3861528707281096E-7</c:v>
                </c:pt>
                <c:pt idx="78">
                  <c:v>1.10063501354465E-7</c:v>
                </c:pt>
                <c:pt idx="79">
                  <c:v>8.7371227436921668E-8</c:v>
                </c:pt>
                <c:pt idx="80">
                  <c:v>6.934084983539181E-8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59-418E-B573-4AEFD8A99793}"/>
            </c:ext>
          </c:extLst>
        </c:ser>
        <c:ser>
          <c:idx val="2"/>
          <c:order val="2"/>
          <c:tx>
            <c:strRef>
              <c:f>'chi2'!$I$6</c:f>
              <c:strCache>
                <c:ptCount val="1"/>
                <c:pt idx="0">
                  <c:v>φ=3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'chi2'!$H$7:$H$87</c:f>
              <c:numCache>
                <c:formatCode>General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xVal>
          <c:yVal>
            <c:numRef>
              <c:f>'chi2'!$I$7:$I$87</c:f>
              <c:numCache>
                <c:formatCode>General</c:formatCode>
                <c:ptCount val="81"/>
                <c:pt idx="0">
                  <c:v>0</c:v>
                </c:pt>
                <c:pt idx="1">
                  <c:v>0.21969564473386122</c:v>
                </c:pt>
                <c:pt idx="2">
                  <c:v>0.24197072451914337</c:v>
                </c:pt>
                <c:pt idx="3">
                  <c:v>0.23079948420818289</c:v>
                </c:pt>
                <c:pt idx="4">
                  <c:v>0.20755374871029736</c:v>
                </c:pt>
                <c:pt idx="5">
                  <c:v>0.18072239266818135</c:v>
                </c:pt>
                <c:pt idx="6">
                  <c:v>0.15418032980376933</c:v>
                </c:pt>
                <c:pt idx="7">
                  <c:v>0.12969664583311846</c:v>
                </c:pt>
                <c:pt idx="8">
                  <c:v>0.10798193302637614</c:v>
                </c:pt>
                <c:pt idx="9">
                  <c:v>8.9197716917722061E-2</c:v>
                </c:pt>
                <c:pt idx="10">
                  <c:v>7.3224912809632461E-2</c:v>
                </c:pt>
                <c:pt idx="11">
                  <c:v>5.9811071855057296E-2</c:v>
                </c:pt>
                <c:pt idx="12">
                  <c:v>4.8652173329641474E-2</c:v>
                </c:pt>
                <c:pt idx="13">
                  <c:v>3.9437527366748784E-2</c:v>
                </c:pt>
                <c:pt idx="14">
                  <c:v>3.1873400451481231E-2</c:v>
                </c:pt>
                <c:pt idx="15">
                  <c:v>2.569427632604613E-2</c:v>
                </c:pt>
                <c:pt idx="16">
                  <c:v>2.066698535409206E-2</c:v>
                </c:pt>
                <c:pt idx="17">
                  <c:v>1.6590824930441637E-2</c:v>
                </c:pt>
                <c:pt idx="18">
                  <c:v>1.3295545235814027E-2</c:v>
                </c:pt>
                <c:pt idx="19">
                  <c:v>1.0638320727349861E-2</c:v>
                </c:pt>
                <c:pt idx="20">
                  <c:v>8.5003666025203466E-3</c:v>
                </c:pt>
                <c:pt idx="21">
                  <c:v>6.7835758495593344E-3</c:v>
                </c:pt>
                <c:pt idx="22">
                  <c:v>5.4073783506338397E-3</c:v>
                </c:pt>
                <c:pt idx="23">
                  <c:v>4.3059176034110211E-3</c:v>
                </c:pt>
                <c:pt idx="24">
                  <c:v>3.4255775001102609E-3</c:v>
                </c:pt>
                <c:pt idx="25">
                  <c:v>2.7228552879408887E-3</c:v>
                </c:pt>
                <c:pt idx="26">
                  <c:v>2.1625572306371672E-3</c:v>
                </c:pt>
                <c:pt idx="27">
                  <c:v>1.7162841715635188E-3</c:v>
                </c:pt>
                <c:pt idx="28">
                  <c:v>1.3611710706428022E-3</c:v>
                </c:pt>
                <c:pt idx="29">
                  <c:v>1.0788450496946162E-3</c:v>
                </c:pt>
                <c:pt idx="30">
                  <c:v>8.5456889492141149E-4</c:v>
                </c:pt>
                <c:pt idx="31">
                  <c:v>6.7654031323493788E-4</c:v>
                </c:pt>
                <c:pt idx="32">
                  <c:v>5.353209030595419E-4</c:v>
                </c:pt>
                <c:pt idx="33">
                  <c:v>4.2337241914559132E-4</c:v>
                </c:pt>
                <c:pt idx="34">
                  <c:v>3.346812869676638E-4</c:v>
                </c:pt>
                <c:pt idx="35">
                  <c:v>2.6445535985084609E-4</c:v>
                </c:pt>
                <c:pt idx="36">
                  <c:v>2.0887957792012186E-4</c:v>
                </c:pt>
                <c:pt idx="37">
                  <c:v>1.6491948593906606E-4</c:v>
                </c:pt>
                <c:pt idx="38">
                  <c:v>1.3016352106201903E-4</c:v>
                </c:pt>
                <c:pt idx="39">
                  <c:v>1.0269662539608485E-4</c:v>
                </c:pt>
                <c:pt idx="40">
                  <c:v>8.099910956089119E-5</c:v>
                </c:pt>
                <c:pt idx="41">
                  <c:v>6.3865829441666377E-5</c:v>
                </c:pt>
                <c:pt idx="42">
                  <c:v>5.0341674029871852E-5</c:v>
                </c:pt>
                <c:pt idx="43">
                  <c:v>3.9670129237143324E-5</c:v>
                </c:pt>
                <c:pt idx="44">
                  <c:v>3.1252308687037288E-5</c:v>
                </c:pt>
                <c:pt idx="45">
                  <c:v>2.4614351800930908E-5</c:v>
                </c:pt>
                <c:pt idx="46">
                  <c:v>1.9381502517190477E-5</c:v>
                </c:pt>
                <c:pt idx="47">
                  <c:v>1.5257516018829361E-5</c:v>
                </c:pt>
                <c:pt idx="48">
                  <c:v>1.2008310358004454E-5</c:v>
                </c:pt>
                <c:pt idx="49">
                  <c:v>9.4489968604233671E-6</c:v>
                </c:pt>
                <c:pt idx="50">
                  <c:v>7.4335975736714878E-6</c:v>
                </c:pt>
                <c:pt idx="51">
                  <c:v>5.8468979219084245E-6</c:v>
                </c:pt>
                <c:pt idx="52">
                  <c:v>4.5979947924431079E-6</c:v>
                </c:pt>
                <c:pt idx="53">
                  <c:v>3.6151899213453166E-6</c:v>
                </c:pt>
                <c:pt idx="54">
                  <c:v>2.8419500610616111E-6</c:v>
                </c:pt>
                <c:pt idx="55">
                  <c:v>2.2337125617799899E-6</c:v>
                </c:pt>
                <c:pt idx="56">
                  <c:v>1.755360554272841E-6</c:v>
                </c:pt>
                <c:pt idx="57">
                  <c:v>1.3792282014384117E-6</c:v>
                </c:pt>
                <c:pt idx="58">
                  <c:v>1.0835253517679889E-6</c:v>
                </c:pt>
                <c:pt idx="59">
                  <c:v>8.5109387629940879E-7</c:v>
                </c:pt>
                <c:pt idx="60">
                  <c:v>6.6842620035749014E-7</c:v>
                </c:pt>
                <c:pt idx="61">
                  <c:v>5.2489101236655621E-7</c:v>
                </c:pt>
                <c:pt idx="62">
                  <c:v>4.1212261157457089E-7</c:v>
                </c:pt>
                <c:pt idx="63">
                  <c:v>3.2353945734492631E-7</c:v>
                </c:pt>
                <c:pt idx="64">
                  <c:v>2.5396469343733122E-7</c:v>
                </c:pt>
                <c:pt idx="65">
                  <c:v>1.993271307998302E-7</c:v>
                </c:pt>
                <c:pt idx="66">
                  <c:v>1.5642569180525672E-7</c:v>
                </c:pt>
                <c:pt idx="67">
                  <c:v>1.2274389413510643E-7</c:v>
                </c:pt>
                <c:pt idx="68">
                  <c:v>9.6303779583933362E-8</c:v>
                </c:pt>
                <c:pt idx="69">
                  <c:v>7.5550927536190185E-8</c:v>
                </c:pt>
                <c:pt idx="70">
                  <c:v>5.9263958246318028E-8</c:v>
                </c:pt>
                <c:pt idx="71">
                  <c:v>4.6483325272056548E-8</c:v>
                </c:pt>
                <c:pt idx="72">
                  <c:v>3.6455297098939731E-8</c:v>
                </c:pt>
                <c:pt idx="73">
                  <c:v>2.8587896645368032E-8</c:v>
                </c:pt>
                <c:pt idx="74">
                  <c:v>2.2416252640261267E-8</c:v>
                </c:pt>
                <c:pt idx="75">
                  <c:v>1.7575357347903746E-8</c:v>
                </c:pt>
                <c:pt idx="76">
                  <c:v>1.3778651252317716E-8</c:v>
                </c:pt>
                <c:pt idx="77">
                  <c:v>1.0801191200478779E-8</c:v>
                </c:pt>
                <c:pt idx="78">
                  <c:v>8.4664231811126894E-9</c:v>
                </c:pt>
                <c:pt idx="79">
                  <c:v>6.6357894255889949E-9</c:v>
                </c:pt>
                <c:pt idx="80">
                  <c:v>5.2005637376543894E-9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59-418E-B573-4AEFD8A99793}"/>
            </c:ext>
          </c:extLst>
        </c:ser>
        <c:ser>
          <c:idx val="3"/>
          <c:order val="3"/>
          <c:tx>
            <c:strRef>
              <c:f>'chi2'!$L$6</c:f>
              <c:strCache>
                <c:ptCount val="1"/>
                <c:pt idx="0">
                  <c:v>φ=1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'chi2'!$K$8:$K$87</c:f>
              <c:numCache>
                <c:formatCode>General</c:formatCode>
                <c:ptCount val="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</c:numCache>
            </c:numRef>
          </c:xVal>
          <c:yVal>
            <c:numRef>
              <c:f>'chi2'!$L$8:$L$87</c:f>
              <c:numCache>
                <c:formatCode>General</c:formatCode>
                <c:ptCount val="80"/>
                <c:pt idx="0">
                  <c:v>0.43939128946772238</c:v>
                </c:pt>
                <c:pt idx="1">
                  <c:v>0.24197072451914334</c:v>
                </c:pt>
                <c:pt idx="2">
                  <c:v>0.15386632280545526</c:v>
                </c:pt>
                <c:pt idx="3">
                  <c:v>0.10377687435514868</c:v>
                </c:pt>
                <c:pt idx="4">
                  <c:v>7.2288957067272508E-2</c:v>
                </c:pt>
                <c:pt idx="5">
                  <c:v>5.1393443267923083E-2</c:v>
                </c:pt>
                <c:pt idx="6">
                  <c:v>3.705618452374812E-2</c:v>
                </c:pt>
                <c:pt idx="7">
                  <c:v>2.6995483256594028E-2</c:v>
                </c:pt>
                <c:pt idx="8">
                  <c:v>1.9821714870604894E-2</c:v>
                </c:pt>
                <c:pt idx="9">
                  <c:v>1.4644982561926487E-2</c:v>
                </c:pt>
                <c:pt idx="10">
                  <c:v>1.0874740337283141E-2</c:v>
                </c:pt>
                <c:pt idx="11">
                  <c:v>8.1086955549402422E-3</c:v>
                </c:pt>
                <c:pt idx="12">
                  <c:v>6.0673119025767353E-3</c:v>
                </c:pt>
                <c:pt idx="13">
                  <c:v>4.5533429216401732E-3</c:v>
                </c:pt>
                <c:pt idx="14">
                  <c:v>3.4259035101394824E-3</c:v>
                </c:pt>
                <c:pt idx="15">
                  <c:v>2.5833731692615066E-3</c:v>
                </c:pt>
                <c:pt idx="16">
                  <c:v>1.9518617565225447E-3</c:v>
                </c:pt>
                <c:pt idx="17">
                  <c:v>1.4772828039793357E-3</c:v>
                </c:pt>
                <c:pt idx="18">
                  <c:v>1.1198232344578796E-3</c:v>
                </c:pt>
                <c:pt idx="19">
                  <c:v>8.5003666025203423E-4</c:v>
                </c:pt>
                <c:pt idx="20">
                  <c:v>6.4605484281517439E-4</c:v>
                </c:pt>
                <c:pt idx="21">
                  <c:v>4.9157985005762153E-4</c:v>
                </c:pt>
                <c:pt idx="22">
                  <c:v>3.744276176879148E-4</c:v>
                </c:pt>
                <c:pt idx="23">
                  <c:v>2.85464791675855E-4</c:v>
                </c:pt>
                <c:pt idx="24">
                  <c:v>2.1782842303527097E-4</c:v>
                </c:pt>
                <c:pt idx="25">
                  <c:v>1.6635055620285903E-4</c:v>
                </c:pt>
                <c:pt idx="26">
                  <c:v>1.271321608565569E-4</c:v>
                </c:pt>
                <c:pt idx="27">
                  <c:v>9.7226505045914344E-5</c:v>
                </c:pt>
                <c:pt idx="28">
                  <c:v>7.4403106875490756E-5</c:v>
                </c:pt>
                <c:pt idx="29">
                  <c:v>5.6971259661427418E-5</c:v>
                </c:pt>
                <c:pt idx="30">
                  <c:v>4.3647762144189506E-5</c:v>
                </c:pt>
                <c:pt idx="31">
                  <c:v>3.3457556441221335E-5</c:v>
                </c:pt>
                <c:pt idx="32">
                  <c:v>2.565893449367219E-5</c:v>
                </c:pt>
                <c:pt idx="33">
                  <c:v>1.9687134527509612E-5</c:v>
                </c:pt>
                <c:pt idx="34">
                  <c:v>1.5111734848619763E-5</c:v>
                </c:pt>
                <c:pt idx="35">
                  <c:v>1.1604420995562321E-5</c:v>
                </c:pt>
                <c:pt idx="36">
                  <c:v>8.9145668075170811E-6</c:v>
                </c:pt>
                <c:pt idx="37">
                  <c:v>6.8507116348430993E-6</c:v>
                </c:pt>
                <c:pt idx="38">
                  <c:v>5.2664936100556304E-6</c:v>
                </c:pt>
                <c:pt idx="39">
                  <c:v>4.0499554780445588E-6</c:v>
                </c:pt>
                <c:pt idx="40">
                  <c:v>3.1154063142276258E-6</c:v>
                </c:pt>
                <c:pt idx="41">
                  <c:v>2.3972225728510397E-6</c:v>
                </c:pt>
                <c:pt idx="42">
                  <c:v>1.8451222900996883E-6</c:v>
                </c:pt>
                <c:pt idx="43">
                  <c:v>1.4205594857744216E-6</c:v>
                </c:pt>
                <c:pt idx="44">
                  <c:v>1.0939711911524852E-6</c:v>
                </c:pt>
                <c:pt idx="45">
                  <c:v>8.4267402248654218E-7</c:v>
                </c:pt>
                <c:pt idx="46">
                  <c:v>6.4925600080124926E-7</c:v>
                </c:pt>
                <c:pt idx="47">
                  <c:v>5.0034626491685239E-7</c:v>
                </c:pt>
                <c:pt idx="48">
                  <c:v>3.8567334124177013E-7</c:v>
                </c:pt>
                <c:pt idx="49">
                  <c:v>2.973439029468596E-7</c:v>
                </c:pt>
                <c:pt idx="50">
                  <c:v>2.2929011458464416E-7</c:v>
                </c:pt>
                <c:pt idx="51">
                  <c:v>1.7684595355550428E-7</c:v>
                </c:pt>
                <c:pt idx="52">
                  <c:v>1.3642226118284198E-7</c:v>
                </c:pt>
                <c:pt idx="53">
                  <c:v>1.0525740966894851E-7</c:v>
                </c:pt>
                <c:pt idx="54">
                  <c:v>8.1225911337454085E-8</c:v>
                </c:pt>
                <c:pt idx="55">
                  <c:v>6.2691448366887172E-8</c:v>
                </c:pt>
                <c:pt idx="56">
                  <c:v>4.8393971980295156E-8</c:v>
                </c:pt>
                <c:pt idx="57">
                  <c:v>3.736294316441337E-8</c:v>
                </c:pt>
                <c:pt idx="58">
                  <c:v>2.885063987455623E-8</c:v>
                </c:pt>
                <c:pt idx="59">
                  <c:v>2.2280873345249662E-8</c:v>
                </c:pt>
                <c:pt idx="60">
                  <c:v>1.7209541389067385E-8</c:v>
                </c:pt>
                <c:pt idx="61">
                  <c:v>1.3294277792728082E-8</c:v>
                </c:pt>
                <c:pt idx="62">
                  <c:v>1.0271093883965911E-8</c:v>
                </c:pt>
                <c:pt idx="63">
                  <c:v>7.936396669916599E-9</c:v>
                </c:pt>
                <c:pt idx="64">
                  <c:v>6.1331424861486143E-9</c:v>
                </c:pt>
                <c:pt idx="65">
                  <c:v>4.7401724789471749E-9</c:v>
                </c:pt>
                <c:pt idx="66">
                  <c:v>3.6639968398539192E-9</c:v>
                </c:pt>
                <c:pt idx="67">
                  <c:v>2.8324641054098038E-9</c:v>
                </c:pt>
                <c:pt idx="68">
                  <c:v>2.1898819575707276E-9</c:v>
                </c:pt>
                <c:pt idx="69">
                  <c:v>1.6932559498948002E-9</c:v>
                </c:pt>
                <c:pt idx="70">
                  <c:v>1.309389444283283E-9</c:v>
                </c:pt>
                <c:pt idx="71">
                  <c:v>1.0126471416372141E-9</c:v>
                </c:pt>
                <c:pt idx="72">
                  <c:v>7.8323004507857646E-10</c:v>
                </c:pt>
                <c:pt idx="73">
                  <c:v>6.0584466595300703E-10</c:v>
                </c:pt>
                <c:pt idx="74">
                  <c:v>4.6867619594409968E-10</c:v>
                </c:pt>
                <c:pt idx="75">
                  <c:v>3.6259608558730821E-10</c:v>
                </c:pt>
                <c:pt idx="76">
                  <c:v>2.8055042079165666E-10</c:v>
                </c:pt>
                <c:pt idx="77">
                  <c:v>2.1708777387468433E-10</c:v>
                </c:pt>
                <c:pt idx="78">
                  <c:v>1.6799466900225291E-10</c:v>
                </c:pt>
                <c:pt idx="79">
                  <c:v>1.3001409344135967E-10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59-418E-B573-4AEFD8A99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526328"/>
        <c:axId val="665523448"/>
      </c:scatterChart>
      <c:valAx>
        <c:axId val="665526328"/>
        <c:scaling>
          <c:orientation val="minMax"/>
          <c:max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5523448"/>
        <c:crosses val="autoZero"/>
        <c:crossBetween val="midCat"/>
      </c:valAx>
      <c:valAx>
        <c:axId val="665523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確率密度 </a:t>
                </a:r>
                <a:r>
                  <a:rPr lang="en-US" altLang="ja-JP"/>
                  <a:t>f(x)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5526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64880474968626"/>
          <c:y val="0.37657334499854184"/>
          <c:w val="0.13095996345625288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</a:t>
            </a:r>
            <a:r>
              <a:rPr lang="ja-JP" altLang="en-US"/>
              <a:t>分布</a:t>
            </a:r>
            <a:endParaRPr lang="el-GR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5361122117304539E-2"/>
          <c:y val="0.17524313627152646"/>
          <c:w val="0.82907487573598204"/>
          <c:h val="0.63566529538939076"/>
        </c:manualLayout>
      </c:layout>
      <c:scatterChart>
        <c:scatterStyle val="smoothMarker"/>
        <c:varyColors val="0"/>
        <c:ser>
          <c:idx val="4"/>
          <c:order val="0"/>
          <c:tx>
            <c:strRef>
              <c:f>t!$O$5</c:f>
              <c:strCache>
                <c:ptCount val="1"/>
                <c:pt idx="0">
                  <c:v>φ=9999999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t!$N$6:$N$26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t!$O$6:$O$26</c:f>
              <c:numCache>
                <c:formatCode>General</c:formatCode>
                <c:ptCount val="21"/>
                <c:pt idx="0">
                  <c:v>1.4867408492781501E-6</c:v>
                </c:pt>
                <c:pt idx="1">
                  <c:v>1.5983888382583459E-5</c:v>
                </c:pt>
                <c:pt idx="2">
                  <c:v>1.3383097186972032E-4</c:v>
                </c:pt>
                <c:pt idx="3">
                  <c:v>8.7268541263637233E-4</c:v>
                </c:pt>
                <c:pt idx="4">
                  <c:v>4.4318552813045666E-3</c:v>
                </c:pt>
                <c:pt idx="5">
                  <c:v>1.7528311695247347E-2</c:v>
                </c:pt>
                <c:pt idx="6">
                  <c:v>5.3990975961605375E-2</c:v>
                </c:pt>
                <c:pt idx="7">
                  <c:v>0.1295175942492921</c:v>
                </c:pt>
                <c:pt idx="8">
                  <c:v>0.24197071242060644</c:v>
                </c:pt>
                <c:pt idx="9">
                  <c:v>0.3520653141119508</c:v>
                </c:pt>
                <c:pt idx="10">
                  <c:v>0.39894227042787483</c:v>
                </c:pt>
                <c:pt idx="11">
                  <c:v>0.3520653141119508</c:v>
                </c:pt>
                <c:pt idx="12">
                  <c:v>0.24197071242060644</c:v>
                </c:pt>
                <c:pt idx="13">
                  <c:v>0.1295175942492921</c:v>
                </c:pt>
                <c:pt idx="14">
                  <c:v>5.3990975961605375E-2</c:v>
                </c:pt>
                <c:pt idx="15">
                  <c:v>1.7528311695247347E-2</c:v>
                </c:pt>
                <c:pt idx="16">
                  <c:v>4.4318552813045666E-3</c:v>
                </c:pt>
                <c:pt idx="17">
                  <c:v>8.7268541263637233E-4</c:v>
                </c:pt>
                <c:pt idx="18">
                  <c:v>1.3383097186972032E-4</c:v>
                </c:pt>
                <c:pt idx="19">
                  <c:v>1.5983888382583459E-5</c:v>
                </c:pt>
                <c:pt idx="20">
                  <c:v>1.4867408492781501E-6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28-4D4F-B608-6B968943CF5C}"/>
            </c:ext>
          </c:extLst>
        </c:ser>
        <c:ser>
          <c:idx val="0"/>
          <c:order val="1"/>
          <c:tx>
            <c:strRef>
              <c:f>t!$C$5</c:f>
              <c:strCache>
                <c:ptCount val="1"/>
                <c:pt idx="0">
                  <c:v>φ=10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t!$B$6:$B$26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t!$C$6:$C$26</c:f>
              <c:numCache>
                <c:formatCode>General</c:formatCode>
                <c:ptCount val="21"/>
                <c:pt idx="0">
                  <c:v>3.960010564637988E-4</c:v>
                </c:pt>
                <c:pt idx="1">
                  <c:v>8.8324462669310902E-4</c:v>
                </c:pt>
                <c:pt idx="2">
                  <c:v>2.0310339110412167E-3</c:v>
                </c:pt>
                <c:pt idx="3">
                  <c:v>4.7836071267013227E-3</c:v>
                </c:pt>
                <c:pt idx="4">
                  <c:v>1.1400549464542524E-2</c:v>
                </c:pt>
                <c:pt idx="5">
                  <c:v>2.6938727628244463E-2</c:v>
                </c:pt>
                <c:pt idx="6">
                  <c:v>6.1145766321218181E-2</c:v>
                </c:pt>
                <c:pt idx="7">
                  <c:v>0.12744479428709171</c:v>
                </c:pt>
                <c:pt idx="8">
                  <c:v>0.23036198922913867</c:v>
                </c:pt>
                <c:pt idx="9">
                  <c:v>0.33969513635207788</c:v>
                </c:pt>
                <c:pt idx="10">
                  <c:v>0.38910838396603115</c:v>
                </c:pt>
                <c:pt idx="11">
                  <c:v>0.33969513635207788</c:v>
                </c:pt>
                <c:pt idx="12">
                  <c:v>0.23036198922913867</c:v>
                </c:pt>
                <c:pt idx="13">
                  <c:v>0.12744479428709171</c:v>
                </c:pt>
                <c:pt idx="14">
                  <c:v>6.1145766321218181E-2</c:v>
                </c:pt>
                <c:pt idx="15">
                  <c:v>2.6938727628244463E-2</c:v>
                </c:pt>
                <c:pt idx="16">
                  <c:v>1.1400549464542524E-2</c:v>
                </c:pt>
                <c:pt idx="17">
                  <c:v>4.7836071267013227E-3</c:v>
                </c:pt>
                <c:pt idx="18">
                  <c:v>2.0310339110412167E-3</c:v>
                </c:pt>
                <c:pt idx="19">
                  <c:v>8.8324462669310902E-4</c:v>
                </c:pt>
                <c:pt idx="20">
                  <c:v>3.960010564637988E-4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28-4D4F-B608-6B968943CF5C}"/>
            </c:ext>
          </c:extLst>
        </c:ser>
        <c:ser>
          <c:idx val="1"/>
          <c:order val="2"/>
          <c:tx>
            <c:strRef>
              <c:f>t!$F$5</c:f>
              <c:strCache>
                <c:ptCount val="1"/>
                <c:pt idx="0">
                  <c:v>φ=5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t!$E$6:$E$26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t!$F$6:$F$26</c:f>
              <c:numCache>
                <c:formatCode>General</c:formatCode>
                <c:ptCount val="21"/>
                <c:pt idx="0">
                  <c:v>1.7574383788078454E-3</c:v>
                </c:pt>
                <c:pt idx="1">
                  <c:v>2.9475401058331073E-3</c:v>
                </c:pt>
                <c:pt idx="2">
                  <c:v>5.1237270519179116E-3</c:v>
                </c:pt>
                <c:pt idx="3">
                  <c:v>9.244354092520923E-3</c:v>
                </c:pt>
                <c:pt idx="4">
                  <c:v>1.7292578800222964E-2</c:v>
                </c:pt>
                <c:pt idx="5">
                  <c:v>3.3326238887022831E-2</c:v>
                </c:pt>
                <c:pt idx="6">
                  <c:v>6.5090310326216497E-2</c:v>
                </c:pt>
                <c:pt idx="7">
                  <c:v>0.12451734464635514</c:v>
                </c:pt>
                <c:pt idx="8">
                  <c:v>0.2196797973509807</c:v>
                </c:pt>
                <c:pt idx="9">
                  <c:v>0.32791853132274656</c:v>
                </c:pt>
                <c:pt idx="10">
                  <c:v>0.37960668982249451</c:v>
                </c:pt>
                <c:pt idx="11">
                  <c:v>0.32791853132274656</c:v>
                </c:pt>
                <c:pt idx="12">
                  <c:v>0.2196797973509807</c:v>
                </c:pt>
                <c:pt idx="13">
                  <c:v>0.12451734464635514</c:v>
                </c:pt>
                <c:pt idx="14">
                  <c:v>6.5090310326216497E-2</c:v>
                </c:pt>
                <c:pt idx="15">
                  <c:v>3.3326238887022831E-2</c:v>
                </c:pt>
                <c:pt idx="16">
                  <c:v>1.7292578800222964E-2</c:v>
                </c:pt>
                <c:pt idx="17">
                  <c:v>9.244354092520923E-3</c:v>
                </c:pt>
                <c:pt idx="18">
                  <c:v>5.1237270519179116E-3</c:v>
                </c:pt>
                <c:pt idx="19">
                  <c:v>2.9475401058331073E-3</c:v>
                </c:pt>
                <c:pt idx="20">
                  <c:v>1.7574383788078454E-3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28-4D4F-B608-6B968943CF5C}"/>
            </c:ext>
          </c:extLst>
        </c:ser>
        <c:ser>
          <c:idx val="2"/>
          <c:order val="3"/>
          <c:tx>
            <c:strRef>
              <c:f>t!$I$5</c:f>
              <c:strCache>
                <c:ptCount val="1"/>
                <c:pt idx="0">
                  <c:v>φ=3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t!$H$6:$H$26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t!$I$6:$I$26</c:f>
              <c:numCache>
                <c:formatCode>General</c:formatCode>
                <c:ptCount val="21"/>
                <c:pt idx="0">
                  <c:v>4.219353791493307E-3</c:v>
                </c:pt>
                <c:pt idx="1">
                  <c:v>6.1195021344076835E-3</c:v>
                </c:pt>
                <c:pt idx="2">
                  <c:v>9.1633611427444726E-3</c:v>
                </c:pt>
                <c:pt idx="3">
                  <c:v>1.422401880152971E-2</c:v>
                </c:pt>
                <c:pt idx="4">
                  <c:v>2.2972037309241342E-2</c:v>
                </c:pt>
                <c:pt idx="5">
                  <c:v>3.8661485727167301E-2</c:v>
                </c:pt>
                <c:pt idx="6">
                  <c:v>6.7509660663892967E-2</c:v>
                </c:pt>
                <c:pt idx="7">
                  <c:v>0.1200171745135874</c:v>
                </c:pt>
                <c:pt idx="8">
                  <c:v>0.20674833578317209</c:v>
                </c:pt>
                <c:pt idx="9">
                  <c:v>0.31318091100882872</c:v>
                </c:pt>
                <c:pt idx="10">
                  <c:v>0.36755259694786152</c:v>
                </c:pt>
                <c:pt idx="11">
                  <c:v>0.31318091100882872</c:v>
                </c:pt>
                <c:pt idx="12">
                  <c:v>0.20674833578317209</c:v>
                </c:pt>
                <c:pt idx="13">
                  <c:v>0.1200171745135874</c:v>
                </c:pt>
                <c:pt idx="14">
                  <c:v>6.7509660663892967E-2</c:v>
                </c:pt>
                <c:pt idx="15">
                  <c:v>3.8661485727167301E-2</c:v>
                </c:pt>
                <c:pt idx="16">
                  <c:v>2.2972037309241342E-2</c:v>
                </c:pt>
                <c:pt idx="17">
                  <c:v>1.422401880152971E-2</c:v>
                </c:pt>
                <c:pt idx="18">
                  <c:v>9.1633611427444726E-3</c:v>
                </c:pt>
                <c:pt idx="19">
                  <c:v>6.1195021344076835E-3</c:v>
                </c:pt>
                <c:pt idx="20">
                  <c:v>4.219353791493307E-3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28-4D4F-B608-6B968943CF5C}"/>
            </c:ext>
          </c:extLst>
        </c:ser>
        <c:ser>
          <c:idx val="3"/>
          <c:order val="4"/>
          <c:tx>
            <c:strRef>
              <c:f>t!$L$5</c:f>
              <c:strCache>
                <c:ptCount val="1"/>
                <c:pt idx="0">
                  <c:v>φ=1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t!$K$6:$K$26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t!$L$6:$L$26</c:f>
              <c:numCache>
                <c:formatCode>General</c:formatCode>
                <c:ptCount val="21"/>
                <c:pt idx="0">
                  <c:v>1.2242687930145794E-2</c:v>
                </c:pt>
                <c:pt idx="1">
                  <c:v>1.4979288761590149E-2</c:v>
                </c:pt>
                <c:pt idx="2">
                  <c:v>1.8724110951987685E-2</c:v>
                </c:pt>
                <c:pt idx="3">
                  <c:v>2.4023387636512503E-2</c:v>
                </c:pt>
                <c:pt idx="4">
                  <c:v>3.1830988618379068E-2</c:v>
                </c:pt>
                <c:pt idx="5">
                  <c:v>4.3904811887419404E-2</c:v>
                </c:pt>
                <c:pt idx="6">
                  <c:v>6.3661977236758135E-2</c:v>
                </c:pt>
                <c:pt idx="7">
                  <c:v>9.7941503441166353E-2</c:v>
                </c:pt>
                <c:pt idx="8">
                  <c:v>0.15915494309189535</c:v>
                </c:pt>
                <c:pt idx="9">
                  <c:v>0.25464790894703254</c:v>
                </c:pt>
                <c:pt idx="10">
                  <c:v>0.31830988618379069</c:v>
                </c:pt>
                <c:pt idx="11">
                  <c:v>0.25464790894703254</c:v>
                </c:pt>
                <c:pt idx="12">
                  <c:v>0.15915494309189535</c:v>
                </c:pt>
                <c:pt idx="13">
                  <c:v>9.7941503441166353E-2</c:v>
                </c:pt>
                <c:pt idx="14">
                  <c:v>6.3661977236758135E-2</c:v>
                </c:pt>
                <c:pt idx="15">
                  <c:v>4.3904811887419404E-2</c:v>
                </c:pt>
                <c:pt idx="16">
                  <c:v>3.1830988618379068E-2</c:v>
                </c:pt>
                <c:pt idx="17">
                  <c:v>2.4023387636512503E-2</c:v>
                </c:pt>
                <c:pt idx="18">
                  <c:v>1.8724110951987685E-2</c:v>
                </c:pt>
                <c:pt idx="19">
                  <c:v>1.4979288761590149E-2</c:v>
                </c:pt>
                <c:pt idx="20">
                  <c:v>1.2242687930145794E-2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28-4D4F-B608-6B968943C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219816"/>
        <c:axId val="659221256"/>
      </c:scatterChart>
      <c:valAx>
        <c:axId val="659219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221256"/>
        <c:crosses val="autoZero"/>
        <c:crossBetween val="midCat"/>
      </c:valAx>
      <c:valAx>
        <c:axId val="65922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確率密度 </a:t>
                </a:r>
                <a:r>
                  <a:rPr lang="en-US" altLang="ja-JP"/>
                  <a:t>f(x)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21981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045856081834947"/>
          <c:y val="0.23329391193553414"/>
          <c:w val="0.17834773437459003"/>
          <c:h val="0.363118514954151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</a:t>
            </a:r>
            <a:r>
              <a:rPr lang="ja-JP" altLang="en-US"/>
              <a:t>分布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2983093997938261"/>
          <c:w val="0.80050356799078626"/>
          <c:h val="0.674750165021567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F!$C$5</c:f>
              <c:strCache>
                <c:ptCount val="1"/>
                <c:pt idx="0">
                  <c:v>φ1=10　φ2=9999999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F!$B$6:$B$16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F!$C$6:$C$16</c:f>
              <c:numCache>
                <c:formatCode>General</c:formatCode>
                <c:ptCount val="11"/>
                <c:pt idx="0">
                  <c:v>0</c:v>
                </c:pt>
                <c:pt idx="1">
                  <c:v>0.66800951240649653</c:v>
                </c:pt>
                <c:pt idx="2">
                  <c:v>0.87733641017109976</c:v>
                </c:pt>
                <c:pt idx="3">
                  <c:v>0.3645820278477202</c:v>
                </c:pt>
                <c:pt idx="4">
                  <c:v>9.4583376171386915E-2</c:v>
                </c:pt>
                <c:pt idx="5">
                  <c:v>1.8954835363698234E-2</c:v>
                </c:pt>
                <c:pt idx="6">
                  <c:v>3.2263441865954209E-3</c:v>
                </c:pt>
                <c:pt idx="7">
                  <c:v>4.9064128911445698E-4</c:v>
                </c:pt>
                <c:pt idx="8">
                  <c:v>6.870663227276476E-5</c:v>
                </c:pt>
                <c:pt idx="9">
                  <c:v>9.0339165674264367E-6</c:v>
                </c:pt>
                <c:pt idx="10">
                  <c:v>1.1302484088218031E-6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9C-425F-B2E4-7FDFC19A282D}"/>
            </c:ext>
          </c:extLst>
        </c:ser>
        <c:ser>
          <c:idx val="4"/>
          <c:order val="1"/>
          <c:tx>
            <c:strRef>
              <c:f>F!$O$5</c:f>
              <c:strCache>
                <c:ptCount val="1"/>
                <c:pt idx="0">
                  <c:v>φ1=10　φ2=500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F!$N$16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F!$O$6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9C-425F-B2E4-7FDFC19A282D}"/>
            </c:ext>
          </c:extLst>
        </c:ser>
        <c:ser>
          <c:idx val="1"/>
          <c:order val="2"/>
          <c:tx>
            <c:strRef>
              <c:f>F!$F$5</c:f>
              <c:strCache>
                <c:ptCount val="1"/>
                <c:pt idx="0">
                  <c:v>φ1=10　φ2=50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F!$E$6:$E$16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F!$F$6:$F$16</c:f>
              <c:numCache>
                <c:formatCode>General</c:formatCode>
                <c:ptCount val="11"/>
                <c:pt idx="0">
                  <c:v>0</c:v>
                </c:pt>
                <c:pt idx="1">
                  <c:v>0.68056772472802196</c:v>
                </c:pt>
                <c:pt idx="2">
                  <c:v>0.80045054604847576</c:v>
                </c:pt>
                <c:pt idx="3">
                  <c:v>0.36714393107155896</c:v>
                </c:pt>
                <c:pt idx="4">
                  <c:v>0.12561768887662719</c:v>
                </c:pt>
                <c:pt idx="5">
                  <c:v>3.8707413297705238E-2</c:v>
                </c:pt>
                <c:pt idx="6">
                  <c:v>1.1578636658876353E-2</c:v>
                </c:pt>
                <c:pt idx="7">
                  <c:v>3.4799773934691891E-3</c:v>
                </c:pt>
                <c:pt idx="8">
                  <c:v>1.0686529743730762E-3</c:v>
                </c:pt>
                <c:pt idx="9">
                  <c:v>3.3807566671003133E-4</c:v>
                </c:pt>
                <c:pt idx="10">
                  <c:v>1.1059921234846099E-4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9C-425F-B2E4-7FDFC19A282D}"/>
            </c:ext>
          </c:extLst>
        </c:ser>
        <c:ser>
          <c:idx val="2"/>
          <c:order val="3"/>
          <c:tx>
            <c:strRef>
              <c:f>F!$I$5</c:f>
              <c:strCache>
                <c:ptCount val="1"/>
                <c:pt idx="0">
                  <c:v>φ1=10　φ2=10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F!$H$6:$H$16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F!$I$6:$I$16</c:f>
              <c:numCache>
                <c:formatCode>General</c:formatCode>
                <c:ptCount val="11"/>
                <c:pt idx="0">
                  <c:v>0</c:v>
                </c:pt>
                <c:pt idx="1">
                  <c:v>0.68282274043590896</c:v>
                </c:pt>
                <c:pt idx="2">
                  <c:v>0.61523437500000011</c:v>
                </c:pt>
                <c:pt idx="3">
                  <c:v>0.33443020800000017</c:v>
                </c:pt>
                <c:pt idx="4">
                  <c:v>0.17070568510897724</c:v>
                </c:pt>
                <c:pt idx="5">
                  <c:v>8.9211356000964193E-2</c:v>
                </c:pt>
                <c:pt idx="6">
                  <c:v>4.8666000366210944E-2</c:v>
                </c:pt>
                <c:pt idx="7">
                  <c:v>2.776435502356716E-2</c:v>
                </c:pt>
                <c:pt idx="8">
                  <c:v>1.6515072000000013E-2</c:v>
                </c:pt>
                <c:pt idx="9">
                  <c:v>1.019914367249094E-2</c:v>
                </c:pt>
                <c:pt idx="10">
                  <c:v>6.5119051021185828E-3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9C-425F-B2E4-7FDFC19A282D}"/>
            </c:ext>
          </c:extLst>
        </c:ser>
        <c:ser>
          <c:idx val="3"/>
          <c:order val="4"/>
          <c:tx>
            <c:strRef>
              <c:f>F!$L$5</c:f>
              <c:strCache>
                <c:ptCount val="1"/>
                <c:pt idx="0">
                  <c:v>φ1=10　φ2=1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F!$K$6:$K$16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F!$L$6:$L$16</c:f>
              <c:numCache>
                <c:formatCode>General</c:formatCode>
                <c:ptCount val="11"/>
                <c:pt idx="0">
                  <c:v>0</c:v>
                </c:pt>
                <c:pt idx="1">
                  <c:v>0.68282274043590896</c:v>
                </c:pt>
                <c:pt idx="2">
                  <c:v>0.61523437500000011</c:v>
                </c:pt>
                <c:pt idx="3">
                  <c:v>0.33443020800000017</c:v>
                </c:pt>
                <c:pt idx="4">
                  <c:v>0.17070568510897724</c:v>
                </c:pt>
                <c:pt idx="5">
                  <c:v>8.9211356000964193E-2</c:v>
                </c:pt>
                <c:pt idx="6">
                  <c:v>4.8666000366210944E-2</c:v>
                </c:pt>
                <c:pt idx="7">
                  <c:v>2.776435502356716E-2</c:v>
                </c:pt>
                <c:pt idx="8">
                  <c:v>1.6515072000000013E-2</c:v>
                </c:pt>
                <c:pt idx="9">
                  <c:v>1.019914367249094E-2</c:v>
                </c:pt>
                <c:pt idx="10">
                  <c:v>6.5119051021185828E-3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9C-425F-B2E4-7FDFC19A2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236544"/>
        <c:axId val="931226824"/>
      </c:scatterChart>
      <c:valAx>
        <c:axId val="931236544"/>
        <c:scaling>
          <c:orientation val="minMax"/>
          <c:max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x(F</a:t>
                </a:r>
                <a:r>
                  <a:rPr lang="ja-JP" altLang="en-US"/>
                  <a:t>値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1226824"/>
        <c:crosses val="autoZero"/>
        <c:crossBetween val="midCat"/>
      </c:valAx>
      <c:valAx>
        <c:axId val="93122682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f(x)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123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982148136420124"/>
          <c:y val="0.22664487240496942"/>
          <c:w val="0.27921982390132483"/>
          <c:h val="0.316336603850227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</a:t>
            </a:r>
            <a:r>
              <a:rPr lang="ja-JP" altLang="en-US"/>
              <a:t>分布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2983093997938261"/>
          <c:w val="0.80050356799078626"/>
          <c:h val="0.674750165021567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 2'!$C$5</c:f>
              <c:strCache>
                <c:ptCount val="1"/>
                <c:pt idx="0">
                  <c:v>φ1=9999999　φ2=10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2'!$B$6:$B$16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'F 2'!$C$6:$C$16</c:f>
              <c:numCache>
                <c:formatCode>General</c:formatCode>
                <c:ptCount val="11"/>
                <c:pt idx="0">
                  <c:v>0</c:v>
                </c:pt>
                <c:pt idx="1">
                  <c:v>0.37833350468554766</c:v>
                </c:pt>
                <c:pt idx="2">
                  <c:v>0.87733641017109976</c:v>
                </c:pt>
                <c:pt idx="3">
                  <c:v>0.40779590100250407</c:v>
                </c:pt>
                <c:pt idx="4">
                  <c:v>0.16700237810162413</c:v>
                </c:pt>
                <c:pt idx="5">
                  <c:v>7.2178846597707125E-2</c:v>
                </c:pt>
                <c:pt idx="6">
                  <c:v>3.373551780791248E-2</c:v>
                </c:pt>
                <c:pt idx="7">
                  <c:v>1.6975014824717784E-2</c:v>
                </c:pt>
                <c:pt idx="8">
                  <c:v>9.1077504636501161E-3</c:v>
                </c:pt>
                <c:pt idx="9">
                  <c:v>5.1619609242456437E-3</c:v>
                </c:pt>
                <c:pt idx="10">
                  <c:v>3.0656653819908543E-3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00-4B32-82EC-400F07B17692}"/>
            </c:ext>
          </c:extLst>
        </c:ser>
        <c:ser>
          <c:idx val="4"/>
          <c:order val="1"/>
          <c:tx>
            <c:strRef>
              <c:f>'F 2'!$O$5</c:f>
              <c:strCache>
                <c:ptCount val="1"/>
                <c:pt idx="0">
                  <c:v>φ1=500　φ2=10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 2'!$N$16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'F 2'!$O$6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00-4B32-82EC-400F07B17692}"/>
            </c:ext>
          </c:extLst>
        </c:ser>
        <c:ser>
          <c:idx val="1"/>
          <c:order val="2"/>
          <c:tx>
            <c:strRef>
              <c:f>'F 2'!$F$5</c:f>
              <c:strCache>
                <c:ptCount val="1"/>
                <c:pt idx="0">
                  <c:v>φ1=50　φ2=10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 2'!$E$6:$E$16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'F 2'!$F$6:$F$16</c:f>
              <c:numCache>
                <c:formatCode>General</c:formatCode>
                <c:ptCount val="11"/>
                <c:pt idx="0">
                  <c:v>0</c:v>
                </c:pt>
                <c:pt idx="1">
                  <c:v>0.50247075550650877</c:v>
                </c:pt>
                <c:pt idx="2">
                  <c:v>0.80045054604847576</c:v>
                </c:pt>
                <c:pt idx="3">
                  <c:v>0.39038620495661602</c:v>
                </c:pt>
                <c:pt idx="4">
                  <c:v>0.17014193118200549</c:v>
                </c:pt>
                <c:pt idx="5">
                  <c:v>7.7342671679990413E-2</c:v>
                </c:pt>
                <c:pt idx="6">
                  <c:v>3.7599550268628538E-2</c:v>
                </c:pt>
                <c:pt idx="7">
                  <c:v>1.9514311313561506E-2</c:v>
                </c:pt>
                <c:pt idx="8">
                  <c:v>1.0733292544971258E-2</c:v>
                </c:pt>
                <c:pt idx="9">
                  <c:v>6.2077823127767049E-3</c:v>
                </c:pt>
                <c:pt idx="10">
                  <c:v>3.7493128617148001E-3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00-4B32-82EC-400F07B17692}"/>
            </c:ext>
          </c:extLst>
        </c:ser>
        <c:ser>
          <c:idx val="2"/>
          <c:order val="3"/>
          <c:tx>
            <c:strRef>
              <c:f>'F 2'!$I$5</c:f>
              <c:strCache>
                <c:ptCount val="1"/>
                <c:pt idx="0">
                  <c:v>φ1=10　φ2=10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 2'!$H$6:$H$16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'F 2'!$I$6:$I$16</c:f>
              <c:numCache>
                <c:formatCode>General</c:formatCode>
                <c:ptCount val="11"/>
                <c:pt idx="0">
                  <c:v>0</c:v>
                </c:pt>
                <c:pt idx="1">
                  <c:v>0.68282274043590896</c:v>
                </c:pt>
                <c:pt idx="2">
                  <c:v>0.61523437500000011</c:v>
                </c:pt>
                <c:pt idx="3">
                  <c:v>0.33443020800000017</c:v>
                </c:pt>
                <c:pt idx="4">
                  <c:v>0.17070568510897724</c:v>
                </c:pt>
                <c:pt idx="5">
                  <c:v>8.9211356000964193E-2</c:v>
                </c:pt>
                <c:pt idx="6">
                  <c:v>4.8666000366210944E-2</c:v>
                </c:pt>
                <c:pt idx="7">
                  <c:v>2.776435502356716E-2</c:v>
                </c:pt>
                <c:pt idx="8">
                  <c:v>1.6515072000000013E-2</c:v>
                </c:pt>
                <c:pt idx="9">
                  <c:v>1.019914367249094E-2</c:v>
                </c:pt>
                <c:pt idx="10">
                  <c:v>6.5119051021185828E-3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00-4B32-82EC-400F07B17692}"/>
            </c:ext>
          </c:extLst>
        </c:ser>
        <c:ser>
          <c:idx val="3"/>
          <c:order val="4"/>
          <c:tx>
            <c:strRef>
              <c:f>'F 2'!$L$5</c:f>
              <c:strCache>
                <c:ptCount val="1"/>
                <c:pt idx="0">
                  <c:v>φ1=1　φ2=10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 2'!$K$6:$K$16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'F 2'!$L$6:$L$16</c:f>
              <c:numCache>
                <c:formatCode>General</c:formatCode>
                <c:ptCount val="11"/>
                <c:pt idx="0">
                  <c:v>0</c:v>
                </c:pt>
                <c:pt idx="1">
                  <c:v>0.68282274043590896</c:v>
                </c:pt>
                <c:pt idx="2">
                  <c:v>0.61523437500000011</c:v>
                </c:pt>
                <c:pt idx="3">
                  <c:v>0.33443020800000017</c:v>
                </c:pt>
                <c:pt idx="4">
                  <c:v>0.17070568510897724</c:v>
                </c:pt>
                <c:pt idx="5">
                  <c:v>8.9211356000964193E-2</c:v>
                </c:pt>
                <c:pt idx="6">
                  <c:v>4.8666000366210944E-2</c:v>
                </c:pt>
                <c:pt idx="7">
                  <c:v>2.776435502356716E-2</c:v>
                </c:pt>
                <c:pt idx="8">
                  <c:v>1.6515072000000013E-2</c:v>
                </c:pt>
                <c:pt idx="9">
                  <c:v>1.019914367249094E-2</c:v>
                </c:pt>
                <c:pt idx="10">
                  <c:v>6.5119051021185828E-3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00-4B32-82EC-400F07B17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236544"/>
        <c:axId val="931226824"/>
      </c:scatterChart>
      <c:valAx>
        <c:axId val="931236544"/>
        <c:scaling>
          <c:orientation val="minMax"/>
          <c:max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x(F</a:t>
                </a:r>
                <a:r>
                  <a:rPr lang="ja-JP" altLang="en-US"/>
                  <a:t>値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1226824"/>
        <c:crosses val="autoZero"/>
        <c:crossBetween val="midCat"/>
      </c:valAx>
      <c:valAx>
        <c:axId val="93122682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f(x)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123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982148136420124"/>
          <c:y val="0.22664487240496942"/>
          <c:w val="0.27921982390132483"/>
          <c:h val="0.316336603850227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ポワソン分布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205491889489723"/>
          <c:y val="0.13835548521800514"/>
          <c:w val="0.79764154535451504"/>
          <c:h val="0.748278262173603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ポアソン分布!$L$8</c:f>
              <c:strCache>
                <c:ptCount val="1"/>
                <c:pt idx="0">
                  <c:v>Po(1)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ポアソン分布!$K$9:$K$29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ポアソン分布!$L$9:$L$29</c:f>
              <c:numCache>
                <c:formatCode>General</c:formatCode>
                <c:ptCount val="21"/>
                <c:pt idx="0">
                  <c:v>0.36787944117144233</c:v>
                </c:pt>
                <c:pt idx="1">
                  <c:v>0.36787944117144233</c:v>
                </c:pt>
                <c:pt idx="2">
                  <c:v>0.18393972058572114</c:v>
                </c:pt>
                <c:pt idx="3">
                  <c:v>6.1313240195240391E-2</c:v>
                </c:pt>
                <c:pt idx="4">
                  <c:v>1.5328310048810094E-2</c:v>
                </c:pt>
                <c:pt idx="5">
                  <c:v>3.06566200976202E-3</c:v>
                </c:pt>
                <c:pt idx="6">
                  <c:v>5.1094366829366978E-4</c:v>
                </c:pt>
                <c:pt idx="7">
                  <c:v>7.2991952613381521E-5</c:v>
                </c:pt>
                <c:pt idx="8">
                  <c:v>9.1239940766726546E-6</c:v>
                </c:pt>
                <c:pt idx="9">
                  <c:v>1.0137771196302961E-6</c:v>
                </c:pt>
                <c:pt idx="10">
                  <c:v>1.013777119630295E-7</c:v>
                </c:pt>
                <c:pt idx="11">
                  <c:v>9.2161556330026647E-9</c:v>
                </c:pt>
                <c:pt idx="12">
                  <c:v>7.680129694168931E-10</c:v>
                </c:pt>
                <c:pt idx="13">
                  <c:v>5.9077920724376414E-11</c:v>
                </c:pt>
                <c:pt idx="14">
                  <c:v>4.2198514803125853E-12</c:v>
                </c:pt>
                <c:pt idx="15">
                  <c:v>2.813234320208389E-13</c:v>
                </c:pt>
                <c:pt idx="16">
                  <c:v>1.7582714501302425E-14</c:v>
                </c:pt>
                <c:pt idx="17">
                  <c:v>1.0342773236060258E-15</c:v>
                </c:pt>
                <c:pt idx="18">
                  <c:v>5.7459851311446043E-17</c:v>
                </c:pt>
                <c:pt idx="19">
                  <c:v>3.0242027006024186E-18</c:v>
                </c:pt>
                <c:pt idx="20">
                  <c:v>1.51210135030121E-19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12-4AF3-BCEE-BCEDC22B357D}"/>
            </c:ext>
          </c:extLst>
        </c:ser>
        <c:ser>
          <c:idx val="0"/>
          <c:order val="1"/>
          <c:tx>
            <c:strRef>
              <c:f>ポアソン分布!$C$8</c:f>
              <c:strCache>
                <c:ptCount val="1"/>
                <c:pt idx="0">
                  <c:v>Po(3)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ポアソン分布!$B$9:$B$29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ポアソン分布!$C$9:$C$29</c:f>
              <c:numCache>
                <c:formatCode>General</c:formatCode>
                <c:ptCount val="21"/>
                <c:pt idx="0">
                  <c:v>4.9787068367863944E-2</c:v>
                </c:pt>
                <c:pt idx="1">
                  <c:v>0.14936120510359185</c:v>
                </c:pt>
                <c:pt idx="2">
                  <c:v>0.22404180765538775</c:v>
                </c:pt>
                <c:pt idx="3">
                  <c:v>0.22404180765538778</c:v>
                </c:pt>
                <c:pt idx="4">
                  <c:v>0.16803135574154085</c:v>
                </c:pt>
                <c:pt idx="5">
                  <c:v>0.10081881344492449</c:v>
                </c:pt>
                <c:pt idx="6">
                  <c:v>5.0409406722462261E-2</c:v>
                </c:pt>
                <c:pt idx="7">
                  <c:v>2.1604031452483807E-2</c:v>
                </c:pt>
                <c:pt idx="8">
                  <c:v>8.1015117946814375E-3</c:v>
                </c:pt>
                <c:pt idx="9">
                  <c:v>2.7005039315604771E-3</c:v>
                </c:pt>
                <c:pt idx="10">
                  <c:v>8.1015117946814244E-4</c:v>
                </c:pt>
                <c:pt idx="11">
                  <c:v>2.2095032167312987E-4</c:v>
                </c:pt>
                <c:pt idx="12">
                  <c:v>5.5237580418282596E-5</c:v>
                </c:pt>
                <c:pt idx="13">
                  <c:v>1.2747133942680586E-5</c:v>
                </c:pt>
                <c:pt idx="14">
                  <c:v>2.7315287020029766E-6</c:v>
                </c:pt>
                <c:pt idx="15">
                  <c:v>5.4630574040059675E-7</c:v>
                </c:pt>
                <c:pt idx="16">
                  <c:v>1.0243232632511179E-7</c:v>
                </c:pt>
                <c:pt idx="17">
                  <c:v>1.8076292880902042E-8</c:v>
                </c:pt>
                <c:pt idx="18">
                  <c:v>3.0127154801503488E-9</c:v>
                </c:pt>
                <c:pt idx="19">
                  <c:v>4.7569191791847703E-10</c:v>
                </c:pt>
                <c:pt idx="20">
                  <c:v>7.1353787687771353E-11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42-4F3A-9A63-CA108D7B38D8}"/>
            </c:ext>
          </c:extLst>
        </c:ser>
        <c:ser>
          <c:idx val="1"/>
          <c:order val="2"/>
          <c:tx>
            <c:strRef>
              <c:f>ポアソン分布!$F$8</c:f>
              <c:strCache>
                <c:ptCount val="1"/>
                <c:pt idx="0">
                  <c:v>Po(5)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ポアソン分布!$E$9:$E$29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ポアソン分布!$F$9:$F$29</c:f>
              <c:numCache>
                <c:formatCode>General</c:formatCode>
                <c:ptCount val="21"/>
                <c:pt idx="0">
                  <c:v>6.737946999085467E-3</c:v>
                </c:pt>
                <c:pt idx="1">
                  <c:v>3.368973499542733E-2</c:v>
                </c:pt>
                <c:pt idx="2">
                  <c:v>8.4224337488568335E-2</c:v>
                </c:pt>
                <c:pt idx="3">
                  <c:v>0.14037389581428059</c:v>
                </c:pt>
                <c:pt idx="4">
                  <c:v>0.17546736976785074</c:v>
                </c:pt>
                <c:pt idx="5">
                  <c:v>0.17546736976785071</c:v>
                </c:pt>
                <c:pt idx="6">
                  <c:v>0.14622280813987559</c:v>
                </c:pt>
                <c:pt idx="7">
                  <c:v>0.104444862957054</c:v>
                </c:pt>
                <c:pt idx="8">
                  <c:v>6.5278039348158706E-2</c:v>
                </c:pt>
                <c:pt idx="9">
                  <c:v>3.6265577415643749E-2</c:v>
                </c:pt>
                <c:pt idx="10">
                  <c:v>1.8132788707821874E-2</c:v>
                </c:pt>
                <c:pt idx="11">
                  <c:v>8.2421766853735742E-3</c:v>
                </c:pt>
                <c:pt idx="12">
                  <c:v>3.4342402855723282E-3</c:v>
                </c:pt>
                <c:pt idx="13">
                  <c:v>1.3208616482970471E-3</c:v>
                </c:pt>
                <c:pt idx="14">
                  <c:v>4.7173630296323246E-4</c:v>
                </c:pt>
                <c:pt idx="15">
                  <c:v>1.5724543432107704E-4</c:v>
                </c:pt>
                <c:pt idx="16">
                  <c:v>4.9139198225336609E-5</c:v>
                </c:pt>
                <c:pt idx="17">
                  <c:v>1.4452705360393124E-5</c:v>
                </c:pt>
                <c:pt idx="18">
                  <c:v>4.0146403778869831E-6</c:v>
                </c:pt>
                <c:pt idx="19">
                  <c:v>1.0564843099702586E-6</c:v>
                </c:pt>
                <c:pt idx="20">
                  <c:v>2.6412107749256427E-7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42-4F3A-9A63-CA108D7B38D8}"/>
            </c:ext>
          </c:extLst>
        </c:ser>
        <c:ser>
          <c:idx val="2"/>
          <c:order val="3"/>
          <c:tx>
            <c:strRef>
              <c:f>ポアソン分布!$I$8</c:f>
              <c:strCache>
                <c:ptCount val="1"/>
                <c:pt idx="0">
                  <c:v>Po(10)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ポアソン分布!$H$9:$H$29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ポアソン分布!$I$9:$I$29</c:f>
              <c:numCache>
                <c:formatCode>General</c:formatCode>
                <c:ptCount val="21"/>
                <c:pt idx="0">
                  <c:v>4.5399929762484854E-5</c:v>
                </c:pt>
                <c:pt idx="1">
                  <c:v>4.5399929762484861E-4</c:v>
                </c:pt>
                <c:pt idx="2">
                  <c:v>2.2699964881242444E-3</c:v>
                </c:pt>
                <c:pt idx="3">
                  <c:v>7.5666549604141483E-3</c:v>
                </c:pt>
                <c:pt idx="4">
                  <c:v>1.8916637401035354E-2</c:v>
                </c:pt>
                <c:pt idx="5">
                  <c:v>3.7833274802070715E-2</c:v>
                </c:pt>
                <c:pt idx="6">
                  <c:v>6.3055458003451192E-2</c:v>
                </c:pt>
                <c:pt idx="7">
                  <c:v>9.0079225719215977E-2</c:v>
                </c:pt>
                <c:pt idx="8">
                  <c:v>0.11259903214901996</c:v>
                </c:pt>
                <c:pt idx="9">
                  <c:v>0.1251100357211333</c:v>
                </c:pt>
                <c:pt idx="10">
                  <c:v>0.1251100357211333</c:v>
                </c:pt>
                <c:pt idx="11">
                  <c:v>0.11373639611012118</c:v>
                </c:pt>
                <c:pt idx="12">
                  <c:v>9.4780330091767673E-2</c:v>
                </c:pt>
                <c:pt idx="13">
                  <c:v>7.2907946224436637E-2</c:v>
                </c:pt>
                <c:pt idx="14">
                  <c:v>5.2077104446026187E-2</c:v>
                </c:pt>
                <c:pt idx="15">
                  <c:v>3.4718069630684127E-2</c:v>
                </c:pt>
                <c:pt idx="16">
                  <c:v>2.1698793519177549E-2</c:v>
                </c:pt>
                <c:pt idx="17">
                  <c:v>1.2763996187751522E-2</c:v>
                </c:pt>
                <c:pt idx="18">
                  <c:v>7.0911089931952852E-3</c:v>
                </c:pt>
                <c:pt idx="19">
                  <c:v>3.7321626279975249E-3</c:v>
                </c:pt>
                <c:pt idx="20">
                  <c:v>1.8660813139987594E-3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42-4F3A-9A63-CA108D7B3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013512"/>
        <c:axId val="658011352"/>
      </c:scatterChart>
      <c:valAx>
        <c:axId val="658013512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発生回数</a:t>
                </a:r>
                <a:r>
                  <a:rPr lang="en-US" altLang="ja-JP"/>
                  <a:t>(k)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8011352"/>
        <c:crosses val="autoZero"/>
        <c:crossBetween val="midCat"/>
      </c:valAx>
      <c:valAx>
        <c:axId val="65801135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確率</a:t>
                </a:r>
                <a:r>
                  <a:rPr lang="en-US" altLang="ja-JP"/>
                  <a:t>P(x)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8013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12875391380463"/>
          <c:y val="0.2628483596979086"/>
          <c:w val="0.12608842485072269"/>
          <c:h val="0.2794736250140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二項分布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702537182852144"/>
          <c:y val="0.17171296296296296"/>
          <c:w val="0.7383355205599299"/>
          <c:h val="0.601767279090113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二項分布!$C$8</c:f>
              <c:strCache>
                <c:ptCount val="1"/>
                <c:pt idx="0">
                  <c:v>B(10,0.5)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二項分布!$B$9:$B$48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二項分布!$C$9:$C$48</c:f>
              <c:numCache>
                <c:formatCode>General</c:formatCode>
                <c:ptCount val="40"/>
                <c:pt idx="0">
                  <c:v>9.7656250000000017E-3</c:v>
                </c:pt>
                <c:pt idx="1">
                  <c:v>4.3945312499999972E-2</c:v>
                </c:pt>
                <c:pt idx="2">
                  <c:v>0.11718750000000003</c:v>
                </c:pt>
                <c:pt idx="3">
                  <c:v>0.20507812500000006</c:v>
                </c:pt>
                <c:pt idx="4">
                  <c:v>0.24609375000000008</c:v>
                </c:pt>
                <c:pt idx="5">
                  <c:v>0.20507812500000006</c:v>
                </c:pt>
                <c:pt idx="6">
                  <c:v>0.11718750000000003</c:v>
                </c:pt>
                <c:pt idx="7">
                  <c:v>4.3945312499999986E-2</c:v>
                </c:pt>
                <c:pt idx="8">
                  <c:v>9.7656250000000017E-3</c:v>
                </c:pt>
                <c:pt idx="9">
                  <c:v>9.765625E-4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7E-49E5-AF70-8F705AF47D83}"/>
            </c:ext>
          </c:extLst>
        </c:ser>
        <c:ser>
          <c:idx val="1"/>
          <c:order val="1"/>
          <c:tx>
            <c:strRef>
              <c:f>二項分布!$F$8</c:f>
              <c:strCache>
                <c:ptCount val="1"/>
                <c:pt idx="0">
                  <c:v>B(20,0.5)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二項分布!$E$9:$E$48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二項分布!$F$9:$F$48</c:f>
              <c:numCache>
                <c:formatCode>General</c:formatCode>
                <c:ptCount val="40"/>
                <c:pt idx="0">
                  <c:v>1.9073486328125034E-5</c:v>
                </c:pt>
                <c:pt idx="1">
                  <c:v>1.8119812011718755E-4</c:v>
                </c:pt>
                <c:pt idx="2">
                  <c:v>1.0871887207031263E-3</c:v>
                </c:pt>
                <c:pt idx="3">
                  <c:v>4.6205520629882752E-3</c:v>
                </c:pt>
                <c:pt idx="4">
                  <c:v>1.4785766601562502E-2</c:v>
                </c:pt>
                <c:pt idx="5">
                  <c:v>3.6964416503906257E-2</c:v>
                </c:pt>
                <c:pt idx="6">
                  <c:v>7.3928833007812458E-2</c:v>
                </c:pt>
                <c:pt idx="7">
                  <c:v>0.12013435363769531</c:v>
                </c:pt>
                <c:pt idx="8">
                  <c:v>0.16017913818359369</c:v>
                </c:pt>
                <c:pt idx="9">
                  <c:v>0.17619705200195307</c:v>
                </c:pt>
                <c:pt idx="10">
                  <c:v>0.16017913818359369</c:v>
                </c:pt>
                <c:pt idx="11">
                  <c:v>0.12013435363769531</c:v>
                </c:pt>
                <c:pt idx="12">
                  <c:v>7.3928833007812472E-2</c:v>
                </c:pt>
                <c:pt idx="13">
                  <c:v>3.6964416503906257E-2</c:v>
                </c:pt>
                <c:pt idx="14">
                  <c:v>1.4785766601562502E-2</c:v>
                </c:pt>
                <c:pt idx="15">
                  <c:v>4.6205520629882752E-3</c:v>
                </c:pt>
                <c:pt idx="16">
                  <c:v>1.0871887207031261E-3</c:v>
                </c:pt>
                <c:pt idx="17">
                  <c:v>1.8119812011718753E-4</c:v>
                </c:pt>
                <c:pt idx="18">
                  <c:v>1.9073486328125E-5</c:v>
                </c:pt>
                <c:pt idx="19">
                  <c:v>9.5367431640625E-7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7E-49E5-AF70-8F705AF47D83}"/>
            </c:ext>
          </c:extLst>
        </c:ser>
        <c:ser>
          <c:idx val="2"/>
          <c:order val="2"/>
          <c:tx>
            <c:strRef>
              <c:f>二項分布!$I$8</c:f>
              <c:strCache>
                <c:ptCount val="1"/>
                <c:pt idx="0">
                  <c:v>B(30,0.5)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二項分布!$H$9:$H$48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二項分布!$I$9:$I$48</c:f>
              <c:numCache>
                <c:formatCode>General</c:formatCode>
                <c:ptCount val="40"/>
                <c:pt idx="0">
                  <c:v>2.7939677238464359E-8</c:v>
                </c:pt>
                <c:pt idx="1">
                  <c:v>4.0512531995773342E-7</c:v>
                </c:pt>
                <c:pt idx="2">
                  <c:v>3.781169652938836E-6</c:v>
                </c:pt>
                <c:pt idx="3">
                  <c:v>2.5522895157337233E-5</c:v>
                </c:pt>
                <c:pt idx="4">
                  <c:v>1.3271905481815344E-4</c:v>
                </c:pt>
                <c:pt idx="5">
                  <c:v>5.5299606174230467E-4</c:v>
                </c:pt>
                <c:pt idx="6">
                  <c:v>1.8959864974021896E-3</c:v>
                </c:pt>
                <c:pt idx="7">
                  <c:v>5.4509611800313048E-3</c:v>
                </c:pt>
                <c:pt idx="8">
                  <c:v>1.3324571773409849E-2</c:v>
                </c:pt>
                <c:pt idx="9">
                  <c:v>2.7981600724160692E-2</c:v>
                </c:pt>
                <c:pt idx="10">
                  <c:v>5.0875637680292116E-2</c:v>
                </c:pt>
                <c:pt idx="11">
                  <c:v>8.0553092993795886E-2</c:v>
                </c:pt>
                <c:pt idx="12">
                  <c:v>0.1115350518375635</c:v>
                </c:pt>
                <c:pt idx="13">
                  <c:v>0.13543542008847004</c:v>
                </c:pt>
                <c:pt idx="14">
                  <c:v>0.14446444809436798</c:v>
                </c:pt>
                <c:pt idx="15">
                  <c:v>0.13543542008847004</c:v>
                </c:pt>
                <c:pt idx="16">
                  <c:v>0.1115350518375635</c:v>
                </c:pt>
                <c:pt idx="17">
                  <c:v>8.0553092993795886E-2</c:v>
                </c:pt>
                <c:pt idx="18">
                  <c:v>5.0875637680292116E-2</c:v>
                </c:pt>
                <c:pt idx="19">
                  <c:v>2.7981600724160689E-2</c:v>
                </c:pt>
                <c:pt idx="20">
                  <c:v>1.3324571773409843E-2</c:v>
                </c:pt>
                <c:pt idx="21">
                  <c:v>5.4509611800313022E-3</c:v>
                </c:pt>
                <c:pt idx="22">
                  <c:v>1.8959864974021896E-3</c:v>
                </c:pt>
                <c:pt idx="23">
                  <c:v>5.5299606174230467E-4</c:v>
                </c:pt>
                <c:pt idx="24">
                  <c:v>1.3271905481815344E-4</c:v>
                </c:pt>
                <c:pt idx="25">
                  <c:v>2.5522895157337233E-5</c:v>
                </c:pt>
                <c:pt idx="26">
                  <c:v>3.781169652938836E-6</c:v>
                </c:pt>
                <c:pt idx="27">
                  <c:v>4.0512531995773411E-7</c:v>
                </c:pt>
                <c:pt idx="28">
                  <c:v>2.7939677238464359E-8</c:v>
                </c:pt>
                <c:pt idx="29">
                  <c:v>9.3132257461547934E-10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7E-49E5-AF70-8F705AF47D83}"/>
            </c:ext>
          </c:extLst>
        </c:ser>
        <c:ser>
          <c:idx val="3"/>
          <c:order val="3"/>
          <c:tx>
            <c:strRef>
              <c:f>二項分布!$L$8</c:f>
              <c:strCache>
                <c:ptCount val="1"/>
                <c:pt idx="0">
                  <c:v>B(50,0.5)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二項分布!$K$9:$K$48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二項分布!$L$9:$L$48</c:f>
              <c:numCache>
                <c:formatCode>General</c:formatCode>
                <c:ptCount val="40"/>
                <c:pt idx="0">
                  <c:v>4.4408920985006533E-14</c:v>
                </c:pt>
                <c:pt idx="1">
                  <c:v>1.0880185641326522E-12</c:v>
                </c:pt>
                <c:pt idx="2">
                  <c:v>1.7408297026122522E-11</c:v>
                </c:pt>
                <c:pt idx="3">
                  <c:v>2.0454749005693866E-10</c:v>
                </c:pt>
                <c:pt idx="4">
                  <c:v>1.8818369085238295E-9</c:v>
                </c:pt>
                <c:pt idx="5">
                  <c:v>1.411377681392873E-8</c:v>
                </c:pt>
                <c:pt idx="6">
                  <c:v>8.8715168544695043E-8</c:v>
                </c:pt>
                <c:pt idx="7">
                  <c:v>4.7684403092773685E-7</c:v>
                </c:pt>
                <c:pt idx="8">
                  <c:v>2.225272144329444E-6</c:v>
                </c:pt>
                <c:pt idx="9">
                  <c:v>9.1236157917506673E-6</c:v>
                </c:pt>
                <c:pt idx="10">
                  <c:v>3.3176784697275137E-5</c:v>
                </c:pt>
                <c:pt idx="11">
                  <c:v>1.0782455026614464E-4</c:v>
                </c:pt>
                <c:pt idx="12">
                  <c:v>3.1517945462411457E-4</c:v>
                </c:pt>
                <c:pt idx="13">
                  <c:v>8.3297427293515961E-4</c:v>
                </c:pt>
                <c:pt idx="14">
                  <c:v>1.9991382550443907E-3</c:v>
                </c:pt>
                <c:pt idx="15">
                  <c:v>4.3731149329095925E-3</c:v>
                </c:pt>
                <c:pt idx="16">
                  <c:v>8.7462298658191901E-3</c:v>
                </c:pt>
                <c:pt idx="17">
                  <c:v>1.6034754754001845E-2</c:v>
                </c:pt>
                <c:pt idx="18">
                  <c:v>2.7005902743582024E-2</c:v>
                </c:pt>
                <c:pt idx="19">
                  <c:v>4.1859149252552186E-2</c:v>
                </c:pt>
                <c:pt idx="20">
                  <c:v>5.9798784646503088E-2</c:v>
                </c:pt>
                <c:pt idx="21">
                  <c:v>7.882567067039048E-2</c:v>
                </c:pt>
                <c:pt idx="22">
                  <c:v>9.5961686033518831E-2</c:v>
                </c:pt>
                <c:pt idx="23">
                  <c:v>0.10795689678770866</c:v>
                </c:pt>
                <c:pt idx="24">
                  <c:v>0.11227517265921706</c:v>
                </c:pt>
                <c:pt idx="25">
                  <c:v>0.10795689678770866</c:v>
                </c:pt>
                <c:pt idx="26">
                  <c:v>9.5961686033518831E-2</c:v>
                </c:pt>
                <c:pt idx="27">
                  <c:v>7.882567067039048E-2</c:v>
                </c:pt>
                <c:pt idx="28">
                  <c:v>5.9798784646503088E-2</c:v>
                </c:pt>
                <c:pt idx="29">
                  <c:v>4.1859149252552186E-2</c:v>
                </c:pt>
                <c:pt idx="30">
                  <c:v>2.7005902743582024E-2</c:v>
                </c:pt>
                <c:pt idx="31">
                  <c:v>1.6034754754001845E-2</c:v>
                </c:pt>
                <c:pt idx="32">
                  <c:v>8.7462298658191901E-3</c:v>
                </c:pt>
                <c:pt idx="33">
                  <c:v>4.3731149329095925E-3</c:v>
                </c:pt>
                <c:pt idx="34">
                  <c:v>1.9991382550443907E-3</c:v>
                </c:pt>
                <c:pt idx="35">
                  <c:v>8.3297427293516015E-4</c:v>
                </c:pt>
                <c:pt idx="36">
                  <c:v>3.1517945462411457E-4</c:v>
                </c:pt>
                <c:pt idx="37">
                  <c:v>1.0782455026614464E-4</c:v>
                </c:pt>
                <c:pt idx="38">
                  <c:v>3.3176784697275137E-5</c:v>
                </c:pt>
                <c:pt idx="39">
                  <c:v>9.1236157917506673E-6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7E-49E5-AF70-8F705AF47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84576"/>
        <c:axId val="49268277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二項分布!$O$8</c15:sqref>
                        </c15:formulaRef>
                      </c:ext>
                    </c:extLst>
                    <c:strCache>
                      <c:ptCount val="1"/>
                      <c:pt idx="0">
                        <c:v>B(100,0.5)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二項分布!$N$9:$N$48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二項分布!$O$9:$O$48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4.4408920985006533E-14</c:v>
                      </c:pt>
                      <c:pt idx="1">
                        <c:v>1.0880185641326522E-12</c:v>
                      </c:pt>
                      <c:pt idx="2">
                        <c:v>1.7408297026122522E-11</c:v>
                      </c:pt>
                      <c:pt idx="3">
                        <c:v>2.0454749005693866E-10</c:v>
                      </c:pt>
                      <c:pt idx="4">
                        <c:v>1.8818369085238295E-9</c:v>
                      </c:pt>
                      <c:pt idx="5">
                        <c:v>1.411377681392873E-8</c:v>
                      </c:pt>
                      <c:pt idx="6">
                        <c:v>8.8715168544695043E-8</c:v>
                      </c:pt>
                      <c:pt idx="7">
                        <c:v>4.7684403092773685E-7</c:v>
                      </c:pt>
                      <c:pt idx="8">
                        <c:v>2.225272144329444E-6</c:v>
                      </c:pt>
                      <c:pt idx="9">
                        <c:v>9.1236157917506673E-6</c:v>
                      </c:pt>
                      <c:pt idx="10">
                        <c:v>3.3176784697275137E-5</c:v>
                      </c:pt>
                      <c:pt idx="11">
                        <c:v>1.0782455026614464E-4</c:v>
                      </c:pt>
                      <c:pt idx="12">
                        <c:v>3.1517945462411457E-4</c:v>
                      </c:pt>
                      <c:pt idx="13">
                        <c:v>8.3297427293515961E-4</c:v>
                      </c:pt>
                      <c:pt idx="14">
                        <c:v>1.9991382550443907E-3</c:v>
                      </c:pt>
                      <c:pt idx="15">
                        <c:v>4.3731149329095925E-3</c:v>
                      </c:pt>
                      <c:pt idx="16">
                        <c:v>8.7462298658191901E-3</c:v>
                      </c:pt>
                      <c:pt idx="17">
                        <c:v>1.6034754754001845E-2</c:v>
                      </c:pt>
                      <c:pt idx="18">
                        <c:v>2.7005902743582024E-2</c:v>
                      </c:pt>
                      <c:pt idx="19">
                        <c:v>4.1859149252552186E-2</c:v>
                      </c:pt>
                      <c:pt idx="20">
                        <c:v>5.9798784646503088E-2</c:v>
                      </c:pt>
                      <c:pt idx="21">
                        <c:v>7.882567067039048E-2</c:v>
                      </c:pt>
                      <c:pt idx="22">
                        <c:v>9.5961686033518831E-2</c:v>
                      </c:pt>
                      <c:pt idx="23">
                        <c:v>0.10795689678770866</c:v>
                      </c:pt>
                      <c:pt idx="24">
                        <c:v>0.11227517265921706</c:v>
                      </c:pt>
                      <c:pt idx="25">
                        <c:v>0.10795689678770866</c:v>
                      </c:pt>
                      <c:pt idx="26">
                        <c:v>9.5961686033518831E-2</c:v>
                      </c:pt>
                      <c:pt idx="27">
                        <c:v>7.882567067039048E-2</c:v>
                      </c:pt>
                      <c:pt idx="28">
                        <c:v>5.9798784646503088E-2</c:v>
                      </c:pt>
                      <c:pt idx="29">
                        <c:v>4.1859149252552186E-2</c:v>
                      </c:pt>
                      <c:pt idx="30">
                        <c:v>2.7005902743582024E-2</c:v>
                      </c:pt>
                      <c:pt idx="31">
                        <c:v>1.6034754754001845E-2</c:v>
                      </c:pt>
                      <c:pt idx="32">
                        <c:v>8.7462298658191901E-3</c:v>
                      </c:pt>
                      <c:pt idx="33">
                        <c:v>4.3731149329095925E-3</c:v>
                      </c:pt>
                      <c:pt idx="34">
                        <c:v>1.9991382550443907E-3</c:v>
                      </c:pt>
                      <c:pt idx="35">
                        <c:v>8.3297427293516015E-4</c:v>
                      </c:pt>
                      <c:pt idx="36">
                        <c:v>3.1517945462411457E-4</c:v>
                      </c:pt>
                      <c:pt idx="37">
                        <c:v>1.0782455026614464E-4</c:v>
                      </c:pt>
                      <c:pt idx="38">
                        <c:v>3.3176784697275137E-5</c:v>
                      </c:pt>
                      <c:pt idx="39">
                        <c:v>9.1236157917506673E-6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D17E-49E5-AF70-8F705AF47D83}"/>
                  </c:ext>
                </c:extLst>
              </c15:ser>
            </c15:filteredScatterSeries>
          </c:ext>
        </c:extLst>
      </c:scatterChart>
      <c:valAx>
        <c:axId val="492684576"/>
        <c:scaling>
          <c:orientation val="minMax"/>
          <c:max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試行回数</a:t>
                </a:r>
                <a:r>
                  <a:rPr lang="en-US" altLang="ja-JP"/>
                  <a:t>(k)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682776"/>
        <c:crosses val="autoZero"/>
        <c:crossBetween val="midCat"/>
      </c:valAx>
      <c:valAx>
        <c:axId val="4926827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P(x)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68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080533683289593"/>
          <c:y val="0.17873797025371829"/>
          <c:w val="0.1555131539426903"/>
          <c:h val="0.306011053802238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224441</xdr:colOff>
      <xdr:row>2</xdr:row>
      <xdr:rowOff>58187</xdr:rowOff>
    </xdr:from>
    <xdr:to>
      <xdr:col>12</xdr:col>
      <xdr:colOff>640077</xdr:colOff>
      <xdr:row>14</xdr:row>
      <xdr:rowOff>91438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52C4BD-0855-8248-134E-B9B0076E4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498765</xdr:colOff>
      <xdr:row>2</xdr:row>
      <xdr:rowOff>66501</xdr:rowOff>
    </xdr:from>
    <xdr:to>
      <xdr:col>13</xdr:col>
      <xdr:colOff>216131</xdr:colOff>
      <xdr:row>15</xdr:row>
      <xdr:rowOff>99753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F472D66-4CF7-6262-472A-70C648966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216129</xdr:colOff>
      <xdr:row>0</xdr:row>
      <xdr:rowOff>95596</xdr:rowOff>
    </xdr:from>
    <xdr:to>
      <xdr:col>10</xdr:col>
      <xdr:colOff>374071</xdr:colOff>
      <xdr:row>15</xdr:row>
      <xdr:rowOff>116377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E02E0B2-AF4B-3C78-EBC3-299908064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631764</xdr:colOff>
      <xdr:row>3</xdr:row>
      <xdr:rowOff>62346</xdr:rowOff>
    </xdr:from>
    <xdr:to>
      <xdr:col>11</xdr:col>
      <xdr:colOff>1122215</xdr:colOff>
      <xdr:row>18</xdr:row>
      <xdr:rowOff>83128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49B4F51-1E25-48D7-89E1-99746236A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15</xdr:row>
      <xdr:rowOff>116378</xdr:rowOff>
    </xdr:from>
    <xdr:to>
      <xdr:col>8</xdr:col>
      <xdr:colOff>24939</xdr:colOff>
      <xdr:row>16</xdr:row>
      <xdr:rowOff>141316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842AC5C8-DA41-92F2-A143-88C108BA0524}"/>
            </a:ext>
          </a:extLst>
        </xdr:cNvPr>
        <xdr:cNvSpPr/>
      </xdr:nvSpPr>
      <xdr:spPr>
        <a:xfrm>
          <a:off x="4480560" y="3499658"/>
          <a:ext cx="1172095" cy="249382"/>
        </a:xfrm>
        <a:prstGeom prst="wedgeRectCallout">
          <a:avLst>
            <a:gd name="adj1" fmla="val -34800"/>
            <a:gd name="adj2" fmla="val -99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データの和</a:t>
          </a:r>
        </a:p>
      </xdr:txBody>
    </xdr:sp>
    <xdr:clientData/>
  </xdr:twoCellAnchor>
  <xdr:twoCellAnchor>
    <xdr:from>
      <xdr:col>9</xdr:col>
      <xdr:colOff>85898</xdr:colOff>
      <xdr:row>12</xdr:row>
      <xdr:rowOff>177338</xdr:rowOff>
    </xdr:from>
    <xdr:to>
      <xdr:col>10</xdr:col>
      <xdr:colOff>592975</xdr:colOff>
      <xdr:row>13</xdr:row>
      <xdr:rowOff>202276</xdr:rowOff>
    </xdr:to>
    <xdr:sp macro="" textlink="">
      <xdr:nvSpPr>
        <xdr:cNvPr id="3" name="吹き出し: 四角形 2">
          <a:extLst>
            <a:ext uri="{FF2B5EF4-FFF2-40B4-BE49-F238E27FC236}">
              <a16:creationId xmlns:a16="http://schemas.microsoft.com/office/drawing/2014/main" id="{A6DC9067-B6D7-4FC1-8E38-2EDCC4671EA8}"/>
            </a:ext>
          </a:extLst>
        </xdr:cNvPr>
        <xdr:cNvSpPr/>
      </xdr:nvSpPr>
      <xdr:spPr>
        <a:xfrm>
          <a:off x="6378633" y="2887287"/>
          <a:ext cx="1172095" cy="249382"/>
        </a:xfrm>
        <a:prstGeom prst="wedgeRectCallout">
          <a:avLst>
            <a:gd name="adj1" fmla="val -51821"/>
            <a:gd name="adj2" fmla="val 1071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データの二乗和</a:t>
          </a:r>
        </a:p>
      </xdr:txBody>
    </xdr:sp>
    <xdr:clientData/>
  </xdr:twoCellAnchor>
  <xdr:twoCellAnchor>
    <xdr:from>
      <xdr:col>5</xdr:col>
      <xdr:colOff>479367</xdr:colOff>
      <xdr:row>0</xdr:row>
      <xdr:rowOff>213359</xdr:rowOff>
    </xdr:from>
    <xdr:to>
      <xdr:col>7</xdr:col>
      <xdr:colOff>321426</xdr:colOff>
      <xdr:row>2</xdr:row>
      <xdr:rowOff>13854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A48179A7-A233-42DB-BB84-39799EEAD76C}"/>
            </a:ext>
          </a:extLst>
        </xdr:cNvPr>
        <xdr:cNvSpPr/>
      </xdr:nvSpPr>
      <xdr:spPr>
        <a:xfrm>
          <a:off x="4112029" y="213359"/>
          <a:ext cx="1172095" cy="249382"/>
        </a:xfrm>
        <a:prstGeom prst="wedgeRectCallout">
          <a:avLst>
            <a:gd name="adj1" fmla="val -51821"/>
            <a:gd name="adj2" fmla="val 1071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/>
            <a:t>X</a:t>
          </a:r>
          <a:r>
            <a:rPr kumimoji="1" lang="ja-JP" altLang="en-US" sz="1100" b="1"/>
            <a:t>の場合もある</a:t>
          </a:r>
        </a:p>
      </xdr:txBody>
    </xdr:sp>
    <xdr:clientData/>
  </xdr:twoCellAnchor>
  <xdr:twoCellAnchor>
    <xdr:from>
      <xdr:col>4</xdr:col>
      <xdr:colOff>8312</xdr:colOff>
      <xdr:row>7</xdr:row>
      <xdr:rowOff>216131</xdr:rowOff>
    </xdr:from>
    <xdr:to>
      <xdr:col>6</xdr:col>
      <xdr:colOff>0</xdr:colOff>
      <xdr:row>9</xdr:row>
      <xdr:rowOff>8313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BD61D628-E511-E828-4680-7E190255459A}"/>
            </a:ext>
          </a:extLst>
        </xdr:cNvPr>
        <xdr:cNvSpPr/>
      </xdr:nvSpPr>
      <xdr:spPr>
        <a:xfrm>
          <a:off x="2942705" y="1803862"/>
          <a:ext cx="1354975" cy="24106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698267</xdr:colOff>
      <xdr:row>2</xdr:row>
      <xdr:rowOff>58192</xdr:rowOff>
    </xdr:from>
    <xdr:to>
      <xdr:col>8</xdr:col>
      <xdr:colOff>16626</xdr:colOff>
      <xdr:row>15</xdr:row>
      <xdr:rowOff>207819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ADFF7BF-9F2D-912B-FFAB-45740433B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764770</xdr:colOff>
      <xdr:row>9</xdr:row>
      <xdr:rowOff>41562</xdr:rowOff>
    </xdr:from>
    <xdr:to>
      <xdr:col>8</xdr:col>
      <xdr:colOff>615142</xdr:colOff>
      <xdr:row>21</xdr:row>
      <xdr:rowOff>149628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1C39C97-5B99-F63C-8A3F-7EA41593C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87"/>
  <sheetViews>
    <sheetView workbookViewId="0">
      <selection activeCell="B2" sqref="B2:B3"/>
    </sheetView>
  </sheetViews>
  <sheetFormatPr defaultRowHeight="17.7"/>
  <cols>
    <col min="2" max="2" width="10.88671875" customWidth="1"/>
    <col min="3" max="3" width="13.44140625" customWidth="1"/>
    <col min="4" max="4" width="5.33203125" customWidth="1"/>
    <col min="5" max="5" width="10.88671875" customWidth="1"/>
    <col min="6" max="6" width="13.44140625" customWidth="1"/>
    <col min="7" max="7" width="5.33203125" customWidth="1"/>
    <col min="8" max="8" width="10.88671875" customWidth="1"/>
    <col min="9" max="9" width="13.44140625" customWidth="1"/>
    <col min="10" max="10" width="4.5546875" customWidth="1"/>
    <col min="11" max="11" width="10.88671875" customWidth="1"/>
    <col min="12" max="12" width="13.44140625" customWidth="1"/>
  </cols>
  <sheetData>
    <row r="2" spans="2:12">
      <c r="B2" s="2" t="s">
        <v>0</v>
      </c>
      <c r="E2" s="2" t="s">
        <v>0</v>
      </c>
      <c r="H2" s="2" t="s">
        <v>0</v>
      </c>
      <c r="K2" s="2" t="s">
        <v>0</v>
      </c>
    </row>
    <row r="3" spans="2:12">
      <c r="B3" s="1">
        <v>10</v>
      </c>
      <c r="E3" s="1">
        <v>5</v>
      </c>
      <c r="H3" s="1">
        <v>3</v>
      </c>
      <c r="K3" s="1">
        <v>1</v>
      </c>
    </row>
    <row r="6" spans="2:12">
      <c r="B6" s="2" t="s">
        <v>1</v>
      </c>
      <c r="C6" s="2" t="s">
        <v>2</v>
      </c>
      <c r="E6" s="2" t="s">
        <v>1</v>
      </c>
      <c r="F6" s="2" t="s">
        <v>3</v>
      </c>
      <c r="H6" s="2" t="s">
        <v>1</v>
      </c>
      <c r="I6" s="2" t="s">
        <v>4</v>
      </c>
      <c r="K6" s="2" t="s">
        <v>1</v>
      </c>
      <c r="L6" s="2" t="s">
        <v>5</v>
      </c>
    </row>
    <row r="7" spans="2:12">
      <c r="B7" s="1">
        <v>0</v>
      </c>
      <c r="C7" s="1">
        <f>_xlfn.CHISQ.DIST(B7,$B$3,FALSE)</f>
        <v>0</v>
      </c>
      <c r="E7" s="1">
        <v>0</v>
      </c>
      <c r="F7" s="1">
        <f>_xlfn.CHISQ.DIST(E7,$E$3,FALSE)</f>
        <v>0</v>
      </c>
      <c r="H7" s="1">
        <v>0</v>
      </c>
      <c r="I7" s="1">
        <f>_xlfn.CHISQ.DIST(H7,$H$3,FALSE)</f>
        <v>0</v>
      </c>
      <c r="K7" s="1">
        <v>0</v>
      </c>
      <c r="L7" s="1" t="e">
        <f>_xlfn.CHISQ.DIST(K7,$K$3,FALSE)</f>
        <v>#NUM!</v>
      </c>
    </row>
    <row r="8" spans="2:12">
      <c r="B8" s="1">
        <v>0.5</v>
      </c>
      <c r="C8" s="1">
        <f t="shared" ref="C8:C71" si="0">_xlfn.CHISQ.DIST(B8,$B$3,FALSE)</f>
        <v>6.3378969976514082E-5</v>
      </c>
      <c r="E8" s="1">
        <v>0.5</v>
      </c>
      <c r="F8" s="1">
        <f t="shared" ref="F8:F71" si="1">_xlfn.CHISQ.DIST(E8,$E$3,FALSE)</f>
        <v>3.6615940788976863E-2</v>
      </c>
      <c r="H8" s="1">
        <v>0.5</v>
      </c>
      <c r="I8" s="1">
        <f t="shared" ref="I8:I71" si="2">_xlfn.CHISQ.DIST(H8,$H$3,FALSE)</f>
        <v>0.21969564473386122</v>
      </c>
      <c r="K8" s="1">
        <v>0.5</v>
      </c>
      <c r="L8" s="1">
        <f>_xlfn.CHISQ.DIST(K8,$K$3,FALSE)</f>
        <v>0.43939128946772238</v>
      </c>
    </row>
    <row r="9" spans="2:12">
      <c r="B9" s="1">
        <v>1</v>
      </c>
      <c r="C9" s="1">
        <f t="shared" si="0"/>
        <v>7.8975346316749158E-4</v>
      </c>
      <c r="E9" s="1">
        <v>1</v>
      </c>
      <c r="F9" s="1">
        <f t="shared" si="1"/>
        <v>8.0656908173047784E-2</v>
      </c>
      <c r="H9" s="1">
        <v>1</v>
      </c>
      <c r="I9" s="1">
        <f t="shared" si="2"/>
        <v>0.24197072451914337</v>
      </c>
      <c r="K9" s="1">
        <v>1</v>
      </c>
      <c r="L9" s="1">
        <f t="shared" ref="L9:L71" si="3">_xlfn.CHISQ.DIST(K9,$K$3,FALSE)</f>
        <v>0.24197072451914334</v>
      </c>
    </row>
    <row r="10" spans="2:12">
      <c r="B10" s="1">
        <v>1.5</v>
      </c>
      <c r="C10" s="1">
        <f t="shared" si="0"/>
        <v>3.1137443662127449E-3</v>
      </c>
      <c r="E10" s="1">
        <v>1.5</v>
      </c>
      <c r="F10" s="1">
        <f t="shared" si="1"/>
        <v>0.11539974210409146</v>
      </c>
      <c r="H10" s="1">
        <v>1.5</v>
      </c>
      <c r="I10" s="1">
        <f t="shared" si="2"/>
        <v>0.23079948420818289</v>
      </c>
      <c r="K10" s="1">
        <v>1.5</v>
      </c>
      <c r="L10" s="1">
        <f t="shared" si="3"/>
        <v>0.15386632280545526</v>
      </c>
    </row>
    <row r="11" spans="2:12">
      <c r="B11" s="1">
        <v>2</v>
      </c>
      <c r="C11" s="1">
        <f t="shared" si="0"/>
        <v>7.6641550244050498E-3</v>
      </c>
      <c r="E11" s="1">
        <v>2</v>
      </c>
      <c r="F11" s="1">
        <f t="shared" si="1"/>
        <v>0.1383691658068649</v>
      </c>
      <c r="H11" s="1">
        <v>2</v>
      </c>
      <c r="I11" s="1">
        <f t="shared" si="2"/>
        <v>0.20755374871029736</v>
      </c>
      <c r="K11" s="1">
        <v>2</v>
      </c>
      <c r="L11" s="1">
        <f t="shared" si="3"/>
        <v>0.10377687435514868</v>
      </c>
    </row>
    <row r="12" spans="2:12">
      <c r="B12" s="1">
        <v>2.5</v>
      </c>
      <c r="C12" s="1">
        <f t="shared" si="0"/>
        <v>1.4572387535613508E-2</v>
      </c>
      <c r="E12" s="1">
        <v>2.5</v>
      </c>
      <c r="F12" s="1">
        <f t="shared" si="1"/>
        <v>0.15060199389015108</v>
      </c>
      <c r="H12" s="1">
        <v>2.5</v>
      </c>
      <c r="I12" s="1">
        <f t="shared" si="2"/>
        <v>0.18072239266818135</v>
      </c>
      <c r="K12" s="1">
        <v>2.5</v>
      </c>
      <c r="L12" s="1">
        <f t="shared" si="3"/>
        <v>7.2288957067272508E-2</v>
      </c>
    </row>
    <row r="13" spans="2:12">
      <c r="B13" s="1">
        <v>3</v>
      </c>
      <c r="C13" s="1">
        <f t="shared" si="0"/>
        <v>2.3533259078154699E-2</v>
      </c>
      <c r="E13" s="1">
        <v>3</v>
      </c>
      <c r="F13" s="1">
        <f t="shared" si="1"/>
        <v>0.15418032980376931</v>
      </c>
      <c r="H13" s="1">
        <v>3</v>
      </c>
      <c r="I13" s="1">
        <f t="shared" si="2"/>
        <v>0.15418032980376933</v>
      </c>
      <c r="K13" s="1">
        <v>3</v>
      </c>
      <c r="L13" s="1">
        <f t="shared" si="3"/>
        <v>5.1393443267923083E-2</v>
      </c>
    </row>
    <row r="14" spans="2:12">
      <c r="B14" s="1">
        <v>3.5</v>
      </c>
      <c r="C14" s="1">
        <f t="shared" si="0"/>
        <v>3.3954365089885967E-2</v>
      </c>
      <c r="E14" s="1">
        <v>3.5</v>
      </c>
      <c r="F14" s="1">
        <f t="shared" si="1"/>
        <v>0.15131275347197157</v>
      </c>
      <c r="H14" s="1">
        <v>3.5</v>
      </c>
      <c r="I14" s="1">
        <f t="shared" si="2"/>
        <v>0.12969664583311846</v>
      </c>
      <c r="K14" s="1">
        <v>3.5</v>
      </c>
      <c r="L14" s="1">
        <f t="shared" si="3"/>
        <v>3.705618452374812E-2</v>
      </c>
    </row>
    <row r="15" spans="2:12">
      <c r="B15" s="1">
        <v>4</v>
      </c>
      <c r="C15" s="1">
        <f t="shared" si="0"/>
        <v>4.5111761078870896E-2</v>
      </c>
      <c r="E15" s="1">
        <v>4</v>
      </c>
      <c r="F15" s="1">
        <f t="shared" si="1"/>
        <v>0.14397591070183482</v>
      </c>
      <c r="H15" s="1">
        <v>4</v>
      </c>
      <c r="I15" s="1">
        <f t="shared" si="2"/>
        <v>0.10798193302637614</v>
      </c>
      <c r="K15" s="1">
        <v>4</v>
      </c>
      <c r="L15" s="1">
        <f t="shared" si="3"/>
        <v>2.6995483256594028E-2</v>
      </c>
    </row>
    <row r="16" spans="2:12">
      <c r="B16" s="1">
        <v>4.5</v>
      </c>
      <c r="C16" s="1">
        <f t="shared" si="0"/>
        <v>5.6276392606639969E-2</v>
      </c>
      <c r="E16" s="1">
        <v>4.5</v>
      </c>
      <c r="F16" s="1">
        <f t="shared" si="1"/>
        <v>0.1337965753765831</v>
      </c>
      <c r="H16" s="1">
        <v>4.5</v>
      </c>
      <c r="I16" s="1">
        <f t="shared" si="2"/>
        <v>8.9197716917722061E-2</v>
      </c>
      <c r="K16" s="1">
        <v>4.5</v>
      </c>
      <c r="L16" s="1">
        <f t="shared" si="3"/>
        <v>1.9821714870604894E-2</v>
      </c>
    </row>
    <row r="17" spans="2:12">
      <c r="B17" s="1">
        <v>5</v>
      </c>
      <c r="C17" s="1">
        <f t="shared" si="0"/>
        <v>6.6800942890542642E-2</v>
      </c>
      <c r="E17" s="1">
        <v>5</v>
      </c>
      <c r="F17" s="1">
        <f t="shared" si="1"/>
        <v>0.12204152134938742</v>
      </c>
      <c r="H17" s="1">
        <v>5</v>
      </c>
      <c r="I17" s="1">
        <f t="shared" si="2"/>
        <v>7.3224912809632461E-2</v>
      </c>
      <c r="K17" s="1">
        <v>5</v>
      </c>
      <c r="L17" s="1">
        <f t="shared" si="3"/>
        <v>1.4644982561926487E-2</v>
      </c>
    </row>
    <row r="18" spans="2:12">
      <c r="B18" s="1">
        <v>5.5</v>
      </c>
      <c r="C18" s="1">
        <f t="shared" si="0"/>
        <v>7.6169255853467246E-2</v>
      </c>
      <c r="E18" s="1">
        <v>5.5</v>
      </c>
      <c r="F18" s="1">
        <f t="shared" si="1"/>
        <v>0.1096536317342717</v>
      </c>
      <c r="H18" s="1">
        <v>5.5</v>
      </c>
      <c r="I18" s="1">
        <f t="shared" si="2"/>
        <v>5.9811071855057296E-2</v>
      </c>
      <c r="K18" s="1">
        <v>5.5</v>
      </c>
      <c r="L18" s="1">
        <f t="shared" si="3"/>
        <v>1.0874740337283141E-2</v>
      </c>
    </row>
    <row r="19" spans="2:12">
      <c r="B19" s="1">
        <v>6</v>
      </c>
      <c r="C19" s="1">
        <f t="shared" si="0"/>
        <v>8.4015677870770411E-2</v>
      </c>
      <c r="E19" s="1">
        <v>6</v>
      </c>
      <c r="F19" s="1">
        <f t="shared" si="1"/>
        <v>9.7304346659282948E-2</v>
      </c>
      <c r="H19" s="1">
        <v>6</v>
      </c>
      <c r="I19" s="1">
        <f t="shared" si="2"/>
        <v>4.8652173329641474E-2</v>
      </c>
      <c r="K19" s="1">
        <v>6</v>
      </c>
      <c r="L19" s="1">
        <f t="shared" si="3"/>
        <v>8.1086955549402422E-3</v>
      </c>
    </row>
    <row r="20" spans="2:12">
      <c r="B20" s="1">
        <v>6.5</v>
      </c>
      <c r="C20" s="1">
        <f t="shared" si="0"/>
        <v>9.0122896311996437E-2</v>
      </c>
      <c r="E20" s="1">
        <v>6.5</v>
      </c>
      <c r="F20" s="1">
        <f t="shared" si="1"/>
        <v>8.5447975961289058E-2</v>
      </c>
      <c r="H20" s="1">
        <v>6.5</v>
      </c>
      <c r="I20" s="1">
        <f t="shared" si="2"/>
        <v>3.9437527366748784E-2</v>
      </c>
      <c r="K20" s="1">
        <v>6.5</v>
      </c>
      <c r="L20" s="1">
        <f t="shared" si="3"/>
        <v>6.0673119025767353E-3</v>
      </c>
    </row>
    <row r="21" spans="2:12">
      <c r="B21" s="1">
        <v>7</v>
      </c>
      <c r="C21" s="1">
        <f t="shared" si="0"/>
        <v>9.4406142704409793E-2</v>
      </c>
      <c r="E21" s="1">
        <v>7</v>
      </c>
      <c r="F21" s="1">
        <f t="shared" si="1"/>
        <v>7.4371267720122855E-2</v>
      </c>
      <c r="H21" s="1">
        <v>7</v>
      </c>
      <c r="I21" s="1">
        <f t="shared" si="2"/>
        <v>3.1873400451481231E-2</v>
      </c>
      <c r="K21" s="1">
        <v>7</v>
      </c>
      <c r="L21" s="1">
        <f t="shared" si="3"/>
        <v>4.5533429216401732E-3</v>
      </c>
    </row>
    <row r="22" spans="2:12">
      <c r="B22" s="1">
        <v>7.5</v>
      </c>
      <c r="C22" s="1">
        <f t="shared" si="0"/>
        <v>9.6890127275428173E-2</v>
      </c>
      <c r="E22" s="1">
        <v>7.5</v>
      </c>
      <c r="F22" s="1">
        <f t="shared" si="1"/>
        <v>6.4235690815115321E-2</v>
      </c>
      <c r="H22" s="1">
        <v>7.5</v>
      </c>
      <c r="I22" s="1">
        <f t="shared" si="2"/>
        <v>2.569427632604613E-2</v>
      </c>
      <c r="K22" s="1">
        <v>7.5</v>
      </c>
      <c r="L22" s="1">
        <f t="shared" si="3"/>
        <v>3.4259035101394824E-3</v>
      </c>
    </row>
    <row r="23" spans="2:12">
      <c r="B23" s="1">
        <v>8</v>
      </c>
      <c r="C23" s="1">
        <f t="shared" si="0"/>
        <v>9.7683407406582309E-2</v>
      </c>
      <c r="E23" s="1">
        <v>8</v>
      </c>
      <c r="F23" s="1">
        <f t="shared" si="1"/>
        <v>5.5111960944245489E-2</v>
      </c>
      <c r="H23" s="1">
        <v>8</v>
      </c>
      <c r="I23" s="1">
        <f t="shared" si="2"/>
        <v>2.066698535409206E-2</v>
      </c>
      <c r="K23" s="1">
        <v>8</v>
      </c>
      <c r="L23" s="1">
        <f t="shared" si="3"/>
        <v>2.5833731692615066E-3</v>
      </c>
    </row>
    <row r="24" spans="2:12">
      <c r="B24" s="1">
        <v>8.5</v>
      </c>
      <c r="C24" s="1">
        <f t="shared" si="0"/>
        <v>9.6953375676556569E-2</v>
      </c>
      <c r="E24" s="1">
        <v>8.5</v>
      </c>
      <c r="F24" s="1">
        <f t="shared" si="1"/>
        <v>4.7007337302917965E-2</v>
      </c>
      <c r="H24" s="1">
        <v>8.5</v>
      </c>
      <c r="I24" s="1">
        <f t="shared" si="2"/>
        <v>1.6590824930441637E-2</v>
      </c>
      <c r="K24" s="1">
        <v>8.5</v>
      </c>
      <c r="L24" s="1">
        <f t="shared" si="3"/>
        <v>1.9518617565225447E-3</v>
      </c>
    </row>
    <row r="25" spans="2:12">
      <c r="B25" s="1">
        <v>9</v>
      </c>
      <c r="C25" s="1">
        <f t="shared" si="0"/>
        <v>9.4903810270062214E-2</v>
      </c>
      <c r="E25" s="1">
        <v>9</v>
      </c>
      <c r="F25" s="1">
        <f t="shared" si="1"/>
        <v>3.9886635707442081E-2</v>
      </c>
      <c r="H25" s="1">
        <v>9</v>
      </c>
      <c r="I25" s="1">
        <f t="shared" si="2"/>
        <v>1.3295545235814027E-2</v>
      </c>
      <c r="K25" s="1">
        <v>9</v>
      </c>
      <c r="L25" s="1">
        <f t="shared" si="3"/>
        <v>1.4772828039793357E-3</v>
      </c>
    </row>
    <row r="26" spans="2:12">
      <c r="B26" s="1">
        <v>9.5</v>
      </c>
      <c r="C26" s="1">
        <f t="shared" si="0"/>
        <v>9.1755987187978866E-2</v>
      </c>
      <c r="E26" s="1">
        <v>9.5</v>
      </c>
      <c r="F26" s="1">
        <f t="shared" si="1"/>
        <v>3.3688015636607886E-2</v>
      </c>
      <c r="H26" s="1">
        <v>9.5</v>
      </c>
      <c r="I26" s="1">
        <f t="shared" si="2"/>
        <v>1.0638320727349861E-2</v>
      </c>
      <c r="K26" s="1">
        <v>9.5</v>
      </c>
      <c r="L26" s="1">
        <f t="shared" si="3"/>
        <v>1.1198232344578796E-3</v>
      </c>
    </row>
    <row r="27" spans="2:12">
      <c r="B27" s="1">
        <v>10</v>
      </c>
      <c r="C27" s="1">
        <f t="shared" si="0"/>
        <v>8.7733684883925356E-2</v>
      </c>
      <c r="E27" s="1">
        <v>10</v>
      </c>
      <c r="F27" s="1">
        <f t="shared" si="1"/>
        <v>2.8334555341734478E-2</v>
      </c>
      <c r="H27" s="1">
        <v>10</v>
      </c>
      <c r="I27" s="1">
        <f t="shared" si="2"/>
        <v>8.5003666025203466E-3</v>
      </c>
      <c r="K27" s="1">
        <v>10</v>
      </c>
      <c r="L27" s="1">
        <f t="shared" si="3"/>
        <v>8.5003666025203423E-4</v>
      </c>
    </row>
    <row r="28" spans="2:12">
      <c r="B28" s="1">
        <v>10.5</v>
      </c>
      <c r="C28" s="1">
        <f t="shared" si="0"/>
        <v>8.3051971499934485E-2</v>
      </c>
      <c r="E28" s="1">
        <v>10.5</v>
      </c>
      <c r="F28" s="1">
        <f t="shared" si="1"/>
        <v>2.3742515473457671E-2</v>
      </c>
      <c r="H28" s="1">
        <v>10.5</v>
      </c>
      <c r="I28" s="1">
        <f t="shared" si="2"/>
        <v>6.7835758495593344E-3</v>
      </c>
      <c r="K28" s="1">
        <v>10.5</v>
      </c>
      <c r="L28" s="1">
        <f t="shared" si="3"/>
        <v>6.4605484281517439E-4</v>
      </c>
    </row>
    <row r="29" spans="2:12">
      <c r="B29" s="1">
        <v>11</v>
      </c>
      <c r="C29" s="1">
        <f t="shared" si="0"/>
        <v>7.7909401862698444E-2</v>
      </c>
      <c r="E29" s="1">
        <v>11</v>
      </c>
      <c r="F29" s="1">
        <f t="shared" si="1"/>
        <v>1.9827053952324078E-2</v>
      </c>
      <c r="H29" s="1">
        <v>11</v>
      </c>
      <c r="I29" s="1">
        <f t="shared" si="2"/>
        <v>5.4073783506338397E-3</v>
      </c>
      <c r="K29" s="1">
        <v>11</v>
      </c>
      <c r="L29" s="1">
        <f t="shared" si="3"/>
        <v>4.9157985005762153E-4</v>
      </c>
    </row>
    <row r="30" spans="2:12">
      <c r="B30" s="1">
        <v>11.5</v>
      </c>
      <c r="C30" s="1">
        <f t="shared" si="0"/>
        <v>7.2483118560877413E-2</v>
      </c>
      <c r="E30" s="1">
        <v>11.5</v>
      </c>
      <c r="F30" s="1">
        <f t="shared" si="1"/>
        <v>1.6506017479742244E-2</v>
      </c>
      <c r="H30" s="1">
        <v>11.5</v>
      </c>
      <c r="I30" s="1">
        <f t="shared" si="2"/>
        <v>4.3059176034110211E-3</v>
      </c>
      <c r="K30" s="1">
        <v>11.5</v>
      </c>
      <c r="L30" s="1">
        <f t="shared" si="3"/>
        <v>3.744276176879148E-4</v>
      </c>
    </row>
    <row r="31" spans="2:12">
      <c r="B31" s="1">
        <v>12</v>
      </c>
      <c r="C31" s="1">
        <f t="shared" si="0"/>
        <v>6.6926308769991685E-2</v>
      </c>
      <c r="E31" s="1">
        <v>12</v>
      </c>
      <c r="F31" s="1">
        <f t="shared" si="1"/>
        <v>1.3702310000441044E-2</v>
      </c>
      <c r="H31" s="1">
        <v>12</v>
      </c>
      <c r="I31" s="1">
        <f t="shared" si="2"/>
        <v>3.4255775001102609E-3</v>
      </c>
      <c r="K31" s="1">
        <v>12</v>
      </c>
      <c r="L31" s="1">
        <f t="shared" si="3"/>
        <v>2.85464791675855E-4</v>
      </c>
    </row>
    <row r="32" spans="2:12">
      <c r="B32" s="1">
        <v>12.5</v>
      </c>
      <c r="C32" s="1">
        <f t="shared" si="0"/>
        <v>6.1367484290685947E-2</v>
      </c>
      <c r="E32" s="1">
        <v>12.5</v>
      </c>
      <c r="F32" s="1">
        <f t="shared" si="1"/>
        <v>1.1345230366420362E-2</v>
      </c>
      <c r="H32" s="1">
        <v>12.5</v>
      </c>
      <c r="I32" s="1">
        <f t="shared" si="2"/>
        <v>2.7228552879408887E-3</v>
      </c>
      <c r="K32" s="1">
        <v>12.5</v>
      </c>
      <c r="L32" s="1">
        <f t="shared" si="3"/>
        <v>2.1782842303527097E-4</v>
      </c>
    </row>
    <row r="33" spans="2:12">
      <c r="B33" s="1">
        <v>13</v>
      </c>
      <c r="C33" s="1">
        <f t="shared" si="0"/>
        <v>5.5911102591969339E-2</v>
      </c>
      <c r="E33" s="1">
        <v>13</v>
      </c>
      <c r="F33" s="1">
        <f t="shared" si="1"/>
        <v>9.3710813327610599E-3</v>
      </c>
      <c r="H33" s="1">
        <v>13</v>
      </c>
      <c r="I33" s="1">
        <f t="shared" si="2"/>
        <v>2.1625572306371672E-3</v>
      </c>
      <c r="K33" s="1">
        <v>13</v>
      </c>
      <c r="L33" s="1">
        <f t="shared" si="3"/>
        <v>1.6635055620285903E-4</v>
      </c>
    </row>
    <row r="34" spans="2:12">
      <c r="B34" s="1">
        <v>13.5</v>
      </c>
      <c r="C34" s="1">
        <f t="shared" si="0"/>
        <v>5.0639114302806196E-2</v>
      </c>
      <c r="E34" s="1">
        <v>13.5</v>
      </c>
      <c r="F34" s="1">
        <f t="shared" si="1"/>
        <v>7.7232787720358355E-3</v>
      </c>
      <c r="H34" s="1">
        <v>13.5</v>
      </c>
      <c r="I34" s="1">
        <f t="shared" si="2"/>
        <v>1.7162841715635188E-3</v>
      </c>
      <c r="K34" s="1">
        <v>13.5</v>
      </c>
      <c r="L34" s="1">
        <f t="shared" si="3"/>
        <v>1.271321608565569E-4</v>
      </c>
    </row>
    <row r="35" spans="2:12">
      <c r="B35" s="1">
        <v>14</v>
      </c>
      <c r="C35" s="1">
        <f t="shared" si="0"/>
        <v>4.561309581867487E-2</v>
      </c>
      <c r="E35" s="1">
        <v>14</v>
      </c>
      <c r="F35" s="1">
        <f t="shared" si="1"/>
        <v>6.3521316629997398E-3</v>
      </c>
      <c r="H35" s="1">
        <v>14</v>
      </c>
      <c r="I35" s="1">
        <f t="shared" si="2"/>
        <v>1.3611710706428022E-3</v>
      </c>
      <c r="K35" s="1">
        <v>14</v>
      </c>
      <c r="L35" s="1">
        <f t="shared" si="3"/>
        <v>9.7226505045914344E-5</v>
      </c>
    </row>
    <row r="36" spans="2:12">
      <c r="B36" s="1">
        <v>14.5</v>
      </c>
      <c r="C36" s="1">
        <f t="shared" si="0"/>
        <v>4.0876696933182535E-2</v>
      </c>
      <c r="E36" s="1">
        <v>14.5</v>
      </c>
      <c r="F36" s="1">
        <f t="shared" si="1"/>
        <v>5.2144177401906439E-3</v>
      </c>
      <c r="H36" s="1">
        <v>14.5</v>
      </c>
      <c r="I36" s="1">
        <f t="shared" si="2"/>
        <v>1.0788450496946162E-3</v>
      </c>
      <c r="K36" s="1">
        <v>14.5</v>
      </c>
      <c r="L36" s="1">
        <f t="shared" si="3"/>
        <v>7.4403106875490756E-5</v>
      </c>
    </row>
    <row r="37" spans="2:12">
      <c r="B37" s="1">
        <v>15</v>
      </c>
      <c r="C37" s="1">
        <f t="shared" si="0"/>
        <v>3.6458198227518335E-2</v>
      </c>
      <c r="E37" s="1">
        <v>15</v>
      </c>
      <c r="F37" s="1">
        <f t="shared" si="1"/>
        <v>4.2728444746070599E-3</v>
      </c>
      <c r="H37" s="1">
        <v>15</v>
      </c>
      <c r="I37" s="1">
        <f t="shared" si="2"/>
        <v>8.5456889492141149E-4</v>
      </c>
      <c r="K37" s="1">
        <v>15</v>
      </c>
      <c r="L37" s="1">
        <f t="shared" si="3"/>
        <v>5.6971259661427418E-5</v>
      </c>
    </row>
    <row r="38" spans="2:12">
      <c r="B38" s="1">
        <v>15.5</v>
      </c>
      <c r="C38" s="1">
        <f t="shared" si="0"/>
        <v>3.2373029119059218E-2</v>
      </c>
      <c r="E38" s="1">
        <v>15.5</v>
      </c>
      <c r="F38" s="1">
        <f t="shared" si="1"/>
        <v>3.4954582850471776E-3</v>
      </c>
      <c r="H38" s="1">
        <v>15.5</v>
      </c>
      <c r="I38" s="1">
        <f t="shared" si="2"/>
        <v>6.7654031323493788E-4</v>
      </c>
      <c r="K38" s="1">
        <v>15.5</v>
      </c>
      <c r="L38" s="1">
        <f t="shared" si="3"/>
        <v>4.3647762144189506E-5</v>
      </c>
    </row>
    <row r="39" spans="2:12">
      <c r="B39" s="1">
        <v>16</v>
      </c>
      <c r="C39" s="1">
        <f t="shared" si="0"/>
        <v>2.8626144247681017E-2</v>
      </c>
      <c r="E39" s="1">
        <v>16</v>
      </c>
      <c r="F39" s="1">
        <f t="shared" si="1"/>
        <v>2.8550448163175554E-3</v>
      </c>
      <c r="H39" s="1">
        <v>16</v>
      </c>
      <c r="I39" s="1">
        <f t="shared" si="2"/>
        <v>5.353209030595419E-4</v>
      </c>
      <c r="K39" s="1">
        <v>16</v>
      </c>
      <c r="L39" s="1">
        <f t="shared" si="3"/>
        <v>3.3457556441221335E-5</v>
      </c>
    </row>
    <row r="40" spans="2:12">
      <c r="B40" s="1">
        <v>16.5</v>
      </c>
      <c r="C40" s="1">
        <f t="shared" si="0"/>
        <v>2.5214193484191971E-2</v>
      </c>
      <c r="E40" s="1">
        <v>16.5</v>
      </c>
      <c r="F40" s="1">
        <f t="shared" si="1"/>
        <v>2.3285483053007527E-3</v>
      </c>
      <c r="H40" s="1">
        <v>16.5</v>
      </c>
      <c r="I40" s="1">
        <f t="shared" si="2"/>
        <v>4.2337241914559132E-4</v>
      </c>
      <c r="K40" s="1">
        <v>16.5</v>
      </c>
      <c r="L40" s="1">
        <f t="shared" si="3"/>
        <v>2.565893449367219E-5</v>
      </c>
    </row>
    <row r="41" spans="2:12">
      <c r="B41" s="1">
        <v>17</v>
      </c>
      <c r="C41" s="1">
        <f t="shared" si="0"/>
        <v>2.2127450062679698E-2</v>
      </c>
      <c r="E41" s="1">
        <v>17</v>
      </c>
      <c r="F41" s="1">
        <f t="shared" si="1"/>
        <v>1.8965272928167605E-3</v>
      </c>
      <c r="H41" s="1">
        <v>17</v>
      </c>
      <c r="I41" s="1">
        <f t="shared" si="2"/>
        <v>3.346812869676638E-4</v>
      </c>
      <c r="K41" s="1">
        <v>17</v>
      </c>
      <c r="L41" s="1">
        <f t="shared" si="3"/>
        <v>1.9687134527509612E-5</v>
      </c>
    </row>
    <row r="42" spans="2:12">
      <c r="B42" s="1">
        <v>17.5</v>
      </c>
      <c r="C42" s="1">
        <f t="shared" si="0"/>
        <v>1.9351483235825542E-2</v>
      </c>
      <c r="E42" s="1">
        <v>17.5</v>
      </c>
      <c r="F42" s="1">
        <f t="shared" si="1"/>
        <v>1.5426562657966016E-3</v>
      </c>
      <c r="H42" s="1">
        <v>17.5</v>
      </c>
      <c r="I42" s="1">
        <f t="shared" si="2"/>
        <v>2.6445535985084609E-4</v>
      </c>
      <c r="K42" s="1">
        <v>17.5</v>
      </c>
      <c r="L42" s="1">
        <f t="shared" si="3"/>
        <v>1.5111734848619763E-5</v>
      </c>
    </row>
    <row r="43" spans="2:12">
      <c r="B43" s="1">
        <v>18</v>
      </c>
      <c r="C43" s="1">
        <f t="shared" si="0"/>
        <v>1.686857759609801E-2</v>
      </c>
      <c r="E43" s="1">
        <v>18</v>
      </c>
      <c r="F43" s="1">
        <f t="shared" si="1"/>
        <v>1.2532774675207308E-3</v>
      </c>
      <c r="H43" s="1">
        <v>18</v>
      </c>
      <c r="I43" s="1">
        <f t="shared" si="2"/>
        <v>2.0887957792012186E-4</v>
      </c>
      <c r="K43" s="1">
        <v>18</v>
      </c>
      <c r="L43" s="1">
        <f t="shared" si="3"/>
        <v>1.1604420995562321E-5</v>
      </c>
    </row>
    <row r="44" spans="2:12">
      <c r="B44" s="1">
        <v>18.5</v>
      </c>
      <c r="C44" s="1">
        <f t="shared" si="0"/>
        <v>1.4658911941653282E-2</v>
      </c>
      <c r="E44" s="1">
        <v>18.5</v>
      </c>
      <c r="F44" s="1">
        <f t="shared" si="1"/>
        <v>1.0170034966242407E-3</v>
      </c>
      <c r="H44" s="1">
        <v>18.5</v>
      </c>
      <c r="I44" s="1">
        <f t="shared" si="2"/>
        <v>1.6491948593906606E-4</v>
      </c>
      <c r="K44" s="1">
        <v>18.5</v>
      </c>
      <c r="L44" s="1">
        <f t="shared" si="3"/>
        <v>8.9145668075170811E-6</v>
      </c>
    </row>
    <row r="45" spans="2:12">
      <c r="B45" s="1">
        <v>19</v>
      </c>
      <c r="C45" s="1">
        <f t="shared" si="0"/>
        <v>1.2701517347389361E-2</v>
      </c>
      <c r="E45" s="1">
        <v>19</v>
      </c>
      <c r="F45" s="1">
        <f t="shared" si="1"/>
        <v>8.2436896672612051E-4</v>
      </c>
      <c r="H45" s="1">
        <v>19</v>
      </c>
      <c r="I45" s="1">
        <f t="shared" si="2"/>
        <v>1.3016352106201903E-4</v>
      </c>
      <c r="K45" s="1">
        <v>19</v>
      </c>
      <c r="L45" s="1">
        <f t="shared" si="3"/>
        <v>6.8507116348430993E-6</v>
      </c>
    </row>
    <row r="46" spans="2:12">
      <c r="B46" s="1">
        <v>19.5</v>
      </c>
      <c r="C46" s="1">
        <f t="shared" si="0"/>
        <v>1.0975037854508866E-2</v>
      </c>
      <c r="E46" s="1">
        <v>19.5</v>
      </c>
      <c r="F46" s="1">
        <f t="shared" si="1"/>
        <v>6.6752806507455135E-4</v>
      </c>
      <c r="H46" s="1">
        <v>19.5</v>
      </c>
      <c r="I46" s="1">
        <f t="shared" si="2"/>
        <v>1.0269662539608485E-4</v>
      </c>
      <c r="K46" s="1">
        <v>19.5</v>
      </c>
      <c r="L46" s="1">
        <f t="shared" si="3"/>
        <v>5.2664936100556304E-6</v>
      </c>
    </row>
    <row r="47" spans="2:12">
      <c r="B47" s="1">
        <v>20</v>
      </c>
      <c r="C47" s="1">
        <f t="shared" si="0"/>
        <v>9.4583187005176789E-3</v>
      </c>
      <c r="E47" s="1">
        <v>20</v>
      </c>
      <c r="F47" s="1">
        <f t="shared" si="1"/>
        <v>5.3999406373927473E-4</v>
      </c>
      <c r="H47" s="1">
        <v>20</v>
      </c>
      <c r="I47" s="1">
        <f t="shared" si="2"/>
        <v>8.099910956089119E-5</v>
      </c>
      <c r="K47" s="1">
        <v>20</v>
      </c>
      <c r="L47" s="1">
        <f t="shared" si="3"/>
        <v>4.0499554780445588E-6</v>
      </c>
    </row>
    <row r="48" spans="2:12">
      <c r="B48" s="1">
        <v>20.5</v>
      </c>
      <c r="C48" s="1">
        <f t="shared" si="0"/>
        <v>8.1308469206181153E-3</v>
      </c>
      <c r="E48" s="1">
        <v>20.5</v>
      </c>
      <c r="F48" s="1">
        <f t="shared" si="1"/>
        <v>4.3641650118471983E-4</v>
      </c>
      <c r="H48" s="1">
        <v>20.5</v>
      </c>
      <c r="I48" s="1">
        <f t="shared" si="2"/>
        <v>6.3865829441666377E-5</v>
      </c>
      <c r="K48" s="1">
        <v>20.5</v>
      </c>
      <c r="L48" s="1">
        <f t="shared" si="3"/>
        <v>3.1154063142276258E-6</v>
      </c>
    </row>
    <row r="49" spans="2:12">
      <c r="B49" s="1">
        <v>21</v>
      </c>
      <c r="C49" s="1">
        <f t="shared" si="0"/>
        <v>6.9730679765471083E-3</v>
      </c>
      <c r="E49" s="1">
        <v>21</v>
      </c>
      <c r="F49" s="1">
        <f t="shared" si="1"/>
        <v>3.5239171820910311E-4</v>
      </c>
      <c r="H49" s="1">
        <v>21</v>
      </c>
      <c r="I49" s="1">
        <f t="shared" si="2"/>
        <v>5.0341674029871852E-5</v>
      </c>
      <c r="K49" s="1">
        <v>21</v>
      </c>
      <c r="L49" s="1">
        <f t="shared" si="3"/>
        <v>2.3972225728510397E-6</v>
      </c>
    </row>
    <row r="50" spans="2:12">
      <c r="B50" s="1">
        <v>21.5</v>
      </c>
      <c r="C50" s="1">
        <f t="shared" si="0"/>
        <v>5.9666002114390762E-3</v>
      </c>
      <c r="E50" s="1">
        <v>21.5</v>
      </c>
      <c r="F50" s="1">
        <f t="shared" si="1"/>
        <v>2.8430259286619353E-4</v>
      </c>
      <c r="H50" s="1">
        <v>21.5</v>
      </c>
      <c r="I50" s="1">
        <f t="shared" si="2"/>
        <v>3.9670129237143324E-5</v>
      </c>
      <c r="K50" s="1">
        <v>21.5</v>
      </c>
      <c r="L50" s="1">
        <f t="shared" si="3"/>
        <v>1.8451222900996883E-6</v>
      </c>
    </row>
    <row r="51" spans="2:12">
      <c r="B51" s="1">
        <v>22</v>
      </c>
      <c r="C51" s="1">
        <f t="shared" si="0"/>
        <v>5.0943666931247229E-3</v>
      </c>
      <c r="E51" s="1">
        <v>22</v>
      </c>
      <c r="F51" s="1">
        <f t="shared" si="1"/>
        <v>2.2918359703827347E-4</v>
      </c>
      <c r="H51" s="1">
        <v>22</v>
      </c>
      <c r="I51" s="1">
        <f t="shared" si="2"/>
        <v>3.1252308687037288E-5</v>
      </c>
      <c r="K51" s="1">
        <v>22</v>
      </c>
      <c r="L51" s="1">
        <f t="shared" si="3"/>
        <v>1.4205594857744216E-6</v>
      </c>
    </row>
    <row r="52" spans="2:12">
      <c r="B52" s="1">
        <v>22.5</v>
      </c>
      <c r="C52" s="1">
        <f t="shared" si="0"/>
        <v>4.3406616164315638E-3</v>
      </c>
      <c r="E52" s="1">
        <v>22.5</v>
      </c>
      <c r="F52" s="1">
        <f t="shared" si="1"/>
        <v>1.846076385069819E-4</v>
      </c>
      <c r="H52" s="1">
        <v>22.5</v>
      </c>
      <c r="I52" s="1">
        <f t="shared" si="2"/>
        <v>2.4614351800930908E-5</v>
      </c>
      <c r="K52" s="1">
        <v>22.5</v>
      </c>
      <c r="L52" s="1">
        <f t="shared" si="3"/>
        <v>1.0939711911524852E-6</v>
      </c>
    </row>
    <row r="53" spans="2:12">
      <c r="B53" s="1">
        <v>23</v>
      </c>
      <c r="C53" s="1">
        <f t="shared" si="0"/>
        <v>3.6911660452271038E-3</v>
      </c>
      <c r="E53" s="1">
        <v>23</v>
      </c>
      <c r="F53" s="1">
        <f t="shared" si="1"/>
        <v>1.485915192984603E-4</v>
      </c>
      <c r="H53" s="1">
        <v>23</v>
      </c>
      <c r="I53" s="1">
        <f t="shared" si="2"/>
        <v>1.9381502517190477E-5</v>
      </c>
      <c r="K53" s="1">
        <v>23</v>
      </c>
      <c r="L53" s="1">
        <f t="shared" si="3"/>
        <v>8.4267402248654218E-7</v>
      </c>
    </row>
    <row r="54" spans="2:12">
      <c r="B54" s="1">
        <v>23.5</v>
      </c>
      <c r="C54" s="1">
        <f t="shared" si="0"/>
        <v>3.13292549333636E-3</v>
      </c>
      <c r="E54" s="1">
        <v>23.5</v>
      </c>
      <c r="F54" s="1">
        <f t="shared" si="1"/>
        <v>1.195172088141633E-4</v>
      </c>
      <c r="H54" s="1">
        <v>23.5</v>
      </c>
      <c r="I54" s="1">
        <f t="shared" si="2"/>
        <v>1.5257516018829361E-5</v>
      </c>
      <c r="K54" s="1">
        <v>23.5</v>
      </c>
      <c r="L54" s="1">
        <f t="shared" si="3"/>
        <v>6.4925600080124926E-7</v>
      </c>
    </row>
    <row r="55" spans="2:12">
      <c r="B55" s="1">
        <v>24</v>
      </c>
      <c r="C55" s="1">
        <f t="shared" si="0"/>
        <v>2.6542997366377865E-3</v>
      </c>
      <c r="E55" s="1">
        <v>24</v>
      </c>
      <c r="F55" s="1">
        <f t="shared" si="1"/>
        <v>9.6066482864035687E-5</v>
      </c>
      <c r="H55" s="1">
        <v>24</v>
      </c>
      <c r="I55" s="1">
        <f t="shared" si="2"/>
        <v>1.2008310358004454E-5</v>
      </c>
      <c r="K55" s="1">
        <v>24</v>
      </c>
      <c r="L55" s="1">
        <f t="shared" si="3"/>
        <v>5.0034626491685239E-7</v>
      </c>
    </row>
    <row r="56" spans="2:12">
      <c r="B56" s="1">
        <v>24.5</v>
      </c>
      <c r="C56" s="1">
        <f t="shared" si="0"/>
        <v>2.2448933534556233E-3</v>
      </c>
      <c r="E56" s="1">
        <v>24.5</v>
      </c>
      <c r="F56" s="1">
        <f t="shared" si="1"/>
        <v>7.7166807693457499E-5</v>
      </c>
      <c r="H56" s="1">
        <v>24.5</v>
      </c>
      <c r="I56" s="1">
        <f t="shared" si="2"/>
        <v>9.4489968604233671E-6</v>
      </c>
      <c r="K56" s="1">
        <v>24.5</v>
      </c>
      <c r="L56" s="1">
        <f t="shared" si="3"/>
        <v>3.8567334124177013E-7</v>
      </c>
    </row>
    <row r="57" spans="2:12">
      <c r="B57" s="1">
        <v>25</v>
      </c>
      <c r="C57" s="1">
        <f t="shared" si="0"/>
        <v>1.8954738220614974E-3</v>
      </c>
      <c r="E57" s="1">
        <v>25</v>
      </c>
      <c r="F57" s="1">
        <f t="shared" si="1"/>
        <v>6.1946646447262399E-5</v>
      </c>
      <c r="H57" s="1">
        <v>25</v>
      </c>
      <c r="I57" s="1">
        <f t="shared" si="2"/>
        <v>7.4335975736714878E-6</v>
      </c>
      <c r="K57" s="1">
        <v>25</v>
      </c>
      <c r="L57" s="1">
        <f t="shared" si="3"/>
        <v>2.973439029468596E-7</v>
      </c>
    </row>
    <row r="58" spans="2:12">
      <c r="B58" s="1">
        <v>25.5</v>
      </c>
      <c r="C58" s="1">
        <f t="shared" si="0"/>
        <v>1.597882562737802E-3</v>
      </c>
      <c r="E58" s="1">
        <v>25.5</v>
      </c>
      <c r="F58" s="1">
        <f t="shared" si="1"/>
        <v>4.9698632336221624E-5</v>
      </c>
      <c r="H58" s="1">
        <v>25.5</v>
      </c>
      <c r="I58" s="1">
        <f t="shared" si="2"/>
        <v>5.8468979219084245E-6</v>
      </c>
      <c r="K58" s="1">
        <v>25.5</v>
      </c>
      <c r="L58" s="1">
        <f t="shared" si="3"/>
        <v>2.2929011458464416E-7</v>
      </c>
    </row>
    <row r="59" spans="2:12">
      <c r="B59" s="1">
        <v>26</v>
      </c>
      <c r="C59" s="1">
        <f t="shared" si="0"/>
        <v>1.3449430873497057E-3</v>
      </c>
      <c r="E59" s="1">
        <v>26</v>
      </c>
      <c r="F59" s="1">
        <f t="shared" si="1"/>
        <v>3.9849288201173644E-5</v>
      </c>
      <c r="H59" s="1">
        <v>26</v>
      </c>
      <c r="I59" s="1">
        <f t="shared" si="2"/>
        <v>4.5979947924431079E-6</v>
      </c>
      <c r="K59" s="1">
        <v>26</v>
      </c>
      <c r="L59" s="1">
        <f t="shared" si="3"/>
        <v>1.7684595355550428E-7</v>
      </c>
    </row>
    <row r="60" spans="2:12">
      <c r="B60" s="1">
        <v>26.5</v>
      </c>
      <c r="C60" s="1">
        <f t="shared" si="0"/>
        <v>1.1303693953034111E-3</v>
      </c>
      <c r="E60" s="1">
        <v>26.5</v>
      </c>
      <c r="F60" s="1">
        <f t="shared" si="1"/>
        <v>3.1934177638550255E-5</v>
      </c>
      <c r="H60" s="1">
        <v>26.5</v>
      </c>
      <c r="I60" s="1">
        <f t="shared" si="2"/>
        <v>3.6151899213453166E-6</v>
      </c>
      <c r="K60" s="1">
        <v>26.5</v>
      </c>
      <c r="L60" s="1">
        <f t="shared" si="3"/>
        <v>1.3642226118284198E-7</v>
      </c>
    </row>
    <row r="61" spans="2:12">
      <c r="B61" s="1">
        <v>27</v>
      </c>
      <c r="C61" s="1">
        <f t="shared" si="0"/>
        <v>9.4867691123313026E-4</v>
      </c>
      <c r="E61" s="1">
        <v>27</v>
      </c>
      <c r="F61" s="1">
        <f t="shared" si="1"/>
        <v>2.5577550549554496E-5</v>
      </c>
      <c r="H61" s="1">
        <v>27</v>
      </c>
      <c r="I61" s="1">
        <f t="shared" si="2"/>
        <v>2.8419500610616111E-6</v>
      </c>
      <c r="K61" s="1">
        <v>27</v>
      </c>
      <c r="L61" s="1">
        <f t="shared" si="3"/>
        <v>1.0525740966894851E-7</v>
      </c>
    </row>
    <row r="62" spans="2:12">
      <c r="B62" s="1">
        <v>27.5</v>
      </c>
      <c r="C62" s="1">
        <f t="shared" si="0"/>
        <v>7.9509757542517326E-4</v>
      </c>
      <c r="E62" s="1">
        <v>27.5</v>
      </c>
      <c r="F62" s="1">
        <f t="shared" si="1"/>
        <v>2.047569848298322E-5</v>
      </c>
      <c r="H62" s="1">
        <v>27.5</v>
      </c>
      <c r="I62" s="1">
        <f t="shared" si="2"/>
        <v>2.2337125617799899E-6</v>
      </c>
      <c r="K62" s="1">
        <v>27.5</v>
      </c>
      <c r="L62" s="1">
        <f t="shared" si="3"/>
        <v>8.1225911337454085E-8</v>
      </c>
    </row>
    <row r="63" spans="2:12">
      <c r="B63" s="1">
        <v>28</v>
      </c>
      <c r="C63" s="1">
        <f t="shared" si="0"/>
        <v>6.6550015152255521E-4</v>
      </c>
      <c r="E63" s="1">
        <v>28</v>
      </c>
      <c r="F63" s="1">
        <f t="shared" si="1"/>
        <v>1.6383365173213187E-5</v>
      </c>
      <c r="H63" s="1">
        <v>28</v>
      </c>
      <c r="I63" s="1">
        <f t="shared" si="2"/>
        <v>1.755360554272841E-6</v>
      </c>
      <c r="K63" s="1">
        <v>28</v>
      </c>
      <c r="L63" s="1">
        <f t="shared" si="3"/>
        <v>6.2691448366887172E-8</v>
      </c>
    </row>
    <row r="64" spans="2:12">
      <c r="B64" s="1">
        <v>28.5</v>
      </c>
      <c r="C64" s="1">
        <f t="shared" si="0"/>
        <v>5.5631638707798279E-4</v>
      </c>
      <c r="E64" s="1">
        <v>28.5</v>
      </c>
      <c r="F64" s="1">
        <f t="shared" si="1"/>
        <v>1.3102667913664925E-5</v>
      </c>
      <c r="H64" s="1">
        <v>28.5</v>
      </c>
      <c r="I64" s="1">
        <f t="shared" si="2"/>
        <v>1.3792282014384117E-6</v>
      </c>
      <c r="K64" s="1">
        <v>28.5</v>
      </c>
      <c r="L64" s="1">
        <f t="shared" si="3"/>
        <v>4.8393971980295156E-8</v>
      </c>
    </row>
    <row r="65" spans="2:12">
      <c r="B65" s="1">
        <v>29</v>
      </c>
      <c r="C65" s="1">
        <f t="shared" si="0"/>
        <v>4.6447333219879958E-4</v>
      </c>
      <c r="E65" s="1">
        <v>29</v>
      </c>
      <c r="F65" s="1">
        <f t="shared" si="1"/>
        <v>1.0474078400423879E-5</v>
      </c>
      <c r="H65" s="1">
        <v>29</v>
      </c>
      <c r="I65" s="1">
        <f t="shared" si="2"/>
        <v>1.0835253517679889E-6</v>
      </c>
      <c r="K65" s="1">
        <v>29</v>
      </c>
      <c r="L65" s="1">
        <f t="shared" si="3"/>
        <v>3.736294316441337E-8</v>
      </c>
    </row>
    <row r="66" spans="2:12">
      <c r="B66" s="1">
        <v>29.5</v>
      </c>
      <c r="C66" s="1">
        <f t="shared" si="0"/>
        <v>3.8733187287869178E-4</v>
      </c>
      <c r="E66" s="1">
        <v>29.5</v>
      </c>
      <c r="F66" s="1">
        <f t="shared" si="1"/>
        <v>8.369089783610853E-6</v>
      </c>
      <c r="H66" s="1">
        <v>29.5</v>
      </c>
      <c r="I66" s="1">
        <f t="shared" si="2"/>
        <v>8.5109387629940879E-7</v>
      </c>
      <c r="K66" s="1">
        <v>29.5</v>
      </c>
      <c r="L66" s="1">
        <f t="shared" si="3"/>
        <v>2.885063987455623E-8</v>
      </c>
    </row>
    <row r="67" spans="2:12">
      <c r="B67" s="1">
        <v>30</v>
      </c>
      <c r="C67" s="1">
        <f t="shared" si="0"/>
        <v>3.2263135365426959E-4</v>
      </c>
      <c r="E67" s="1">
        <v>30</v>
      </c>
      <c r="F67" s="1">
        <f t="shared" si="1"/>
        <v>6.6842620035748898E-6</v>
      </c>
      <c r="H67" s="1">
        <v>30</v>
      </c>
      <c r="I67" s="1">
        <f t="shared" si="2"/>
        <v>6.6842620035749014E-7</v>
      </c>
      <c r="K67" s="1">
        <v>30</v>
      </c>
      <c r="L67" s="1">
        <f t="shared" si="3"/>
        <v>2.2280873345249662E-8</v>
      </c>
    </row>
    <row r="68" spans="2:12">
      <c r="B68" s="1">
        <v>30.5</v>
      </c>
      <c r="C68" s="1">
        <f t="shared" si="0"/>
        <v>2.6844003596560078E-4</v>
      </c>
      <c r="E68" s="1">
        <v>30.5</v>
      </c>
      <c r="F68" s="1">
        <f t="shared" si="1"/>
        <v>5.3363919590599822E-6</v>
      </c>
      <c r="H68" s="1">
        <v>30.5</v>
      </c>
      <c r="I68" s="1">
        <f t="shared" si="2"/>
        <v>5.2489101236655621E-7</v>
      </c>
      <c r="K68" s="1">
        <v>30.5</v>
      </c>
      <c r="L68" s="1">
        <f t="shared" si="3"/>
        <v>1.7209541389067385E-8</v>
      </c>
    </row>
    <row r="69" spans="2:12">
      <c r="B69" s="1">
        <v>31</v>
      </c>
      <c r="C69" s="1">
        <f t="shared" si="0"/>
        <v>2.2311105294198837E-4</v>
      </c>
      <c r="E69" s="1">
        <v>31</v>
      </c>
      <c r="F69" s="1">
        <f t="shared" si="1"/>
        <v>4.2586003196038949E-6</v>
      </c>
      <c r="H69" s="1">
        <v>31</v>
      </c>
      <c r="I69" s="1">
        <f t="shared" si="2"/>
        <v>4.1212261157457089E-7</v>
      </c>
      <c r="K69" s="1">
        <v>31</v>
      </c>
      <c r="L69" s="1">
        <f t="shared" si="3"/>
        <v>1.3294277792728082E-8</v>
      </c>
    </row>
    <row r="70" spans="2:12">
      <c r="B70" s="1">
        <v>31.5</v>
      </c>
      <c r="C70" s="1">
        <f t="shared" si="0"/>
        <v>1.8524346893497169E-4</v>
      </c>
      <c r="E70" s="1">
        <v>31.5</v>
      </c>
      <c r="F70" s="1">
        <f t="shared" si="1"/>
        <v>3.3971643021217218E-6</v>
      </c>
      <c r="H70" s="1">
        <v>31.5</v>
      </c>
      <c r="I70" s="1">
        <f t="shared" si="2"/>
        <v>3.2353945734492631E-7</v>
      </c>
      <c r="K70" s="1">
        <v>31.5</v>
      </c>
      <c r="L70" s="1">
        <f t="shared" si="3"/>
        <v>1.0271093883965911E-8</v>
      </c>
    </row>
    <row r="71" spans="2:12">
      <c r="B71" s="1">
        <v>32</v>
      </c>
      <c r="C71" s="1">
        <f t="shared" si="0"/>
        <v>1.5364802521669515E-4</v>
      </c>
      <c r="E71" s="1">
        <v>32</v>
      </c>
      <c r="F71" s="1">
        <f t="shared" si="1"/>
        <v>2.7089567299982002E-6</v>
      </c>
      <c r="H71" s="1">
        <v>32</v>
      </c>
      <c r="I71" s="1">
        <f t="shared" si="2"/>
        <v>2.5396469343733122E-7</v>
      </c>
      <c r="K71" s="1">
        <v>32</v>
      </c>
      <c r="L71" s="1">
        <f t="shared" si="3"/>
        <v>7.936396669916599E-9</v>
      </c>
    </row>
    <row r="72" spans="2:12">
      <c r="B72" s="1">
        <v>32.5</v>
      </c>
      <c r="C72" s="1">
        <f t="shared" ref="C72:C87" si="4">_xlfn.CHISQ.DIST(B72,$B$3,FALSE)</f>
        <v>1.2731714548519377E-4</v>
      </c>
      <c r="E72" s="1">
        <v>32.5</v>
      </c>
      <c r="F72" s="1">
        <f t="shared" ref="F72:F87" si="5">_xlfn.CHISQ.DIST(E72,$E$3,FALSE)</f>
        <v>2.1593772503314905E-6</v>
      </c>
      <c r="H72" s="1">
        <v>32.5</v>
      </c>
      <c r="I72" s="1">
        <f t="shared" ref="I72:I87" si="6">_xlfn.CHISQ.DIST(H72,$H$3,FALSE)</f>
        <v>1.993271307998302E-7</v>
      </c>
      <c r="K72" s="1">
        <v>32.5</v>
      </c>
      <c r="L72" s="1">
        <f t="shared" ref="L72:L87" si="7">_xlfn.CHISQ.DIST(K72,$K$3,FALSE)</f>
        <v>6.1331424861486143E-9</v>
      </c>
    </row>
    <row r="73" spans="2:12">
      <c r="B73" s="1">
        <v>33</v>
      </c>
      <c r="C73" s="1">
        <f t="shared" si="4"/>
        <v>1.0539878101128159E-4</v>
      </c>
      <c r="E73" s="1">
        <v>33</v>
      </c>
      <c r="F73" s="1">
        <f t="shared" si="5"/>
        <v>1.7206826098578229E-6</v>
      </c>
      <c r="H73" s="1">
        <v>33</v>
      </c>
      <c r="I73" s="1">
        <f t="shared" si="6"/>
        <v>1.5642569180525672E-7</v>
      </c>
      <c r="K73" s="1">
        <v>33</v>
      </c>
      <c r="L73" s="1">
        <f t="shared" si="7"/>
        <v>4.7401724789471749E-9</v>
      </c>
    </row>
    <row r="74" spans="2:12">
      <c r="B74" s="1">
        <v>33.5</v>
      </c>
      <c r="C74" s="1">
        <f t="shared" si="4"/>
        <v>8.7173691302020118E-5</v>
      </c>
      <c r="E74" s="1">
        <v>33.5</v>
      </c>
      <c r="F74" s="1">
        <f t="shared" si="5"/>
        <v>1.3706401511753554E-6</v>
      </c>
      <c r="H74" s="1">
        <v>33.5</v>
      </c>
      <c r="I74" s="1">
        <f t="shared" si="6"/>
        <v>1.2274389413510643E-7</v>
      </c>
      <c r="K74" s="1">
        <v>33.5</v>
      </c>
      <c r="L74" s="1">
        <f t="shared" si="7"/>
        <v>3.6639968398539192E-9</v>
      </c>
    </row>
    <row r="75" spans="2:12">
      <c r="B75" s="1">
        <v>34</v>
      </c>
      <c r="C75" s="1">
        <f t="shared" si="4"/>
        <v>7.2035778793886623E-5</v>
      </c>
      <c r="E75" s="1">
        <v>34</v>
      </c>
      <c r="F75" s="1">
        <f t="shared" si="5"/>
        <v>1.091442835284579E-6</v>
      </c>
      <c r="H75" s="1">
        <v>34</v>
      </c>
      <c r="I75" s="1">
        <f t="shared" si="6"/>
        <v>9.6303779583933362E-8</v>
      </c>
      <c r="K75" s="1">
        <v>34</v>
      </c>
      <c r="L75" s="1">
        <f t="shared" si="7"/>
        <v>2.8324641054098038E-9</v>
      </c>
    </row>
    <row r="76" spans="2:12">
      <c r="B76" s="1">
        <v>34.5</v>
      </c>
      <c r="C76" s="1">
        <f t="shared" si="4"/>
        <v>5.9475122802729142E-5</v>
      </c>
      <c r="E76" s="1">
        <v>34.5</v>
      </c>
      <c r="F76" s="1">
        <f t="shared" si="5"/>
        <v>8.6883566666618638E-7</v>
      </c>
      <c r="H76" s="1">
        <v>34.5</v>
      </c>
      <c r="I76" s="1">
        <f t="shared" si="6"/>
        <v>7.5550927536190185E-8</v>
      </c>
      <c r="K76" s="1">
        <v>34.5</v>
      </c>
      <c r="L76" s="1">
        <f t="shared" si="7"/>
        <v>2.1898819575707276E-9</v>
      </c>
    </row>
    <row r="77" spans="2:12">
      <c r="B77" s="1">
        <v>35</v>
      </c>
      <c r="C77" s="1">
        <f t="shared" si="4"/>
        <v>4.9063386824066581E-5</v>
      </c>
      <c r="E77" s="1">
        <v>35</v>
      </c>
      <c r="F77" s="1">
        <f t="shared" si="5"/>
        <v>6.9141284620704426E-7</v>
      </c>
      <c r="H77" s="1">
        <v>35</v>
      </c>
      <c r="I77" s="1">
        <f t="shared" si="6"/>
        <v>5.9263958246318028E-8</v>
      </c>
      <c r="K77" s="1">
        <v>35</v>
      </c>
      <c r="L77" s="1">
        <f t="shared" si="7"/>
        <v>1.6932559498948002E-9</v>
      </c>
    </row>
    <row r="78" spans="2:12">
      <c r="B78" s="1">
        <v>35.5</v>
      </c>
      <c r="C78" s="1">
        <f t="shared" si="4"/>
        <v>4.0441302859878704E-5</v>
      </c>
      <c r="E78" s="1">
        <v>35.5</v>
      </c>
      <c r="F78" s="1">
        <f t="shared" si="5"/>
        <v>5.5005268238600278E-7</v>
      </c>
      <c r="H78" s="1">
        <v>35.5</v>
      </c>
      <c r="I78" s="1">
        <f t="shared" si="6"/>
        <v>4.6483325272056548E-8</v>
      </c>
      <c r="K78" s="1">
        <v>35.5</v>
      </c>
      <c r="L78" s="1">
        <f t="shared" si="7"/>
        <v>1.309389444283283E-9</v>
      </c>
    </row>
    <row r="79" spans="2:12">
      <c r="B79" s="1">
        <v>36</v>
      </c>
      <c r="C79" s="1">
        <f t="shared" si="4"/>
        <v>3.3307965701686496E-5</v>
      </c>
      <c r="E79" s="1">
        <v>36</v>
      </c>
      <c r="F79" s="1">
        <f t="shared" si="5"/>
        <v>4.3746356518727709E-7</v>
      </c>
      <c r="H79" s="1">
        <v>36</v>
      </c>
      <c r="I79" s="1">
        <f t="shared" si="6"/>
        <v>3.6455297098939731E-8</v>
      </c>
      <c r="K79" s="1">
        <v>36</v>
      </c>
      <c r="L79" s="1">
        <f t="shared" si="7"/>
        <v>1.0126471416372141E-9</v>
      </c>
    </row>
    <row r="80" spans="2:12">
      <c r="B80" s="1">
        <v>36.5</v>
      </c>
      <c r="C80" s="1">
        <f t="shared" si="4"/>
        <v>2.74116982900243E-5</v>
      </c>
      <c r="E80" s="1">
        <v>36.5</v>
      </c>
      <c r="F80" s="1">
        <f t="shared" si="5"/>
        <v>3.4781940918531093E-7</v>
      </c>
      <c r="H80" s="1">
        <v>36.5</v>
      </c>
      <c r="I80" s="1">
        <f t="shared" si="6"/>
        <v>2.8587896645368032E-8</v>
      </c>
      <c r="K80" s="1">
        <v>36.5</v>
      </c>
      <c r="L80" s="1">
        <f t="shared" si="7"/>
        <v>7.8323004507857646E-10</v>
      </c>
    </row>
    <row r="81" spans="2:12">
      <c r="B81" s="1">
        <v>37</v>
      </c>
      <c r="C81" s="1">
        <f t="shared" si="4"/>
        <v>2.2542275906156858E-5</v>
      </c>
      <c r="E81" s="1">
        <v>37</v>
      </c>
      <c r="F81" s="1">
        <f t="shared" si="5"/>
        <v>2.7646711589655547E-7</v>
      </c>
      <c r="H81" s="1">
        <v>37</v>
      </c>
      <c r="I81" s="1">
        <f t="shared" si="6"/>
        <v>2.2416252640261267E-8</v>
      </c>
      <c r="K81" s="1">
        <v>37</v>
      </c>
      <c r="L81" s="1">
        <f t="shared" si="7"/>
        <v>6.0584466595300703E-10</v>
      </c>
    </row>
    <row r="82" spans="2:12">
      <c r="B82" s="1">
        <v>37.5</v>
      </c>
      <c r="C82" s="1">
        <f t="shared" si="4"/>
        <v>1.8524321729544204E-5</v>
      </c>
      <c r="E82" s="1">
        <v>37.5</v>
      </c>
      <c r="F82" s="1">
        <f t="shared" si="5"/>
        <v>2.196919668487967E-7</v>
      </c>
      <c r="H82" s="1">
        <v>37.5</v>
      </c>
      <c r="I82" s="1">
        <f t="shared" si="6"/>
        <v>1.7575357347903746E-8</v>
      </c>
      <c r="K82" s="1">
        <v>37.5</v>
      </c>
      <c r="L82" s="1">
        <f t="shared" si="7"/>
        <v>4.6867619594409968E-10</v>
      </c>
    </row>
    <row r="83" spans="2:12">
      <c r="B83" s="1">
        <v>38</v>
      </c>
      <c r="C83" s="1">
        <f t="shared" si="4"/>
        <v>1.5211709052839477E-5</v>
      </c>
      <c r="E83" s="1">
        <v>38</v>
      </c>
      <c r="F83" s="1">
        <f t="shared" si="5"/>
        <v>1.7452958252935799E-7</v>
      </c>
      <c r="H83" s="1">
        <v>38</v>
      </c>
      <c r="I83" s="1">
        <f t="shared" si="6"/>
        <v>1.3778651252317716E-8</v>
      </c>
      <c r="K83" s="1">
        <v>38</v>
      </c>
      <c r="L83" s="1">
        <f t="shared" si="7"/>
        <v>3.6259608558730821E-10</v>
      </c>
    </row>
    <row r="84" spans="2:12">
      <c r="B84" s="1">
        <v>38.5</v>
      </c>
      <c r="C84" s="1">
        <f t="shared" si="4"/>
        <v>1.2482826129531444E-5</v>
      </c>
      <c r="E84" s="1">
        <v>38.5</v>
      </c>
      <c r="F84" s="1">
        <f t="shared" si="5"/>
        <v>1.3861528707281096E-7</v>
      </c>
      <c r="H84" s="1">
        <v>38.5</v>
      </c>
      <c r="I84" s="1">
        <f t="shared" si="6"/>
        <v>1.0801191200478779E-8</v>
      </c>
      <c r="K84" s="1">
        <v>38.5</v>
      </c>
      <c r="L84" s="1">
        <f t="shared" si="7"/>
        <v>2.8055042079165666E-10</v>
      </c>
    </row>
    <row r="85" spans="2:12">
      <c r="B85" s="1">
        <v>39</v>
      </c>
      <c r="C85" s="1">
        <f t="shared" si="4"/>
        <v>1.0236578258594396E-5</v>
      </c>
      <c r="E85" s="1">
        <v>39</v>
      </c>
      <c r="F85" s="1">
        <f t="shared" si="5"/>
        <v>1.10063501354465E-7</v>
      </c>
      <c r="H85" s="1">
        <v>39</v>
      </c>
      <c r="I85" s="1">
        <f t="shared" si="6"/>
        <v>8.4664231811126894E-9</v>
      </c>
      <c r="K85" s="1">
        <v>39</v>
      </c>
      <c r="L85" s="1">
        <f t="shared" si="7"/>
        <v>2.1708777387468433E-10</v>
      </c>
    </row>
    <row r="86" spans="2:12">
      <c r="B86" s="1">
        <v>39.5</v>
      </c>
      <c r="C86" s="1">
        <f t="shared" si="4"/>
        <v>8.3890183600239898E-6</v>
      </c>
      <c r="E86" s="1">
        <v>39.5</v>
      </c>
      <c r="F86" s="1">
        <f t="shared" si="5"/>
        <v>8.7371227436921668E-8</v>
      </c>
      <c r="H86" s="1">
        <v>39.5</v>
      </c>
      <c r="I86" s="1">
        <f t="shared" si="6"/>
        <v>6.6357894255889949E-9</v>
      </c>
      <c r="K86" s="1">
        <v>39.5</v>
      </c>
      <c r="L86" s="1">
        <f t="shared" si="7"/>
        <v>1.6799466900225291E-10</v>
      </c>
    </row>
    <row r="87" spans="2:12">
      <c r="B87" s="1">
        <v>40</v>
      </c>
      <c r="C87" s="1">
        <f t="shared" si="4"/>
        <v>6.8705120747951988E-6</v>
      </c>
      <c r="E87" s="1">
        <v>40</v>
      </c>
      <c r="F87" s="1">
        <f t="shared" si="5"/>
        <v>6.934084983539181E-8</v>
      </c>
      <c r="H87" s="1">
        <v>40</v>
      </c>
      <c r="I87" s="1">
        <f t="shared" si="6"/>
        <v>5.2005637376543894E-9</v>
      </c>
      <c r="K87" s="1">
        <v>40</v>
      </c>
      <c r="L87" s="1">
        <f t="shared" si="7"/>
        <v>1.3001409344135967E-10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B6337-ED7A-4440-9A2C-828D14E268E1}">
  <dimension ref="B3:J17"/>
  <sheetViews>
    <sheetView tabSelected="1" workbookViewId="0">
      <selection activeCell="I15" sqref="G15:I17"/>
    </sheetView>
  </sheetViews>
  <sheetFormatPr defaultRowHeight="19.649999999999999"/>
  <cols>
    <col min="1" max="16384" width="8.88671875" style="16"/>
  </cols>
  <sheetData>
    <row r="3" spans="2:10" ht="20.95">
      <c r="B3" s="19"/>
      <c r="C3" s="20" t="s">
        <v>71</v>
      </c>
      <c r="D3" s="20" t="s">
        <v>72</v>
      </c>
      <c r="E3" s="22" t="s">
        <v>120</v>
      </c>
      <c r="G3" s="45"/>
      <c r="H3" s="45" t="s">
        <v>118</v>
      </c>
      <c r="I3" s="45" t="s">
        <v>119</v>
      </c>
      <c r="J3" s="46" t="s">
        <v>114</v>
      </c>
    </row>
    <row r="4" spans="2:10" ht="20.95">
      <c r="B4" s="23" t="s">
        <v>75</v>
      </c>
      <c r="C4" s="24" t="s">
        <v>76</v>
      </c>
      <c r="D4" s="24" t="s">
        <v>77</v>
      </c>
      <c r="E4" s="26" t="s">
        <v>80</v>
      </c>
      <c r="G4" s="18" t="s">
        <v>116</v>
      </c>
      <c r="H4" s="17">
        <v>285</v>
      </c>
      <c r="I4" s="17">
        <v>15</v>
      </c>
      <c r="J4" s="17">
        <f>SUM(H4:I4)</f>
        <v>300</v>
      </c>
    </row>
    <row r="5" spans="2:10" ht="21.6" thickBot="1">
      <c r="B5" s="29" t="s">
        <v>81</v>
      </c>
      <c r="C5" s="30" t="s">
        <v>82</v>
      </c>
      <c r="D5" s="30" t="s">
        <v>83</v>
      </c>
      <c r="E5" s="48" t="s">
        <v>86</v>
      </c>
      <c r="G5" s="18" t="s">
        <v>117</v>
      </c>
      <c r="H5" s="17">
        <v>194</v>
      </c>
      <c r="I5" s="17">
        <v>6</v>
      </c>
      <c r="J5" s="17">
        <f>SUM(H5:I5)</f>
        <v>200</v>
      </c>
    </row>
    <row r="6" spans="2:10" ht="21.6" thickTop="1">
      <c r="B6" s="33" t="s">
        <v>99</v>
      </c>
      <c r="C6" s="34" t="s">
        <v>100</v>
      </c>
      <c r="D6" s="34" t="s">
        <v>101</v>
      </c>
      <c r="E6" s="36" t="s">
        <v>103</v>
      </c>
      <c r="G6" s="47" t="s">
        <v>114</v>
      </c>
      <c r="H6" s="17">
        <f>SUM(H4:H5)</f>
        <v>479</v>
      </c>
      <c r="I6" s="17">
        <f t="shared" ref="I6" si="0">SUM(I4:I5)</f>
        <v>21</v>
      </c>
      <c r="J6" s="45">
        <f t="shared" ref="J6" si="1">SUM(J4:J5)</f>
        <v>500</v>
      </c>
    </row>
    <row r="8" spans="2:10">
      <c r="G8" s="16" t="s">
        <v>121</v>
      </c>
    </row>
    <row r="9" spans="2:10">
      <c r="G9" s="45"/>
      <c r="H9" s="45" t="s">
        <v>118</v>
      </c>
      <c r="I9" s="45" t="s">
        <v>119</v>
      </c>
      <c r="J9" s="46" t="s">
        <v>114</v>
      </c>
    </row>
    <row r="10" spans="2:10">
      <c r="G10" s="18" t="s">
        <v>116</v>
      </c>
      <c r="H10" s="17">
        <f>(H12*J10)/$J$12</f>
        <v>287.39999999999998</v>
      </c>
      <c r="I10" s="17">
        <f>(I12*J10)/$J$12</f>
        <v>12.6</v>
      </c>
      <c r="J10" s="17">
        <v>300</v>
      </c>
    </row>
    <row r="11" spans="2:10">
      <c r="G11" s="18" t="s">
        <v>117</v>
      </c>
      <c r="H11" s="17">
        <f>(H12*J11)/$J$12</f>
        <v>191.6</v>
      </c>
      <c r="I11" s="17">
        <f>(I12*J11)/$J$12</f>
        <v>8.4</v>
      </c>
      <c r="J11" s="17">
        <v>200</v>
      </c>
    </row>
    <row r="12" spans="2:10">
      <c r="G12" s="47" t="s">
        <v>114</v>
      </c>
      <c r="H12" s="17">
        <v>479</v>
      </c>
      <c r="I12" s="17">
        <v>21</v>
      </c>
      <c r="J12" s="45">
        <v>500</v>
      </c>
    </row>
    <row r="14" spans="2:10">
      <c r="G14" s="16" t="s">
        <v>115</v>
      </c>
    </row>
    <row r="15" spans="2:10">
      <c r="G15" s="45"/>
      <c r="H15" s="45" t="s">
        <v>118</v>
      </c>
      <c r="I15" s="45" t="s">
        <v>119</v>
      </c>
    </row>
    <row r="16" spans="2:10">
      <c r="G16" s="18" t="s">
        <v>116</v>
      </c>
      <c r="H16" s="49">
        <f>(H4-H10)/H10^(1/2)</f>
        <v>-0.14156890072838843</v>
      </c>
      <c r="I16" s="49">
        <f>(I4-I10)/I10^(1/2)</f>
        <v>0.67612340378281333</v>
      </c>
    </row>
    <row r="17" spans="7:9">
      <c r="G17" s="18" t="s">
        <v>117</v>
      </c>
      <c r="H17" s="49">
        <f>(H5-H11)/H11^(1/2)</f>
        <v>0.17338578511564076</v>
      </c>
      <c r="I17" s="49">
        <f>(I5-I11)/I11^(1/2)</f>
        <v>-0.82807867121082512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D9E73-F5F2-447E-93F0-F9650BE42816}">
  <dimension ref="B2:O26"/>
  <sheetViews>
    <sheetView topLeftCell="C10" workbookViewId="0">
      <selection activeCell="E16" sqref="E16:E26"/>
    </sheetView>
  </sheetViews>
  <sheetFormatPr defaultRowHeight="17.7"/>
  <cols>
    <col min="2" max="2" width="10.6640625" bestFit="1" customWidth="1"/>
    <col min="3" max="3" width="12.77734375" bestFit="1" customWidth="1"/>
    <col min="4" max="4" width="4.6640625" customWidth="1"/>
    <col min="5" max="5" width="10.6640625" bestFit="1" customWidth="1"/>
    <col min="6" max="6" width="12.77734375" bestFit="1" customWidth="1"/>
    <col min="7" max="7" width="4.77734375" customWidth="1"/>
    <col min="8" max="8" width="10.6640625" bestFit="1" customWidth="1"/>
    <col min="9" max="9" width="12.77734375" bestFit="1" customWidth="1"/>
    <col min="10" max="10" width="4.6640625" customWidth="1"/>
    <col min="11" max="11" width="10.6640625" bestFit="1" customWidth="1"/>
    <col min="12" max="12" width="12.77734375" bestFit="1" customWidth="1"/>
    <col min="13" max="13" width="3.44140625" customWidth="1"/>
    <col min="14" max="14" width="10.6640625" bestFit="1" customWidth="1"/>
    <col min="15" max="15" width="12.77734375" bestFit="1" customWidth="1"/>
  </cols>
  <sheetData>
    <row r="2" spans="2:15">
      <c r="B2" s="2" t="s">
        <v>0</v>
      </c>
      <c r="E2" s="2" t="s">
        <v>0</v>
      </c>
      <c r="H2" s="2" t="s">
        <v>0</v>
      </c>
      <c r="K2" s="2" t="s">
        <v>0</v>
      </c>
      <c r="N2" s="2" t="s">
        <v>0</v>
      </c>
    </row>
    <row r="3" spans="2:15">
      <c r="B3" s="1">
        <v>10</v>
      </c>
      <c r="E3" s="1">
        <v>5</v>
      </c>
      <c r="H3" s="1">
        <v>3</v>
      </c>
      <c r="K3" s="1">
        <v>1</v>
      </c>
      <c r="N3" s="1">
        <v>9999999</v>
      </c>
    </row>
    <row r="5" spans="2:15">
      <c r="B5" s="2" t="s">
        <v>1</v>
      </c>
      <c r="C5" s="2" t="s">
        <v>2</v>
      </c>
      <c r="E5" s="2" t="s">
        <v>1</v>
      </c>
      <c r="F5" s="2" t="s">
        <v>3</v>
      </c>
      <c r="H5" s="2" t="s">
        <v>1</v>
      </c>
      <c r="I5" s="2" t="s">
        <v>4</v>
      </c>
      <c r="K5" s="2" t="s">
        <v>1</v>
      </c>
      <c r="L5" s="2" t="s">
        <v>5</v>
      </c>
      <c r="N5" s="2" t="s">
        <v>1</v>
      </c>
      <c r="O5" s="2" t="s">
        <v>6</v>
      </c>
    </row>
    <row r="6" spans="2:15">
      <c r="B6" s="1">
        <v>-5</v>
      </c>
      <c r="C6" s="1">
        <f>_xlfn.T.DIST(B6,$B$3,FALSE)</f>
        <v>3.960010564637988E-4</v>
      </c>
      <c r="E6" s="1">
        <v>-5</v>
      </c>
      <c r="F6" s="1">
        <f>_xlfn.T.DIST(E6,$E$3,FALSE)</f>
        <v>1.7574383788078454E-3</v>
      </c>
      <c r="H6" s="1">
        <v>-5</v>
      </c>
      <c r="I6" s="1">
        <f>_xlfn.T.DIST(H6,$H$3,FALSE)</f>
        <v>4.219353791493307E-3</v>
      </c>
      <c r="K6" s="1">
        <v>-5</v>
      </c>
      <c r="L6" s="1">
        <f>_xlfn.T.DIST(K6,$K$3,FALSE)</f>
        <v>1.2242687930145794E-2</v>
      </c>
      <c r="N6" s="1">
        <v>-5</v>
      </c>
      <c r="O6" s="1">
        <f>_xlfn.T.DIST(N6,$N$3,FALSE)</f>
        <v>1.4867408492781501E-6</v>
      </c>
    </row>
    <row r="7" spans="2:15">
      <c r="B7" s="1">
        <v>-4.5</v>
      </c>
      <c r="C7" s="1">
        <f t="shared" ref="C7:C26" si="0">_xlfn.T.DIST(B7,$B$3,FALSE)</f>
        <v>8.8324462669310902E-4</v>
      </c>
      <c r="E7" s="1">
        <v>-4.5</v>
      </c>
      <c r="F7" s="1">
        <f t="shared" ref="F7:F26" si="1">_xlfn.T.DIST(E7,$E$3,FALSE)</f>
        <v>2.9475401058331073E-3</v>
      </c>
      <c r="H7" s="1">
        <v>-4.5</v>
      </c>
      <c r="I7" s="1">
        <f t="shared" ref="I7:I26" si="2">_xlfn.T.DIST(H7,$H$3,FALSE)</f>
        <v>6.1195021344076835E-3</v>
      </c>
      <c r="K7" s="1">
        <v>-4.5</v>
      </c>
      <c r="L7" s="1">
        <f t="shared" ref="L7:L26" si="3">_xlfn.T.DIST(K7,$K$3,FALSE)</f>
        <v>1.4979288761590149E-2</v>
      </c>
      <c r="N7" s="1">
        <v>-4.5</v>
      </c>
      <c r="O7" s="1">
        <f t="shared" ref="O7:O26" si="4">_xlfn.T.DIST(N7,$N$3,FALSE)</f>
        <v>1.5983888382583459E-5</v>
      </c>
    </row>
    <row r="8" spans="2:15">
      <c r="B8" s="1">
        <v>-4</v>
      </c>
      <c r="C8" s="1">
        <f t="shared" si="0"/>
        <v>2.0310339110412167E-3</v>
      </c>
      <c r="E8" s="1">
        <v>-4</v>
      </c>
      <c r="F8" s="1">
        <f t="shared" si="1"/>
        <v>5.1237270519179116E-3</v>
      </c>
      <c r="H8" s="1">
        <v>-4</v>
      </c>
      <c r="I8" s="1">
        <f t="shared" si="2"/>
        <v>9.1633611427444726E-3</v>
      </c>
      <c r="K8" s="1">
        <v>-4</v>
      </c>
      <c r="L8" s="1">
        <f t="shared" si="3"/>
        <v>1.8724110951987685E-2</v>
      </c>
      <c r="N8" s="1">
        <v>-4</v>
      </c>
      <c r="O8" s="1">
        <f t="shared" si="4"/>
        <v>1.3383097186972032E-4</v>
      </c>
    </row>
    <row r="9" spans="2:15">
      <c r="B9" s="1">
        <v>-3.5</v>
      </c>
      <c r="C9" s="1">
        <f t="shared" si="0"/>
        <v>4.7836071267013227E-3</v>
      </c>
      <c r="E9" s="1">
        <v>-3.5</v>
      </c>
      <c r="F9" s="1">
        <f t="shared" si="1"/>
        <v>9.244354092520923E-3</v>
      </c>
      <c r="H9" s="1">
        <v>-3.5</v>
      </c>
      <c r="I9" s="1">
        <f t="shared" si="2"/>
        <v>1.422401880152971E-2</v>
      </c>
      <c r="K9" s="1">
        <v>-3.5</v>
      </c>
      <c r="L9" s="1">
        <f t="shared" si="3"/>
        <v>2.4023387636512503E-2</v>
      </c>
      <c r="N9" s="1">
        <v>-3.5</v>
      </c>
      <c r="O9" s="1">
        <f t="shared" si="4"/>
        <v>8.7268541263637233E-4</v>
      </c>
    </row>
    <row r="10" spans="2:15">
      <c r="B10" s="1">
        <v>-3</v>
      </c>
      <c r="C10" s="1">
        <f t="shared" si="0"/>
        <v>1.1400549464542524E-2</v>
      </c>
      <c r="E10" s="1">
        <v>-3</v>
      </c>
      <c r="F10" s="1">
        <f t="shared" si="1"/>
        <v>1.7292578800222964E-2</v>
      </c>
      <c r="H10" s="1">
        <v>-3</v>
      </c>
      <c r="I10" s="1">
        <f t="shared" si="2"/>
        <v>2.2972037309241342E-2</v>
      </c>
      <c r="K10" s="1">
        <v>-3</v>
      </c>
      <c r="L10" s="1">
        <f t="shared" si="3"/>
        <v>3.1830988618379068E-2</v>
      </c>
      <c r="N10" s="1">
        <v>-3</v>
      </c>
      <c r="O10" s="1">
        <f t="shared" si="4"/>
        <v>4.4318552813045666E-3</v>
      </c>
    </row>
    <row r="11" spans="2:15">
      <c r="B11" s="1">
        <v>-2.5</v>
      </c>
      <c r="C11" s="1">
        <f t="shared" si="0"/>
        <v>2.6938727628244463E-2</v>
      </c>
      <c r="E11" s="1">
        <v>-2.5</v>
      </c>
      <c r="F11" s="1">
        <f t="shared" si="1"/>
        <v>3.3326238887022831E-2</v>
      </c>
      <c r="H11" s="1">
        <v>-2.5</v>
      </c>
      <c r="I11" s="1">
        <f t="shared" si="2"/>
        <v>3.8661485727167301E-2</v>
      </c>
      <c r="K11" s="1">
        <v>-2.5</v>
      </c>
      <c r="L11" s="1">
        <f t="shared" si="3"/>
        <v>4.3904811887419404E-2</v>
      </c>
      <c r="N11" s="1">
        <v>-2.5</v>
      </c>
      <c r="O11" s="1">
        <f t="shared" si="4"/>
        <v>1.7528311695247347E-2</v>
      </c>
    </row>
    <row r="12" spans="2:15">
      <c r="B12" s="1">
        <v>-2</v>
      </c>
      <c r="C12" s="1">
        <f t="shared" si="0"/>
        <v>6.1145766321218181E-2</v>
      </c>
      <c r="E12" s="1">
        <v>-2</v>
      </c>
      <c r="F12" s="1">
        <f t="shared" si="1"/>
        <v>6.5090310326216497E-2</v>
      </c>
      <c r="H12" s="1">
        <v>-2</v>
      </c>
      <c r="I12" s="1">
        <f t="shared" si="2"/>
        <v>6.7509660663892967E-2</v>
      </c>
      <c r="K12" s="1">
        <v>-2</v>
      </c>
      <c r="L12" s="1">
        <f t="shared" si="3"/>
        <v>6.3661977236758135E-2</v>
      </c>
      <c r="N12" s="1">
        <v>-2</v>
      </c>
      <c r="O12" s="1">
        <f t="shared" si="4"/>
        <v>5.3990975961605375E-2</v>
      </c>
    </row>
    <row r="13" spans="2:15">
      <c r="B13" s="1">
        <v>-1.5</v>
      </c>
      <c r="C13" s="1">
        <f t="shared" si="0"/>
        <v>0.12744479428709171</v>
      </c>
      <c r="E13" s="1">
        <v>-1.5</v>
      </c>
      <c r="F13" s="1">
        <f t="shared" si="1"/>
        <v>0.12451734464635514</v>
      </c>
      <c r="H13" s="1">
        <v>-1.5</v>
      </c>
      <c r="I13" s="1">
        <f t="shared" si="2"/>
        <v>0.1200171745135874</v>
      </c>
      <c r="K13" s="1">
        <v>-1.5</v>
      </c>
      <c r="L13" s="1">
        <f t="shared" si="3"/>
        <v>9.7941503441166353E-2</v>
      </c>
      <c r="N13" s="1">
        <v>-1.5</v>
      </c>
      <c r="O13" s="1">
        <f t="shared" si="4"/>
        <v>0.1295175942492921</v>
      </c>
    </row>
    <row r="14" spans="2:15">
      <c r="B14" s="1">
        <v>-1</v>
      </c>
      <c r="C14" s="1">
        <f t="shared" si="0"/>
        <v>0.23036198922913867</v>
      </c>
      <c r="E14" s="1">
        <v>-1</v>
      </c>
      <c r="F14" s="1">
        <f t="shared" si="1"/>
        <v>0.2196797973509807</v>
      </c>
      <c r="H14" s="1">
        <v>-1</v>
      </c>
      <c r="I14" s="1">
        <f t="shared" si="2"/>
        <v>0.20674833578317209</v>
      </c>
      <c r="K14" s="1">
        <v>-1</v>
      </c>
      <c r="L14" s="1">
        <f t="shared" si="3"/>
        <v>0.15915494309189535</v>
      </c>
      <c r="N14" s="1">
        <v>-1</v>
      </c>
      <c r="O14" s="1">
        <f t="shared" si="4"/>
        <v>0.24197071242060644</v>
      </c>
    </row>
    <row r="15" spans="2:15">
      <c r="B15" s="1">
        <v>-0.5</v>
      </c>
      <c r="C15" s="1">
        <f t="shared" si="0"/>
        <v>0.33969513635207788</v>
      </c>
      <c r="E15" s="1">
        <v>-0.5</v>
      </c>
      <c r="F15" s="1">
        <f t="shared" si="1"/>
        <v>0.32791853132274656</v>
      </c>
      <c r="H15" s="1">
        <v>-0.5</v>
      </c>
      <c r="I15" s="1">
        <f t="shared" si="2"/>
        <v>0.31318091100882872</v>
      </c>
      <c r="K15" s="1">
        <v>-0.5</v>
      </c>
      <c r="L15" s="1">
        <f t="shared" si="3"/>
        <v>0.25464790894703254</v>
      </c>
      <c r="N15" s="1">
        <v>-0.5</v>
      </c>
      <c r="O15" s="1">
        <f t="shared" si="4"/>
        <v>0.3520653141119508</v>
      </c>
    </row>
    <row r="16" spans="2:15">
      <c r="B16" s="1">
        <v>0</v>
      </c>
      <c r="C16" s="1">
        <f t="shared" si="0"/>
        <v>0.38910838396603115</v>
      </c>
      <c r="E16" s="1">
        <v>0</v>
      </c>
      <c r="F16" s="1">
        <f t="shared" si="1"/>
        <v>0.37960668982249451</v>
      </c>
      <c r="H16" s="1">
        <v>0</v>
      </c>
      <c r="I16" s="1">
        <f t="shared" si="2"/>
        <v>0.36755259694786152</v>
      </c>
      <c r="K16" s="1">
        <v>0</v>
      </c>
      <c r="L16" s="1">
        <f t="shared" si="3"/>
        <v>0.31830988618379069</v>
      </c>
      <c r="N16" s="1">
        <v>0</v>
      </c>
      <c r="O16" s="1">
        <f t="shared" si="4"/>
        <v>0.39894227042787483</v>
      </c>
    </row>
    <row r="17" spans="2:15">
      <c r="B17" s="1">
        <v>0.5</v>
      </c>
      <c r="C17" s="1">
        <f t="shared" si="0"/>
        <v>0.33969513635207788</v>
      </c>
      <c r="E17" s="1">
        <v>0.5</v>
      </c>
      <c r="F17" s="1">
        <f t="shared" si="1"/>
        <v>0.32791853132274656</v>
      </c>
      <c r="H17" s="1">
        <v>0.5</v>
      </c>
      <c r="I17" s="1">
        <f t="shared" si="2"/>
        <v>0.31318091100882872</v>
      </c>
      <c r="K17" s="1">
        <v>0.5</v>
      </c>
      <c r="L17" s="1">
        <f t="shared" si="3"/>
        <v>0.25464790894703254</v>
      </c>
      <c r="N17" s="1">
        <v>0.5</v>
      </c>
      <c r="O17" s="1">
        <f t="shared" si="4"/>
        <v>0.3520653141119508</v>
      </c>
    </row>
    <row r="18" spans="2:15">
      <c r="B18" s="1">
        <v>1</v>
      </c>
      <c r="C18" s="1">
        <f t="shared" si="0"/>
        <v>0.23036198922913867</v>
      </c>
      <c r="E18" s="1">
        <v>1</v>
      </c>
      <c r="F18" s="1">
        <f t="shared" si="1"/>
        <v>0.2196797973509807</v>
      </c>
      <c r="H18" s="1">
        <v>1</v>
      </c>
      <c r="I18" s="1">
        <f t="shared" si="2"/>
        <v>0.20674833578317209</v>
      </c>
      <c r="K18" s="1">
        <v>1</v>
      </c>
      <c r="L18" s="1">
        <f t="shared" si="3"/>
        <v>0.15915494309189535</v>
      </c>
      <c r="N18" s="1">
        <v>1</v>
      </c>
      <c r="O18" s="1">
        <f t="shared" si="4"/>
        <v>0.24197071242060644</v>
      </c>
    </row>
    <row r="19" spans="2:15">
      <c r="B19" s="1">
        <v>1.5</v>
      </c>
      <c r="C19" s="1">
        <f t="shared" si="0"/>
        <v>0.12744479428709171</v>
      </c>
      <c r="E19" s="1">
        <v>1.5</v>
      </c>
      <c r="F19" s="1">
        <f t="shared" si="1"/>
        <v>0.12451734464635514</v>
      </c>
      <c r="H19" s="1">
        <v>1.5</v>
      </c>
      <c r="I19" s="1">
        <f t="shared" si="2"/>
        <v>0.1200171745135874</v>
      </c>
      <c r="K19" s="1">
        <v>1.5</v>
      </c>
      <c r="L19" s="1">
        <f t="shared" si="3"/>
        <v>9.7941503441166353E-2</v>
      </c>
      <c r="N19" s="1">
        <v>1.5</v>
      </c>
      <c r="O19" s="1">
        <f t="shared" si="4"/>
        <v>0.1295175942492921</v>
      </c>
    </row>
    <row r="20" spans="2:15">
      <c r="B20" s="1">
        <v>2</v>
      </c>
      <c r="C20" s="1">
        <f t="shared" si="0"/>
        <v>6.1145766321218181E-2</v>
      </c>
      <c r="E20" s="1">
        <v>2</v>
      </c>
      <c r="F20" s="1">
        <f t="shared" si="1"/>
        <v>6.5090310326216497E-2</v>
      </c>
      <c r="H20" s="1">
        <v>2</v>
      </c>
      <c r="I20" s="1">
        <f t="shared" si="2"/>
        <v>6.7509660663892967E-2</v>
      </c>
      <c r="K20" s="1">
        <v>2</v>
      </c>
      <c r="L20" s="1">
        <f t="shared" si="3"/>
        <v>6.3661977236758135E-2</v>
      </c>
      <c r="N20" s="1">
        <v>2</v>
      </c>
      <c r="O20" s="1">
        <f t="shared" si="4"/>
        <v>5.3990975961605375E-2</v>
      </c>
    </row>
    <row r="21" spans="2:15">
      <c r="B21" s="1">
        <v>2.5</v>
      </c>
      <c r="C21" s="1">
        <f t="shared" si="0"/>
        <v>2.6938727628244463E-2</v>
      </c>
      <c r="E21" s="1">
        <v>2.5</v>
      </c>
      <c r="F21" s="1">
        <f t="shared" si="1"/>
        <v>3.3326238887022831E-2</v>
      </c>
      <c r="H21" s="1">
        <v>2.5</v>
      </c>
      <c r="I21" s="1">
        <f t="shared" si="2"/>
        <v>3.8661485727167301E-2</v>
      </c>
      <c r="K21" s="1">
        <v>2.5</v>
      </c>
      <c r="L21" s="1">
        <f t="shared" si="3"/>
        <v>4.3904811887419404E-2</v>
      </c>
      <c r="N21" s="1">
        <v>2.5</v>
      </c>
      <c r="O21" s="1">
        <f t="shared" si="4"/>
        <v>1.7528311695247347E-2</v>
      </c>
    </row>
    <row r="22" spans="2:15">
      <c r="B22" s="1">
        <v>3</v>
      </c>
      <c r="C22" s="1">
        <f t="shared" si="0"/>
        <v>1.1400549464542524E-2</v>
      </c>
      <c r="E22" s="1">
        <v>3</v>
      </c>
      <c r="F22" s="1">
        <f t="shared" si="1"/>
        <v>1.7292578800222964E-2</v>
      </c>
      <c r="H22" s="1">
        <v>3</v>
      </c>
      <c r="I22" s="1">
        <f t="shared" si="2"/>
        <v>2.2972037309241342E-2</v>
      </c>
      <c r="K22" s="1">
        <v>3</v>
      </c>
      <c r="L22" s="1">
        <f t="shared" si="3"/>
        <v>3.1830988618379068E-2</v>
      </c>
      <c r="N22" s="1">
        <v>3</v>
      </c>
      <c r="O22" s="1">
        <f t="shared" si="4"/>
        <v>4.4318552813045666E-3</v>
      </c>
    </row>
    <row r="23" spans="2:15">
      <c r="B23" s="1">
        <v>3.5</v>
      </c>
      <c r="C23" s="1">
        <f t="shared" si="0"/>
        <v>4.7836071267013227E-3</v>
      </c>
      <c r="E23" s="1">
        <v>3.5</v>
      </c>
      <c r="F23" s="1">
        <f t="shared" si="1"/>
        <v>9.244354092520923E-3</v>
      </c>
      <c r="H23" s="1">
        <v>3.5</v>
      </c>
      <c r="I23" s="1">
        <f t="shared" si="2"/>
        <v>1.422401880152971E-2</v>
      </c>
      <c r="K23" s="1">
        <v>3.5</v>
      </c>
      <c r="L23" s="1">
        <f t="shared" si="3"/>
        <v>2.4023387636512503E-2</v>
      </c>
      <c r="N23" s="1">
        <v>3.5</v>
      </c>
      <c r="O23" s="1">
        <f t="shared" si="4"/>
        <v>8.7268541263637233E-4</v>
      </c>
    </row>
    <row r="24" spans="2:15">
      <c r="B24" s="1">
        <v>4</v>
      </c>
      <c r="C24" s="1">
        <f t="shared" si="0"/>
        <v>2.0310339110412167E-3</v>
      </c>
      <c r="E24" s="1">
        <v>4</v>
      </c>
      <c r="F24" s="1">
        <f t="shared" si="1"/>
        <v>5.1237270519179116E-3</v>
      </c>
      <c r="H24" s="1">
        <v>4</v>
      </c>
      <c r="I24" s="1">
        <f t="shared" si="2"/>
        <v>9.1633611427444726E-3</v>
      </c>
      <c r="K24" s="1">
        <v>4</v>
      </c>
      <c r="L24" s="1">
        <f t="shared" si="3"/>
        <v>1.8724110951987685E-2</v>
      </c>
      <c r="N24" s="1">
        <v>4</v>
      </c>
      <c r="O24" s="1">
        <f t="shared" si="4"/>
        <v>1.3383097186972032E-4</v>
      </c>
    </row>
    <row r="25" spans="2:15">
      <c r="B25" s="1">
        <v>4.5</v>
      </c>
      <c r="C25" s="1">
        <f t="shared" si="0"/>
        <v>8.8324462669310902E-4</v>
      </c>
      <c r="E25" s="1">
        <v>4.5</v>
      </c>
      <c r="F25" s="1">
        <f t="shared" si="1"/>
        <v>2.9475401058331073E-3</v>
      </c>
      <c r="H25" s="1">
        <v>4.5</v>
      </c>
      <c r="I25" s="1">
        <f t="shared" si="2"/>
        <v>6.1195021344076835E-3</v>
      </c>
      <c r="K25" s="1">
        <v>4.5</v>
      </c>
      <c r="L25" s="1">
        <f t="shared" si="3"/>
        <v>1.4979288761590149E-2</v>
      </c>
      <c r="N25" s="1">
        <v>4.5</v>
      </c>
      <c r="O25" s="1">
        <f t="shared" si="4"/>
        <v>1.5983888382583459E-5</v>
      </c>
    </row>
    <row r="26" spans="2:15">
      <c r="B26" s="1">
        <v>5</v>
      </c>
      <c r="C26" s="1">
        <f t="shared" si="0"/>
        <v>3.960010564637988E-4</v>
      </c>
      <c r="E26" s="1">
        <v>5</v>
      </c>
      <c r="F26" s="1">
        <f t="shared" si="1"/>
        <v>1.7574383788078454E-3</v>
      </c>
      <c r="H26" s="1">
        <v>5</v>
      </c>
      <c r="I26" s="1">
        <f t="shared" si="2"/>
        <v>4.219353791493307E-3</v>
      </c>
      <c r="K26" s="1">
        <v>5</v>
      </c>
      <c r="L26" s="1">
        <f t="shared" si="3"/>
        <v>1.2242687930145794E-2</v>
      </c>
      <c r="N26" s="1">
        <v>5</v>
      </c>
      <c r="O26" s="1">
        <f t="shared" si="4"/>
        <v>1.4867408492781501E-6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2A017-3332-4A05-B63E-DDEEE6F1F935}">
  <dimension ref="B2:O16"/>
  <sheetViews>
    <sheetView topLeftCell="C1" workbookViewId="0">
      <selection activeCell="L19" sqref="L19"/>
    </sheetView>
  </sheetViews>
  <sheetFormatPr defaultRowHeight="17.7"/>
  <cols>
    <col min="3" max="3" width="21.88671875" bestFit="1" customWidth="1"/>
    <col min="4" max="4" width="4.44140625" customWidth="1"/>
    <col min="6" max="6" width="16.44140625" bestFit="1" customWidth="1"/>
    <col min="7" max="7" width="5.5546875" customWidth="1"/>
    <col min="9" max="9" width="15.33203125" bestFit="1" customWidth="1"/>
    <col min="10" max="10" width="5.109375" customWidth="1"/>
    <col min="12" max="12" width="20.88671875" bestFit="1" customWidth="1"/>
    <col min="13" max="13" width="4.21875" customWidth="1"/>
    <col min="15" max="15" width="20.88671875" bestFit="1" customWidth="1"/>
  </cols>
  <sheetData>
    <row r="2" spans="2:15">
      <c r="B2" s="2" t="s">
        <v>8</v>
      </c>
      <c r="C2" s="2" t="s">
        <v>9</v>
      </c>
      <c r="E2" s="2" t="s">
        <v>8</v>
      </c>
      <c r="F2" s="2" t="s">
        <v>9</v>
      </c>
      <c r="H2" s="2" t="s">
        <v>8</v>
      </c>
      <c r="I2" s="2" t="s">
        <v>9</v>
      </c>
      <c r="K2" s="2" t="s">
        <v>8</v>
      </c>
      <c r="L2" s="2" t="s">
        <v>9</v>
      </c>
      <c r="N2" s="2" t="s">
        <v>8</v>
      </c>
      <c r="O2" s="2" t="s">
        <v>9</v>
      </c>
    </row>
    <row r="3" spans="2:15">
      <c r="B3" s="1">
        <v>10</v>
      </c>
      <c r="C3" s="1">
        <v>9999999</v>
      </c>
      <c r="E3" s="1">
        <v>10</v>
      </c>
      <c r="F3" s="1">
        <v>50</v>
      </c>
      <c r="H3" s="1">
        <v>10</v>
      </c>
      <c r="I3" s="1">
        <v>10</v>
      </c>
      <c r="K3" s="1">
        <v>10</v>
      </c>
      <c r="L3" s="1">
        <v>1</v>
      </c>
      <c r="N3" s="1">
        <v>10</v>
      </c>
      <c r="O3" s="1">
        <v>500</v>
      </c>
    </row>
    <row r="5" spans="2:15">
      <c r="B5" s="2" t="s">
        <v>7</v>
      </c>
      <c r="C5" s="2" t="s">
        <v>10</v>
      </c>
      <c r="E5" s="2" t="s">
        <v>7</v>
      </c>
      <c r="F5" s="2" t="s">
        <v>11</v>
      </c>
      <c r="H5" s="2" t="s">
        <v>7</v>
      </c>
      <c r="I5" s="2" t="s">
        <v>12</v>
      </c>
      <c r="K5" s="2" t="s">
        <v>7</v>
      </c>
      <c r="L5" s="2" t="s">
        <v>13</v>
      </c>
      <c r="N5" s="2" t="s">
        <v>7</v>
      </c>
      <c r="O5" s="2" t="s">
        <v>14</v>
      </c>
    </row>
    <row r="6" spans="2:15">
      <c r="B6" s="1">
        <v>0</v>
      </c>
      <c r="C6" s="1">
        <f>_xlfn.F.DIST(B6,$B$3,$C$3,FALSE)</f>
        <v>0</v>
      </c>
      <c r="E6" s="1">
        <v>0</v>
      </c>
      <c r="F6" s="1">
        <f>_xlfn.F.DIST(E6,$E$3,$F$3,FALSE)</f>
        <v>0</v>
      </c>
      <c r="H6" s="1">
        <v>0</v>
      </c>
      <c r="I6" s="1">
        <f>_xlfn.F.DIST(H6,$H$3,$I$3,FALSE)</f>
        <v>0</v>
      </c>
      <c r="K6" s="1">
        <v>0</v>
      </c>
      <c r="L6" s="1">
        <f>_xlfn.F.DIST(K6,$K$3,$L$3,FALSE)</f>
        <v>0</v>
      </c>
      <c r="N6" s="1">
        <v>0</v>
      </c>
      <c r="O6" s="1">
        <f>_xlfn.F.DIST(N6,$N$3,$O$3,FALSE)</f>
        <v>0</v>
      </c>
    </row>
    <row r="7" spans="2:15">
      <c r="B7" s="1">
        <v>0.5</v>
      </c>
      <c r="C7" s="1">
        <f t="shared" ref="C7:C16" si="0">_xlfn.F.DIST(B7,$B$3,$C$3,FALSE)</f>
        <v>0.66800951240649653</v>
      </c>
      <c r="E7" s="1">
        <v>0.5</v>
      </c>
      <c r="F7" s="1">
        <f t="shared" ref="F7:F16" si="1">_xlfn.F.DIST(E7,$E$3,$F$3,FALSE)</f>
        <v>0.68056772472802196</v>
      </c>
      <c r="H7" s="1">
        <v>0.5</v>
      </c>
      <c r="I7" s="1">
        <f t="shared" ref="I7:I16" si="2">_xlfn.F.DIST(H7,$H$3,$I$3,FALSE)</f>
        <v>0.68282274043590896</v>
      </c>
      <c r="K7" s="1">
        <v>0.5</v>
      </c>
      <c r="L7" s="1">
        <f t="shared" ref="L7:L16" si="3">_xlfn.F.DIST(K7,$H$3,$I$3,FALSE)</f>
        <v>0.68282274043590896</v>
      </c>
      <c r="N7" s="1">
        <v>0.5</v>
      </c>
      <c r="O7" s="1">
        <f>_xlfn.F.DIST(N7,$N$3,$O$3,FALSE)</f>
        <v>0.66963315457295425</v>
      </c>
    </row>
    <row r="8" spans="2:15">
      <c r="B8" s="1">
        <v>1</v>
      </c>
      <c r="C8" s="1">
        <f t="shared" si="0"/>
        <v>0.87733641017109976</v>
      </c>
      <c r="E8" s="1">
        <v>1</v>
      </c>
      <c r="F8" s="1">
        <f t="shared" si="1"/>
        <v>0.80045054604847576</v>
      </c>
      <c r="H8" s="1">
        <v>1</v>
      </c>
      <c r="I8" s="1">
        <f t="shared" si="2"/>
        <v>0.61523437500000011</v>
      </c>
      <c r="K8" s="1">
        <v>1</v>
      </c>
      <c r="L8" s="1">
        <f t="shared" si="3"/>
        <v>0.61523437500000011</v>
      </c>
      <c r="N8" s="1">
        <v>1</v>
      </c>
      <c r="O8" s="1">
        <f t="shared" ref="O8:O16" si="4">_xlfn.F.DIST(N8,$N$3,$O$3,FALSE)</f>
        <v>0.86868724753700932</v>
      </c>
    </row>
    <row r="9" spans="2:15">
      <c r="B9" s="1">
        <v>1.5</v>
      </c>
      <c r="C9" s="1">
        <f t="shared" si="0"/>
        <v>0.3645820278477202</v>
      </c>
      <c r="E9" s="1">
        <v>1.5</v>
      </c>
      <c r="F9" s="1">
        <f t="shared" si="1"/>
        <v>0.36714393107155896</v>
      </c>
      <c r="H9" s="1">
        <v>1.5</v>
      </c>
      <c r="I9" s="1">
        <f t="shared" si="2"/>
        <v>0.33443020800000017</v>
      </c>
      <c r="K9" s="1">
        <v>1.5</v>
      </c>
      <c r="L9" s="1">
        <f t="shared" si="3"/>
        <v>0.33443020800000017</v>
      </c>
      <c r="N9" s="1">
        <v>1.5</v>
      </c>
      <c r="O9" s="1">
        <f t="shared" si="4"/>
        <v>0.3654096242657639</v>
      </c>
    </row>
    <row r="10" spans="2:15">
      <c r="B10" s="1">
        <v>2</v>
      </c>
      <c r="C10" s="1">
        <f t="shared" si="0"/>
        <v>9.4583376171386915E-2</v>
      </c>
      <c r="E10" s="1">
        <v>2</v>
      </c>
      <c r="F10" s="1">
        <f t="shared" si="1"/>
        <v>0.12561768887662719</v>
      </c>
      <c r="H10" s="1">
        <v>2</v>
      </c>
      <c r="I10" s="1">
        <f t="shared" si="2"/>
        <v>0.17070568510897724</v>
      </c>
      <c r="K10" s="1">
        <v>2</v>
      </c>
      <c r="L10" s="1">
        <f t="shared" si="3"/>
        <v>0.17070568510897724</v>
      </c>
      <c r="N10" s="1">
        <v>2</v>
      </c>
      <c r="O10" s="1">
        <f t="shared" si="4"/>
        <v>9.8293705339372414E-2</v>
      </c>
    </row>
    <row r="11" spans="2:15">
      <c r="B11" s="1">
        <v>2.5</v>
      </c>
      <c r="C11" s="1">
        <f t="shared" si="0"/>
        <v>1.8954835363698234E-2</v>
      </c>
      <c r="E11" s="1">
        <v>2.5</v>
      </c>
      <c r="F11" s="1">
        <f t="shared" si="1"/>
        <v>3.8707413297705238E-2</v>
      </c>
      <c r="H11" s="1">
        <v>2.5</v>
      </c>
      <c r="I11" s="1">
        <f t="shared" si="2"/>
        <v>8.9211356000964193E-2</v>
      </c>
      <c r="K11" s="1">
        <v>2.5</v>
      </c>
      <c r="L11" s="1">
        <f t="shared" si="3"/>
        <v>8.9211356000964193E-2</v>
      </c>
      <c r="N11" s="1">
        <v>2.5</v>
      </c>
      <c r="O11" s="1">
        <f t="shared" si="4"/>
        <v>2.0912021521691283E-2</v>
      </c>
    </row>
    <row r="12" spans="2:15">
      <c r="B12" s="1">
        <v>3</v>
      </c>
      <c r="C12" s="1">
        <f t="shared" si="0"/>
        <v>3.2263441865954209E-3</v>
      </c>
      <c r="E12" s="1">
        <v>3</v>
      </c>
      <c r="F12" s="1">
        <f t="shared" si="1"/>
        <v>1.1578636658876353E-2</v>
      </c>
      <c r="H12" s="1">
        <v>3</v>
      </c>
      <c r="I12" s="1">
        <f t="shared" si="2"/>
        <v>4.8666000366210944E-2</v>
      </c>
      <c r="K12" s="1">
        <v>3</v>
      </c>
      <c r="L12" s="1">
        <f t="shared" si="3"/>
        <v>4.8666000366210944E-2</v>
      </c>
      <c r="N12" s="1">
        <v>3</v>
      </c>
      <c r="O12" s="1">
        <f t="shared" si="4"/>
        <v>3.8671998988205445E-3</v>
      </c>
    </row>
    <row r="13" spans="2:15">
      <c r="B13" s="1">
        <v>3.5</v>
      </c>
      <c r="C13" s="1">
        <f t="shared" si="0"/>
        <v>4.9064128911445698E-4</v>
      </c>
      <c r="E13" s="1">
        <v>3.5</v>
      </c>
      <c r="F13" s="1">
        <f t="shared" si="1"/>
        <v>3.4799773934691891E-3</v>
      </c>
      <c r="H13" s="1">
        <v>3.5</v>
      </c>
      <c r="I13" s="1">
        <f t="shared" si="2"/>
        <v>2.776435502356716E-2</v>
      </c>
      <c r="K13" s="1">
        <v>3.5</v>
      </c>
      <c r="L13" s="1">
        <f t="shared" si="3"/>
        <v>2.776435502356716E-2</v>
      </c>
      <c r="N13" s="1">
        <v>3.5</v>
      </c>
      <c r="O13" s="1">
        <f t="shared" si="4"/>
        <v>6.5360612448292521E-4</v>
      </c>
    </row>
    <row r="14" spans="2:15">
      <c r="B14" s="1">
        <v>4</v>
      </c>
      <c r="C14" s="1">
        <f t="shared" si="0"/>
        <v>6.870663227276476E-5</v>
      </c>
      <c r="E14" s="1">
        <v>4</v>
      </c>
      <c r="F14" s="1">
        <f t="shared" si="1"/>
        <v>1.0686529743730762E-3</v>
      </c>
      <c r="H14" s="1">
        <v>4</v>
      </c>
      <c r="I14" s="1">
        <f t="shared" si="2"/>
        <v>1.6515072000000013E-2</v>
      </c>
      <c r="K14" s="1">
        <v>4</v>
      </c>
      <c r="L14" s="1">
        <f t="shared" si="3"/>
        <v>1.6515072000000013E-2</v>
      </c>
      <c r="N14" s="1">
        <v>4</v>
      </c>
      <c r="O14" s="1">
        <f t="shared" si="4"/>
        <v>1.0401346433217061E-4</v>
      </c>
    </row>
    <row r="15" spans="2:15">
      <c r="B15" s="1">
        <v>4.5</v>
      </c>
      <c r="C15" s="1">
        <f t="shared" si="0"/>
        <v>9.0339165674264367E-6</v>
      </c>
      <c r="E15" s="1">
        <v>4.5</v>
      </c>
      <c r="F15" s="1">
        <f t="shared" si="1"/>
        <v>3.3807566671003133E-4</v>
      </c>
      <c r="H15" s="1">
        <v>4.5</v>
      </c>
      <c r="I15" s="1">
        <f t="shared" si="2"/>
        <v>1.019914367249094E-2</v>
      </c>
      <c r="K15" s="1">
        <v>4.5</v>
      </c>
      <c r="L15" s="1">
        <f t="shared" si="3"/>
        <v>1.019914367249094E-2</v>
      </c>
      <c r="N15" s="1">
        <v>4.5</v>
      </c>
      <c r="O15" s="1">
        <f t="shared" si="4"/>
        <v>1.588547939496787E-5</v>
      </c>
    </row>
    <row r="16" spans="2:15">
      <c r="B16" s="1">
        <v>5</v>
      </c>
      <c r="C16" s="1">
        <f t="shared" si="0"/>
        <v>1.1302484088218031E-6</v>
      </c>
      <c r="E16" s="1">
        <v>5</v>
      </c>
      <c r="F16" s="1">
        <f t="shared" si="1"/>
        <v>1.1059921234846099E-4</v>
      </c>
      <c r="H16" s="1">
        <v>5</v>
      </c>
      <c r="I16" s="1">
        <f t="shared" si="2"/>
        <v>6.5119051021185828E-3</v>
      </c>
      <c r="K16" s="1">
        <v>5</v>
      </c>
      <c r="L16" s="1">
        <f t="shared" si="3"/>
        <v>6.5119051021185828E-3</v>
      </c>
      <c r="N16" s="1">
        <v>5</v>
      </c>
      <c r="O16" s="1">
        <f t="shared" si="4"/>
        <v>2.3585905129914966E-6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A0B-4DBC-484C-BBE8-01E81DCBD0AA}">
  <dimension ref="B2:O16"/>
  <sheetViews>
    <sheetView topLeftCell="C1" workbookViewId="0">
      <selection activeCell="O6" sqref="O6"/>
    </sheetView>
  </sheetViews>
  <sheetFormatPr defaultRowHeight="17.7"/>
  <cols>
    <col min="3" max="3" width="21.88671875" bestFit="1" customWidth="1"/>
    <col min="4" max="4" width="4.44140625" customWidth="1"/>
    <col min="6" max="6" width="16.44140625" bestFit="1" customWidth="1"/>
    <col min="7" max="7" width="5.5546875" customWidth="1"/>
    <col min="9" max="9" width="15.33203125" bestFit="1" customWidth="1"/>
    <col min="10" max="10" width="5.109375" customWidth="1"/>
    <col min="12" max="12" width="20.88671875" bestFit="1" customWidth="1"/>
    <col min="13" max="13" width="4.21875" customWidth="1"/>
    <col min="15" max="15" width="20.88671875" bestFit="1" customWidth="1"/>
  </cols>
  <sheetData>
    <row r="2" spans="2:15">
      <c r="B2" s="2" t="s">
        <v>8</v>
      </c>
      <c r="C2" s="2" t="s">
        <v>9</v>
      </c>
      <c r="E2" s="2" t="s">
        <v>8</v>
      </c>
      <c r="F2" s="2" t="s">
        <v>9</v>
      </c>
      <c r="H2" s="2" t="s">
        <v>8</v>
      </c>
      <c r="I2" s="2" t="s">
        <v>9</v>
      </c>
      <c r="K2" s="2" t="s">
        <v>8</v>
      </c>
      <c r="L2" s="2" t="s">
        <v>9</v>
      </c>
      <c r="N2" s="2" t="s">
        <v>8</v>
      </c>
      <c r="O2" s="2" t="s">
        <v>9</v>
      </c>
    </row>
    <row r="3" spans="2:15">
      <c r="B3" s="1">
        <v>9999999</v>
      </c>
      <c r="C3" s="1">
        <v>10</v>
      </c>
      <c r="E3" s="1">
        <v>50</v>
      </c>
      <c r="F3" s="1">
        <v>10</v>
      </c>
      <c r="H3" s="1">
        <v>10</v>
      </c>
      <c r="I3" s="1">
        <v>10</v>
      </c>
      <c r="K3" s="1">
        <v>1</v>
      </c>
      <c r="L3" s="1">
        <v>10</v>
      </c>
      <c r="N3" s="1">
        <v>500</v>
      </c>
      <c r="O3" s="1">
        <v>10</v>
      </c>
    </row>
    <row r="5" spans="2:15">
      <c r="B5" s="2" t="s">
        <v>7</v>
      </c>
      <c r="C5" s="2" t="s">
        <v>15</v>
      </c>
      <c r="E5" s="2" t="s">
        <v>7</v>
      </c>
      <c r="F5" s="2" t="s">
        <v>16</v>
      </c>
      <c r="H5" s="2" t="s">
        <v>7</v>
      </c>
      <c r="I5" s="2" t="s">
        <v>12</v>
      </c>
      <c r="K5" s="2" t="s">
        <v>7</v>
      </c>
      <c r="L5" s="2" t="s">
        <v>17</v>
      </c>
      <c r="N5" s="2" t="s">
        <v>7</v>
      </c>
      <c r="O5" s="2" t="s">
        <v>18</v>
      </c>
    </row>
    <row r="6" spans="2:15">
      <c r="B6" s="1">
        <v>0</v>
      </c>
      <c r="C6" s="1">
        <f>_xlfn.F.DIST(B6,$B$3,$C$3,FALSE)</f>
        <v>0</v>
      </c>
      <c r="E6" s="1">
        <v>0</v>
      </c>
      <c r="F6" s="1">
        <f>_xlfn.F.DIST(E6,$E$3,$F$3,FALSE)</f>
        <v>0</v>
      </c>
      <c r="H6" s="1">
        <v>0</v>
      </c>
      <c r="I6" s="1">
        <f>_xlfn.F.DIST(H6,$H$3,$I$3,FALSE)</f>
        <v>0</v>
      </c>
      <c r="K6" s="1">
        <v>0</v>
      </c>
      <c r="L6" s="1" t="e">
        <f>_xlfn.F.DIST(K6,$K$3,$L$3,FALSE)</f>
        <v>#NUM!</v>
      </c>
      <c r="N6" s="1">
        <v>0</v>
      </c>
      <c r="O6" s="1">
        <f>_xlfn.F.DIST(N6,$N$3,$O$3,FALSE)</f>
        <v>0</v>
      </c>
    </row>
    <row r="7" spans="2:15">
      <c r="B7" s="1">
        <v>0.5</v>
      </c>
      <c r="C7" s="1">
        <f t="shared" ref="C7:C16" si="0">_xlfn.F.DIST(B7,$B$3,$C$3,FALSE)</f>
        <v>0.37833350468554766</v>
      </c>
      <c r="E7" s="1">
        <v>0.5</v>
      </c>
      <c r="F7" s="1">
        <f t="shared" ref="F7:F16" si="1">_xlfn.F.DIST(E7,$E$3,$F$3,FALSE)</f>
        <v>0.50247075550650877</v>
      </c>
      <c r="H7" s="1">
        <v>0.5</v>
      </c>
      <c r="I7" s="1">
        <f t="shared" ref="I7:I16" si="2">_xlfn.F.DIST(H7,$H$3,$I$3,FALSE)</f>
        <v>0.68282274043590896</v>
      </c>
      <c r="K7" s="1">
        <v>0.5</v>
      </c>
      <c r="L7" s="1">
        <f t="shared" ref="L7:L16" si="3">_xlfn.F.DIST(K7,$H$3,$I$3,FALSE)</f>
        <v>0.68282274043590896</v>
      </c>
      <c r="N7" s="1">
        <v>0.5</v>
      </c>
      <c r="O7" s="1">
        <f>_xlfn.F.DIST(N7,$N$3,$O$3,FALSE)</f>
        <v>0.39317482135748966</v>
      </c>
    </row>
    <row r="8" spans="2:15">
      <c r="B8" s="1">
        <v>1</v>
      </c>
      <c r="C8" s="1">
        <f t="shared" si="0"/>
        <v>0.87733641017109976</v>
      </c>
      <c r="E8" s="1">
        <v>1</v>
      </c>
      <c r="F8" s="1">
        <f t="shared" si="1"/>
        <v>0.80045054604847576</v>
      </c>
      <c r="H8" s="1">
        <v>1</v>
      </c>
      <c r="I8" s="1">
        <f t="shared" si="2"/>
        <v>0.61523437500000011</v>
      </c>
      <c r="K8" s="1">
        <v>1</v>
      </c>
      <c r="L8" s="1">
        <f t="shared" si="3"/>
        <v>0.61523437500000011</v>
      </c>
      <c r="N8" s="1">
        <v>1</v>
      </c>
      <c r="O8" s="1">
        <f t="shared" ref="O8:O16" si="4">_xlfn.F.DIST(N8,$N$3,$O$3,FALSE)</f>
        <v>0.86868724753700932</v>
      </c>
    </row>
    <row r="9" spans="2:15">
      <c r="B9" s="1">
        <v>1.5</v>
      </c>
      <c r="C9" s="1">
        <f t="shared" si="0"/>
        <v>0.40779590100250407</v>
      </c>
      <c r="E9" s="1">
        <v>1.5</v>
      </c>
      <c r="F9" s="1">
        <f t="shared" si="1"/>
        <v>0.39038620495661602</v>
      </c>
      <c r="H9" s="1">
        <v>1.5</v>
      </c>
      <c r="I9" s="1">
        <f t="shared" si="2"/>
        <v>0.33443020800000017</v>
      </c>
      <c r="K9" s="1">
        <v>1.5</v>
      </c>
      <c r="L9" s="1">
        <f t="shared" si="3"/>
        <v>0.33443020800000017</v>
      </c>
      <c r="N9" s="1">
        <v>1.5</v>
      </c>
      <c r="O9" s="1">
        <f t="shared" si="4"/>
        <v>0.40599045596120958</v>
      </c>
    </row>
    <row r="10" spans="2:15">
      <c r="B10" s="1">
        <v>2</v>
      </c>
      <c r="C10" s="1">
        <f t="shared" si="0"/>
        <v>0.16700237810162413</v>
      </c>
      <c r="E10" s="1">
        <v>2</v>
      </c>
      <c r="F10" s="1">
        <f t="shared" si="1"/>
        <v>0.17014193118200549</v>
      </c>
      <c r="H10" s="1">
        <v>2</v>
      </c>
      <c r="I10" s="1">
        <f t="shared" si="2"/>
        <v>0.17070568510897724</v>
      </c>
      <c r="K10" s="1">
        <v>2</v>
      </c>
      <c r="L10" s="1">
        <f t="shared" si="3"/>
        <v>0.17070568510897724</v>
      </c>
      <c r="N10" s="1">
        <v>2</v>
      </c>
      <c r="O10" s="1">
        <f t="shared" si="4"/>
        <v>0.16740828864323856</v>
      </c>
    </row>
    <row r="11" spans="2:15">
      <c r="B11" s="1">
        <v>2.5</v>
      </c>
      <c r="C11" s="1">
        <f t="shared" si="0"/>
        <v>7.2178846597707125E-2</v>
      </c>
      <c r="E11" s="1">
        <v>2.5</v>
      </c>
      <c r="F11" s="1">
        <f t="shared" si="1"/>
        <v>7.7342671679990413E-2</v>
      </c>
      <c r="H11" s="1">
        <v>2.5</v>
      </c>
      <c r="I11" s="1">
        <f t="shared" si="2"/>
        <v>8.9211356000964193E-2</v>
      </c>
      <c r="K11" s="1">
        <v>2.5</v>
      </c>
      <c r="L11" s="1">
        <f t="shared" si="3"/>
        <v>8.9211356000964193E-2</v>
      </c>
      <c r="N11" s="1">
        <v>2.5</v>
      </c>
      <c r="O11" s="1">
        <f t="shared" si="4"/>
        <v>7.2749750024760959E-2</v>
      </c>
    </row>
    <row r="12" spans="2:15">
      <c r="B12" s="1">
        <v>3</v>
      </c>
      <c r="C12" s="1">
        <f t="shared" si="0"/>
        <v>3.373551780791248E-2</v>
      </c>
      <c r="E12" s="1">
        <v>3</v>
      </c>
      <c r="F12" s="1">
        <f t="shared" si="1"/>
        <v>3.7599550268628538E-2</v>
      </c>
      <c r="H12" s="1">
        <v>3</v>
      </c>
      <c r="I12" s="1">
        <f t="shared" si="2"/>
        <v>4.8666000366210944E-2</v>
      </c>
      <c r="K12" s="1">
        <v>3</v>
      </c>
      <c r="L12" s="1">
        <f t="shared" si="3"/>
        <v>4.8666000366210944E-2</v>
      </c>
      <c r="N12" s="1">
        <v>3</v>
      </c>
      <c r="O12" s="1">
        <f t="shared" si="4"/>
        <v>3.4145165059472328E-2</v>
      </c>
    </row>
    <row r="13" spans="2:15">
      <c r="B13" s="1">
        <v>3.5</v>
      </c>
      <c r="C13" s="1">
        <f t="shared" si="0"/>
        <v>1.6975014824717784E-2</v>
      </c>
      <c r="E13" s="1">
        <v>3.5</v>
      </c>
      <c r="F13" s="1">
        <f t="shared" si="1"/>
        <v>1.9514311313561506E-2</v>
      </c>
      <c r="H13" s="1">
        <v>3.5</v>
      </c>
      <c r="I13" s="1">
        <f t="shared" si="2"/>
        <v>2.776435502356716E-2</v>
      </c>
      <c r="K13" s="1">
        <v>3.5</v>
      </c>
      <c r="L13" s="1">
        <f t="shared" si="3"/>
        <v>2.776435502356716E-2</v>
      </c>
      <c r="N13" s="1">
        <v>3.5</v>
      </c>
      <c r="O13" s="1">
        <f t="shared" si="4"/>
        <v>1.7237373880926086E-2</v>
      </c>
    </row>
    <row r="14" spans="2:15">
      <c r="B14" s="1">
        <v>4</v>
      </c>
      <c r="C14" s="1">
        <f t="shared" si="0"/>
        <v>9.1077504636501161E-3</v>
      </c>
      <c r="E14" s="1">
        <v>4</v>
      </c>
      <c r="F14" s="1">
        <f t="shared" si="1"/>
        <v>1.0733292544971258E-2</v>
      </c>
      <c r="H14" s="1">
        <v>4</v>
      </c>
      <c r="I14" s="1">
        <f t="shared" si="2"/>
        <v>1.6515072000000013E-2</v>
      </c>
      <c r="K14" s="1">
        <v>4</v>
      </c>
      <c r="L14" s="1">
        <f t="shared" si="3"/>
        <v>1.6515072000000013E-2</v>
      </c>
      <c r="N14" s="1">
        <v>4</v>
      </c>
      <c r="O14" s="1">
        <f t="shared" si="4"/>
        <v>9.2726005082233841E-3</v>
      </c>
    </row>
    <row r="15" spans="2:15">
      <c r="B15" s="1">
        <v>4.5</v>
      </c>
      <c r="C15" s="1">
        <f t="shared" si="0"/>
        <v>5.1619609242456437E-3</v>
      </c>
      <c r="E15" s="1">
        <v>4.5</v>
      </c>
      <c r="F15" s="1">
        <f t="shared" si="1"/>
        <v>6.2077823127767049E-3</v>
      </c>
      <c r="H15" s="1">
        <v>4.5</v>
      </c>
      <c r="I15" s="1">
        <f t="shared" si="2"/>
        <v>1.019914367249094E-2</v>
      </c>
      <c r="K15" s="1">
        <v>4.5</v>
      </c>
      <c r="L15" s="1">
        <f t="shared" si="3"/>
        <v>1.019914367249094E-2</v>
      </c>
      <c r="N15" s="1">
        <v>4.5</v>
      </c>
      <c r="O15" s="1">
        <f t="shared" si="4"/>
        <v>5.2665025462854346E-3</v>
      </c>
    </row>
    <row r="16" spans="2:15">
      <c r="B16" s="1">
        <v>5</v>
      </c>
      <c r="C16" s="1">
        <f t="shared" si="0"/>
        <v>3.0656653819908543E-3</v>
      </c>
      <c r="E16" s="1">
        <v>5</v>
      </c>
      <c r="F16" s="1">
        <f t="shared" si="1"/>
        <v>3.7493128617148001E-3</v>
      </c>
      <c r="H16" s="1">
        <v>5</v>
      </c>
      <c r="I16" s="1">
        <f t="shared" si="2"/>
        <v>6.5119051021185828E-3</v>
      </c>
      <c r="K16" s="1">
        <v>5</v>
      </c>
      <c r="L16" s="1">
        <f t="shared" si="3"/>
        <v>6.5119051021185828E-3</v>
      </c>
      <c r="N16" s="1">
        <v>5</v>
      </c>
      <c r="O16" s="1">
        <f t="shared" si="4"/>
        <v>3.1332168469401398E-3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DB117-E0B7-4919-B040-433E2E78FF54}">
  <dimension ref="B3:E8"/>
  <sheetViews>
    <sheetView workbookViewId="0">
      <selection activeCell="H5" sqref="H5"/>
    </sheetView>
  </sheetViews>
  <sheetFormatPr defaultRowHeight="17.7"/>
  <cols>
    <col min="3" max="3" width="9.88671875" customWidth="1"/>
    <col min="4" max="4" width="10.5546875" customWidth="1"/>
  </cols>
  <sheetData>
    <row r="3" spans="2:5">
      <c r="B3" s="2" t="s">
        <v>19</v>
      </c>
      <c r="C3" s="2" t="s">
        <v>21</v>
      </c>
      <c r="D3" s="2" t="s">
        <v>22</v>
      </c>
      <c r="E3" s="2" t="s">
        <v>20</v>
      </c>
    </row>
    <row r="4" spans="2:5">
      <c r="B4" s="1">
        <v>1</v>
      </c>
      <c r="C4" s="3">
        <v>20</v>
      </c>
      <c r="D4" s="1">
        <v>19.5</v>
      </c>
      <c r="E4" s="1">
        <f>C4-D4</f>
        <v>0.5</v>
      </c>
    </row>
    <row r="5" spans="2:5">
      <c r="B5" s="1">
        <v>2</v>
      </c>
      <c r="C5" s="1">
        <v>19.8</v>
      </c>
      <c r="D5" s="1">
        <v>19.899999999999999</v>
      </c>
      <c r="E5" s="1">
        <f t="shared" ref="E5:E8" si="0">C5-D5</f>
        <v>-9.9999999999997868E-2</v>
      </c>
    </row>
    <row r="6" spans="2:5">
      <c r="B6" s="1">
        <v>3</v>
      </c>
      <c r="C6" s="1">
        <v>20.5</v>
      </c>
      <c r="D6" s="1">
        <v>20.8</v>
      </c>
      <c r="E6" s="1">
        <f t="shared" si="0"/>
        <v>-0.30000000000000071</v>
      </c>
    </row>
    <row r="7" spans="2:5">
      <c r="B7" s="1">
        <v>4</v>
      </c>
      <c r="C7" s="1">
        <v>19.600000000000001</v>
      </c>
      <c r="D7" s="1">
        <v>20.2</v>
      </c>
      <c r="E7" s="1">
        <f t="shared" si="0"/>
        <v>-0.59999999999999787</v>
      </c>
    </row>
    <row r="8" spans="2:5">
      <c r="B8" s="1">
        <v>5</v>
      </c>
      <c r="C8" s="1">
        <v>20.2</v>
      </c>
      <c r="D8" s="1">
        <v>19.5</v>
      </c>
      <c r="E8" s="1">
        <f t="shared" si="0"/>
        <v>0.69999999999999929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CC37-9C84-4079-B229-0CF0C54C7C9D}">
  <dimension ref="B2:I18"/>
  <sheetViews>
    <sheetView topLeftCell="A4" workbookViewId="0">
      <selection activeCell="K9" sqref="K9"/>
    </sheetView>
  </sheetViews>
  <sheetFormatPr defaultRowHeight="17.7"/>
  <cols>
    <col min="3" max="3" width="12.5546875" style="4" bestFit="1" customWidth="1"/>
    <col min="4" max="4" width="8.88671875" style="4"/>
    <col min="5" max="5" width="9.33203125" style="4" bestFit="1" customWidth="1"/>
    <col min="6" max="6" width="8.88671875" style="4"/>
  </cols>
  <sheetData>
    <row r="2" spans="2:9">
      <c r="B2" t="s">
        <v>23</v>
      </c>
    </row>
    <row r="4" spans="2:9" ht="19">
      <c r="B4" s="7" t="s">
        <v>24</v>
      </c>
      <c r="C4" s="7" t="s">
        <v>25</v>
      </c>
      <c r="D4" s="7" t="s">
        <v>37</v>
      </c>
      <c r="E4" s="7" t="s">
        <v>38</v>
      </c>
      <c r="F4" s="8" t="s">
        <v>39</v>
      </c>
      <c r="G4" s="8" t="s">
        <v>41</v>
      </c>
      <c r="H4" s="8" t="s">
        <v>43</v>
      </c>
      <c r="I4" s="8" t="s">
        <v>44</v>
      </c>
    </row>
    <row r="5" spans="2:9">
      <c r="B5" s="5">
        <v>1</v>
      </c>
      <c r="C5" s="5" t="s">
        <v>28</v>
      </c>
      <c r="D5" s="5">
        <v>12.55</v>
      </c>
      <c r="E5" s="5">
        <v>4</v>
      </c>
      <c r="F5" s="5">
        <v>-4</v>
      </c>
      <c r="G5" s="5">
        <f>E5*F5</f>
        <v>-16</v>
      </c>
      <c r="H5" s="5">
        <f>F5^2</f>
        <v>16</v>
      </c>
      <c r="I5" s="5">
        <f>E5*H5</f>
        <v>64</v>
      </c>
    </row>
    <row r="6" spans="2:9">
      <c r="B6" s="5">
        <v>2</v>
      </c>
      <c r="C6" s="5" t="s">
        <v>29</v>
      </c>
      <c r="D6" s="5">
        <v>14.55</v>
      </c>
      <c r="E6" s="5">
        <v>5</v>
      </c>
      <c r="F6" s="5">
        <v>-3</v>
      </c>
      <c r="G6" s="5">
        <f t="shared" ref="G6:G14" si="0">E6*F6</f>
        <v>-15</v>
      </c>
      <c r="H6" s="5">
        <f t="shared" ref="H6:H14" si="1">F6^2</f>
        <v>9</v>
      </c>
      <c r="I6" s="5">
        <f t="shared" ref="I6:I14" si="2">E6*H6</f>
        <v>45</v>
      </c>
    </row>
    <row r="7" spans="2:9">
      <c r="B7" s="5">
        <v>3</v>
      </c>
      <c r="C7" s="5" t="s">
        <v>35</v>
      </c>
      <c r="D7" s="5">
        <v>16.55</v>
      </c>
      <c r="E7" s="5">
        <v>7</v>
      </c>
      <c r="F7" s="5">
        <v>-2</v>
      </c>
      <c r="G7" s="5">
        <f t="shared" si="0"/>
        <v>-14</v>
      </c>
      <c r="H7" s="5">
        <f t="shared" si="1"/>
        <v>4</v>
      </c>
      <c r="I7" s="5">
        <f t="shared" si="2"/>
        <v>28</v>
      </c>
    </row>
    <row r="8" spans="2:9">
      <c r="B8" s="5">
        <v>4</v>
      </c>
      <c r="C8" s="5" t="s">
        <v>26</v>
      </c>
      <c r="D8" s="5">
        <v>18.55</v>
      </c>
      <c r="E8" s="5">
        <v>14</v>
      </c>
      <c r="F8" s="5">
        <v>-1</v>
      </c>
      <c r="G8" s="5">
        <f t="shared" si="0"/>
        <v>-14</v>
      </c>
      <c r="H8" s="5">
        <f t="shared" si="1"/>
        <v>1</v>
      </c>
      <c r="I8" s="5">
        <f t="shared" si="2"/>
        <v>14</v>
      </c>
    </row>
    <row r="9" spans="2:9">
      <c r="B9" s="5">
        <v>5</v>
      </c>
      <c r="C9" s="5" t="s">
        <v>27</v>
      </c>
      <c r="D9" s="5">
        <v>20.55</v>
      </c>
      <c r="E9" s="6">
        <v>28</v>
      </c>
      <c r="F9" s="6">
        <v>0</v>
      </c>
      <c r="G9" s="5">
        <f t="shared" si="0"/>
        <v>0</v>
      </c>
      <c r="H9" s="5">
        <f t="shared" si="1"/>
        <v>0</v>
      </c>
      <c r="I9" s="5">
        <f t="shared" si="2"/>
        <v>0</v>
      </c>
    </row>
    <row r="10" spans="2:9">
      <c r="B10" s="5">
        <v>6</v>
      </c>
      <c r="C10" s="5" t="s">
        <v>30</v>
      </c>
      <c r="D10" s="5">
        <v>22.55</v>
      </c>
      <c r="E10" s="5">
        <v>16</v>
      </c>
      <c r="F10" s="5">
        <v>1</v>
      </c>
      <c r="G10" s="5">
        <f t="shared" si="0"/>
        <v>16</v>
      </c>
      <c r="H10" s="5">
        <f t="shared" si="1"/>
        <v>1</v>
      </c>
      <c r="I10" s="5">
        <f t="shared" si="2"/>
        <v>16</v>
      </c>
    </row>
    <row r="11" spans="2:9">
      <c r="B11" s="5">
        <v>7</v>
      </c>
      <c r="C11" s="5" t="s">
        <v>31</v>
      </c>
      <c r="D11" s="5">
        <v>24.55</v>
      </c>
      <c r="E11" s="5">
        <v>12</v>
      </c>
      <c r="F11" s="5">
        <v>2</v>
      </c>
      <c r="G11" s="5">
        <f t="shared" si="0"/>
        <v>24</v>
      </c>
      <c r="H11" s="5">
        <f t="shared" si="1"/>
        <v>4</v>
      </c>
      <c r="I11" s="5">
        <f t="shared" si="2"/>
        <v>48</v>
      </c>
    </row>
    <row r="12" spans="2:9">
      <c r="B12" s="5">
        <v>8</v>
      </c>
      <c r="C12" s="5" t="s">
        <v>32</v>
      </c>
      <c r="D12" s="5">
        <v>26.55</v>
      </c>
      <c r="E12" s="5">
        <v>6</v>
      </c>
      <c r="F12" s="5">
        <v>3</v>
      </c>
      <c r="G12" s="5">
        <f t="shared" si="0"/>
        <v>18</v>
      </c>
      <c r="H12" s="5">
        <f t="shared" si="1"/>
        <v>9</v>
      </c>
      <c r="I12" s="5">
        <f t="shared" si="2"/>
        <v>54</v>
      </c>
    </row>
    <row r="13" spans="2:9">
      <c r="B13" s="5">
        <v>9</v>
      </c>
      <c r="C13" s="5" t="s">
        <v>33</v>
      </c>
      <c r="D13" s="5">
        <v>28.55</v>
      </c>
      <c r="E13" s="5">
        <v>4</v>
      </c>
      <c r="F13" s="5">
        <v>4</v>
      </c>
      <c r="G13" s="5">
        <f t="shared" si="0"/>
        <v>16</v>
      </c>
      <c r="H13" s="5">
        <f t="shared" si="1"/>
        <v>16</v>
      </c>
      <c r="I13" s="5">
        <f t="shared" si="2"/>
        <v>64</v>
      </c>
    </row>
    <row r="14" spans="2:9">
      <c r="B14" s="5">
        <v>10</v>
      </c>
      <c r="C14" s="5" t="s">
        <v>34</v>
      </c>
      <c r="D14" s="5">
        <v>30.55</v>
      </c>
      <c r="E14" s="5">
        <v>4</v>
      </c>
      <c r="F14" s="5">
        <v>5</v>
      </c>
      <c r="G14" s="5">
        <f t="shared" si="0"/>
        <v>20</v>
      </c>
      <c r="H14" s="5">
        <f t="shared" si="1"/>
        <v>25</v>
      </c>
      <c r="I14" s="5">
        <f t="shared" si="2"/>
        <v>100</v>
      </c>
    </row>
    <row r="15" spans="2:9">
      <c r="B15" s="1"/>
      <c r="C15" s="5" t="s">
        <v>36</v>
      </c>
      <c r="D15" s="5"/>
      <c r="E15" s="5">
        <f>SUM(E5:E14)</f>
        <v>100</v>
      </c>
      <c r="F15" s="5" t="s">
        <v>42</v>
      </c>
      <c r="G15" s="10">
        <f>SUM(G5:G14)</f>
        <v>35</v>
      </c>
      <c r="H15" s="5">
        <f>SUM(H5:H14)</f>
        <v>85</v>
      </c>
      <c r="I15" s="9">
        <f>SUM(I5:I14)</f>
        <v>433</v>
      </c>
    </row>
    <row r="18" spans="2:2">
      <c r="B18" t="s">
        <v>40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014-B1CF-4291-A6CC-33B0443D60A4}">
  <dimension ref="B3:L29"/>
  <sheetViews>
    <sheetView topLeftCell="B1" workbookViewId="0">
      <selection activeCell="L6" sqref="L6"/>
    </sheetView>
  </sheetViews>
  <sheetFormatPr defaultRowHeight="17.7"/>
  <cols>
    <col min="2" max="2" width="19.33203125" bestFit="1" customWidth="1"/>
    <col min="3" max="3" width="14.44140625" customWidth="1"/>
    <col min="5" max="5" width="19.33203125" bestFit="1" customWidth="1"/>
    <col min="6" max="6" width="14.44140625" customWidth="1"/>
    <col min="7" max="7" width="5.33203125" customWidth="1"/>
    <col min="8" max="8" width="19.33203125" bestFit="1" customWidth="1"/>
    <col min="9" max="9" width="14.44140625" customWidth="1"/>
    <col min="10" max="10" width="4.88671875" customWidth="1"/>
    <col min="11" max="11" width="19.33203125" bestFit="1" customWidth="1"/>
    <col min="12" max="12" width="14.44140625" customWidth="1"/>
  </cols>
  <sheetData>
    <row r="3" spans="2:12">
      <c r="B3" s="11" t="s">
        <v>45</v>
      </c>
      <c r="C3" s="12">
        <v>3</v>
      </c>
      <c r="E3" s="11" t="s">
        <v>45</v>
      </c>
      <c r="F3" s="12">
        <v>5</v>
      </c>
      <c r="H3" s="11" t="s">
        <v>45</v>
      </c>
      <c r="I3" s="12">
        <v>10</v>
      </c>
      <c r="K3" s="11" t="s">
        <v>45</v>
      </c>
      <c r="L3" s="12">
        <v>1</v>
      </c>
    </row>
    <row r="4" spans="2:12">
      <c r="B4" s="11" t="s">
        <v>46</v>
      </c>
      <c r="C4" s="1">
        <f>C3</f>
        <v>3</v>
      </c>
      <c r="E4" s="11" t="s">
        <v>46</v>
      </c>
      <c r="F4" s="1">
        <f>F3</f>
        <v>5</v>
      </c>
      <c r="H4" s="11" t="s">
        <v>46</v>
      </c>
      <c r="I4" s="1">
        <f>I3</f>
        <v>10</v>
      </c>
      <c r="K4" s="11" t="s">
        <v>46</v>
      </c>
      <c r="L4" s="1">
        <f>L3</f>
        <v>1</v>
      </c>
    </row>
    <row r="5" spans="2:12">
      <c r="B5" s="11" t="s">
        <v>47</v>
      </c>
      <c r="C5" s="1">
        <f>C3</f>
        <v>3</v>
      </c>
      <c r="E5" s="11" t="s">
        <v>47</v>
      </c>
      <c r="F5" s="1">
        <f>F3</f>
        <v>5</v>
      </c>
      <c r="H5" s="11" t="s">
        <v>47</v>
      </c>
      <c r="I5" s="1">
        <f>I3</f>
        <v>10</v>
      </c>
      <c r="K5" s="11" t="s">
        <v>47</v>
      </c>
      <c r="L5" s="1">
        <f>L3</f>
        <v>1</v>
      </c>
    </row>
    <row r="6" spans="2:12">
      <c r="B6" s="11" t="s">
        <v>48</v>
      </c>
      <c r="C6" s="15">
        <f>C5^(1/2)</f>
        <v>1.7320508075688772</v>
      </c>
      <c r="E6" s="11" t="s">
        <v>48</v>
      </c>
      <c r="F6" s="15">
        <f>F5^(1/2)</f>
        <v>2.2360679774997898</v>
      </c>
      <c r="H6" s="11" t="s">
        <v>48</v>
      </c>
      <c r="I6" s="15">
        <f>I5^(1/2)</f>
        <v>3.1622776601683795</v>
      </c>
      <c r="K6" s="11" t="s">
        <v>48</v>
      </c>
      <c r="L6" s="15">
        <f>L5^(1/2)</f>
        <v>1</v>
      </c>
    </row>
    <row r="8" spans="2:12">
      <c r="B8" s="2" t="s">
        <v>49</v>
      </c>
      <c r="C8" s="2" t="s">
        <v>50</v>
      </c>
      <c r="E8" s="2" t="s">
        <v>49</v>
      </c>
      <c r="F8" s="2" t="s">
        <v>52</v>
      </c>
      <c r="H8" s="2" t="s">
        <v>49</v>
      </c>
      <c r="I8" s="2" t="s">
        <v>51</v>
      </c>
      <c r="K8" s="2" t="s">
        <v>49</v>
      </c>
      <c r="L8" s="2" t="s">
        <v>53</v>
      </c>
    </row>
    <row r="9" spans="2:12">
      <c r="B9" s="1">
        <v>0</v>
      </c>
      <c r="C9" s="1">
        <f>_xlfn.POISSON.DIST(B9,$C$3,FALSE)</f>
        <v>4.9787068367863944E-2</v>
      </c>
      <c r="E9" s="1">
        <v>0</v>
      </c>
      <c r="F9" s="1">
        <f>_xlfn.POISSON.DIST(E9,$F$3,FALSE)</f>
        <v>6.737946999085467E-3</v>
      </c>
      <c r="H9" s="1">
        <v>0</v>
      </c>
      <c r="I9" s="1">
        <f>_xlfn.POISSON.DIST(H9,$I$3,FALSE)</f>
        <v>4.5399929762484854E-5</v>
      </c>
      <c r="K9" s="1">
        <v>0</v>
      </c>
      <c r="L9" s="1">
        <f>_xlfn.POISSON.DIST(K9,$L$3,FALSE)</f>
        <v>0.36787944117144233</v>
      </c>
    </row>
    <row r="10" spans="2:12">
      <c r="B10" s="1">
        <v>1</v>
      </c>
      <c r="C10" s="1">
        <f t="shared" ref="C10:C29" si="0">_xlfn.POISSON.DIST(B10,$C$3,FALSE)</f>
        <v>0.14936120510359185</v>
      </c>
      <c r="E10" s="1">
        <v>1</v>
      </c>
      <c r="F10" s="1">
        <f t="shared" ref="F10:F29" si="1">_xlfn.POISSON.DIST(E10,$F$3,FALSE)</f>
        <v>3.368973499542733E-2</v>
      </c>
      <c r="H10" s="1">
        <v>1</v>
      </c>
      <c r="I10" s="1">
        <f t="shared" ref="I10:I29" si="2">_xlfn.POISSON.DIST(H10,$I$3,FALSE)</f>
        <v>4.5399929762484861E-4</v>
      </c>
      <c r="K10" s="1">
        <v>1</v>
      </c>
      <c r="L10" s="1">
        <f t="shared" ref="L10:L29" si="3">_xlfn.POISSON.DIST(K10,$L$3,FALSE)</f>
        <v>0.36787944117144233</v>
      </c>
    </row>
    <row r="11" spans="2:12">
      <c r="B11" s="1">
        <v>2</v>
      </c>
      <c r="C11" s="1">
        <f t="shared" si="0"/>
        <v>0.22404180765538775</v>
      </c>
      <c r="E11" s="1">
        <v>2</v>
      </c>
      <c r="F11" s="1">
        <f t="shared" si="1"/>
        <v>8.4224337488568335E-2</v>
      </c>
      <c r="H11" s="1">
        <v>2</v>
      </c>
      <c r="I11" s="1">
        <f t="shared" si="2"/>
        <v>2.2699964881242444E-3</v>
      </c>
      <c r="K11" s="1">
        <v>2</v>
      </c>
      <c r="L11" s="1">
        <f t="shared" si="3"/>
        <v>0.18393972058572114</v>
      </c>
    </row>
    <row r="12" spans="2:12">
      <c r="B12" s="1">
        <v>3</v>
      </c>
      <c r="C12" s="1">
        <f t="shared" si="0"/>
        <v>0.22404180765538778</v>
      </c>
      <c r="E12" s="1">
        <v>3</v>
      </c>
      <c r="F12" s="1">
        <f t="shared" si="1"/>
        <v>0.14037389581428059</v>
      </c>
      <c r="H12" s="1">
        <v>3</v>
      </c>
      <c r="I12" s="1">
        <f t="shared" si="2"/>
        <v>7.5666549604141483E-3</v>
      </c>
      <c r="K12" s="1">
        <v>3</v>
      </c>
      <c r="L12" s="1">
        <f t="shared" si="3"/>
        <v>6.1313240195240391E-2</v>
      </c>
    </row>
    <row r="13" spans="2:12">
      <c r="B13" s="1">
        <v>4</v>
      </c>
      <c r="C13" s="1">
        <f t="shared" si="0"/>
        <v>0.16803135574154085</v>
      </c>
      <c r="E13" s="1">
        <v>4</v>
      </c>
      <c r="F13" s="1">
        <f t="shared" si="1"/>
        <v>0.17546736976785074</v>
      </c>
      <c r="H13" s="1">
        <v>4</v>
      </c>
      <c r="I13" s="1">
        <f t="shared" si="2"/>
        <v>1.8916637401035354E-2</v>
      </c>
      <c r="K13" s="1">
        <v>4</v>
      </c>
      <c r="L13" s="1">
        <f t="shared" si="3"/>
        <v>1.5328310048810094E-2</v>
      </c>
    </row>
    <row r="14" spans="2:12">
      <c r="B14" s="1">
        <v>5</v>
      </c>
      <c r="C14" s="1">
        <f t="shared" si="0"/>
        <v>0.10081881344492449</v>
      </c>
      <c r="E14" s="1">
        <v>5</v>
      </c>
      <c r="F14" s="1">
        <f t="shared" si="1"/>
        <v>0.17546736976785071</v>
      </c>
      <c r="H14" s="1">
        <v>5</v>
      </c>
      <c r="I14" s="1">
        <f t="shared" si="2"/>
        <v>3.7833274802070715E-2</v>
      </c>
      <c r="K14" s="1">
        <v>5</v>
      </c>
      <c r="L14" s="1">
        <f t="shared" si="3"/>
        <v>3.06566200976202E-3</v>
      </c>
    </row>
    <row r="15" spans="2:12">
      <c r="B15" s="1">
        <v>6</v>
      </c>
      <c r="C15" s="1">
        <f t="shared" si="0"/>
        <v>5.0409406722462261E-2</v>
      </c>
      <c r="E15" s="1">
        <v>6</v>
      </c>
      <c r="F15" s="1">
        <f t="shared" si="1"/>
        <v>0.14622280813987559</v>
      </c>
      <c r="H15" s="1">
        <v>6</v>
      </c>
      <c r="I15" s="1">
        <f t="shared" si="2"/>
        <v>6.3055458003451192E-2</v>
      </c>
      <c r="K15" s="1">
        <v>6</v>
      </c>
      <c r="L15" s="1">
        <f t="shared" si="3"/>
        <v>5.1094366829366978E-4</v>
      </c>
    </row>
    <row r="16" spans="2:12">
      <c r="B16" s="1">
        <v>7</v>
      </c>
      <c r="C16" s="1">
        <f t="shared" si="0"/>
        <v>2.1604031452483807E-2</v>
      </c>
      <c r="E16" s="1">
        <v>7</v>
      </c>
      <c r="F16" s="1">
        <f t="shared" si="1"/>
        <v>0.104444862957054</v>
      </c>
      <c r="H16" s="1">
        <v>7</v>
      </c>
      <c r="I16" s="1">
        <f t="shared" si="2"/>
        <v>9.0079225719215977E-2</v>
      </c>
      <c r="K16" s="1">
        <v>7</v>
      </c>
      <c r="L16" s="1">
        <f t="shared" si="3"/>
        <v>7.2991952613381521E-5</v>
      </c>
    </row>
    <row r="17" spans="2:12">
      <c r="B17" s="1">
        <v>8</v>
      </c>
      <c r="C17" s="1">
        <f t="shared" si="0"/>
        <v>8.1015117946814375E-3</v>
      </c>
      <c r="E17" s="1">
        <v>8</v>
      </c>
      <c r="F17" s="1">
        <f t="shared" si="1"/>
        <v>6.5278039348158706E-2</v>
      </c>
      <c r="H17" s="1">
        <v>8</v>
      </c>
      <c r="I17" s="1">
        <f t="shared" si="2"/>
        <v>0.11259903214901996</v>
      </c>
      <c r="K17" s="1">
        <v>8</v>
      </c>
      <c r="L17" s="1">
        <f t="shared" si="3"/>
        <v>9.1239940766726546E-6</v>
      </c>
    </row>
    <row r="18" spans="2:12">
      <c r="B18" s="1">
        <v>9</v>
      </c>
      <c r="C18" s="1">
        <f t="shared" si="0"/>
        <v>2.7005039315604771E-3</v>
      </c>
      <c r="E18" s="1">
        <v>9</v>
      </c>
      <c r="F18" s="1">
        <f t="shared" si="1"/>
        <v>3.6265577415643749E-2</v>
      </c>
      <c r="H18" s="1">
        <v>9</v>
      </c>
      <c r="I18" s="1">
        <f t="shared" si="2"/>
        <v>0.1251100357211333</v>
      </c>
      <c r="K18" s="1">
        <v>9</v>
      </c>
      <c r="L18" s="1">
        <f t="shared" si="3"/>
        <v>1.0137771196302961E-6</v>
      </c>
    </row>
    <row r="19" spans="2:12">
      <c r="B19" s="1">
        <v>10</v>
      </c>
      <c r="C19" s="1">
        <f t="shared" si="0"/>
        <v>8.1015117946814244E-4</v>
      </c>
      <c r="E19" s="1">
        <v>10</v>
      </c>
      <c r="F19" s="1">
        <f t="shared" si="1"/>
        <v>1.8132788707821874E-2</v>
      </c>
      <c r="H19" s="1">
        <v>10</v>
      </c>
      <c r="I19" s="1">
        <f t="shared" si="2"/>
        <v>0.1251100357211333</v>
      </c>
      <c r="K19" s="1">
        <v>10</v>
      </c>
      <c r="L19" s="1">
        <f t="shared" si="3"/>
        <v>1.013777119630295E-7</v>
      </c>
    </row>
    <row r="20" spans="2:12">
      <c r="B20" s="1">
        <v>11</v>
      </c>
      <c r="C20" s="1">
        <f t="shared" si="0"/>
        <v>2.2095032167312987E-4</v>
      </c>
      <c r="E20" s="1">
        <v>11</v>
      </c>
      <c r="F20" s="1">
        <f t="shared" si="1"/>
        <v>8.2421766853735742E-3</v>
      </c>
      <c r="H20" s="1">
        <v>11</v>
      </c>
      <c r="I20" s="1">
        <f t="shared" si="2"/>
        <v>0.11373639611012118</v>
      </c>
      <c r="K20" s="1">
        <v>11</v>
      </c>
      <c r="L20" s="1">
        <f t="shared" si="3"/>
        <v>9.2161556330026647E-9</v>
      </c>
    </row>
    <row r="21" spans="2:12">
      <c r="B21" s="1">
        <v>12</v>
      </c>
      <c r="C21" s="1">
        <f t="shared" si="0"/>
        <v>5.5237580418282596E-5</v>
      </c>
      <c r="E21" s="1">
        <v>12</v>
      </c>
      <c r="F21" s="1">
        <f t="shared" si="1"/>
        <v>3.4342402855723282E-3</v>
      </c>
      <c r="H21" s="1">
        <v>12</v>
      </c>
      <c r="I21" s="1">
        <f t="shared" si="2"/>
        <v>9.4780330091767673E-2</v>
      </c>
      <c r="K21" s="1">
        <v>12</v>
      </c>
      <c r="L21" s="1">
        <f t="shared" si="3"/>
        <v>7.680129694168931E-10</v>
      </c>
    </row>
    <row r="22" spans="2:12">
      <c r="B22" s="1">
        <v>13</v>
      </c>
      <c r="C22" s="1">
        <f t="shared" si="0"/>
        <v>1.2747133942680586E-5</v>
      </c>
      <c r="E22" s="1">
        <v>13</v>
      </c>
      <c r="F22" s="1">
        <f t="shared" si="1"/>
        <v>1.3208616482970471E-3</v>
      </c>
      <c r="H22" s="1">
        <v>13</v>
      </c>
      <c r="I22" s="1">
        <f t="shared" si="2"/>
        <v>7.2907946224436637E-2</v>
      </c>
      <c r="K22" s="1">
        <v>13</v>
      </c>
      <c r="L22" s="1">
        <f t="shared" si="3"/>
        <v>5.9077920724376414E-11</v>
      </c>
    </row>
    <row r="23" spans="2:12">
      <c r="B23" s="1">
        <v>14</v>
      </c>
      <c r="C23" s="1">
        <f t="shared" si="0"/>
        <v>2.7315287020029766E-6</v>
      </c>
      <c r="E23" s="1">
        <v>14</v>
      </c>
      <c r="F23" s="1">
        <f t="shared" si="1"/>
        <v>4.7173630296323246E-4</v>
      </c>
      <c r="H23" s="1">
        <v>14</v>
      </c>
      <c r="I23" s="1">
        <f t="shared" si="2"/>
        <v>5.2077104446026187E-2</v>
      </c>
      <c r="K23" s="1">
        <v>14</v>
      </c>
      <c r="L23" s="1">
        <f t="shared" si="3"/>
        <v>4.2198514803125853E-12</v>
      </c>
    </row>
    <row r="24" spans="2:12">
      <c r="B24" s="1">
        <v>15</v>
      </c>
      <c r="C24" s="1">
        <f t="shared" si="0"/>
        <v>5.4630574040059675E-7</v>
      </c>
      <c r="E24" s="1">
        <v>15</v>
      </c>
      <c r="F24" s="1">
        <f t="shared" si="1"/>
        <v>1.5724543432107704E-4</v>
      </c>
      <c r="H24" s="1">
        <v>15</v>
      </c>
      <c r="I24" s="1">
        <f t="shared" si="2"/>
        <v>3.4718069630684127E-2</v>
      </c>
      <c r="K24" s="1">
        <v>15</v>
      </c>
      <c r="L24" s="1">
        <f t="shared" si="3"/>
        <v>2.813234320208389E-13</v>
      </c>
    </row>
    <row r="25" spans="2:12">
      <c r="B25" s="1">
        <v>16</v>
      </c>
      <c r="C25" s="1">
        <f t="shared" si="0"/>
        <v>1.0243232632511179E-7</v>
      </c>
      <c r="E25" s="1">
        <v>16</v>
      </c>
      <c r="F25" s="1">
        <f t="shared" si="1"/>
        <v>4.9139198225336609E-5</v>
      </c>
      <c r="H25" s="1">
        <v>16</v>
      </c>
      <c r="I25" s="1">
        <f t="shared" si="2"/>
        <v>2.1698793519177549E-2</v>
      </c>
      <c r="K25" s="1">
        <v>16</v>
      </c>
      <c r="L25" s="1">
        <f t="shared" si="3"/>
        <v>1.7582714501302425E-14</v>
      </c>
    </row>
    <row r="26" spans="2:12">
      <c r="B26" s="1">
        <v>17</v>
      </c>
      <c r="C26" s="1">
        <f t="shared" si="0"/>
        <v>1.8076292880902042E-8</v>
      </c>
      <c r="E26" s="1">
        <v>17</v>
      </c>
      <c r="F26" s="1">
        <f t="shared" si="1"/>
        <v>1.4452705360393124E-5</v>
      </c>
      <c r="H26" s="1">
        <v>17</v>
      </c>
      <c r="I26" s="1">
        <f t="shared" si="2"/>
        <v>1.2763996187751522E-2</v>
      </c>
      <c r="K26" s="1">
        <v>17</v>
      </c>
      <c r="L26" s="1">
        <f t="shared" si="3"/>
        <v>1.0342773236060258E-15</v>
      </c>
    </row>
    <row r="27" spans="2:12">
      <c r="B27" s="1">
        <v>18</v>
      </c>
      <c r="C27" s="1">
        <f t="shared" si="0"/>
        <v>3.0127154801503488E-9</v>
      </c>
      <c r="E27" s="1">
        <v>18</v>
      </c>
      <c r="F27" s="1">
        <f t="shared" si="1"/>
        <v>4.0146403778869831E-6</v>
      </c>
      <c r="H27" s="1">
        <v>18</v>
      </c>
      <c r="I27" s="1">
        <f t="shared" si="2"/>
        <v>7.0911089931952852E-3</v>
      </c>
      <c r="K27" s="1">
        <v>18</v>
      </c>
      <c r="L27" s="1">
        <f t="shared" si="3"/>
        <v>5.7459851311446043E-17</v>
      </c>
    </row>
    <row r="28" spans="2:12">
      <c r="B28" s="1">
        <v>19</v>
      </c>
      <c r="C28" s="1">
        <f t="shared" si="0"/>
        <v>4.7569191791847703E-10</v>
      </c>
      <c r="E28" s="1">
        <v>19</v>
      </c>
      <c r="F28" s="1">
        <f t="shared" si="1"/>
        <v>1.0564843099702586E-6</v>
      </c>
      <c r="H28" s="1">
        <v>19</v>
      </c>
      <c r="I28" s="1">
        <f t="shared" si="2"/>
        <v>3.7321626279975249E-3</v>
      </c>
      <c r="K28" s="1">
        <v>19</v>
      </c>
      <c r="L28" s="1">
        <f t="shared" si="3"/>
        <v>3.0242027006024186E-18</v>
      </c>
    </row>
    <row r="29" spans="2:12">
      <c r="B29" s="1">
        <v>20</v>
      </c>
      <c r="C29" s="1">
        <f t="shared" si="0"/>
        <v>7.1353787687771353E-11</v>
      </c>
      <c r="E29" s="1">
        <v>20</v>
      </c>
      <c r="F29" s="1">
        <f t="shared" si="1"/>
        <v>2.6412107749256427E-7</v>
      </c>
      <c r="H29" s="1">
        <v>20</v>
      </c>
      <c r="I29" s="1">
        <f t="shared" si="2"/>
        <v>1.8660813139987594E-3</v>
      </c>
      <c r="K29" s="1">
        <v>20</v>
      </c>
      <c r="L29" s="1">
        <f t="shared" si="3"/>
        <v>1.51210135030121E-19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8A1D7-CDFD-455F-AA8A-E8B0E30C09A9}">
  <dimension ref="B2:O48"/>
  <sheetViews>
    <sheetView topLeftCell="D1" workbookViewId="0">
      <selection activeCell="O9" sqref="O9"/>
    </sheetView>
  </sheetViews>
  <sheetFormatPr defaultRowHeight="17.7"/>
  <cols>
    <col min="2" max="2" width="12.77734375" bestFit="1" customWidth="1"/>
    <col min="3" max="3" width="13.77734375" customWidth="1"/>
    <col min="5" max="5" width="12.77734375" bestFit="1" customWidth="1"/>
    <col min="6" max="6" width="13.77734375" customWidth="1"/>
    <col min="8" max="8" width="12.77734375" bestFit="1" customWidth="1"/>
    <col min="9" max="9" width="13.77734375" customWidth="1"/>
    <col min="11" max="11" width="12.77734375" bestFit="1" customWidth="1"/>
    <col min="12" max="12" width="13.77734375" customWidth="1"/>
    <col min="14" max="14" width="12.77734375" bestFit="1" customWidth="1"/>
    <col min="15" max="15" width="13.77734375" customWidth="1"/>
  </cols>
  <sheetData>
    <row r="2" spans="2:15">
      <c r="B2" s="13" t="s">
        <v>54</v>
      </c>
      <c r="C2" s="1">
        <v>10</v>
      </c>
      <c r="E2" s="13" t="s">
        <v>54</v>
      </c>
      <c r="F2" s="1">
        <v>20</v>
      </c>
      <c r="H2" s="13" t="s">
        <v>54</v>
      </c>
      <c r="I2" s="1">
        <v>30</v>
      </c>
      <c r="K2" s="13" t="s">
        <v>54</v>
      </c>
      <c r="L2" s="1">
        <v>50</v>
      </c>
      <c r="N2" s="13" t="s">
        <v>54</v>
      </c>
      <c r="O2" s="1">
        <v>100</v>
      </c>
    </row>
    <row r="3" spans="2:15">
      <c r="B3" s="13" t="s">
        <v>55</v>
      </c>
      <c r="C3" s="1">
        <v>0.5</v>
      </c>
      <c r="E3" s="13" t="s">
        <v>55</v>
      </c>
      <c r="F3" s="1">
        <v>0.5</v>
      </c>
      <c r="H3" s="13" t="s">
        <v>55</v>
      </c>
      <c r="I3" s="1">
        <v>0.5</v>
      </c>
      <c r="K3" s="13" t="s">
        <v>55</v>
      </c>
      <c r="L3" s="1">
        <v>0.5</v>
      </c>
      <c r="N3" s="13" t="s">
        <v>55</v>
      </c>
      <c r="O3" s="1">
        <v>0.5</v>
      </c>
    </row>
    <row r="4" spans="2:15">
      <c r="B4" s="13" t="s">
        <v>56</v>
      </c>
      <c r="C4" s="1">
        <f>C2*C3</f>
        <v>5</v>
      </c>
      <c r="D4" t="s">
        <v>59</v>
      </c>
      <c r="E4" s="13" t="s">
        <v>56</v>
      </c>
      <c r="F4" s="1">
        <f>F2*F3</f>
        <v>10</v>
      </c>
      <c r="G4" t="s">
        <v>59</v>
      </c>
      <c r="H4" s="13" t="s">
        <v>56</v>
      </c>
      <c r="I4" s="1">
        <f>I2*I3</f>
        <v>15</v>
      </c>
      <c r="K4" s="13" t="s">
        <v>56</v>
      </c>
      <c r="L4" s="1">
        <f>L2*L3</f>
        <v>25</v>
      </c>
      <c r="N4" s="13" t="s">
        <v>56</v>
      </c>
      <c r="O4" s="1">
        <f>O2*O3</f>
        <v>50</v>
      </c>
    </row>
    <row r="5" spans="2:15">
      <c r="B5" s="13" t="s">
        <v>57</v>
      </c>
      <c r="C5" s="1">
        <f>C4*(1-C3)</f>
        <v>2.5</v>
      </c>
      <c r="D5" t="s">
        <v>60</v>
      </c>
      <c r="E5" s="13" t="s">
        <v>57</v>
      </c>
      <c r="F5" s="1">
        <f>F4*(1-F3)</f>
        <v>5</v>
      </c>
      <c r="G5" t="s">
        <v>60</v>
      </c>
      <c r="H5" s="13" t="s">
        <v>57</v>
      </c>
      <c r="I5" s="1">
        <f>I4*(1-I3)</f>
        <v>7.5</v>
      </c>
      <c r="K5" s="13" t="s">
        <v>57</v>
      </c>
      <c r="L5" s="1">
        <f>L4*(1-L3)</f>
        <v>12.5</v>
      </c>
      <c r="N5" s="13" t="s">
        <v>57</v>
      </c>
      <c r="O5" s="1">
        <f>O4*(1-O3)</f>
        <v>25</v>
      </c>
    </row>
    <row r="6" spans="2:15">
      <c r="B6" s="13" t="s">
        <v>58</v>
      </c>
      <c r="C6" s="14">
        <f>C5^(1/2)</f>
        <v>1.5811388300841898</v>
      </c>
      <c r="D6" t="s">
        <v>63</v>
      </c>
      <c r="E6" s="13" t="s">
        <v>58</v>
      </c>
      <c r="F6" s="14">
        <f>F5^(1/2)</f>
        <v>2.2360679774997898</v>
      </c>
      <c r="G6" t="s">
        <v>63</v>
      </c>
      <c r="H6" s="13" t="s">
        <v>58</v>
      </c>
      <c r="I6" s="14">
        <f>I5^(1/2)</f>
        <v>2.7386127875258306</v>
      </c>
      <c r="K6" s="13" t="s">
        <v>58</v>
      </c>
      <c r="L6" s="14">
        <f>L5^(1/2)</f>
        <v>3.5355339059327378</v>
      </c>
      <c r="N6" s="13" t="s">
        <v>58</v>
      </c>
      <c r="O6" s="14">
        <f>O5^(1/2)</f>
        <v>5</v>
      </c>
    </row>
    <row r="8" spans="2:15">
      <c r="B8" s="9" t="s">
        <v>62</v>
      </c>
      <c r="C8" s="9" t="s">
        <v>64</v>
      </c>
      <c r="E8" s="9" t="s">
        <v>62</v>
      </c>
      <c r="F8" s="9" t="s">
        <v>61</v>
      </c>
      <c r="H8" s="9" t="s">
        <v>62</v>
      </c>
      <c r="I8" s="9" t="s">
        <v>65</v>
      </c>
      <c r="K8" s="9" t="s">
        <v>62</v>
      </c>
      <c r="L8" s="9" t="s">
        <v>66</v>
      </c>
      <c r="N8" s="9" t="s">
        <v>62</v>
      </c>
      <c r="O8" s="9" t="s">
        <v>67</v>
      </c>
    </row>
    <row r="9" spans="2:15">
      <c r="B9" s="1">
        <v>1</v>
      </c>
      <c r="C9" s="1">
        <f>_xlfn.BINOM.DIST(B9,$C$2,$C$3,FALSE)</f>
        <v>9.7656250000000017E-3</v>
      </c>
      <c r="E9" s="1">
        <v>1</v>
      </c>
      <c r="F9" s="1">
        <f>_xlfn.BINOM.DIST(E9,$F$2,$F$3,FALSE)</f>
        <v>1.9073486328125034E-5</v>
      </c>
      <c r="H9" s="1">
        <v>1</v>
      </c>
      <c r="I9" s="1">
        <f>_xlfn.BINOM.DIST(H9,$I$2,$I$3,FALSE)</f>
        <v>2.7939677238464359E-8</v>
      </c>
      <c r="K9" s="1">
        <v>1</v>
      </c>
      <c r="L9" s="1">
        <f>_xlfn.BINOM.DIST(K9,$L$2,$L$3,FALSE)</f>
        <v>4.4408920985006533E-14</v>
      </c>
      <c r="N9" s="1">
        <v>1</v>
      </c>
      <c r="O9" s="1">
        <f>_xlfn.BINOM.DIST(N9,$L$2,$L$3,FALSE)</f>
        <v>4.4408920985006533E-14</v>
      </c>
    </row>
    <row r="10" spans="2:15">
      <c r="B10" s="1">
        <v>2</v>
      </c>
      <c r="C10" s="1">
        <f t="shared" ref="C10:C48" si="0">_xlfn.BINOM.DIST(B10,$C$2,$C$3,FALSE)</f>
        <v>4.3945312499999972E-2</v>
      </c>
      <c r="E10" s="1">
        <v>2</v>
      </c>
      <c r="F10" s="1">
        <f t="shared" ref="F10:F48" si="1">_xlfn.BINOM.DIST(E10,$F$2,$F$3,FALSE)</f>
        <v>1.8119812011718755E-4</v>
      </c>
      <c r="H10" s="1">
        <v>2</v>
      </c>
      <c r="I10" s="1">
        <f t="shared" ref="I10:I48" si="2">_xlfn.BINOM.DIST(H10,$I$2,$I$3,FALSE)</f>
        <v>4.0512531995773342E-7</v>
      </c>
      <c r="K10" s="1">
        <v>2</v>
      </c>
      <c r="L10" s="1">
        <f t="shared" ref="L10:L48" si="3">_xlfn.BINOM.DIST(K10,$L$2,$L$3,FALSE)</f>
        <v>1.0880185641326522E-12</v>
      </c>
      <c r="N10" s="1">
        <v>2</v>
      </c>
      <c r="O10" s="1">
        <f t="shared" ref="O10:O48" si="4">_xlfn.BINOM.DIST(N10,$L$2,$L$3,FALSE)</f>
        <v>1.0880185641326522E-12</v>
      </c>
    </row>
    <row r="11" spans="2:15">
      <c r="B11" s="1">
        <v>3</v>
      </c>
      <c r="C11" s="1">
        <f t="shared" si="0"/>
        <v>0.11718750000000003</v>
      </c>
      <c r="E11" s="1">
        <v>3</v>
      </c>
      <c r="F11" s="1">
        <f t="shared" si="1"/>
        <v>1.0871887207031263E-3</v>
      </c>
      <c r="H11" s="1">
        <v>3</v>
      </c>
      <c r="I11" s="1">
        <f t="shared" si="2"/>
        <v>3.781169652938836E-6</v>
      </c>
      <c r="K11" s="1">
        <v>3</v>
      </c>
      <c r="L11" s="1">
        <f t="shared" si="3"/>
        <v>1.7408297026122522E-11</v>
      </c>
      <c r="N11" s="1">
        <v>3</v>
      </c>
      <c r="O11" s="1">
        <f t="shared" si="4"/>
        <v>1.7408297026122522E-11</v>
      </c>
    </row>
    <row r="12" spans="2:15">
      <c r="B12" s="1">
        <v>4</v>
      </c>
      <c r="C12" s="1">
        <f t="shared" si="0"/>
        <v>0.20507812500000006</v>
      </c>
      <c r="E12" s="1">
        <v>4</v>
      </c>
      <c r="F12" s="1">
        <f t="shared" si="1"/>
        <v>4.6205520629882752E-3</v>
      </c>
      <c r="H12" s="1">
        <v>4</v>
      </c>
      <c r="I12" s="1">
        <f t="shared" si="2"/>
        <v>2.5522895157337233E-5</v>
      </c>
      <c r="K12" s="1">
        <v>4</v>
      </c>
      <c r="L12" s="1">
        <f t="shared" si="3"/>
        <v>2.0454749005693866E-10</v>
      </c>
      <c r="N12" s="1">
        <v>4</v>
      </c>
      <c r="O12" s="1">
        <f t="shared" si="4"/>
        <v>2.0454749005693866E-10</v>
      </c>
    </row>
    <row r="13" spans="2:15">
      <c r="B13" s="1">
        <v>5</v>
      </c>
      <c r="C13" s="1">
        <f t="shared" si="0"/>
        <v>0.24609375000000008</v>
      </c>
      <c r="E13" s="1">
        <v>5</v>
      </c>
      <c r="F13" s="1">
        <f t="shared" si="1"/>
        <v>1.4785766601562502E-2</v>
      </c>
      <c r="H13" s="1">
        <v>5</v>
      </c>
      <c r="I13" s="1">
        <f t="shared" si="2"/>
        <v>1.3271905481815344E-4</v>
      </c>
      <c r="K13" s="1">
        <v>5</v>
      </c>
      <c r="L13" s="1">
        <f t="shared" si="3"/>
        <v>1.8818369085238295E-9</v>
      </c>
      <c r="N13" s="1">
        <v>5</v>
      </c>
      <c r="O13" s="1">
        <f t="shared" si="4"/>
        <v>1.8818369085238295E-9</v>
      </c>
    </row>
    <row r="14" spans="2:15">
      <c r="B14" s="1">
        <v>6</v>
      </c>
      <c r="C14" s="1">
        <f t="shared" si="0"/>
        <v>0.20507812500000006</v>
      </c>
      <c r="E14" s="1">
        <v>6</v>
      </c>
      <c r="F14" s="1">
        <f t="shared" si="1"/>
        <v>3.6964416503906257E-2</v>
      </c>
      <c r="H14" s="1">
        <v>6</v>
      </c>
      <c r="I14" s="1">
        <f t="shared" si="2"/>
        <v>5.5299606174230467E-4</v>
      </c>
      <c r="K14" s="1">
        <v>6</v>
      </c>
      <c r="L14" s="1">
        <f t="shared" si="3"/>
        <v>1.411377681392873E-8</v>
      </c>
      <c r="N14" s="1">
        <v>6</v>
      </c>
      <c r="O14" s="1">
        <f t="shared" si="4"/>
        <v>1.411377681392873E-8</v>
      </c>
    </row>
    <row r="15" spans="2:15">
      <c r="B15" s="1">
        <v>7</v>
      </c>
      <c r="C15" s="1">
        <f t="shared" si="0"/>
        <v>0.11718750000000003</v>
      </c>
      <c r="E15" s="1">
        <v>7</v>
      </c>
      <c r="F15" s="1">
        <f t="shared" si="1"/>
        <v>7.3928833007812458E-2</v>
      </c>
      <c r="H15" s="1">
        <v>7</v>
      </c>
      <c r="I15" s="1">
        <f t="shared" si="2"/>
        <v>1.8959864974021896E-3</v>
      </c>
      <c r="K15" s="1">
        <v>7</v>
      </c>
      <c r="L15" s="1">
        <f t="shared" si="3"/>
        <v>8.8715168544695043E-8</v>
      </c>
      <c r="N15" s="1">
        <v>7</v>
      </c>
      <c r="O15" s="1">
        <f t="shared" si="4"/>
        <v>8.8715168544695043E-8</v>
      </c>
    </row>
    <row r="16" spans="2:15">
      <c r="B16" s="1">
        <v>8</v>
      </c>
      <c r="C16" s="1">
        <f t="shared" si="0"/>
        <v>4.3945312499999986E-2</v>
      </c>
      <c r="E16" s="1">
        <v>8</v>
      </c>
      <c r="F16" s="1">
        <f t="shared" si="1"/>
        <v>0.12013435363769531</v>
      </c>
      <c r="H16" s="1">
        <v>8</v>
      </c>
      <c r="I16" s="1">
        <f t="shared" si="2"/>
        <v>5.4509611800313048E-3</v>
      </c>
      <c r="K16" s="1">
        <v>8</v>
      </c>
      <c r="L16" s="1">
        <f t="shared" si="3"/>
        <v>4.7684403092773685E-7</v>
      </c>
      <c r="N16" s="1">
        <v>8</v>
      </c>
      <c r="O16" s="1">
        <f t="shared" si="4"/>
        <v>4.7684403092773685E-7</v>
      </c>
    </row>
    <row r="17" spans="2:15">
      <c r="B17" s="1">
        <v>9</v>
      </c>
      <c r="C17" s="1">
        <f t="shared" si="0"/>
        <v>9.7656250000000017E-3</v>
      </c>
      <c r="E17" s="1">
        <v>9</v>
      </c>
      <c r="F17" s="1">
        <f t="shared" si="1"/>
        <v>0.16017913818359369</v>
      </c>
      <c r="H17" s="1">
        <v>9</v>
      </c>
      <c r="I17" s="1">
        <f t="shared" si="2"/>
        <v>1.3324571773409849E-2</v>
      </c>
      <c r="K17" s="1">
        <v>9</v>
      </c>
      <c r="L17" s="1">
        <f t="shared" si="3"/>
        <v>2.225272144329444E-6</v>
      </c>
      <c r="N17" s="1">
        <v>9</v>
      </c>
      <c r="O17" s="1">
        <f t="shared" si="4"/>
        <v>2.225272144329444E-6</v>
      </c>
    </row>
    <row r="18" spans="2:15">
      <c r="B18" s="1">
        <v>10</v>
      </c>
      <c r="C18" s="1">
        <f t="shared" si="0"/>
        <v>9.765625E-4</v>
      </c>
      <c r="E18" s="1">
        <v>10</v>
      </c>
      <c r="F18" s="1">
        <f t="shared" si="1"/>
        <v>0.17619705200195307</v>
      </c>
      <c r="H18" s="1">
        <v>10</v>
      </c>
      <c r="I18" s="1">
        <f t="shared" si="2"/>
        <v>2.7981600724160692E-2</v>
      </c>
      <c r="K18" s="1">
        <v>10</v>
      </c>
      <c r="L18" s="1">
        <f t="shared" si="3"/>
        <v>9.1236157917506673E-6</v>
      </c>
      <c r="N18" s="1">
        <v>10</v>
      </c>
      <c r="O18" s="1">
        <f t="shared" si="4"/>
        <v>9.1236157917506673E-6</v>
      </c>
    </row>
    <row r="19" spans="2:15">
      <c r="B19" s="1">
        <v>11</v>
      </c>
      <c r="C19" s="1" t="e">
        <f>_xlfn.BINOM.DIST(B19,$C$2,$C$3,FALSE)</f>
        <v>#NUM!</v>
      </c>
      <c r="E19" s="1">
        <v>11</v>
      </c>
      <c r="F19" s="1">
        <f t="shared" si="1"/>
        <v>0.16017913818359369</v>
      </c>
      <c r="H19" s="1">
        <v>11</v>
      </c>
      <c r="I19" s="1">
        <f t="shared" si="2"/>
        <v>5.0875637680292116E-2</v>
      </c>
      <c r="K19" s="1">
        <v>11</v>
      </c>
      <c r="L19" s="1">
        <f t="shared" si="3"/>
        <v>3.3176784697275137E-5</v>
      </c>
      <c r="N19" s="1">
        <v>11</v>
      </c>
      <c r="O19" s="1">
        <f t="shared" si="4"/>
        <v>3.3176784697275137E-5</v>
      </c>
    </row>
    <row r="20" spans="2:15">
      <c r="B20" s="1">
        <v>12</v>
      </c>
      <c r="C20" s="1" t="e">
        <f t="shared" si="0"/>
        <v>#NUM!</v>
      </c>
      <c r="E20" s="1">
        <v>12</v>
      </c>
      <c r="F20" s="1">
        <f t="shared" si="1"/>
        <v>0.12013435363769531</v>
      </c>
      <c r="H20" s="1">
        <v>12</v>
      </c>
      <c r="I20" s="1">
        <f t="shared" si="2"/>
        <v>8.0553092993795886E-2</v>
      </c>
      <c r="K20" s="1">
        <v>12</v>
      </c>
      <c r="L20" s="1">
        <f t="shared" si="3"/>
        <v>1.0782455026614464E-4</v>
      </c>
      <c r="N20" s="1">
        <v>12</v>
      </c>
      <c r="O20" s="1">
        <f t="shared" si="4"/>
        <v>1.0782455026614464E-4</v>
      </c>
    </row>
    <row r="21" spans="2:15">
      <c r="B21" s="1">
        <v>13</v>
      </c>
      <c r="C21" s="1" t="e">
        <f t="shared" si="0"/>
        <v>#NUM!</v>
      </c>
      <c r="E21" s="1">
        <v>13</v>
      </c>
      <c r="F21" s="1">
        <f t="shared" si="1"/>
        <v>7.3928833007812472E-2</v>
      </c>
      <c r="H21" s="1">
        <v>13</v>
      </c>
      <c r="I21" s="1">
        <f t="shared" si="2"/>
        <v>0.1115350518375635</v>
      </c>
      <c r="K21" s="1">
        <v>13</v>
      </c>
      <c r="L21" s="1">
        <f t="shared" si="3"/>
        <v>3.1517945462411457E-4</v>
      </c>
      <c r="N21" s="1">
        <v>13</v>
      </c>
      <c r="O21" s="1">
        <f t="shared" si="4"/>
        <v>3.1517945462411457E-4</v>
      </c>
    </row>
    <row r="22" spans="2:15">
      <c r="B22" s="1">
        <v>14</v>
      </c>
      <c r="C22" s="1" t="e">
        <f t="shared" si="0"/>
        <v>#NUM!</v>
      </c>
      <c r="E22" s="1">
        <v>14</v>
      </c>
      <c r="F22" s="1">
        <f t="shared" si="1"/>
        <v>3.6964416503906257E-2</v>
      </c>
      <c r="H22" s="1">
        <v>14</v>
      </c>
      <c r="I22" s="1">
        <f t="shared" si="2"/>
        <v>0.13543542008847004</v>
      </c>
      <c r="K22" s="1">
        <v>14</v>
      </c>
      <c r="L22" s="1">
        <f t="shared" si="3"/>
        <v>8.3297427293515961E-4</v>
      </c>
      <c r="N22" s="1">
        <v>14</v>
      </c>
      <c r="O22" s="1">
        <f t="shared" si="4"/>
        <v>8.3297427293515961E-4</v>
      </c>
    </row>
    <row r="23" spans="2:15">
      <c r="B23" s="1">
        <v>15</v>
      </c>
      <c r="C23" s="1" t="e">
        <f t="shared" si="0"/>
        <v>#NUM!</v>
      </c>
      <c r="E23" s="1">
        <v>15</v>
      </c>
      <c r="F23" s="1">
        <f t="shared" si="1"/>
        <v>1.4785766601562502E-2</v>
      </c>
      <c r="H23" s="1">
        <v>15</v>
      </c>
      <c r="I23" s="1">
        <f t="shared" si="2"/>
        <v>0.14446444809436798</v>
      </c>
      <c r="K23" s="1">
        <v>15</v>
      </c>
      <c r="L23" s="1">
        <f t="shared" si="3"/>
        <v>1.9991382550443907E-3</v>
      </c>
      <c r="N23" s="1">
        <v>15</v>
      </c>
      <c r="O23" s="1">
        <f t="shared" si="4"/>
        <v>1.9991382550443907E-3</v>
      </c>
    </row>
    <row r="24" spans="2:15">
      <c r="B24" s="1">
        <v>16</v>
      </c>
      <c r="C24" s="1" t="e">
        <f t="shared" si="0"/>
        <v>#NUM!</v>
      </c>
      <c r="E24" s="1">
        <v>16</v>
      </c>
      <c r="F24" s="1">
        <f t="shared" si="1"/>
        <v>4.6205520629882752E-3</v>
      </c>
      <c r="H24" s="1">
        <v>16</v>
      </c>
      <c r="I24" s="1">
        <f t="shared" si="2"/>
        <v>0.13543542008847004</v>
      </c>
      <c r="K24" s="1">
        <v>16</v>
      </c>
      <c r="L24" s="1">
        <f t="shared" si="3"/>
        <v>4.3731149329095925E-3</v>
      </c>
      <c r="N24" s="1">
        <v>16</v>
      </c>
      <c r="O24" s="1">
        <f t="shared" si="4"/>
        <v>4.3731149329095925E-3</v>
      </c>
    </row>
    <row r="25" spans="2:15">
      <c r="B25" s="1">
        <v>17</v>
      </c>
      <c r="C25" s="1" t="e">
        <f t="shared" si="0"/>
        <v>#NUM!</v>
      </c>
      <c r="E25" s="1">
        <v>17</v>
      </c>
      <c r="F25" s="1">
        <f t="shared" si="1"/>
        <v>1.0871887207031261E-3</v>
      </c>
      <c r="H25" s="1">
        <v>17</v>
      </c>
      <c r="I25" s="1">
        <f t="shared" si="2"/>
        <v>0.1115350518375635</v>
      </c>
      <c r="K25" s="1">
        <v>17</v>
      </c>
      <c r="L25" s="1">
        <f t="shared" si="3"/>
        <v>8.7462298658191901E-3</v>
      </c>
      <c r="N25" s="1">
        <v>17</v>
      </c>
      <c r="O25" s="1">
        <f t="shared" si="4"/>
        <v>8.7462298658191901E-3</v>
      </c>
    </row>
    <row r="26" spans="2:15">
      <c r="B26" s="1">
        <v>18</v>
      </c>
      <c r="C26" s="1" t="e">
        <f t="shared" si="0"/>
        <v>#NUM!</v>
      </c>
      <c r="E26" s="1">
        <v>18</v>
      </c>
      <c r="F26" s="1">
        <f t="shared" si="1"/>
        <v>1.8119812011718753E-4</v>
      </c>
      <c r="H26" s="1">
        <v>18</v>
      </c>
      <c r="I26" s="1">
        <f t="shared" si="2"/>
        <v>8.0553092993795886E-2</v>
      </c>
      <c r="K26" s="1">
        <v>18</v>
      </c>
      <c r="L26" s="1">
        <f t="shared" si="3"/>
        <v>1.6034754754001845E-2</v>
      </c>
      <c r="N26" s="1">
        <v>18</v>
      </c>
      <c r="O26" s="1">
        <f t="shared" si="4"/>
        <v>1.6034754754001845E-2</v>
      </c>
    </row>
    <row r="27" spans="2:15">
      <c r="B27" s="1">
        <v>19</v>
      </c>
      <c r="C27" s="1" t="e">
        <f t="shared" si="0"/>
        <v>#NUM!</v>
      </c>
      <c r="E27" s="1">
        <v>19</v>
      </c>
      <c r="F27" s="1">
        <f t="shared" si="1"/>
        <v>1.9073486328125E-5</v>
      </c>
      <c r="H27" s="1">
        <v>19</v>
      </c>
      <c r="I27" s="1">
        <f t="shared" si="2"/>
        <v>5.0875637680292116E-2</v>
      </c>
      <c r="K27" s="1">
        <v>19</v>
      </c>
      <c r="L27" s="1">
        <f t="shared" si="3"/>
        <v>2.7005902743582024E-2</v>
      </c>
      <c r="N27" s="1">
        <v>19</v>
      </c>
      <c r="O27" s="1">
        <f t="shared" si="4"/>
        <v>2.7005902743582024E-2</v>
      </c>
    </row>
    <row r="28" spans="2:15">
      <c r="B28" s="1">
        <v>20</v>
      </c>
      <c r="C28" s="1" t="e">
        <f t="shared" si="0"/>
        <v>#NUM!</v>
      </c>
      <c r="E28" s="1">
        <v>20</v>
      </c>
      <c r="F28" s="1">
        <f t="shared" si="1"/>
        <v>9.5367431640625E-7</v>
      </c>
      <c r="H28" s="1">
        <v>20</v>
      </c>
      <c r="I28" s="1">
        <f t="shared" si="2"/>
        <v>2.7981600724160689E-2</v>
      </c>
      <c r="K28" s="1">
        <v>20</v>
      </c>
      <c r="L28" s="1">
        <f t="shared" si="3"/>
        <v>4.1859149252552186E-2</v>
      </c>
      <c r="N28" s="1">
        <v>20</v>
      </c>
      <c r="O28" s="1">
        <f t="shared" si="4"/>
        <v>4.1859149252552186E-2</v>
      </c>
    </row>
    <row r="29" spans="2:15">
      <c r="B29" s="1">
        <v>21</v>
      </c>
      <c r="C29" s="1" t="e">
        <f t="shared" si="0"/>
        <v>#NUM!</v>
      </c>
      <c r="E29" s="1">
        <v>21</v>
      </c>
      <c r="F29" s="1" t="e">
        <f t="shared" si="1"/>
        <v>#NUM!</v>
      </c>
      <c r="H29" s="1">
        <v>21</v>
      </c>
      <c r="I29" s="1">
        <f t="shared" si="2"/>
        <v>1.3324571773409843E-2</v>
      </c>
      <c r="K29" s="1">
        <v>21</v>
      </c>
      <c r="L29" s="1">
        <f t="shared" si="3"/>
        <v>5.9798784646503088E-2</v>
      </c>
      <c r="N29" s="1">
        <v>21</v>
      </c>
      <c r="O29" s="1">
        <f t="shared" si="4"/>
        <v>5.9798784646503088E-2</v>
      </c>
    </row>
    <row r="30" spans="2:15">
      <c r="B30" s="1">
        <v>22</v>
      </c>
      <c r="C30" s="1" t="e">
        <f t="shared" si="0"/>
        <v>#NUM!</v>
      </c>
      <c r="E30" s="1">
        <v>22</v>
      </c>
      <c r="F30" s="1" t="e">
        <f t="shared" si="1"/>
        <v>#NUM!</v>
      </c>
      <c r="H30" s="1">
        <v>22</v>
      </c>
      <c r="I30" s="1">
        <f t="shared" si="2"/>
        <v>5.4509611800313022E-3</v>
      </c>
      <c r="K30" s="1">
        <v>22</v>
      </c>
      <c r="L30" s="1">
        <f t="shared" si="3"/>
        <v>7.882567067039048E-2</v>
      </c>
      <c r="N30" s="1">
        <v>22</v>
      </c>
      <c r="O30" s="1">
        <f t="shared" si="4"/>
        <v>7.882567067039048E-2</v>
      </c>
    </row>
    <row r="31" spans="2:15">
      <c r="B31" s="1">
        <v>23</v>
      </c>
      <c r="C31" s="1" t="e">
        <f t="shared" si="0"/>
        <v>#NUM!</v>
      </c>
      <c r="E31" s="1">
        <v>23</v>
      </c>
      <c r="F31" s="1" t="e">
        <f t="shared" si="1"/>
        <v>#NUM!</v>
      </c>
      <c r="H31" s="1">
        <v>23</v>
      </c>
      <c r="I31" s="1">
        <f t="shared" si="2"/>
        <v>1.8959864974021896E-3</v>
      </c>
      <c r="K31" s="1">
        <v>23</v>
      </c>
      <c r="L31" s="1">
        <f t="shared" si="3"/>
        <v>9.5961686033518831E-2</v>
      </c>
      <c r="N31" s="1">
        <v>23</v>
      </c>
      <c r="O31" s="1">
        <f t="shared" si="4"/>
        <v>9.5961686033518831E-2</v>
      </c>
    </row>
    <row r="32" spans="2:15">
      <c r="B32" s="1">
        <v>24</v>
      </c>
      <c r="C32" s="1" t="e">
        <f t="shared" si="0"/>
        <v>#NUM!</v>
      </c>
      <c r="E32" s="1">
        <v>24</v>
      </c>
      <c r="F32" s="1" t="e">
        <f t="shared" si="1"/>
        <v>#NUM!</v>
      </c>
      <c r="H32" s="1">
        <v>24</v>
      </c>
      <c r="I32" s="1">
        <f t="shared" si="2"/>
        <v>5.5299606174230467E-4</v>
      </c>
      <c r="K32" s="1">
        <v>24</v>
      </c>
      <c r="L32" s="1">
        <f t="shared" si="3"/>
        <v>0.10795689678770866</v>
      </c>
      <c r="N32" s="1">
        <v>24</v>
      </c>
      <c r="O32" s="1">
        <f t="shared" si="4"/>
        <v>0.10795689678770866</v>
      </c>
    </row>
    <row r="33" spans="2:15">
      <c r="B33" s="1">
        <v>25</v>
      </c>
      <c r="C33" s="1" t="e">
        <f t="shared" si="0"/>
        <v>#NUM!</v>
      </c>
      <c r="E33" s="1">
        <v>25</v>
      </c>
      <c r="F33" s="1" t="e">
        <f t="shared" si="1"/>
        <v>#NUM!</v>
      </c>
      <c r="H33" s="1">
        <v>25</v>
      </c>
      <c r="I33" s="1">
        <f t="shared" si="2"/>
        <v>1.3271905481815344E-4</v>
      </c>
      <c r="K33" s="1">
        <v>25</v>
      </c>
      <c r="L33" s="1">
        <f t="shared" si="3"/>
        <v>0.11227517265921706</v>
      </c>
      <c r="N33" s="1">
        <v>25</v>
      </c>
      <c r="O33" s="1">
        <f t="shared" si="4"/>
        <v>0.11227517265921706</v>
      </c>
    </row>
    <row r="34" spans="2:15">
      <c r="B34" s="1">
        <v>26</v>
      </c>
      <c r="C34" s="1" t="e">
        <f t="shared" si="0"/>
        <v>#NUM!</v>
      </c>
      <c r="E34" s="1">
        <v>26</v>
      </c>
      <c r="F34" s="1" t="e">
        <f t="shared" si="1"/>
        <v>#NUM!</v>
      </c>
      <c r="H34" s="1">
        <v>26</v>
      </c>
      <c r="I34" s="1">
        <f t="shared" si="2"/>
        <v>2.5522895157337233E-5</v>
      </c>
      <c r="K34" s="1">
        <v>26</v>
      </c>
      <c r="L34" s="1">
        <f t="shared" si="3"/>
        <v>0.10795689678770866</v>
      </c>
      <c r="N34" s="1">
        <v>26</v>
      </c>
      <c r="O34" s="1">
        <f t="shared" si="4"/>
        <v>0.10795689678770866</v>
      </c>
    </row>
    <row r="35" spans="2:15">
      <c r="B35" s="1">
        <v>27</v>
      </c>
      <c r="C35" s="1" t="e">
        <f t="shared" si="0"/>
        <v>#NUM!</v>
      </c>
      <c r="E35" s="1">
        <v>27</v>
      </c>
      <c r="F35" s="1" t="e">
        <f t="shared" si="1"/>
        <v>#NUM!</v>
      </c>
      <c r="H35" s="1">
        <v>27</v>
      </c>
      <c r="I35" s="1">
        <f t="shared" si="2"/>
        <v>3.781169652938836E-6</v>
      </c>
      <c r="K35" s="1">
        <v>27</v>
      </c>
      <c r="L35" s="1">
        <f t="shared" si="3"/>
        <v>9.5961686033518831E-2</v>
      </c>
      <c r="N35" s="1">
        <v>27</v>
      </c>
      <c r="O35" s="1">
        <f t="shared" si="4"/>
        <v>9.5961686033518831E-2</v>
      </c>
    </row>
    <row r="36" spans="2:15">
      <c r="B36" s="1">
        <v>28</v>
      </c>
      <c r="C36" s="1" t="e">
        <f t="shared" si="0"/>
        <v>#NUM!</v>
      </c>
      <c r="E36" s="1">
        <v>28</v>
      </c>
      <c r="F36" s="1" t="e">
        <f t="shared" si="1"/>
        <v>#NUM!</v>
      </c>
      <c r="H36" s="1">
        <v>28</v>
      </c>
      <c r="I36" s="1">
        <f t="shared" si="2"/>
        <v>4.0512531995773411E-7</v>
      </c>
      <c r="K36" s="1">
        <v>28</v>
      </c>
      <c r="L36" s="1">
        <f t="shared" si="3"/>
        <v>7.882567067039048E-2</v>
      </c>
      <c r="N36" s="1">
        <v>28</v>
      </c>
      <c r="O36" s="1">
        <f t="shared" si="4"/>
        <v>7.882567067039048E-2</v>
      </c>
    </row>
    <row r="37" spans="2:15">
      <c r="B37" s="1">
        <v>29</v>
      </c>
      <c r="C37" s="1" t="e">
        <f t="shared" si="0"/>
        <v>#NUM!</v>
      </c>
      <c r="E37" s="1">
        <v>29</v>
      </c>
      <c r="F37" s="1" t="e">
        <f t="shared" si="1"/>
        <v>#NUM!</v>
      </c>
      <c r="H37" s="1">
        <v>29</v>
      </c>
      <c r="I37" s="1">
        <f t="shared" si="2"/>
        <v>2.7939677238464359E-8</v>
      </c>
      <c r="K37" s="1">
        <v>29</v>
      </c>
      <c r="L37" s="1">
        <f t="shared" si="3"/>
        <v>5.9798784646503088E-2</v>
      </c>
      <c r="N37" s="1">
        <v>29</v>
      </c>
      <c r="O37" s="1">
        <f t="shared" si="4"/>
        <v>5.9798784646503088E-2</v>
      </c>
    </row>
    <row r="38" spans="2:15">
      <c r="B38" s="1">
        <v>30</v>
      </c>
      <c r="C38" s="1" t="e">
        <f t="shared" si="0"/>
        <v>#NUM!</v>
      </c>
      <c r="E38" s="1">
        <v>30</v>
      </c>
      <c r="F38" s="1" t="e">
        <f t="shared" si="1"/>
        <v>#NUM!</v>
      </c>
      <c r="H38" s="1">
        <v>30</v>
      </c>
      <c r="I38" s="1">
        <f t="shared" si="2"/>
        <v>9.3132257461547934E-10</v>
      </c>
      <c r="K38" s="1">
        <v>30</v>
      </c>
      <c r="L38" s="1">
        <f t="shared" si="3"/>
        <v>4.1859149252552186E-2</v>
      </c>
      <c r="N38" s="1">
        <v>30</v>
      </c>
      <c r="O38" s="1">
        <f t="shared" si="4"/>
        <v>4.1859149252552186E-2</v>
      </c>
    </row>
    <row r="39" spans="2:15">
      <c r="B39" s="1">
        <v>31</v>
      </c>
      <c r="C39" s="1" t="e">
        <f t="shared" si="0"/>
        <v>#NUM!</v>
      </c>
      <c r="E39" s="1">
        <v>31</v>
      </c>
      <c r="F39" s="1" t="e">
        <f t="shared" si="1"/>
        <v>#NUM!</v>
      </c>
      <c r="H39" s="1">
        <v>31</v>
      </c>
      <c r="I39" s="1" t="e">
        <f t="shared" si="2"/>
        <v>#NUM!</v>
      </c>
      <c r="K39" s="1">
        <v>31</v>
      </c>
      <c r="L39" s="1">
        <f t="shared" si="3"/>
        <v>2.7005902743582024E-2</v>
      </c>
      <c r="N39" s="1">
        <v>31</v>
      </c>
      <c r="O39" s="1">
        <f t="shared" si="4"/>
        <v>2.7005902743582024E-2</v>
      </c>
    </row>
    <row r="40" spans="2:15">
      <c r="B40" s="1">
        <v>32</v>
      </c>
      <c r="C40" s="1" t="e">
        <f t="shared" si="0"/>
        <v>#NUM!</v>
      </c>
      <c r="E40" s="1">
        <v>32</v>
      </c>
      <c r="F40" s="1" t="e">
        <f t="shared" si="1"/>
        <v>#NUM!</v>
      </c>
      <c r="H40" s="1">
        <v>32</v>
      </c>
      <c r="I40" s="1" t="e">
        <f t="shared" si="2"/>
        <v>#NUM!</v>
      </c>
      <c r="K40" s="1">
        <v>32</v>
      </c>
      <c r="L40" s="1">
        <f t="shared" si="3"/>
        <v>1.6034754754001845E-2</v>
      </c>
      <c r="N40" s="1">
        <v>32</v>
      </c>
      <c r="O40" s="1">
        <f t="shared" si="4"/>
        <v>1.6034754754001845E-2</v>
      </c>
    </row>
    <row r="41" spans="2:15">
      <c r="B41" s="1">
        <v>33</v>
      </c>
      <c r="C41" s="1" t="e">
        <f t="shared" si="0"/>
        <v>#NUM!</v>
      </c>
      <c r="E41" s="1">
        <v>33</v>
      </c>
      <c r="F41" s="1" t="e">
        <f t="shared" si="1"/>
        <v>#NUM!</v>
      </c>
      <c r="H41" s="1">
        <v>33</v>
      </c>
      <c r="I41" s="1" t="e">
        <f t="shared" si="2"/>
        <v>#NUM!</v>
      </c>
      <c r="K41" s="1">
        <v>33</v>
      </c>
      <c r="L41" s="1">
        <f t="shared" si="3"/>
        <v>8.7462298658191901E-3</v>
      </c>
      <c r="N41" s="1">
        <v>33</v>
      </c>
      <c r="O41" s="1">
        <f t="shared" si="4"/>
        <v>8.7462298658191901E-3</v>
      </c>
    </row>
    <row r="42" spans="2:15">
      <c r="B42" s="1">
        <v>34</v>
      </c>
      <c r="C42" s="1" t="e">
        <f t="shared" si="0"/>
        <v>#NUM!</v>
      </c>
      <c r="E42" s="1">
        <v>34</v>
      </c>
      <c r="F42" s="1" t="e">
        <f t="shared" si="1"/>
        <v>#NUM!</v>
      </c>
      <c r="H42" s="1">
        <v>34</v>
      </c>
      <c r="I42" s="1" t="e">
        <f t="shared" si="2"/>
        <v>#NUM!</v>
      </c>
      <c r="K42" s="1">
        <v>34</v>
      </c>
      <c r="L42" s="1">
        <f t="shared" si="3"/>
        <v>4.3731149329095925E-3</v>
      </c>
      <c r="N42" s="1">
        <v>34</v>
      </c>
      <c r="O42" s="1">
        <f t="shared" si="4"/>
        <v>4.3731149329095925E-3</v>
      </c>
    </row>
    <row r="43" spans="2:15">
      <c r="B43" s="1">
        <v>35</v>
      </c>
      <c r="C43" s="1" t="e">
        <f t="shared" si="0"/>
        <v>#NUM!</v>
      </c>
      <c r="E43" s="1">
        <v>35</v>
      </c>
      <c r="F43" s="1" t="e">
        <f t="shared" si="1"/>
        <v>#NUM!</v>
      </c>
      <c r="H43" s="1">
        <v>35</v>
      </c>
      <c r="I43" s="1" t="e">
        <f t="shared" si="2"/>
        <v>#NUM!</v>
      </c>
      <c r="K43" s="1">
        <v>35</v>
      </c>
      <c r="L43" s="1">
        <f t="shared" si="3"/>
        <v>1.9991382550443907E-3</v>
      </c>
      <c r="N43" s="1">
        <v>35</v>
      </c>
      <c r="O43" s="1">
        <f t="shared" si="4"/>
        <v>1.9991382550443907E-3</v>
      </c>
    </row>
    <row r="44" spans="2:15">
      <c r="B44" s="1">
        <v>36</v>
      </c>
      <c r="C44" s="1" t="e">
        <f t="shared" si="0"/>
        <v>#NUM!</v>
      </c>
      <c r="E44" s="1">
        <v>36</v>
      </c>
      <c r="F44" s="1" t="e">
        <f t="shared" si="1"/>
        <v>#NUM!</v>
      </c>
      <c r="H44" s="1">
        <v>36</v>
      </c>
      <c r="I44" s="1" t="e">
        <f t="shared" si="2"/>
        <v>#NUM!</v>
      </c>
      <c r="K44" s="1">
        <v>36</v>
      </c>
      <c r="L44" s="1">
        <f t="shared" si="3"/>
        <v>8.3297427293516015E-4</v>
      </c>
      <c r="N44" s="1">
        <v>36</v>
      </c>
      <c r="O44" s="1">
        <f t="shared" si="4"/>
        <v>8.3297427293516015E-4</v>
      </c>
    </row>
    <row r="45" spans="2:15">
      <c r="B45" s="1">
        <v>37</v>
      </c>
      <c r="C45" s="1" t="e">
        <f t="shared" si="0"/>
        <v>#NUM!</v>
      </c>
      <c r="E45" s="1">
        <v>37</v>
      </c>
      <c r="F45" s="1" t="e">
        <f t="shared" si="1"/>
        <v>#NUM!</v>
      </c>
      <c r="H45" s="1">
        <v>37</v>
      </c>
      <c r="I45" s="1" t="e">
        <f t="shared" si="2"/>
        <v>#NUM!</v>
      </c>
      <c r="K45" s="1">
        <v>37</v>
      </c>
      <c r="L45" s="1">
        <f t="shared" si="3"/>
        <v>3.1517945462411457E-4</v>
      </c>
      <c r="N45" s="1">
        <v>37</v>
      </c>
      <c r="O45" s="1">
        <f t="shared" si="4"/>
        <v>3.1517945462411457E-4</v>
      </c>
    </row>
    <row r="46" spans="2:15">
      <c r="B46" s="1">
        <v>38</v>
      </c>
      <c r="C46" s="1" t="e">
        <f t="shared" si="0"/>
        <v>#NUM!</v>
      </c>
      <c r="E46" s="1">
        <v>38</v>
      </c>
      <c r="F46" s="1" t="e">
        <f t="shared" si="1"/>
        <v>#NUM!</v>
      </c>
      <c r="H46" s="1">
        <v>38</v>
      </c>
      <c r="I46" s="1" t="e">
        <f t="shared" si="2"/>
        <v>#NUM!</v>
      </c>
      <c r="K46" s="1">
        <v>38</v>
      </c>
      <c r="L46" s="1">
        <f t="shared" si="3"/>
        <v>1.0782455026614464E-4</v>
      </c>
      <c r="N46" s="1">
        <v>38</v>
      </c>
      <c r="O46" s="1">
        <f t="shared" si="4"/>
        <v>1.0782455026614464E-4</v>
      </c>
    </row>
    <row r="47" spans="2:15">
      <c r="B47" s="1">
        <v>39</v>
      </c>
      <c r="C47" s="1" t="e">
        <f t="shared" si="0"/>
        <v>#NUM!</v>
      </c>
      <c r="E47" s="1">
        <v>39</v>
      </c>
      <c r="F47" s="1" t="e">
        <f t="shared" si="1"/>
        <v>#NUM!</v>
      </c>
      <c r="H47" s="1">
        <v>39</v>
      </c>
      <c r="I47" s="1" t="e">
        <f t="shared" si="2"/>
        <v>#NUM!</v>
      </c>
      <c r="K47" s="1">
        <v>39</v>
      </c>
      <c r="L47" s="1">
        <f t="shared" si="3"/>
        <v>3.3176784697275137E-5</v>
      </c>
      <c r="N47" s="1">
        <v>39</v>
      </c>
      <c r="O47" s="1">
        <f t="shared" si="4"/>
        <v>3.3176784697275137E-5</v>
      </c>
    </row>
    <row r="48" spans="2:15">
      <c r="B48" s="1">
        <v>40</v>
      </c>
      <c r="C48" s="1" t="e">
        <f t="shared" si="0"/>
        <v>#NUM!</v>
      </c>
      <c r="E48" s="1">
        <v>40</v>
      </c>
      <c r="F48" s="1" t="e">
        <f t="shared" si="1"/>
        <v>#NUM!</v>
      </c>
      <c r="H48" s="1">
        <v>40</v>
      </c>
      <c r="I48" s="1" t="e">
        <f t="shared" si="2"/>
        <v>#NUM!</v>
      </c>
      <c r="K48" s="1">
        <v>40</v>
      </c>
      <c r="L48" s="1">
        <f t="shared" si="3"/>
        <v>9.1236157917506673E-6</v>
      </c>
      <c r="N48" s="1">
        <v>40</v>
      </c>
      <c r="O48" s="1">
        <f t="shared" si="4"/>
        <v>9.1236157917506673E-6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0022C-743A-4E5B-BCFD-D724A3E5567A}">
  <dimension ref="B3:O27"/>
  <sheetViews>
    <sheetView topLeftCell="A6" workbookViewId="0">
      <selection activeCell="K20" sqref="K20"/>
    </sheetView>
  </sheetViews>
  <sheetFormatPr defaultRowHeight="19.649999999999999"/>
  <cols>
    <col min="1" max="4" width="8.88671875" style="16"/>
    <col min="5" max="5" width="6.21875" style="16" bestFit="1" customWidth="1"/>
    <col min="6" max="6" width="8.88671875" style="16"/>
    <col min="7" max="7" width="6.21875" style="16" bestFit="1" customWidth="1"/>
    <col min="8" max="10" width="8.88671875" style="16"/>
    <col min="11" max="15" width="10.33203125" style="16" customWidth="1"/>
    <col min="16" max="16384" width="8.88671875" style="16"/>
  </cols>
  <sheetData>
    <row r="3" spans="2:15" ht="20.95">
      <c r="B3" s="19"/>
      <c r="C3" s="20" t="s">
        <v>71</v>
      </c>
      <c r="D3" s="20" t="s">
        <v>72</v>
      </c>
      <c r="E3" s="20" t="s">
        <v>70</v>
      </c>
      <c r="F3" s="20" t="s">
        <v>73</v>
      </c>
      <c r="G3" s="20" t="s">
        <v>70</v>
      </c>
      <c r="H3" s="21" t="s">
        <v>74</v>
      </c>
      <c r="I3" s="22" t="s">
        <v>120</v>
      </c>
      <c r="K3" s="37"/>
      <c r="L3" s="37" t="s">
        <v>104</v>
      </c>
      <c r="M3" s="37" t="s">
        <v>105</v>
      </c>
      <c r="N3" s="37" t="s">
        <v>106</v>
      </c>
      <c r="O3" s="38" t="s">
        <v>107</v>
      </c>
    </row>
    <row r="4" spans="2:15" ht="20.95">
      <c r="B4" s="23" t="s">
        <v>75</v>
      </c>
      <c r="C4" s="24" t="s">
        <v>76</v>
      </c>
      <c r="D4" s="24" t="s">
        <v>77</v>
      </c>
      <c r="E4" s="25" t="s">
        <v>70</v>
      </c>
      <c r="F4" s="24" t="s">
        <v>78</v>
      </c>
      <c r="G4" s="25" t="s">
        <v>70</v>
      </c>
      <c r="H4" s="24" t="s">
        <v>79</v>
      </c>
      <c r="I4" s="26" t="s">
        <v>80</v>
      </c>
      <c r="K4" s="39" t="s">
        <v>108</v>
      </c>
      <c r="L4" s="40">
        <v>103</v>
      </c>
      <c r="M4" s="40">
        <v>27</v>
      </c>
      <c r="N4" s="40">
        <v>26</v>
      </c>
      <c r="O4" s="40">
        <f>SUM(L4:N4)</f>
        <v>156</v>
      </c>
    </row>
    <row r="5" spans="2:15" ht="20.95">
      <c r="B5" s="23" t="s">
        <v>81</v>
      </c>
      <c r="C5" s="24" t="s">
        <v>82</v>
      </c>
      <c r="D5" s="24" t="s">
        <v>83</v>
      </c>
      <c r="E5" s="25" t="s">
        <v>70</v>
      </c>
      <c r="F5" s="24" t="s">
        <v>84</v>
      </c>
      <c r="G5" s="25" t="s">
        <v>70</v>
      </c>
      <c r="H5" s="24" t="s">
        <v>85</v>
      </c>
      <c r="I5" s="26" t="s">
        <v>86</v>
      </c>
      <c r="K5" s="39" t="s">
        <v>109</v>
      </c>
      <c r="L5" s="40">
        <v>26</v>
      </c>
      <c r="M5" s="40">
        <v>30</v>
      </c>
      <c r="N5" s="40">
        <v>29</v>
      </c>
      <c r="O5" s="40">
        <f t="shared" ref="O5:O9" si="0">SUM(L5:N5)</f>
        <v>85</v>
      </c>
    </row>
    <row r="6" spans="2:15">
      <c r="B6" s="27" t="s">
        <v>68</v>
      </c>
      <c r="C6" s="25" t="s">
        <v>69</v>
      </c>
      <c r="D6" s="25" t="s">
        <v>69</v>
      </c>
      <c r="E6" s="25"/>
      <c r="F6" s="25" t="s">
        <v>69</v>
      </c>
      <c r="G6" s="25"/>
      <c r="H6" s="25" t="s">
        <v>69</v>
      </c>
      <c r="I6" s="28" t="s">
        <v>69</v>
      </c>
      <c r="K6" s="39" t="s">
        <v>110</v>
      </c>
      <c r="L6" s="40">
        <v>6</v>
      </c>
      <c r="M6" s="40">
        <v>11</v>
      </c>
      <c r="N6" s="40">
        <v>9</v>
      </c>
      <c r="O6" s="40">
        <f t="shared" si="0"/>
        <v>26</v>
      </c>
    </row>
    <row r="7" spans="2:15" ht="20.95">
      <c r="B7" s="23" t="s">
        <v>87</v>
      </c>
      <c r="C7" s="24" t="s">
        <v>88</v>
      </c>
      <c r="D7" s="24" t="s">
        <v>89</v>
      </c>
      <c r="E7" s="25" t="s">
        <v>70</v>
      </c>
      <c r="F7" s="24" t="s">
        <v>90</v>
      </c>
      <c r="G7" s="25" t="s">
        <v>70</v>
      </c>
      <c r="H7" s="24" t="s">
        <v>91</v>
      </c>
      <c r="I7" s="26" t="s">
        <v>92</v>
      </c>
      <c r="K7" s="39" t="s">
        <v>111</v>
      </c>
      <c r="L7" s="40">
        <v>3</v>
      </c>
      <c r="M7" s="40">
        <v>7</v>
      </c>
      <c r="N7" s="40">
        <v>7</v>
      </c>
      <c r="O7" s="40">
        <f t="shared" si="0"/>
        <v>17</v>
      </c>
    </row>
    <row r="8" spans="2:15">
      <c r="B8" s="27" t="s">
        <v>68</v>
      </c>
      <c r="C8" s="25" t="s">
        <v>69</v>
      </c>
      <c r="D8" s="25" t="s">
        <v>69</v>
      </c>
      <c r="E8" s="25"/>
      <c r="F8" s="25" t="s">
        <v>69</v>
      </c>
      <c r="G8" s="25"/>
      <c r="H8" s="25" t="s">
        <v>69</v>
      </c>
      <c r="I8" s="28" t="s">
        <v>69</v>
      </c>
      <c r="K8" s="39" t="s">
        <v>112</v>
      </c>
      <c r="L8" s="40">
        <v>2</v>
      </c>
      <c r="M8" s="40">
        <v>2</v>
      </c>
      <c r="N8" s="40">
        <v>2</v>
      </c>
      <c r="O8" s="40">
        <f t="shared" si="0"/>
        <v>6</v>
      </c>
    </row>
    <row r="9" spans="2:15" ht="21.6" thickBot="1">
      <c r="B9" s="29" t="s">
        <v>93</v>
      </c>
      <c r="C9" s="30" t="s">
        <v>94</v>
      </c>
      <c r="D9" s="30" t="s">
        <v>95</v>
      </c>
      <c r="E9" s="31" t="s">
        <v>70</v>
      </c>
      <c r="F9" s="30" t="s">
        <v>96</v>
      </c>
      <c r="G9" s="31" t="s">
        <v>70</v>
      </c>
      <c r="H9" s="30" t="s">
        <v>97</v>
      </c>
      <c r="I9" s="32" t="s">
        <v>98</v>
      </c>
      <c r="K9" s="39" t="s">
        <v>113</v>
      </c>
      <c r="L9" s="40">
        <v>4</v>
      </c>
      <c r="M9" s="40">
        <v>4</v>
      </c>
      <c r="N9" s="40">
        <v>6</v>
      </c>
      <c r="O9" s="40">
        <f t="shared" si="0"/>
        <v>14</v>
      </c>
    </row>
    <row r="10" spans="2:15" ht="21.6" thickTop="1">
      <c r="B10" s="33" t="s">
        <v>99</v>
      </c>
      <c r="C10" s="34" t="s">
        <v>100</v>
      </c>
      <c r="D10" s="34" t="s">
        <v>101</v>
      </c>
      <c r="E10" s="35" t="s">
        <v>70</v>
      </c>
      <c r="F10" s="34" t="s">
        <v>99</v>
      </c>
      <c r="G10" s="35" t="s">
        <v>70</v>
      </c>
      <c r="H10" s="34" t="s">
        <v>102</v>
      </c>
      <c r="I10" s="36" t="s">
        <v>103</v>
      </c>
      <c r="K10" s="41" t="s">
        <v>114</v>
      </c>
      <c r="L10" s="40">
        <f>SUM(L4:L9)</f>
        <v>144</v>
      </c>
      <c r="M10" s="40">
        <f t="shared" ref="M10:N10" si="1">SUM(M4:M9)</f>
        <v>81</v>
      </c>
      <c r="N10" s="40">
        <f t="shared" si="1"/>
        <v>79</v>
      </c>
      <c r="O10" s="37">
        <f>SUM(O4:O9)</f>
        <v>304</v>
      </c>
    </row>
    <row r="11" spans="2:15">
      <c r="K11" s="42"/>
      <c r="L11" s="42"/>
      <c r="M11" s="42"/>
      <c r="N11" s="42"/>
      <c r="O11" s="42"/>
    </row>
    <row r="12" spans="2:15">
      <c r="K12" s="37"/>
      <c r="L12" s="37" t="s">
        <v>104</v>
      </c>
      <c r="M12" s="37" t="s">
        <v>105</v>
      </c>
      <c r="N12" s="37" t="s">
        <v>106</v>
      </c>
      <c r="O12" s="38" t="s">
        <v>107</v>
      </c>
    </row>
    <row r="13" spans="2:15">
      <c r="B13" s="45"/>
      <c r="C13" s="45" t="s">
        <v>118</v>
      </c>
      <c r="D13" s="45" t="s">
        <v>119</v>
      </c>
      <c r="E13" s="46" t="s">
        <v>114</v>
      </c>
      <c r="K13" s="39" t="s">
        <v>108</v>
      </c>
      <c r="L13" s="43">
        <f>(O13*$L$19)/$O$19</f>
        <v>73.89473684210526</v>
      </c>
      <c r="M13" s="43">
        <f>(O13*$M$19)/$O$19</f>
        <v>41.565789473684212</v>
      </c>
      <c r="N13" s="43">
        <f>(O13*$N$19)/$O$19</f>
        <v>40.539473684210527</v>
      </c>
      <c r="O13" s="40">
        <v>156</v>
      </c>
    </row>
    <row r="14" spans="2:15">
      <c r="B14" s="18" t="s">
        <v>116</v>
      </c>
      <c r="C14" s="17">
        <v>285</v>
      </c>
      <c r="D14" s="17">
        <v>15</v>
      </c>
      <c r="E14" s="17">
        <f>SUM(C14:D14)</f>
        <v>300</v>
      </c>
      <c r="K14" s="39" t="s">
        <v>109</v>
      </c>
      <c r="L14" s="43">
        <f t="shared" ref="L14:L18" si="2">(O14*$L$19)/$O$19</f>
        <v>40.263157894736842</v>
      </c>
      <c r="M14" s="43">
        <f t="shared" ref="M14:M18" si="3">(O14*$M$19)/$O$19</f>
        <v>22.648026315789473</v>
      </c>
      <c r="N14" s="43">
        <f t="shared" ref="N14:N18" si="4">(O14*$N$19)/$O$19</f>
        <v>22.088815789473685</v>
      </c>
      <c r="O14" s="40">
        <v>85</v>
      </c>
    </row>
    <row r="15" spans="2:15">
      <c r="B15" s="18" t="s">
        <v>117</v>
      </c>
      <c r="C15" s="17">
        <v>194</v>
      </c>
      <c r="D15" s="17">
        <v>6</v>
      </c>
      <c r="E15" s="17">
        <f>SUM(C15:D15)</f>
        <v>200</v>
      </c>
      <c r="K15" s="39" t="s">
        <v>110</v>
      </c>
      <c r="L15" s="43">
        <f t="shared" si="2"/>
        <v>12.315789473684211</v>
      </c>
      <c r="M15" s="43">
        <f t="shared" si="3"/>
        <v>6.9276315789473681</v>
      </c>
      <c r="N15" s="43">
        <f t="shared" si="4"/>
        <v>6.7565789473684212</v>
      </c>
      <c r="O15" s="40">
        <v>26</v>
      </c>
    </row>
    <row r="16" spans="2:15">
      <c r="B16" s="47" t="s">
        <v>114</v>
      </c>
      <c r="C16" s="17">
        <f>SUM(C14:C15)</f>
        <v>479</v>
      </c>
      <c r="D16" s="17">
        <f t="shared" ref="D16:E16" si="5">SUM(D14:D15)</f>
        <v>21</v>
      </c>
      <c r="E16" s="45">
        <f t="shared" si="5"/>
        <v>500</v>
      </c>
      <c r="K16" s="39" t="s">
        <v>111</v>
      </c>
      <c r="L16" s="43">
        <f t="shared" si="2"/>
        <v>8.0526315789473681</v>
      </c>
      <c r="M16" s="43">
        <f t="shared" si="3"/>
        <v>4.5296052631578947</v>
      </c>
      <c r="N16" s="43">
        <f t="shared" si="4"/>
        <v>4.4177631578947372</v>
      </c>
      <c r="O16" s="40">
        <v>17</v>
      </c>
    </row>
    <row r="17" spans="11:15">
      <c r="K17" s="39" t="s">
        <v>112</v>
      </c>
      <c r="L17" s="43">
        <f t="shared" si="2"/>
        <v>2.8421052631578947</v>
      </c>
      <c r="M17" s="43">
        <f t="shared" si="3"/>
        <v>1.5986842105263157</v>
      </c>
      <c r="N17" s="43">
        <f t="shared" si="4"/>
        <v>1.5592105263157894</v>
      </c>
      <c r="O17" s="40">
        <v>6</v>
      </c>
    </row>
    <row r="18" spans="11:15">
      <c r="K18" s="39" t="s">
        <v>113</v>
      </c>
      <c r="L18" s="43">
        <f t="shared" si="2"/>
        <v>6.6315789473684212</v>
      </c>
      <c r="M18" s="43">
        <f t="shared" si="3"/>
        <v>3.7302631578947367</v>
      </c>
      <c r="N18" s="43">
        <f t="shared" si="4"/>
        <v>3.638157894736842</v>
      </c>
      <c r="O18" s="40">
        <v>14</v>
      </c>
    </row>
    <row r="19" spans="11:15">
      <c r="K19" s="41" t="s">
        <v>114</v>
      </c>
      <c r="L19" s="40">
        <v>144</v>
      </c>
      <c r="M19" s="40">
        <v>81</v>
      </c>
      <c r="N19" s="40">
        <v>79</v>
      </c>
      <c r="O19" s="37">
        <v>304</v>
      </c>
    </row>
    <row r="20" spans="11:15">
      <c r="K20" s="16" t="s">
        <v>115</v>
      </c>
    </row>
    <row r="21" spans="11:15">
      <c r="K21" s="37"/>
      <c r="L21" s="37" t="s">
        <v>104</v>
      </c>
      <c r="M21" s="37" t="s">
        <v>105</v>
      </c>
      <c r="N21" s="37" t="s">
        <v>106</v>
      </c>
    </row>
    <row r="22" spans="11:15">
      <c r="K22" s="39" t="s">
        <v>108</v>
      </c>
      <c r="L22" s="44">
        <f>(L4-L13)/L13^(1/2)</f>
        <v>3.3858271014913899</v>
      </c>
      <c r="M22" s="43">
        <f t="shared" ref="M22:N22" si="6">(M4-M13)/M13^(1/2)</f>
        <v>-2.2592589519897337</v>
      </c>
      <c r="N22" s="43">
        <f t="shared" si="6"/>
        <v>-2.2835453070702569</v>
      </c>
    </row>
    <row r="23" spans="11:15">
      <c r="K23" s="39" t="s">
        <v>109</v>
      </c>
      <c r="L23" s="43">
        <f>(L5-L14)/L14^(1/2)</f>
        <v>-2.2478212514337019</v>
      </c>
      <c r="M23" s="43">
        <f t="shared" ref="M23:N23" si="7">(M5-M14)/M14^(1/2)</f>
        <v>1.5448587014004689</v>
      </c>
      <c r="N23" s="43">
        <f t="shared" si="7"/>
        <v>1.4705041418915812</v>
      </c>
    </row>
    <row r="24" spans="11:15">
      <c r="K24" s="39" t="s">
        <v>110</v>
      </c>
      <c r="L24" s="43">
        <f t="shared" ref="L23:N27" si="8">(L6-L15)/L15^(1/2)</f>
        <v>-1.7996850826633903</v>
      </c>
      <c r="M24" s="43">
        <f t="shared" si="8"/>
        <v>1.5472292585675538</v>
      </c>
      <c r="N24" s="43">
        <f t="shared" si="8"/>
        <v>0.86307266748217037</v>
      </c>
    </row>
    <row r="25" spans="11:15">
      <c r="K25" s="39" t="s">
        <v>111</v>
      </c>
      <c r="L25" s="43">
        <f t="shared" si="8"/>
        <v>-1.7805276290389032</v>
      </c>
      <c r="M25" s="43">
        <f t="shared" si="8"/>
        <v>1.1607432720557433</v>
      </c>
      <c r="N25" s="43">
        <f t="shared" si="8"/>
        <v>1.2285557209113227</v>
      </c>
    </row>
    <row r="26" spans="11:15">
      <c r="K26" s="39" t="s">
        <v>112</v>
      </c>
      <c r="L26" s="43">
        <f t="shared" si="8"/>
        <v>-0.49951243284357011</v>
      </c>
      <c r="M26" s="43">
        <f t="shared" si="8"/>
        <v>0.31739852503601856</v>
      </c>
      <c r="N26" s="43">
        <f t="shared" si="8"/>
        <v>0.35300335720449749</v>
      </c>
    </row>
    <row r="27" spans="11:15">
      <c r="K27" s="39" t="s">
        <v>113</v>
      </c>
      <c r="L27" s="43">
        <f t="shared" si="8"/>
        <v>-1.0218988991416096</v>
      </c>
      <c r="M27" s="43">
        <f t="shared" si="8"/>
        <v>0.13965951621602005</v>
      </c>
      <c r="N27" s="43">
        <f t="shared" si="8"/>
        <v>1.2382549961231746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chi2</vt:lpstr>
      <vt:lpstr>t</vt:lpstr>
      <vt:lpstr>F</vt:lpstr>
      <vt:lpstr>F 2</vt:lpstr>
      <vt:lpstr>対応のあるt</vt:lpstr>
      <vt:lpstr>度数分布表</vt:lpstr>
      <vt:lpstr>ポアソン分布</vt:lpstr>
      <vt:lpstr>二項分布</vt:lpstr>
      <vt:lpstr>分割表</vt:lpstr>
      <vt:lpstr>分割表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矢野　雅也(Yano, Masaya)</dc:creator>
  <cp:lastModifiedBy>矢野　雅也(Yano, Masaya)</cp:lastModifiedBy>
  <dcterms:created xsi:type="dcterms:W3CDTF">2015-06-05T18:19:34Z</dcterms:created>
  <dcterms:modified xsi:type="dcterms:W3CDTF">2024-02-28T06:09:59Z</dcterms:modified>
</cp:coreProperties>
</file>