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a1048554\Desktop\デスクトップの残骸\LIMS監査証跡確認\UTM\"/>
    </mc:Choice>
  </mc:AlternateContent>
  <xr:revisionPtr revIDLastSave="0" documentId="13_ncr:1_{FFD0095A-C3AF-4B1A-81CF-E64ECAA3E9EE}" xr6:coauthVersionLast="47" xr6:coauthVersionMax="47" xr10:uidLastSave="{00000000-0000-0000-0000-000000000000}"/>
  <bookViews>
    <workbookView xWindow="3089" yWindow="1270" windowWidth="18851" windowHeight="9844" activeTab="3" xr2:uid="{00000000-000D-0000-FFFF-FFFF00000000}"/>
  </bookViews>
  <sheets>
    <sheet name="集計" sheetId="1" r:id="rId1"/>
    <sheet name="アカウント登録" sheetId="7" r:id="rId2"/>
    <sheet name="ロック解除" sheetId="8" r:id="rId3"/>
    <sheet name="時刻調整" sheetId="9" r:id="rId4"/>
    <sheet name="PC1" sheetId="2" r:id="rId5"/>
    <sheet name="PC2" sheetId="3" r:id="rId6"/>
    <sheet name="PC3" sheetId="4" r:id="rId7"/>
    <sheet name="PC4" sheetId="5" r:id="rId8"/>
    <sheet name="PC5"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9" i="9" l="1"/>
  <c r="F36" i="1"/>
  <c r="F41"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 i="9"/>
  <c r="D41" i="9"/>
  <c r="E41" i="9"/>
  <c r="C41" i="9"/>
  <c r="D40" i="9"/>
  <c r="D36" i="9"/>
  <c r="D37" i="9"/>
  <c r="D38" i="9"/>
  <c r="D39" i="9"/>
  <c r="D30" i="9"/>
  <c r="D31" i="9"/>
  <c r="D32" i="9"/>
  <c r="D33" i="9"/>
  <c r="D34" i="9"/>
  <c r="D35" i="9"/>
  <c r="D25" i="9"/>
  <c r="D26" i="9"/>
  <c r="D27" i="9"/>
  <c r="D28" i="9"/>
  <c r="D29" i="9"/>
  <c r="D19" i="9"/>
  <c r="D20" i="9"/>
  <c r="D21" i="9"/>
  <c r="D22" i="9"/>
  <c r="D23" i="9"/>
  <c r="D24" i="9"/>
  <c r="D16" i="9"/>
  <c r="D17" i="9"/>
  <c r="D18" i="9"/>
  <c r="D8" i="9"/>
  <c r="D10" i="9"/>
  <c r="D11" i="9"/>
  <c r="D12" i="9"/>
  <c r="D13" i="9"/>
  <c r="D14" i="9"/>
  <c r="D15" i="9"/>
  <c r="D9" i="9"/>
  <c r="D7" i="9"/>
  <c r="D6" i="9"/>
  <c r="D5" i="9"/>
  <c r="D4" i="9"/>
  <c r="H35" i="1"/>
  <c r="F34" i="1"/>
  <c r="F39" i="1"/>
  <c r="C30" i="1"/>
  <c r="D30" i="1"/>
  <c r="E29" i="1"/>
  <c r="F29" i="1" s="1"/>
  <c r="E27" i="1"/>
  <c r="F27" i="1" s="1"/>
  <c r="D22" i="1"/>
  <c r="C22" i="1"/>
  <c r="E21" i="1"/>
  <c r="F21" i="1" s="1"/>
  <c r="E20" i="1"/>
  <c r="F20" i="1" s="1"/>
  <c r="E19" i="1"/>
  <c r="E5" i="1"/>
  <c r="E4" i="1"/>
  <c r="D31" i="1" l="1"/>
  <c r="H37" i="1"/>
  <c r="I37" i="1" s="1"/>
  <c r="C31" i="1"/>
  <c r="E7" i="1"/>
  <c r="F38" i="1" s="1"/>
  <c r="E28" i="1"/>
  <c r="F28" i="1" s="1"/>
  <c r="F30" i="1" s="1"/>
  <c r="E22" i="1"/>
  <c r="F19" i="1"/>
  <c r="F22" i="1" s="1"/>
  <c r="F31" i="1" l="1"/>
  <c r="F35" i="1" s="1"/>
  <c r="E30" i="1"/>
  <c r="E31" i="1" s="1"/>
  <c r="F40" i="1" l="1"/>
  <c r="F37" i="1"/>
</calcChain>
</file>

<file path=xl/sharedStrings.xml><?xml version="1.0" encoding="utf-8"?>
<sst xmlns="http://schemas.openxmlformats.org/spreadsheetml/2006/main" count="186" uniqueCount="158">
  <si>
    <t>初期導入労務費</t>
    <rPh sb="0" eb="2">
      <t>ショキ</t>
    </rPh>
    <rPh sb="2" eb="4">
      <t>ドウニュウ</t>
    </rPh>
    <rPh sb="4" eb="7">
      <t>ロウムヒ</t>
    </rPh>
    <phoneticPr fontId="1"/>
  </si>
  <si>
    <t>矢野</t>
    <rPh sb="0" eb="2">
      <t>ヤノ</t>
    </rPh>
    <phoneticPr fontId="1"/>
  </si>
  <si>
    <t>秀村さん</t>
    <rPh sb="0" eb="2">
      <t>ヒデムラ</t>
    </rPh>
    <phoneticPr fontId="1"/>
  </si>
  <si>
    <t>SFX 入江さん</t>
    <rPh sb="4" eb="6">
      <t>イリエ</t>
    </rPh>
    <phoneticPr fontId="1"/>
  </si>
  <si>
    <t>時間</t>
    <rPh sb="0" eb="2">
      <t>ジカン</t>
    </rPh>
    <phoneticPr fontId="1"/>
  </si>
  <si>
    <t>工数</t>
    <rPh sb="0" eb="2">
      <t>コウスウ</t>
    </rPh>
    <phoneticPr fontId="1"/>
  </si>
  <si>
    <t>備考</t>
    <rPh sb="0" eb="2">
      <t>ビコウ</t>
    </rPh>
    <phoneticPr fontId="1"/>
  </si>
  <si>
    <t>項目</t>
    <rPh sb="0" eb="2">
      <t>コウモク</t>
    </rPh>
    <phoneticPr fontId="1"/>
  </si>
  <si>
    <t>小計</t>
    <rPh sb="0" eb="2">
      <t>ショウケイ</t>
    </rPh>
    <phoneticPr fontId="1"/>
  </si>
  <si>
    <t>担当者</t>
    <rPh sb="0" eb="3">
      <t>タントウシャ</t>
    </rPh>
    <phoneticPr fontId="1"/>
  </si>
  <si>
    <t>アカウント登録</t>
    <rPh sb="5" eb="7">
      <t>トウロク</t>
    </rPh>
    <phoneticPr fontId="1"/>
  </si>
  <si>
    <t>アカウントロック解除</t>
    <rPh sb="8" eb="10">
      <t>カイジョ</t>
    </rPh>
    <phoneticPr fontId="1"/>
  </si>
  <si>
    <t>平均対応時間/回</t>
    <rPh sb="0" eb="2">
      <t>ヘイキン</t>
    </rPh>
    <rPh sb="2" eb="4">
      <t>タイオウ</t>
    </rPh>
    <rPh sb="4" eb="6">
      <t>ジカン</t>
    </rPh>
    <rPh sb="7" eb="8">
      <t>カイ</t>
    </rPh>
    <phoneticPr fontId="1"/>
  </si>
  <si>
    <t>平均対応回数/月</t>
    <rPh sb="0" eb="2">
      <t>ヘイキン</t>
    </rPh>
    <rPh sb="2" eb="4">
      <t>タイオウ</t>
    </rPh>
    <rPh sb="4" eb="6">
      <t>カイスウ</t>
    </rPh>
    <rPh sb="7" eb="8">
      <t>ツキ</t>
    </rPh>
    <phoneticPr fontId="1"/>
  </si>
  <si>
    <t>所要時間/年</t>
    <rPh sb="0" eb="2">
      <t>ショヨウ</t>
    </rPh>
    <rPh sb="2" eb="4">
      <t>ジカン</t>
    </rPh>
    <rPh sb="5" eb="6">
      <t>ネン</t>
    </rPh>
    <phoneticPr fontId="1"/>
  </si>
  <si>
    <t>工数/年</t>
    <rPh sb="0" eb="2">
      <t>コウスウ</t>
    </rPh>
    <rPh sb="3" eb="4">
      <t>ネン</t>
    </rPh>
    <phoneticPr fontId="1"/>
  </si>
  <si>
    <t>延岡製造所からHQ棟までの移動時間を含む</t>
    <rPh sb="0" eb="2">
      <t>ノベオカ</t>
    </rPh>
    <rPh sb="2" eb="4">
      <t>セイゾウ</t>
    </rPh>
    <rPh sb="4" eb="5">
      <t>ショ</t>
    </rPh>
    <rPh sb="9" eb="10">
      <t>トウ</t>
    </rPh>
    <rPh sb="13" eb="15">
      <t>イドウ</t>
    </rPh>
    <rPh sb="15" eb="17">
      <t>ジカン</t>
    </rPh>
    <rPh sb="18" eb="19">
      <t>フク</t>
    </rPh>
    <phoneticPr fontId="1"/>
  </si>
  <si>
    <t>保守項目</t>
    <rPh sb="0" eb="2">
      <t>ホシュ</t>
    </rPh>
    <rPh sb="2" eb="4">
      <t>コウモク</t>
    </rPh>
    <phoneticPr fontId="1"/>
  </si>
  <si>
    <t>商品詳細 (biccamera.com)</t>
  </si>
  <si>
    <t>MousePro C4-I3U01BK-A│デスクトップパソコンの通販ショップ　マウスコンピューター【公式】 (mouse-jp.co.jp)</t>
  </si>
  <si>
    <t>メーカー</t>
    <phoneticPr fontId="1"/>
  </si>
  <si>
    <t>費用(円)</t>
    <rPh sb="0" eb="2">
      <t>ヒヨウ</t>
    </rPh>
    <rPh sb="3" eb="4">
      <t>エン</t>
    </rPh>
    <phoneticPr fontId="1"/>
  </si>
  <si>
    <t>マウスコンピューター（APMRO）</t>
    <phoneticPr fontId="1"/>
  </si>
  <si>
    <t>マウスコンピューター（直販）</t>
    <rPh sb="11" eb="13">
      <t>チョクハン</t>
    </rPh>
    <phoneticPr fontId="1"/>
  </si>
  <si>
    <t>・HQ棟までの移動時間分を削減
・各機器の管理PCを操作するための移動時間を削減（タイベック着用のHPC分析室含む）
・在宅勤務時でもVPN経由で対応可能</t>
    <rPh sb="3" eb="4">
      <t>トウ</t>
    </rPh>
    <rPh sb="7" eb="9">
      <t>イドウ</t>
    </rPh>
    <rPh sb="9" eb="11">
      <t>ジカン</t>
    </rPh>
    <rPh sb="11" eb="12">
      <t>ブン</t>
    </rPh>
    <rPh sb="13" eb="15">
      <t>サクゲン</t>
    </rPh>
    <rPh sb="17" eb="18">
      <t>カク</t>
    </rPh>
    <rPh sb="18" eb="20">
      <t>キキ</t>
    </rPh>
    <rPh sb="21" eb="23">
      <t>カンリ</t>
    </rPh>
    <rPh sb="26" eb="28">
      <t>ソウサ</t>
    </rPh>
    <rPh sb="33" eb="35">
      <t>イドウ</t>
    </rPh>
    <rPh sb="35" eb="37">
      <t>ジカン</t>
    </rPh>
    <rPh sb="38" eb="40">
      <t>サクゲン</t>
    </rPh>
    <rPh sb="46" eb="48">
      <t>チャクヨウ</t>
    </rPh>
    <rPh sb="52" eb="54">
      <t>ブンセキ</t>
    </rPh>
    <rPh sb="54" eb="55">
      <t>シツ</t>
    </rPh>
    <rPh sb="55" eb="56">
      <t>フク</t>
    </rPh>
    <rPh sb="60" eb="62">
      <t>ザイタク</t>
    </rPh>
    <rPh sb="62" eb="64">
      <t>キンム</t>
    </rPh>
    <rPh sb="64" eb="65">
      <t>ジ</t>
    </rPh>
    <rPh sb="70" eb="72">
      <t>ケイユ</t>
    </rPh>
    <rPh sb="73" eb="75">
      <t>タイオウ</t>
    </rPh>
    <rPh sb="75" eb="77">
      <t>カノウ</t>
    </rPh>
    <phoneticPr fontId="1"/>
  </si>
  <si>
    <t>労務費(円)/工数</t>
    <rPh sb="0" eb="3">
      <t>ロウムヒ</t>
    </rPh>
    <rPh sb="4" eb="5">
      <t>エン</t>
    </rPh>
    <rPh sb="7" eb="9">
      <t>コウスウ</t>
    </rPh>
    <phoneticPr fontId="1"/>
  </si>
  <si>
    <t>削減工数</t>
    <rPh sb="0" eb="2">
      <t>サクゲン</t>
    </rPh>
    <rPh sb="2" eb="4">
      <t>コウスウ</t>
    </rPh>
    <phoneticPr fontId="1"/>
  </si>
  <si>
    <t>削減効果(円)/年</t>
    <rPh sb="0" eb="2">
      <t>サクゲン</t>
    </rPh>
    <rPh sb="2" eb="4">
      <t>コウカ</t>
    </rPh>
    <rPh sb="5" eb="6">
      <t>エン</t>
    </rPh>
    <rPh sb="8" eb="9">
      <t>ネン</t>
    </rPh>
    <phoneticPr fontId="1"/>
  </si>
  <si>
    <t>初期導入労務費(円)</t>
    <rPh sb="0" eb="2">
      <t>ショキ</t>
    </rPh>
    <rPh sb="2" eb="4">
      <t>ドウニュウ</t>
    </rPh>
    <rPh sb="4" eb="7">
      <t>ロウムヒ</t>
    </rPh>
    <rPh sb="8" eb="9">
      <t>エン</t>
    </rPh>
    <phoneticPr fontId="1"/>
  </si>
  <si>
    <t>踏み台PC費用(円)</t>
    <rPh sb="0" eb="1">
      <t>フ</t>
    </rPh>
    <rPh sb="2" eb="3">
      <t>ダイ</t>
    </rPh>
    <rPh sb="5" eb="7">
      <t>ヒヨウ</t>
    </rPh>
    <rPh sb="8" eb="9">
      <t>エン</t>
    </rPh>
    <phoneticPr fontId="1"/>
  </si>
  <si>
    <t>SFXの工賃はIT統括部持ちのため</t>
    <rPh sb="4" eb="6">
      <t>コウチン</t>
    </rPh>
    <rPh sb="9" eb="11">
      <t>トウカツ</t>
    </rPh>
    <rPh sb="11" eb="12">
      <t>ブ</t>
    </rPh>
    <rPh sb="12" eb="13">
      <t>モ</t>
    </rPh>
    <phoneticPr fontId="1"/>
  </si>
  <si>
    <t>Dell Vostro 3420ノートパソコン | Dell 日本</t>
  </si>
  <si>
    <t>Lenovo V14 Gen 4 AMD - ブラック | レノボ・ ジャパン</t>
  </si>
  <si>
    <t>Dell（直販）</t>
    <rPh sb="5" eb="7">
      <t>チョクハン</t>
    </rPh>
    <phoneticPr fontId="1"/>
  </si>
  <si>
    <t>Lenovo（直販）</t>
    <rPh sb="7" eb="9">
      <t>チョクハン</t>
    </rPh>
    <phoneticPr fontId="1"/>
  </si>
  <si>
    <t>製品番号</t>
  </si>
  <si>
    <t>836C5PA-AAAP</t>
  </si>
  <si>
    <t>モデル名</t>
  </si>
  <si>
    <t>【価格コム限定キャンペーン】HP ProBook 445 G10 Notebook PC - R5-7530U / 8GB / 256GB SSD / Win11 Pro</t>
  </si>
  <si>
    <t>OS</t>
  </si>
  <si>
    <t>Windows 11 Pro</t>
  </si>
  <si>
    <t>オフィスソフト</t>
  </si>
  <si>
    <t>なし</t>
  </si>
  <si>
    <t>プロセッサー</t>
  </si>
  <si>
    <t>AMD Ryzen(TM) 5 7530U（6コア、16MBキャッシュ、2.0-4.5GHz）</t>
  </si>
  <si>
    <t>ディスプレイ</t>
  </si>
  <si>
    <t>14インチワイド FHD液晶ディスプレイ(非光沢、1920 x 1080)</t>
  </si>
  <si>
    <t>Webカメラ</t>
  </si>
  <si>
    <t>720p HD Webカメラ、プライバシーシャッター付き</t>
  </si>
  <si>
    <t>グラフィックス</t>
  </si>
  <si>
    <t>AMD Radeon(TM) グラフィックス （プロセッサー内蔵）</t>
  </si>
  <si>
    <t>メモリ</t>
  </si>
  <si>
    <t>8GB（8GB×1）SO-DIMM DDR4-3200</t>
  </si>
  <si>
    <t>ストレージ</t>
  </si>
  <si>
    <t>256GB SSD (M.2 PCIe NVMe)</t>
  </si>
  <si>
    <t>光学ドライブ</t>
  </si>
  <si>
    <t>光学ドライブなし</t>
  </si>
  <si>
    <t>無線LAN&amp;#47;Bluetooth</t>
  </si>
  <si>
    <t>Realtek 8852CE Wi-Fi6E 802.11 a/b/g/n/ac/ax(2x2) （Wi-Fi準拠） + Bluetooth 5.3</t>
  </si>
  <si>
    <t>ネットワークコントローラー</t>
  </si>
  <si>
    <t>1000BASE-T/100BASE-TX/10BASE-T</t>
  </si>
  <si>
    <t>内蔵モバイル通信モジュール(LTE)</t>
  </si>
  <si>
    <t>内蔵モバイル通信モジュール　なし</t>
  </si>
  <si>
    <t>指紋センサー</t>
  </si>
  <si>
    <t>セキュリティチップ</t>
  </si>
  <si>
    <t>TPM2.0準拠</t>
  </si>
  <si>
    <t>キーボード</t>
  </si>
  <si>
    <t>日本語配列キーボード</t>
  </si>
  <si>
    <t>バッテリ-&amp;#47;ACアダプター</t>
  </si>
  <si>
    <t>高耐久性 リチウムイオンポリマーバッテリ（3セル、42WHr）/HP 45WスマートACアダプター</t>
  </si>
  <si>
    <t>HPマウス</t>
  </si>
  <si>
    <t>モニター</t>
  </si>
  <si>
    <t>ドッキングステーション</t>
  </si>
  <si>
    <t>スリーブケース</t>
  </si>
  <si>
    <t>ビジネスバッグ</t>
  </si>
  <si>
    <t>PCリサイクルラベル</t>
  </si>
  <si>
    <t>PC標準保証</t>
  </si>
  <si>
    <t>1年間引き取り修理サービス</t>
  </si>
  <si>
    <t>PC標準保証アップグレード 3年</t>
  </si>
  <si>
    <t>PC標準保証アップグレード 4年</t>
  </si>
  <si>
    <t>PC標準保証アップグレード 5年</t>
  </si>
  <si>
    <t>ワンタイム内蔵バッテリー交換サービス</t>
  </si>
  <si>
    <t>Absoluteサービス</t>
  </si>
  <si>
    <t>マネージャビリティサービス (※50台以上の契約が必要)</t>
  </si>
  <si>
    <t>プライオリティサービス</t>
  </si>
  <si>
    <t>プライオリティアカウントサービス</t>
  </si>
  <si>
    <t>HPサービス登録案内レター</t>
  </si>
  <si>
    <t>[人気のおすすめアイテム]　パソコンなんでも相談　電話＆LINE</t>
  </si>
  <si>
    <t>国際エネルギースタープログラム適合</t>
  </si>
  <si>
    <t>国際エネルギースタープログラム適合認定電子ラベル</t>
  </si>
  <si>
    <t>HP ProBook 445 G10 製品詳細・スペック - ノートパソコン・PC通販 | 日本HP</t>
  </si>
  <si>
    <t>HP（直販）</t>
    <rPh sb="3" eb="5">
      <t>チョクハン</t>
    </rPh>
    <phoneticPr fontId="1"/>
  </si>
  <si>
    <t>要求仕様</t>
    <rPh sb="0" eb="2">
      <t>ヨウキュウ</t>
    </rPh>
    <rPh sb="2" eb="4">
      <t>シヨウ</t>
    </rPh>
    <phoneticPr fontId="1"/>
  </si>
  <si>
    <t>　OS：Windows11 Pro</t>
    <phoneticPr fontId="1"/>
  </si>
  <si>
    <t>　メモリ：8GB以上</t>
    <rPh sb="8" eb="10">
      <t>イジョウ</t>
    </rPh>
    <phoneticPr fontId="1"/>
  </si>
  <si>
    <t>　CPU：Intel Core i3以上</t>
    <rPh sb="18" eb="20">
      <t>イジョウ</t>
    </rPh>
    <phoneticPr fontId="1"/>
  </si>
  <si>
    <t>　Office：無し</t>
    <rPh sb="8" eb="9">
      <t>ナ</t>
    </rPh>
    <phoneticPr fontId="1"/>
  </si>
  <si>
    <t>　用途：RDP接続用の踏み台PC</t>
    <rPh sb="1" eb="3">
      <t>ヨウト</t>
    </rPh>
    <rPh sb="7" eb="10">
      <t>セツゾクヨウ</t>
    </rPh>
    <rPh sb="11" eb="12">
      <t>フ</t>
    </rPh>
    <rPh sb="13" eb="14">
      <t>ダイ</t>
    </rPh>
    <phoneticPr fontId="1"/>
  </si>
  <si>
    <t>【定性的な効果】</t>
    <rPh sb="1" eb="4">
      <t>テイセイテキ</t>
    </rPh>
    <rPh sb="5" eb="7">
      <t>コウカ</t>
    </rPh>
    <phoneticPr fontId="1"/>
  </si>
  <si>
    <t>削減効果
（現在の保守工数-リモート保守工数）</t>
    <rPh sb="0" eb="2">
      <t>サクゲン</t>
    </rPh>
    <rPh sb="2" eb="4">
      <t>コウカ</t>
    </rPh>
    <rPh sb="6" eb="8">
      <t>ゲンザイ</t>
    </rPh>
    <rPh sb="9" eb="11">
      <t>ホシュ</t>
    </rPh>
    <rPh sb="11" eb="13">
      <t>コウスウ</t>
    </rPh>
    <rPh sb="18" eb="20">
      <t>ホシュ</t>
    </rPh>
    <rPh sb="20" eb="22">
      <t>コウスウ</t>
    </rPh>
    <phoneticPr fontId="1"/>
  </si>
  <si>
    <t>確認事項：秀村さんが行っている？？</t>
    <rPh sb="0" eb="2">
      <t>カクニン</t>
    </rPh>
    <rPh sb="2" eb="4">
      <t>ジコウ</t>
    </rPh>
    <rPh sb="5" eb="7">
      <t>ヒデムラ</t>
    </rPh>
    <rPh sb="10" eb="11">
      <t>オコナ</t>
    </rPh>
    <phoneticPr fontId="1"/>
  </si>
  <si>
    <t>年月</t>
    <rPh sb="0" eb="2">
      <t>ネンゲツ</t>
    </rPh>
    <phoneticPr fontId="1"/>
  </si>
  <si>
    <t>管理PCあり/台</t>
    <rPh sb="0" eb="2">
      <t>カンリ</t>
    </rPh>
    <rPh sb="7" eb="8">
      <t>ダイ</t>
    </rPh>
    <phoneticPr fontId="1"/>
  </si>
  <si>
    <t>PC無し/台</t>
    <rPh sb="2" eb="3">
      <t>ナ</t>
    </rPh>
    <rPh sb="5" eb="6">
      <t>ダイ</t>
    </rPh>
    <phoneticPr fontId="1"/>
  </si>
  <si>
    <t>合計</t>
    <rPh sb="0" eb="2">
      <t>ゴウケイ</t>
    </rPh>
    <phoneticPr fontId="1"/>
  </si>
  <si>
    <t>記録様式変更</t>
    <rPh sb="0" eb="2">
      <t>キロク</t>
    </rPh>
    <rPh sb="2" eb="4">
      <t>ヨウシキ</t>
    </rPh>
    <rPh sb="4" eb="6">
      <t>ヘンコウ</t>
    </rPh>
    <phoneticPr fontId="1"/>
  </si>
  <si>
    <t>平均</t>
    <rPh sb="0" eb="2">
      <t>ヘイキン</t>
    </rPh>
    <phoneticPr fontId="1"/>
  </si>
  <si>
    <t>管理PCありの割合</t>
    <rPh sb="0" eb="2">
      <t>カンリ</t>
    </rPh>
    <rPh sb="7" eb="9">
      <t>ワリアイ</t>
    </rPh>
    <phoneticPr fontId="1"/>
  </si>
  <si>
    <t>時刻調整実績（2020年7月～2023年7月）</t>
    <rPh sb="0" eb="2">
      <t>ジコク</t>
    </rPh>
    <rPh sb="2" eb="4">
      <t>チョウセイ</t>
    </rPh>
    <rPh sb="4" eb="6">
      <t>ジッセキ</t>
    </rPh>
    <rPh sb="11" eb="12">
      <t>ネン</t>
    </rPh>
    <rPh sb="13" eb="14">
      <t>ガツ</t>
    </rPh>
    <rPh sb="19" eb="20">
      <t>ネン</t>
    </rPh>
    <rPh sb="21" eb="22">
      <t>ガツ</t>
    </rPh>
    <phoneticPr fontId="1"/>
  </si>
  <si>
    <t>機器入れ替え時：4~5台/年</t>
    <rPh sb="0" eb="2">
      <t>キキ</t>
    </rPh>
    <rPh sb="2" eb="3">
      <t>イ</t>
    </rPh>
    <rPh sb="4" eb="5">
      <t>カ</t>
    </rPh>
    <rPh sb="6" eb="7">
      <t>ジ</t>
    </rPh>
    <rPh sb="11" eb="12">
      <t>ダイ</t>
    </rPh>
    <rPh sb="13" eb="14">
      <t>ネン</t>
    </rPh>
    <phoneticPr fontId="1"/>
  </si>
  <si>
    <t>人事異動時</t>
    <rPh sb="0" eb="2">
      <t>ジンジ</t>
    </rPh>
    <rPh sb="2" eb="4">
      <t>イドウ</t>
    </rPh>
    <rPh sb="4" eb="5">
      <t>ジ</t>
    </rPh>
    <phoneticPr fontId="1"/>
  </si>
  <si>
    <t>分析担当変更時</t>
    <rPh sb="0" eb="2">
      <t>ブンセキ</t>
    </rPh>
    <rPh sb="2" eb="4">
      <t>タントウ</t>
    </rPh>
    <rPh sb="4" eb="6">
      <t>ヘンコウ</t>
    </rPh>
    <rPh sb="6" eb="7">
      <t>ジ</t>
    </rPh>
    <phoneticPr fontId="1"/>
  </si>
  <si>
    <t>HPC製造課関連変更時</t>
    <rPh sb="3" eb="5">
      <t>セイゾウ</t>
    </rPh>
    <rPh sb="5" eb="6">
      <t>カ</t>
    </rPh>
    <rPh sb="6" eb="8">
      <t>カンレン</t>
    </rPh>
    <rPh sb="8" eb="10">
      <t>ヘンコウ</t>
    </rPh>
    <rPh sb="10" eb="11">
      <t>ジ</t>
    </rPh>
    <phoneticPr fontId="1"/>
  </si>
  <si>
    <t>平均 1回/月</t>
    <rPh sb="0" eb="2">
      <t>ヘイキン</t>
    </rPh>
    <rPh sb="4" eb="5">
      <t>カイ</t>
    </rPh>
    <rPh sb="6" eb="7">
      <t>ツキ</t>
    </rPh>
    <phoneticPr fontId="1"/>
  </si>
  <si>
    <t>全34台（2023年7月時点）</t>
    <rPh sb="0" eb="1">
      <t>ゼン</t>
    </rPh>
    <rPh sb="3" eb="4">
      <t>ダイ</t>
    </rPh>
    <rPh sb="9" eb="10">
      <t>ネン</t>
    </rPh>
    <rPh sb="11" eb="12">
      <t>ガツ</t>
    </rPh>
    <rPh sb="12" eb="14">
      <t>ジテン</t>
    </rPh>
    <phoneticPr fontId="1"/>
  </si>
  <si>
    <t>管理PCあり：16台</t>
    <rPh sb="0" eb="2">
      <t>カンリ</t>
    </rPh>
    <rPh sb="9" eb="10">
      <t>ダイ</t>
    </rPh>
    <phoneticPr fontId="1"/>
  </si>
  <si>
    <t>⇒　現在は行っていない</t>
    <rPh sb="2" eb="4">
      <t>ゲンザイ</t>
    </rPh>
    <rPh sb="5" eb="6">
      <t>オコナ</t>
    </rPh>
    <phoneticPr fontId="1"/>
  </si>
  <si>
    <t>1回/月程度だが、不定期に発生</t>
    <rPh sb="1" eb="2">
      <t>カイ</t>
    </rPh>
    <rPh sb="3" eb="4">
      <t>ツキ</t>
    </rPh>
    <rPh sb="4" eb="6">
      <t>テイド</t>
    </rPh>
    <rPh sb="9" eb="12">
      <t>フテイキ</t>
    </rPh>
    <rPh sb="13" eb="15">
      <t>ハッセイ</t>
    </rPh>
    <phoneticPr fontId="1"/>
  </si>
  <si>
    <t>⇒　16台中、8台はNTP接続済み（2023/9/14現在）</t>
    <rPh sb="4" eb="5">
      <t>ダイ</t>
    </rPh>
    <rPh sb="5" eb="6">
      <t>チュウ</t>
    </rPh>
    <rPh sb="8" eb="9">
      <t>ダイ</t>
    </rPh>
    <rPh sb="13" eb="15">
      <t>セツゾク</t>
    </rPh>
    <rPh sb="15" eb="16">
      <t>ズ</t>
    </rPh>
    <rPh sb="27" eb="29">
      <t>ゲンザイ</t>
    </rPh>
    <phoneticPr fontId="1"/>
  </si>
  <si>
    <t>※1　集計の結果、月平均10台だったため、対応時間は2時間程度で問題ないと判断</t>
    <rPh sb="3" eb="5">
      <t>シュウケイ</t>
    </rPh>
    <rPh sb="6" eb="8">
      <t>ケッカ</t>
    </rPh>
    <rPh sb="9" eb="12">
      <t>ツキヘイキン</t>
    </rPh>
    <rPh sb="14" eb="15">
      <t>ダイ</t>
    </rPh>
    <rPh sb="21" eb="23">
      <t>タイオウ</t>
    </rPh>
    <rPh sb="23" eb="25">
      <t>ジカン</t>
    </rPh>
    <rPh sb="27" eb="29">
      <t>ジカン</t>
    </rPh>
    <rPh sb="29" eb="31">
      <t>テイド</t>
    </rPh>
    <rPh sb="32" eb="34">
      <t>モンダイ</t>
    </rPh>
    <rPh sb="37" eb="39">
      <t>ハンダン</t>
    </rPh>
    <phoneticPr fontId="1"/>
  </si>
  <si>
    <t>※2　2023年9月14日時点で、8台はNTP接続済み</t>
    <rPh sb="7" eb="8">
      <t>ネン</t>
    </rPh>
    <rPh sb="9" eb="10">
      <t>ガツ</t>
    </rPh>
    <rPh sb="12" eb="13">
      <t>ニチ</t>
    </rPh>
    <rPh sb="13" eb="15">
      <t>ジテン</t>
    </rPh>
    <rPh sb="18" eb="19">
      <t>ダイ</t>
    </rPh>
    <rPh sb="23" eb="25">
      <t>セツゾク</t>
    </rPh>
    <rPh sb="25" eb="26">
      <t>ズ</t>
    </rPh>
    <phoneticPr fontId="1"/>
  </si>
  <si>
    <t>※管理PCあり：LC、GC、UV、IR、粒度分布、NMR、XRD、水分計</t>
    <rPh sb="1" eb="3">
      <t>カンリ</t>
    </rPh>
    <rPh sb="20" eb="22">
      <t>リュウド</t>
    </rPh>
    <rPh sb="22" eb="24">
      <t>ブンプ</t>
    </rPh>
    <rPh sb="33" eb="35">
      <t>スイブン</t>
    </rPh>
    <rPh sb="35" eb="36">
      <t>ケイ</t>
    </rPh>
    <phoneticPr fontId="1"/>
  </si>
  <si>
    <r>
      <t>時刻調整</t>
    </r>
    <r>
      <rPr>
        <vertAlign val="superscript"/>
        <sz val="11"/>
        <color theme="1"/>
        <rFont val="Meiryo UI"/>
        <family val="3"/>
        <charset val="128"/>
      </rPr>
      <t>※1</t>
    </r>
    <rPh sb="0" eb="2">
      <t>ジコク</t>
    </rPh>
    <rPh sb="2" eb="4">
      <t>チョウセイ</t>
    </rPh>
    <phoneticPr fontId="1"/>
  </si>
  <si>
    <r>
      <t>時刻調整</t>
    </r>
    <r>
      <rPr>
        <vertAlign val="superscript"/>
        <sz val="11"/>
        <color theme="1"/>
        <rFont val="Meiryo UI"/>
        <family val="3"/>
        <charset val="128"/>
      </rPr>
      <t>※2</t>
    </r>
    <rPh sb="0" eb="2">
      <t>ジコク</t>
    </rPh>
    <rPh sb="2" eb="4">
      <t>チョウセイ</t>
    </rPh>
    <phoneticPr fontId="1"/>
  </si>
  <si>
    <r>
      <t>【現在の保守の状況】</t>
    </r>
    <r>
      <rPr>
        <sz val="11"/>
        <color rgb="FFFF0000"/>
        <rFont val="Meiryo UI"/>
        <family val="3"/>
        <charset val="128"/>
      </rPr>
      <t>これまでに各PCの操作が必要となった実績(工数)</t>
    </r>
    <rPh sb="1" eb="3">
      <t>ゲンザイ</t>
    </rPh>
    <rPh sb="4" eb="6">
      <t>ホシュ</t>
    </rPh>
    <rPh sb="7" eb="9">
      <t>ジョウキョウ</t>
    </rPh>
    <rPh sb="15" eb="16">
      <t>カク</t>
    </rPh>
    <rPh sb="19" eb="21">
      <t>ソウサ</t>
    </rPh>
    <rPh sb="22" eb="24">
      <t>ヒツヨウ</t>
    </rPh>
    <rPh sb="28" eb="30">
      <t>ジッセキ</t>
    </rPh>
    <rPh sb="31" eb="33">
      <t>コウスウ</t>
    </rPh>
    <phoneticPr fontId="1"/>
  </si>
  <si>
    <r>
      <t>【リモート保守での削減効果】</t>
    </r>
    <r>
      <rPr>
        <sz val="11"/>
        <color rgb="FFFF0000"/>
        <rFont val="Meiryo UI"/>
        <family val="3"/>
        <charset val="128"/>
      </rPr>
      <t>RDP化することにより削減できる工数(年間)</t>
    </r>
    <rPh sb="5" eb="7">
      <t>ホシュ</t>
    </rPh>
    <rPh sb="9" eb="11">
      <t>サクゲン</t>
    </rPh>
    <rPh sb="11" eb="13">
      <t>コウカ</t>
    </rPh>
    <rPh sb="17" eb="18">
      <t>カ</t>
    </rPh>
    <rPh sb="25" eb="27">
      <t>サクゲン</t>
    </rPh>
    <rPh sb="30" eb="32">
      <t>コウスウ</t>
    </rPh>
    <rPh sb="33" eb="35">
      <t>ネンカン</t>
    </rPh>
    <phoneticPr fontId="1"/>
  </si>
  <si>
    <r>
      <t>【踏み台用ノートPC代】</t>
    </r>
    <r>
      <rPr>
        <sz val="11"/>
        <color rgb="FFFF0000"/>
        <rFont val="Meiryo UI"/>
        <family val="3"/>
        <charset val="128"/>
      </rPr>
      <t>RDP制御を行うためUTM内に踏み台となるPCを設置してこのPCから各PCをリモート制御する。SFXの指示により標準PC以外のPCを準備する。</t>
    </r>
    <rPh sb="1" eb="2">
      <t>フ</t>
    </rPh>
    <rPh sb="3" eb="4">
      <t>ダイ</t>
    </rPh>
    <rPh sb="4" eb="5">
      <t>ヨウ</t>
    </rPh>
    <rPh sb="10" eb="11">
      <t>ダイ</t>
    </rPh>
    <rPh sb="15" eb="17">
      <t>セイギョ</t>
    </rPh>
    <rPh sb="18" eb="19">
      <t>オコナ</t>
    </rPh>
    <rPh sb="25" eb="26">
      <t>ナイ</t>
    </rPh>
    <rPh sb="27" eb="28">
      <t>フ</t>
    </rPh>
    <rPh sb="29" eb="30">
      <t>ダイ</t>
    </rPh>
    <rPh sb="36" eb="38">
      <t>セッチ</t>
    </rPh>
    <rPh sb="46" eb="47">
      <t>カク</t>
    </rPh>
    <rPh sb="54" eb="56">
      <t>セイギョ</t>
    </rPh>
    <rPh sb="63" eb="65">
      <t>シジ</t>
    </rPh>
    <rPh sb="68" eb="70">
      <t>ヒョウジュン</t>
    </rPh>
    <rPh sb="72" eb="74">
      <t>イガイ</t>
    </rPh>
    <rPh sb="78" eb="80">
      <t>ジュンビ</t>
    </rPh>
    <phoneticPr fontId="1"/>
  </si>
  <si>
    <r>
      <t>・</t>
    </r>
    <r>
      <rPr>
        <b/>
        <u/>
        <sz val="11"/>
        <color rgb="FFFF0000"/>
        <rFont val="Meiryo UI"/>
        <family val="3"/>
        <charset val="128"/>
      </rPr>
      <t>リモート制御化可能となり、都度、対象のPCまで出向く必要が無いため、</t>
    </r>
    <r>
      <rPr>
        <b/>
        <u/>
        <sz val="11"/>
        <color theme="1"/>
        <rFont val="Meiryo UI"/>
        <family val="3"/>
        <charset val="128"/>
      </rPr>
      <t>迅速な緊急対応が可能になる（QCからの期待要件）</t>
    </r>
    <rPh sb="5" eb="7">
      <t>セイギョ</t>
    </rPh>
    <rPh sb="7" eb="10">
      <t>カカノウ</t>
    </rPh>
    <rPh sb="14" eb="16">
      <t>ツド</t>
    </rPh>
    <rPh sb="17" eb="19">
      <t>タイショウ</t>
    </rPh>
    <rPh sb="24" eb="26">
      <t>デム</t>
    </rPh>
    <rPh sb="27" eb="29">
      <t>ヒツヨウ</t>
    </rPh>
    <rPh sb="30" eb="31">
      <t>ナ</t>
    </rPh>
    <rPh sb="35" eb="37">
      <t>ジンソク</t>
    </rPh>
    <rPh sb="38" eb="40">
      <t>キンキュウ</t>
    </rPh>
    <rPh sb="40" eb="42">
      <t>タイオウ</t>
    </rPh>
    <rPh sb="43" eb="45">
      <t>カノウ</t>
    </rPh>
    <rPh sb="54" eb="56">
      <t>キタイ</t>
    </rPh>
    <rPh sb="56" eb="58">
      <t>ヨウケン</t>
    </rPh>
    <phoneticPr fontId="1"/>
  </si>
  <si>
    <r>
      <t>　・</t>
    </r>
    <r>
      <rPr>
        <sz val="11"/>
        <color rgb="FFFF0000"/>
        <rFont val="Meiryo UI"/>
        <family val="3"/>
        <charset val="128"/>
      </rPr>
      <t>QCの</t>
    </r>
    <r>
      <rPr>
        <sz val="11"/>
        <color theme="1"/>
        <rFont val="Meiryo UI"/>
        <family val="3"/>
        <charset val="128"/>
      </rPr>
      <t>タイベック着用エリア</t>
    </r>
    <r>
      <rPr>
        <sz val="11"/>
        <color rgb="FFFF0000"/>
        <rFont val="Meiryo UI"/>
        <family val="3"/>
        <charset val="128"/>
      </rPr>
      <t>内</t>
    </r>
    <r>
      <rPr>
        <sz val="11"/>
        <color theme="1"/>
        <rFont val="Meiryo UI"/>
        <family val="3"/>
        <charset val="128"/>
      </rPr>
      <t>の対応も速やかに行える</t>
    </r>
    <r>
      <rPr>
        <sz val="11"/>
        <color rgb="FFFF0000"/>
        <rFont val="Meiryo UI"/>
        <family val="3"/>
        <charset val="128"/>
      </rPr>
      <t>(着替える必要がなくなる)。</t>
    </r>
    <rPh sb="10" eb="12">
      <t>チャクヨウ</t>
    </rPh>
    <rPh sb="15" eb="16">
      <t>ナイ</t>
    </rPh>
    <rPh sb="17" eb="19">
      <t>タイオウ</t>
    </rPh>
    <rPh sb="20" eb="21">
      <t>スミ</t>
    </rPh>
    <rPh sb="24" eb="25">
      <t>オコナ</t>
    </rPh>
    <rPh sb="28" eb="30">
      <t>キガ</t>
    </rPh>
    <rPh sb="32" eb="34">
      <t>ヒツヨウ</t>
    </rPh>
    <phoneticPr fontId="1"/>
  </si>
  <si>
    <r>
      <t>・QCの時刻確認作業</t>
    </r>
    <r>
      <rPr>
        <sz val="11"/>
        <color rgb="FFFF0000"/>
        <rFont val="Meiryo UI"/>
        <family val="3"/>
        <charset val="128"/>
      </rPr>
      <t>や時刻再設定</t>
    </r>
    <r>
      <rPr>
        <sz val="11"/>
        <color theme="1"/>
        <rFont val="Meiryo UI"/>
        <family val="3"/>
        <charset val="128"/>
      </rPr>
      <t>が削減できる（NTP接続含む）。</t>
    </r>
    <rPh sb="4" eb="6">
      <t>ジコク</t>
    </rPh>
    <rPh sb="6" eb="8">
      <t>カクニン</t>
    </rPh>
    <rPh sb="8" eb="10">
      <t>サギョウ</t>
    </rPh>
    <rPh sb="11" eb="16">
      <t>ジコクサイセッテイ</t>
    </rPh>
    <rPh sb="17" eb="19">
      <t>サクゲン</t>
    </rPh>
    <rPh sb="26" eb="28">
      <t>セツゾク</t>
    </rPh>
    <rPh sb="28" eb="29">
      <t>フク</t>
    </rPh>
    <phoneticPr fontId="1"/>
  </si>
  <si>
    <r>
      <t>・</t>
    </r>
    <r>
      <rPr>
        <sz val="11"/>
        <color rgb="FFFF0000"/>
        <rFont val="Meiryo UI"/>
        <family val="3"/>
        <charset val="128"/>
      </rPr>
      <t>システム管理者が</t>
    </r>
    <r>
      <rPr>
        <sz val="11"/>
        <color theme="1"/>
        <rFont val="Meiryo UI"/>
        <family val="3"/>
        <charset val="128"/>
      </rPr>
      <t>在宅勤務時でも</t>
    </r>
    <r>
      <rPr>
        <sz val="11"/>
        <color rgb="FFFF0000"/>
        <rFont val="Meiryo UI"/>
        <family val="3"/>
        <charset val="128"/>
      </rPr>
      <t>円滑に</t>
    </r>
    <r>
      <rPr>
        <sz val="11"/>
        <color theme="1"/>
        <rFont val="Meiryo UI"/>
        <family val="3"/>
        <charset val="128"/>
      </rPr>
      <t>対応</t>
    </r>
    <r>
      <rPr>
        <sz val="11"/>
        <color rgb="FFFF0000"/>
        <rFont val="Meiryo UI"/>
        <family val="3"/>
        <charset val="128"/>
      </rPr>
      <t>業務が</t>
    </r>
    <r>
      <rPr>
        <sz val="11"/>
        <color theme="1"/>
        <rFont val="Meiryo UI"/>
        <family val="3"/>
        <charset val="128"/>
      </rPr>
      <t>可能にな</t>
    </r>
    <r>
      <rPr>
        <sz val="11"/>
        <color rgb="FFFF0000"/>
        <rFont val="Meiryo UI"/>
        <family val="3"/>
        <charset val="128"/>
      </rPr>
      <t>り労働負荷が減少す</t>
    </r>
    <r>
      <rPr>
        <sz val="11"/>
        <color theme="1"/>
        <rFont val="Meiryo UI"/>
        <family val="3"/>
        <charset val="128"/>
      </rPr>
      <t>る。</t>
    </r>
    <rPh sb="5" eb="8">
      <t>カンリシャ</t>
    </rPh>
    <rPh sb="9" eb="11">
      <t>ザイタク</t>
    </rPh>
    <rPh sb="11" eb="13">
      <t>キンム</t>
    </rPh>
    <rPh sb="13" eb="14">
      <t>ジ</t>
    </rPh>
    <rPh sb="16" eb="18">
      <t>エンカツ</t>
    </rPh>
    <rPh sb="19" eb="21">
      <t>タイオウ</t>
    </rPh>
    <rPh sb="21" eb="23">
      <t>ギョウム</t>
    </rPh>
    <rPh sb="24" eb="26">
      <t>カノウ</t>
    </rPh>
    <rPh sb="29" eb="33">
      <t>ロウドウフカ</t>
    </rPh>
    <rPh sb="34" eb="36">
      <t>ゲンショウ</t>
    </rPh>
    <phoneticPr fontId="1"/>
  </si>
  <si>
    <r>
      <t>・システム管理者を複数人にして対応することができる（冗長性が高ま</t>
    </r>
    <r>
      <rPr>
        <b/>
        <sz val="11"/>
        <color rgb="FFFF0000"/>
        <rFont val="Meiryo UI"/>
        <family val="3"/>
        <charset val="128"/>
      </rPr>
      <t>り業務の安定化が図れ</t>
    </r>
    <r>
      <rPr>
        <b/>
        <sz val="11"/>
        <color theme="1"/>
        <rFont val="Meiryo UI"/>
        <family val="3"/>
        <charset val="128"/>
      </rPr>
      <t>る）。</t>
    </r>
    <rPh sb="5" eb="8">
      <t>カンリシャ</t>
    </rPh>
    <rPh sb="9" eb="11">
      <t>フクスウ</t>
    </rPh>
    <rPh sb="11" eb="12">
      <t>ニン</t>
    </rPh>
    <rPh sb="15" eb="17">
      <t>タイオウ</t>
    </rPh>
    <rPh sb="26" eb="29">
      <t>ジョウチョウセイ</t>
    </rPh>
    <rPh sb="30" eb="31">
      <t>タカ</t>
    </rPh>
    <rPh sb="33" eb="35">
      <t>ギョウム</t>
    </rPh>
    <rPh sb="36" eb="39">
      <t>アンテイカ</t>
    </rPh>
    <rPh sb="40" eb="41">
      <t>ハカ</t>
    </rPh>
    <phoneticPr fontId="1"/>
  </si>
  <si>
    <t>・QC2課にDXを導入することで業務効率化を認識してもらい今後積極的な取り組みを進めてもらう。</t>
    <rPh sb="1" eb="5">
      <t>qc2カ</t>
    </rPh>
    <rPh sb="9" eb="11">
      <t>ドウニュウ</t>
    </rPh>
    <rPh sb="16" eb="21">
      <t>ギョウムコウリツカ</t>
    </rPh>
    <rPh sb="22" eb="24">
      <t>ニンシキ</t>
    </rPh>
    <rPh sb="29" eb="34">
      <t>コンゴセッキョクテキ</t>
    </rPh>
    <rPh sb="35" eb="36">
      <t>ト</t>
    </rPh>
    <rPh sb="37" eb="38">
      <t>ク</t>
    </rPh>
    <rPh sb="40" eb="41">
      <t>スス</t>
    </rPh>
    <phoneticPr fontId="1"/>
  </si>
  <si>
    <r>
      <t>　・</t>
    </r>
    <r>
      <rPr>
        <sz val="11"/>
        <color rgb="FFFF0000"/>
        <rFont val="Meiryo UI"/>
        <family val="3"/>
        <charset val="128"/>
      </rPr>
      <t>上記の通り着替える必要が無いので</t>
    </r>
    <r>
      <rPr>
        <sz val="11"/>
        <color theme="1"/>
        <rFont val="Meiryo UI"/>
        <family val="3"/>
        <charset val="128"/>
      </rPr>
      <t>タイベックなどの消耗材の使用量が削減できる</t>
    </r>
    <r>
      <rPr>
        <sz val="11"/>
        <color rgb="FFFF0000"/>
        <rFont val="Meiryo UI"/>
        <family val="3"/>
        <charset val="128"/>
      </rPr>
      <t>(約1,000円/回)</t>
    </r>
    <r>
      <rPr>
        <sz val="11"/>
        <color theme="1"/>
        <rFont val="Meiryo UI"/>
        <family val="3"/>
        <charset val="128"/>
      </rPr>
      <t>。</t>
    </r>
    <rPh sb="2" eb="4">
      <t>ジョウキ</t>
    </rPh>
    <rPh sb="5" eb="6">
      <t>トオ</t>
    </rPh>
    <rPh sb="7" eb="9">
      <t>キガ</t>
    </rPh>
    <rPh sb="11" eb="13">
      <t>ヒツヨウ</t>
    </rPh>
    <rPh sb="14" eb="15">
      <t>ナ</t>
    </rPh>
    <rPh sb="26" eb="28">
      <t>ショウモウ</t>
    </rPh>
    <rPh sb="28" eb="29">
      <t>ザイ</t>
    </rPh>
    <rPh sb="30" eb="32">
      <t>シヨウ</t>
    </rPh>
    <rPh sb="32" eb="33">
      <t>リョウ</t>
    </rPh>
    <rPh sb="34" eb="36">
      <t>サクゲン</t>
    </rPh>
    <rPh sb="40" eb="41">
      <t>ヤク</t>
    </rPh>
    <rPh sb="46" eb="47">
      <t>エン</t>
    </rPh>
    <rPh sb="48" eb="49">
      <t>カイ</t>
    </rPh>
    <phoneticPr fontId="1"/>
  </si>
  <si>
    <r>
      <t>【初期導入労務費】</t>
    </r>
    <r>
      <rPr>
        <sz val="11"/>
        <color rgb="FFFF0000"/>
        <rFont val="Meiryo UI"/>
        <family val="3"/>
        <charset val="128"/>
      </rPr>
      <t>初期導入時に踏み台PC及び各PCの設定を行う。</t>
    </r>
    <rPh sb="1" eb="3">
      <t>ショキ</t>
    </rPh>
    <rPh sb="3" eb="5">
      <t>ドウニュウ</t>
    </rPh>
    <rPh sb="5" eb="8">
      <t>ロウムヒ</t>
    </rPh>
    <rPh sb="9" eb="14">
      <t>ショキドウニュウジ</t>
    </rPh>
    <rPh sb="15" eb="16">
      <t>フ</t>
    </rPh>
    <rPh sb="17" eb="18">
      <t>ダイ</t>
    </rPh>
    <rPh sb="20" eb="21">
      <t>オヨ</t>
    </rPh>
    <rPh sb="22" eb="23">
      <t>カク</t>
    </rPh>
    <rPh sb="26" eb="28">
      <t>セッテイ</t>
    </rPh>
    <rPh sb="29" eb="30">
      <t>オコナ</t>
    </rPh>
    <phoneticPr fontId="1"/>
  </si>
  <si>
    <t>タイベック使用量の削減/年</t>
    <rPh sb="5" eb="7">
      <t>シヨウ</t>
    </rPh>
    <rPh sb="7" eb="8">
      <t>リョウ</t>
    </rPh>
    <rPh sb="9" eb="11">
      <t>サクゲン</t>
    </rPh>
    <rPh sb="12" eb="13">
      <t>ネン</t>
    </rPh>
    <phoneticPr fontId="1"/>
  </si>
  <si>
    <t>No.</t>
    <phoneticPr fontId="1"/>
  </si>
  <si>
    <t>項目</t>
    <rPh sb="0" eb="2">
      <t>コウモク</t>
    </rPh>
    <phoneticPr fontId="1"/>
  </si>
  <si>
    <t>詳細</t>
    <rPh sb="0" eb="2">
      <t>ショウサイ</t>
    </rPh>
    <phoneticPr fontId="1"/>
  </si>
  <si>
    <t>備考</t>
    <rPh sb="0" eb="2">
      <t>ビコウ</t>
    </rPh>
    <phoneticPr fontId="1"/>
  </si>
  <si>
    <t>Dell製を採用</t>
    <rPh sb="4" eb="5">
      <t>セイ</t>
    </rPh>
    <rPh sb="6" eb="8">
      <t>サイヨウ</t>
    </rPh>
    <phoneticPr fontId="1"/>
  </si>
  <si>
    <t>タイベックの費用(約1,000円）×12ヶ月</t>
    <rPh sb="6" eb="8">
      <t>ヒヨウ</t>
    </rPh>
    <rPh sb="9" eb="10">
      <t>ヤク</t>
    </rPh>
    <rPh sb="15" eb="16">
      <t>エン</t>
    </rPh>
    <rPh sb="21" eb="22">
      <t>ツキ</t>
    </rPh>
    <phoneticPr fontId="1"/>
  </si>
  <si>
    <t>(4)-(5+6) 初年度費用対効果(円)</t>
    <rPh sb="10" eb="13">
      <t>ショネンド</t>
    </rPh>
    <rPh sb="13" eb="18">
      <t>ヒヨウタイコウカ</t>
    </rPh>
    <rPh sb="19" eb="20">
      <t>エン</t>
    </rPh>
    <phoneticPr fontId="1"/>
  </si>
  <si>
    <t>QCの工賃　1,980円/時間で試算</t>
    <rPh sb="3" eb="5">
      <t>コウチン</t>
    </rPh>
    <rPh sb="11" eb="12">
      <t>エン</t>
    </rPh>
    <rPh sb="13" eb="15">
      <t>ジカン</t>
    </rPh>
    <rPh sb="16" eb="18">
      <t>シサン</t>
    </rPh>
    <phoneticPr fontId="1"/>
  </si>
  <si>
    <t>LC-21</t>
    <phoneticPr fontId="1"/>
  </si>
  <si>
    <t>後藤（由）さん、大久保さん</t>
    <rPh sb="0" eb="2">
      <t>ゴトウ</t>
    </rPh>
    <rPh sb="3" eb="4">
      <t>ヨシ</t>
    </rPh>
    <rPh sb="8" eb="11">
      <t>オオクボ</t>
    </rPh>
    <phoneticPr fontId="1"/>
  </si>
  <si>
    <t>パスワード初期化</t>
    <rPh sb="5" eb="8">
      <t>ショキカ</t>
    </rPh>
    <phoneticPr fontId="1"/>
  </si>
  <si>
    <t>対応時間（分）</t>
    <rPh sb="0" eb="2">
      <t>タイオウ</t>
    </rPh>
    <rPh sb="2" eb="4">
      <t>ジカン</t>
    </rPh>
    <rPh sb="5" eb="6">
      <t>フン</t>
    </rPh>
    <phoneticPr fontId="1"/>
  </si>
  <si>
    <t>対応内容</t>
    <rPh sb="0" eb="2">
      <t>タイオウ</t>
    </rPh>
    <rPh sb="2" eb="4">
      <t>ナイヨウ</t>
    </rPh>
    <phoneticPr fontId="1"/>
  </si>
  <si>
    <t>担当者</t>
    <rPh sb="0" eb="3">
      <t>タントウシャ</t>
    </rPh>
    <phoneticPr fontId="1"/>
  </si>
  <si>
    <t>機器</t>
    <rPh sb="0" eb="2">
      <t>キキ</t>
    </rPh>
    <phoneticPr fontId="1"/>
  </si>
  <si>
    <t>対応日</t>
    <rPh sb="0" eb="2">
      <t>タイオウ</t>
    </rPh>
    <rPh sb="2" eb="3">
      <t>ビ</t>
    </rPh>
    <phoneticPr fontId="1"/>
  </si>
  <si>
    <t>ICP,天秤、UV、電位差</t>
    <rPh sb="4" eb="6">
      <t>テンビン</t>
    </rPh>
    <rPh sb="10" eb="13">
      <t>デンイサ</t>
    </rPh>
    <phoneticPr fontId="1"/>
  </si>
  <si>
    <t>IRのみPCあり</t>
    <phoneticPr fontId="1"/>
  </si>
  <si>
    <t>IRのみPCあり、天秤、水分計、UV</t>
    <rPh sb="9" eb="11">
      <t>テンビン</t>
    </rPh>
    <rPh sb="12" eb="14">
      <t>スイブン</t>
    </rPh>
    <rPh sb="14" eb="15">
      <t>ケイ</t>
    </rPh>
    <phoneticPr fontId="1"/>
  </si>
  <si>
    <t>UV、OD、天秤、電気泳動など</t>
    <rPh sb="6" eb="8">
      <t>テンビン</t>
    </rPh>
    <rPh sb="9" eb="13">
      <t>デンキエイドウ</t>
    </rPh>
    <phoneticPr fontId="1"/>
  </si>
  <si>
    <t>OD、ED、天秤、IR二台、KF</t>
    <rPh sb="6" eb="8">
      <t>テンビン</t>
    </rPh>
    <rPh sb="11" eb="13">
      <t>ニダイ</t>
    </rPh>
    <phoneticPr fontId="1"/>
  </si>
  <si>
    <t>IR、NMR、ICP、乾燥機</t>
    <rPh sb="11" eb="14">
      <t>カンソウキ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</si>
</sst>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_ ;[Red]\-#,##0.0\ "/>
    <numFmt numFmtId="177" formatCode="yyyy&quot;年&quot;m&quot;月&quot;;@"/>
    <numFmt numFmtId="178" formatCode="0.0"/>
  </numFmts>
  <fonts count="16">
    <font>
      <sz val="11"/>
      <color theme="1"/>
      <name val="Yu Gothic"/>
      <family val="2"/>
      <scheme val="minor"/>
    </font>
    <font>
      <sz val="6"/>
      <name val="Yu Gothic"/>
      <family val="3"/>
      <charset val="128"/>
      <scheme val="minor"/>
    </font>
    <font>
      <sz val="11"/>
      <color rgb="FFFF0000"/>
      <name val="Yu Gothic"/>
      <family val="2"/>
      <scheme val="minor"/>
    </font>
    <font>
      <sz val="11"/>
      <color theme="1"/>
      <name val="Yu Gothic"/>
      <family val="2"/>
      <scheme val="minor"/>
    </font>
    <font>
      <u/>
      <sz val="11"/>
      <color theme="10"/>
      <name val="Yu Gothic"/>
      <family val="2"/>
      <scheme val="minor"/>
    </font>
    <font>
      <b/>
      <sz val="11"/>
      <color rgb="FFFF0000"/>
      <name val="Yu Gothic"/>
      <family val="3"/>
      <charset val="128"/>
      <scheme val="minor"/>
    </font>
    <font>
      <sz val="11"/>
      <color theme="1"/>
      <name val="Meiryo UI"/>
      <family val="3"/>
      <charset val="128"/>
    </font>
    <font>
      <sz val="11"/>
      <color rgb="FFFF0000"/>
      <name val="Meiryo UI"/>
      <family val="3"/>
      <charset val="128"/>
    </font>
    <font>
      <vertAlign val="superscript"/>
      <sz val="11"/>
      <color theme="1"/>
      <name val="Meiryo UI"/>
      <family val="3"/>
      <charset val="128"/>
    </font>
    <font>
      <sz val="11"/>
      <name val="Meiryo UI"/>
      <family val="3"/>
      <charset val="128"/>
    </font>
    <font>
      <b/>
      <sz val="11"/>
      <color rgb="FFFF0000"/>
      <name val="Meiryo UI"/>
      <family val="3"/>
      <charset val="128"/>
    </font>
    <font>
      <b/>
      <u/>
      <sz val="11"/>
      <color theme="1"/>
      <name val="Meiryo UI"/>
      <family val="3"/>
      <charset val="128"/>
    </font>
    <font>
      <b/>
      <sz val="11"/>
      <color theme="1"/>
      <name val="Meiryo UI"/>
      <family val="3"/>
      <charset val="128"/>
    </font>
    <font>
      <b/>
      <u/>
      <sz val="11"/>
      <color rgb="FFFF0000"/>
      <name val="Meiryo UI"/>
      <family val="3"/>
      <charset val="128"/>
    </font>
    <font>
      <b/>
      <sz val="11"/>
      <color rgb="FF7030A0"/>
      <name val="Meiryo UI"/>
      <family val="3"/>
      <charset val="128"/>
    </font>
    <font>
      <sz val="11"/>
      <color rgb="FF7030A0"/>
      <name val="Meiryo UI"/>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top/>
      <bottom/>
      <diagonal/>
    </border>
    <border>
      <left/>
      <right style="thin">
        <color indexed="64"/>
      </right>
      <top style="thin">
        <color indexed="64"/>
      </top>
      <bottom/>
      <diagonal/>
    </border>
  </borders>
  <cellStyleXfs count="4">
    <xf numFmtId="0" fontId="0" fillId="0" borderId="0"/>
    <xf numFmtId="38" fontId="3" fillId="0" borderId="0" applyFont="0" applyFill="0" applyBorder="0" applyAlignment="0" applyProtection="0">
      <alignment vertical="center"/>
    </xf>
    <xf numFmtId="0" fontId="4" fillId="0" borderId="0" applyNumberFormat="0" applyFill="0" applyBorder="0" applyAlignment="0" applyProtection="0"/>
    <xf numFmtId="9" fontId="3" fillId="0" borderId="0" applyFont="0" applyFill="0" applyBorder="0" applyAlignment="0" applyProtection="0">
      <alignment vertical="center"/>
    </xf>
  </cellStyleXfs>
  <cellXfs count="60">
    <xf numFmtId="0" fontId="0" fillId="0" borderId="0" xfId="0"/>
    <xf numFmtId="0" fontId="0" fillId="0" borderId="1" xfId="0" applyBorder="1"/>
    <xf numFmtId="0" fontId="0" fillId="3" borderId="1" xfId="0" applyFill="1" applyBorder="1" applyAlignment="1">
      <alignment horizontal="center"/>
    </xf>
    <xf numFmtId="0" fontId="4" fillId="0" borderId="0" xfId="2"/>
    <xf numFmtId="0" fontId="0" fillId="6" borderId="1" xfId="0" applyFill="1" applyBorder="1"/>
    <xf numFmtId="0" fontId="0" fillId="0" borderId="0" xfId="0" applyAlignment="1">
      <alignment vertical="center"/>
    </xf>
    <xf numFmtId="0" fontId="5" fillId="0" borderId="0" xfId="0" applyFont="1"/>
    <xf numFmtId="0" fontId="0" fillId="7" borderId="1" xfId="0" applyFill="1" applyBorder="1" applyAlignment="1">
      <alignment horizontal="center"/>
    </xf>
    <xf numFmtId="177" fontId="0" fillId="0" borderId="1" xfId="0" applyNumberFormat="1" applyBorder="1"/>
    <xf numFmtId="178" fontId="0" fillId="3" borderId="1" xfId="0" applyNumberFormat="1" applyFill="1" applyBorder="1" applyAlignment="1">
      <alignment horizontal="right"/>
    </xf>
    <xf numFmtId="9" fontId="0" fillId="0" borderId="1" xfId="3" applyFont="1" applyBorder="1" applyAlignment="1"/>
    <xf numFmtId="9" fontId="0" fillId="3" borderId="1" xfId="3" applyFont="1" applyFill="1" applyBorder="1" applyAlignment="1">
      <alignment horizontal="right"/>
    </xf>
    <xf numFmtId="9" fontId="2" fillId="0" borderId="1" xfId="3" applyFont="1" applyBorder="1" applyAlignment="1"/>
    <xf numFmtId="0" fontId="0" fillId="0" borderId="9" xfId="0" applyFill="1" applyBorder="1" applyAlignment="1">
      <alignment horizontal="left"/>
    </xf>
    <xf numFmtId="0" fontId="6" fillId="0" borderId="0" xfId="0" applyFont="1"/>
    <xf numFmtId="0" fontId="6" fillId="2" borderId="1" xfId="0" applyFont="1" applyFill="1" applyBorder="1" applyAlignment="1">
      <alignment horizontal="center"/>
    </xf>
    <xf numFmtId="0" fontId="6" fillId="0" borderId="1" xfId="0" applyFont="1" applyBorder="1"/>
    <xf numFmtId="2" fontId="6" fillId="0" borderId="1" xfId="0" applyNumberFormat="1" applyFont="1" applyBorder="1"/>
    <xf numFmtId="0" fontId="6" fillId="0" borderId="8" xfId="0" applyFont="1" applyBorder="1"/>
    <xf numFmtId="0" fontId="6" fillId="5" borderId="1" xfId="0" applyFont="1" applyFill="1" applyBorder="1" applyAlignment="1">
      <alignment horizontal="center"/>
    </xf>
    <xf numFmtId="0" fontId="6" fillId="6" borderId="1" xfId="0" applyFont="1" applyFill="1" applyBorder="1"/>
    <xf numFmtId="38" fontId="7" fillId="6" borderId="1" xfId="1" applyFont="1" applyFill="1" applyBorder="1" applyAlignment="1"/>
    <xf numFmtId="38" fontId="6" fillId="0" borderId="1" xfId="1" applyFont="1" applyBorder="1" applyAlignment="1"/>
    <xf numFmtId="0" fontId="6" fillId="3" borderId="1" xfId="0" applyFont="1" applyFill="1" applyBorder="1" applyAlignment="1">
      <alignment horizontal="center"/>
    </xf>
    <xf numFmtId="0" fontId="6" fillId="0" borderId="0" xfId="0" applyFont="1" applyBorder="1"/>
    <xf numFmtId="2" fontId="6" fillId="0" borderId="0" xfId="0" applyNumberFormat="1" applyFont="1" applyBorder="1"/>
    <xf numFmtId="0" fontId="6" fillId="4" borderId="1" xfId="0" applyFont="1" applyFill="1" applyBorder="1" applyAlignment="1">
      <alignment horizontal="center"/>
    </xf>
    <xf numFmtId="0" fontId="7" fillId="0" borderId="1" xfId="0" applyFont="1" applyBorder="1" applyAlignment="1">
      <alignment vertical="center"/>
    </xf>
    <xf numFmtId="2" fontId="7" fillId="0" borderId="1" xfId="0" applyNumberFormat="1" applyFont="1" applyBorder="1" applyAlignment="1">
      <alignment vertical="center"/>
    </xf>
    <xf numFmtId="0" fontId="6" fillId="0" borderId="8" xfId="0" applyFont="1" applyBorder="1" applyAlignment="1"/>
    <xf numFmtId="0" fontId="9" fillId="0" borderId="0" xfId="0" applyFont="1" applyFill="1" applyBorder="1" applyAlignment="1"/>
    <xf numFmtId="0" fontId="7" fillId="0" borderId="0" xfId="0" applyFont="1" applyBorder="1" applyAlignment="1">
      <alignment vertical="center"/>
    </xf>
    <xf numFmtId="2" fontId="7" fillId="0" borderId="0" xfId="0" applyNumberFormat="1" applyFont="1" applyBorder="1" applyAlignment="1">
      <alignment vertical="center"/>
    </xf>
    <xf numFmtId="0" fontId="6" fillId="0" borderId="0" xfId="0" applyFont="1" applyBorder="1" applyAlignment="1"/>
    <xf numFmtId="0" fontId="11" fillId="0" borderId="0" xfId="0" applyFont="1"/>
    <xf numFmtId="38" fontId="6" fillId="7" borderId="1" xfId="1" applyFont="1" applyFill="1" applyBorder="1" applyAlignment="1"/>
    <xf numFmtId="38" fontId="6" fillId="0" borderId="0" xfId="1" applyFont="1" applyAlignment="1"/>
    <xf numFmtId="176" fontId="6" fillId="0" borderId="0" xfId="0" applyNumberFormat="1" applyFont="1"/>
    <xf numFmtId="38" fontId="6" fillId="0" borderId="1" xfId="0" applyNumberFormat="1" applyFont="1" applyBorder="1"/>
    <xf numFmtId="0" fontId="6" fillId="3" borderId="1" xfId="0" applyFont="1" applyFill="1" applyBorder="1"/>
    <xf numFmtId="38" fontId="6" fillId="3" borderId="1" xfId="0" applyNumberFormat="1" applyFont="1" applyFill="1" applyBorder="1"/>
    <xf numFmtId="0" fontId="12" fillId="0" borderId="0" xfId="0" applyFont="1"/>
    <xf numFmtId="0" fontId="14" fillId="0" borderId="0" xfId="0" applyFont="1"/>
    <xf numFmtId="0" fontId="15" fillId="0" borderId="1" xfId="0" applyFont="1" applyFill="1" applyBorder="1" applyAlignment="1">
      <alignment wrapText="1"/>
    </xf>
    <xf numFmtId="0" fontId="10" fillId="0" borderId="0" xfId="0" applyFont="1"/>
    <xf numFmtId="0" fontId="6" fillId="0" borderId="10" xfId="0" applyFont="1" applyFill="1" applyBorder="1"/>
    <xf numFmtId="0" fontId="6" fillId="7" borderId="1" xfId="0" applyFont="1" applyFill="1" applyBorder="1"/>
    <xf numFmtId="14" fontId="0" fillId="0" borderId="0" xfId="0" applyNumberFormat="1"/>
    <xf numFmtId="0" fontId="0" fillId="2" borderId="0" xfId="0" applyFill="1" applyAlignment="1">
      <alignment horizontal="center"/>
    </xf>
    <xf numFmtId="17" fontId="0" fillId="0" borderId="0" xfId="0" applyNumberFormat="1"/>
    <xf numFmtId="56" fontId="0" fillId="0" borderId="0" xfId="0" applyNumberFormat="1"/>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xf>
    <xf numFmtId="0" fontId="6" fillId="0" borderId="6" xfId="0" applyFont="1" applyBorder="1" applyAlignment="1">
      <alignment horizontal="left"/>
    </xf>
    <xf numFmtId="0" fontId="6" fillId="0" borderId="7" xfId="0" applyFont="1" applyBorder="1" applyAlignment="1">
      <alignment horizontal="left"/>
    </xf>
    <xf numFmtId="0" fontId="6" fillId="0" borderId="1" xfId="0" applyFont="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cellXfs>
  <cellStyles count="4">
    <cellStyle name="パーセント" xfId="3" builtinId="5"/>
    <cellStyle name="ハイパーリンク" xfId="2" builtinId="8"/>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586781</xdr:colOff>
      <xdr:row>1</xdr:row>
      <xdr:rowOff>39118</xdr:rowOff>
    </xdr:from>
    <xdr:to>
      <xdr:col>17</xdr:col>
      <xdr:colOff>437152</xdr:colOff>
      <xdr:row>23</xdr:row>
      <xdr:rowOff>221998</xdr:rowOff>
    </xdr:to>
    <xdr:pic>
      <xdr:nvPicPr>
        <xdr:cNvPr id="3" name="図 2">
          <a:extLst>
            <a:ext uri="{FF2B5EF4-FFF2-40B4-BE49-F238E27FC236}">
              <a16:creationId xmlns:a16="http://schemas.microsoft.com/office/drawing/2014/main" id="{69E9C07A-886B-666B-4626-468056642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6781" y="264051"/>
          <a:ext cx="11155680" cy="51313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390698</xdr:colOff>
      <xdr:row>1</xdr:row>
      <xdr:rowOff>74814</xdr:rowOff>
    </xdr:from>
    <xdr:to>
      <xdr:col>14</xdr:col>
      <xdr:colOff>116377</xdr:colOff>
      <xdr:row>15</xdr:row>
      <xdr:rowOff>174567</xdr:rowOff>
    </xdr:to>
    <xdr:pic>
      <xdr:nvPicPr>
        <xdr:cNvPr id="2" name="図 1">
          <a:extLst>
            <a:ext uri="{FF2B5EF4-FFF2-40B4-BE49-F238E27FC236}">
              <a16:creationId xmlns:a16="http://schemas.microsoft.com/office/drawing/2014/main" id="{057A28F4-8661-8A6F-B281-8D45BF311B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5716" y="299258"/>
          <a:ext cx="8370916" cy="32419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166255</xdr:colOff>
      <xdr:row>16</xdr:row>
      <xdr:rowOff>124692</xdr:rowOff>
    </xdr:from>
    <xdr:to>
      <xdr:col>18</xdr:col>
      <xdr:colOff>307571</xdr:colOff>
      <xdr:row>42</xdr:row>
      <xdr:rowOff>149630</xdr:rowOff>
    </xdr:to>
    <xdr:pic>
      <xdr:nvPicPr>
        <xdr:cNvPr id="3" name="図 2">
          <a:extLst>
            <a:ext uri="{FF2B5EF4-FFF2-40B4-BE49-F238E27FC236}">
              <a16:creationId xmlns:a16="http://schemas.microsoft.com/office/drawing/2014/main" id="{EBC8A23F-1334-79E0-9484-CA395D88EF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1273" y="3715790"/>
          <a:ext cx="11446625" cy="58604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207818</xdr:colOff>
      <xdr:row>43</xdr:row>
      <xdr:rowOff>1</xdr:rowOff>
    </xdr:from>
    <xdr:to>
      <xdr:col>18</xdr:col>
      <xdr:colOff>282633</xdr:colOff>
      <xdr:row>60</xdr:row>
      <xdr:rowOff>116379</xdr:rowOff>
    </xdr:to>
    <xdr:pic>
      <xdr:nvPicPr>
        <xdr:cNvPr id="5" name="図 4">
          <a:extLst>
            <a:ext uri="{FF2B5EF4-FFF2-40B4-BE49-F238E27FC236}">
              <a16:creationId xmlns:a16="http://schemas.microsoft.com/office/drawing/2014/main" id="{E42422BB-B830-4254-ABAF-2BD329D4125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72836" y="9651077"/>
          <a:ext cx="11380124" cy="3931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174568</xdr:colOff>
      <xdr:row>1</xdr:row>
      <xdr:rowOff>8312</xdr:rowOff>
    </xdr:from>
    <xdr:to>
      <xdr:col>14</xdr:col>
      <xdr:colOff>124691</xdr:colOff>
      <xdr:row>29</xdr:row>
      <xdr:rowOff>99753</xdr:rowOff>
    </xdr:to>
    <xdr:pic>
      <xdr:nvPicPr>
        <xdr:cNvPr id="2" name="図 1">
          <a:extLst>
            <a:ext uri="{FF2B5EF4-FFF2-40B4-BE49-F238E27FC236}">
              <a16:creationId xmlns:a16="http://schemas.microsoft.com/office/drawing/2014/main" id="{50044906-F7C3-D5AA-9C7E-C91036791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9586" y="232756"/>
          <a:ext cx="8595360" cy="63758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473826</xdr:colOff>
      <xdr:row>29</xdr:row>
      <xdr:rowOff>41565</xdr:rowOff>
    </xdr:from>
    <xdr:to>
      <xdr:col>14</xdr:col>
      <xdr:colOff>74814</xdr:colOff>
      <xdr:row>40</xdr:row>
      <xdr:rowOff>24939</xdr:rowOff>
    </xdr:to>
    <xdr:pic>
      <xdr:nvPicPr>
        <xdr:cNvPr id="3" name="図 2">
          <a:extLst>
            <a:ext uri="{FF2B5EF4-FFF2-40B4-BE49-F238E27FC236}">
              <a16:creationId xmlns:a16="http://schemas.microsoft.com/office/drawing/2014/main" id="{B99AB1C6-7D95-66C8-8E6C-85B5CF2F935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128953" y="6550430"/>
          <a:ext cx="4256116" cy="24522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374072</xdr:colOff>
      <xdr:row>2</xdr:row>
      <xdr:rowOff>91440</xdr:rowOff>
    </xdr:from>
    <xdr:to>
      <xdr:col>18</xdr:col>
      <xdr:colOff>357448</xdr:colOff>
      <xdr:row>21</xdr:row>
      <xdr:rowOff>216131</xdr:rowOff>
    </xdr:to>
    <xdr:pic>
      <xdr:nvPicPr>
        <xdr:cNvPr id="4" name="図 3">
          <a:extLst>
            <a:ext uri="{FF2B5EF4-FFF2-40B4-BE49-F238E27FC236}">
              <a16:creationId xmlns:a16="http://schemas.microsoft.com/office/drawing/2014/main" id="{B5F1EC6C-F7AB-7DA9-FEF5-39F83B4742A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684327" y="540327"/>
          <a:ext cx="2643448" cy="4389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141317</xdr:colOff>
      <xdr:row>1</xdr:row>
      <xdr:rowOff>138249</xdr:rowOff>
    </xdr:from>
    <xdr:to>
      <xdr:col>14</xdr:col>
      <xdr:colOff>423949</xdr:colOff>
      <xdr:row>19</xdr:row>
      <xdr:rowOff>216130</xdr:rowOff>
    </xdr:to>
    <xdr:pic>
      <xdr:nvPicPr>
        <xdr:cNvPr id="2" name="図 1">
          <a:extLst>
            <a:ext uri="{FF2B5EF4-FFF2-40B4-BE49-F238E27FC236}">
              <a16:creationId xmlns:a16="http://schemas.microsoft.com/office/drawing/2014/main" id="{9C51C026-F04E-0777-8921-92BF66AAB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335" y="362693"/>
          <a:ext cx="8927869" cy="41178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108065</xdr:colOff>
      <xdr:row>21</xdr:row>
      <xdr:rowOff>99753</xdr:rowOff>
    </xdr:from>
    <xdr:to>
      <xdr:col>8</xdr:col>
      <xdr:colOff>246499</xdr:colOff>
      <xdr:row>42</xdr:row>
      <xdr:rowOff>58188</xdr:rowOff>
    </xdr:to>
    <xdr:pic>
      <xdr:nvPicPr>
        <xdr:cNvPr id="4" name="図 3">
          <a:extLst>
            <a:ext uri="{FF2B5EF4-FFF2-40B4-BE49-F238E27FC236}">
              <a16:creationId xmlns:a16="http://schemas.microsoft.com/office/drawing/2014/main" id="{342CB045-9A5D-413E-A3F9-4C28B2375E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3083" y="4813069"/>
          <a:ext cx="4793561" cy="46717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615143</xdr:colOff>
      <xdr:row>21</xdr:row>
      <xdr:rowOff>133002</xdr:rowOff>
    </xdr:from>
    <xdr:to>
      <xdr:col>16</xdr:col>
      <xdr:colOff>266647</xdr:colOff>
      <xdr:row>44</xdr:row>
      <xdr:rowOff>141315</xdr:rowOff>
    </xdr:to>
    <xdr:pic>
      <xdr:nvPicPr>
        <xdr:cNvPr id="6" name="図 5">
          <a:extLst>
            <a:ext uri="{FF2B5EF4-FFF2-40B4-BE49-F238E27FC236}">
              <a16:creationId xmlns:a16="http://schemas.microsoft.com/office/drawing/2014/main" id="{4F1BA030-482B-4C14-BFC0-0D3E3AFE3D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935288" y="4846318"/>
          <a:ext cx="4971650" cy="51705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324196</xdr:colOff>
      <xdr:row>1</xdr:row>
      <xdr:rowOff>220201</xdr:rowOff>
    </xdr:from>
    <xdr:to>
      <xdr:col>2</xdr:col>
      <xdr:colOff>4098174</xdr:colOff>
      <xdr:row>22</xdr:row>
      <xdr:rowOff>116379</xdr:rowOff>
    </xdr:to>
    <xdr:pic>
      <xdr:nvPicPr>
        <xdr:cNvPr id="2" name="図 1">
          <a:extLst>
            <a:ext uri="{FF2B5EF4-FFF2-40B4-BE49-F238E27FC236}">
              <a16:creationId xmlns:a16="http://schemas.microsoft.com/office/drawing/2014/main" id="{A70E3126-D9AE-2D1A-43B6-E027EE886B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9214" y="444645"/>
          <a:ext cx="8345978" cy="46094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dell.com/ja-jp/shop/cty/pdp/spd/vostro-14-3420-laptop/smv10003420t08bn2tjp?gacd=9689188-23727686-5785552-266283048-127869457&amp;dgc=af&amp;VEN1=/Vv6e0WKODg-LK05tUtrVKFFu7Gnp8xeQA&amp;dclid=CjgKEAjwmICoBhCqgoWf9dHp1UISJABb4CDQ_YDGkwULZT-QHr029etDvA8eSC8uq-ERJpNev0Yo3vD_BwE"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houjin.biccamera.com/bcs/product/detail.aspx?sku=24674643"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mouse-jp.co.jp/store/g/gmpro-c4i3u01bkaaaw101dec/"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www.lenovo.com/jp/members/kakaku/ja/p/laptops/lenovo/lenovo-v-series/lenovo-v14-gen-4-(14-inch-amd)/82yt00lqjp"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jp.ext.hp.com/notebooks/business/probook_445_g10/kakaku/?jumpid=st_cm_p_af_kk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48"/>
  <sheetViews>
    <sheetView zoomScale="85" zoomScaleNormal="85" workbookViewId="0">
      <selection activeCell="G32" sqref="G32"/>
    </sheetView>
  </sheetViews>
  <sheetFormatPr defaultColWidth="8.77734375" defaultRowHeight="15.75"/>
  <cols>
    <col min="1" max="1" width="8.77734375" style="14"/>
    <col min="2" max="2" width="34.88671875" style="14" customWidth="1"/>
    <col min="3" max="3" width="15.33203125" style="14" bestFit="1" customWidth="1"/>
    <col min="4" max="4" width="16.33203125" style="14" bestFit="1" customWidth="1"/>
    <col min="5" max="6" width="30.77734375" style="14" bestFit="1" customWidth="1"/>
    <col min="7" max="7" width="40.6640625" style="14" customWidth="1"/>
    <col min="8" max="8" width="25.44140625" style="14" customWidth="1"/>
    <col min="9" max="9" width="14.33203125" style="14" bestFit="1" customWidth="1"/>
    <col min="10" max="16384" width="8.77734375" style="14"/>
  </cols>
  <sheetData>
    <row r="2" spans="2:6">
      <c r="B2" s="14" t="s">
        <v>134</v>
      </c>
    </row>
    <row r="3" spans="2:6">
      <c r="B3" s="15" t="s">
        <v>7</v>
      </c>
      <c r="C3" s="15" t="s">
        <v>9</v>
      </c>
      <c r="D3" s="15" t="s">
        <v>4</v>
      </c>
      <c r="E3" s="15" t="s">
        <v>5</v>
      </c>
      <c r="F3" s="15" t="s">
        <v>6</v>
      </c>
    </row>
    <row r="4" spans="2:6">
      <c r="B4" s="51" t="s">
        <v>0</v>
      </c>
      <c r="C4" s="16" t="s">
        <v>1</v>
      </c>
      <c r="D4" s="16">
        <v>2</v>
      </c>
      <c r="E4" s="17">
        <f>D4/7.75</f>
        <v>0.25806451612903225</v>
      </c>
      <c r="F4" s="18"/>
    </row>
    <row r="5" spans="2:6">
      <c r="B5" s="52"/>
      <c r="C5" s="16" t="s">
        <v>2</v>
      </c>
      <c r="D5" s="16">
        <v>2</v>
      </c>
      <c r="E5" s="17">
        <f>D5/7.75</f>
        <v>0.25806451612903225</v>
      </c>
      <c r="F5" s="18"/>
    </row>
    <row r="6" spans="2:6">
      <c r="B6" s="53"/>
      <c r="C6" s="16" t="s">
        <v>3</v>
      </c>
      <c r="D6" s="16">
        <v>2</v>
      </c>
      <c r="E6" s="17">
        <v>0</v>
      </c>
      <c r="F6" s="16" t="s">
        <v>30</v>
      </c>
    </row>
    <row r="7" spans="2:6">
      <c r="B7" s="54" t="s">
        <v>8</v>
      </c>
      <c r="C7" s="55"/>
      <c r="D7" s="56"/>
      <c r="E7" s="17">
        <f>SUM(E4:E6)</f>
        <v>0.5161290322580645</v>
      </c>
      <c r="F7" s="18"/>
    </row>
    <row r="9" spans="2:6">
      <c r="B9" s="14" t="s">
        <v>126</v>
      </c>
    </row>
    <row r="10" spans="2:6">
      <c r="B10" s="19" t="s">
        <v>20</v>
      </c>
      <c r="C10" s="19" t="s">
        <v>21</v>
      </c>
      <c r="D10" s="14" t="s">
        <v>92</v>
      </c>
    </row>
    <row r="11" spans="2:6">
      <c r="B11" s="20" t="s">
        <v>33</v>
      </c>
      <c r="C11" s="21">
        <v>64057</v>
      </c>
      <c r="D11" s="14" t="s">
        <v>93</v>
      </c>
    </row>
    <row r="12" spans="2:6">
      <c r="B12" s="16" t="s">
        <v>22</v>
      </c>
      <c r="C12" s="22">
        <v>125050</v>
      </c>
      <c r="D12" s="14" t="s">
        <v>94</v>
      </c>
    </row>
    <row r="13" spans="2:6">
      <c r="B13" s="16" t="s">
        <v>23</v>
      </c>
      <c r="C13" s="22">
        <v>94600</v>
      </c>
      <c r="D13" s="14" t="s">
        <v>95</v>
      </c>
    </row>
    <row r="14" spans="2:6">
      <c r="B14" s="16" t="s">
        <v>34</v>
      </c>
      <c r="C14" s="22">
        <v>74800</v>
      </c>
      <c r="D14" s="14" t="s">
        <v>96</v>
      </c>
    </row>
    <row r="15" spans="2:6">
      <c r="B15" s="16" t="s">
        <v>91</v>
      </c>
      <c r="C15" s="22">
        <v>75800</v>
      </c>
      <c r="D15" s="14" t="s">
        <v>97</v>
      </c>
    </row>
    <row r="17" spans="1:7">
      <c r="B17" s="14" t="s">
        <v>124</v>
      </c>
    </row>
    <row r="18" spans="1:7">
      <c r="B18" s="23" t="s">
        <v>17</v>
      </c>
      <c r="C18" s="23" t="s">
        <v>12</v>
      </c>
      <c r="D18" s="23" t="s">
        <v>13</v>
      </c>
      <c r="E18" s="23" t="s">
        <v>14</v>
      </c>
      <c r="F18" s="23" t="s">
        <v>15</v>
      </c>
      <c r="G18" s="23" t="s">
        <v>6</v>
      </c>
    </row>
    <row r="19" spans="1:7">
      <c r="B19" s="16" t="s">
        <v>10</v>
      </c>
      <c r="C19" s="16">
        <v>1</v>
      </c>
      <c r="D19" s="16">
        <v>1</v>
      </c>
      <c r="E19" s="16">
        <f>C19*D19*12</f>
        <v>12</v>
      </c>
      <c r="F19" s="17">
        <f>E19/7.75</f>
        <v>1.5483870967741935</v>
      </c>
      <c r="G19" s="57" t="s">
        <v>16</v>
      </c>
    </row>
    <row r="20" spans="1:7">
      <c r="B20" s="16" t="s">
        <v>11</v>
      </c>
      <c r="C20" s="16">
        <v>1</v>
      </c>
      <c r="D20" s="16">
        <v>2</v>
      </c>
      <c r="E20" s="16">
        <f t="shared" ref="E20:E21" si="0">C20*D20*12</f>
        <v>24</v>
      </c>
      <c r="F20" s="17">
        <f t="shared" ref="F20:F21" si="1">E20/7.75</f>
        <v>3.096774193548387</v>
      </c>
      <c r="G20" s="57"/>
    </row>
    <row r="21" spans="1:7" ht="17.05">
      <c r="B21" s="16" t="s">
        <v>122</v>
      </c>
      <c r="C21" s="16">
        <v>2</v>
      </c>
      <c r="D21" s="16">
        <v>1</v>
      </c>
      <c r="E21" s="16">
        <f t="shared" si="0"/>
        <v>24</v>
      </c>
      <c r="F21" s="17">
        <f t="shared" si="1"/>
        <v>3.096774193548387</v>
      </c>
      <c r="G21" s="57"/>
    </row>
    <row r="22" spans="1:7">
      <c r="B22" s="16" t="s">
        <v>8</v>
      </c>
      <c r="C22" s="16">
        <f>SUM(C19:C21)</f>
        <v>4</v>
      </c>
      <c r="D22" s="16">
        <f t="shared" ref="D22:F22" si="2">SUM(D19:D21)</f>
        <v>4</v>
      </c>
      <c r="E22" s="16">
        <f t="shared" si="2"/>
        <v>60</v>
      </c>
      <c r="F22" s="17">
        <f t="shared" si="2"/>
        <v>7.7419354838709671</v>
      </c>
      <c r="G22" s="18"/>
    </row>
    <row r="23" spans="1:7">
      <c r="A23" s="24"/>
      <c r="B23" s="45" t="s">
        <v>119</v>
      </c>
      <c r="C23" s="24"/>
      <c r="D23" s="24"/>
      <c r="E23" s="24"/>
      <c r="F23" s="25"/>
      <c r="G23" s="24"/>
    </row>
    <row r="24" spans="1:7">
      <c r="B24" s="24"/>
    </row>
    <row r="25" spans="1:7">
      <c r="B25" s="14" t="s">
        <v>125</v>
      </c>
    </row>
    <row r="26" spans="1:7">
      <c r="B26" s="26" t="s">
        <v>17</v>
      </c>
      <c r="C26" s="26" t="s">
        <v>12</v>
      </c>
      <c r="D26" s="26" t="s">
        <v>13</v>
      </c>
      <c r="E26" s="26" t="s">
        <v>14</v>
      </c>
      <c r="F26" s="26" t="s">
        <v>15</v>
      </c>
      <c r="G26" s="26" t="s">
        <v>6</v>
      </c>
    </row>
    <row r="27" spans="1:7" ht="17.7" customHeight="1">
      <c r="B27" s="16" t="s">
        <v>10</v>
      </c>
      <c r="C27" s="16">
        <v>0.5</v>
      </c>
      <c r="D27" s="16">
        <v>1</v>
      </c>
      <c r="E27" s="16">
        <f>C27*D27*12</f>
        <v>6</v>
      </c>
      <c r="F27" s="17">
        <f>E27/7.75</f>
        <v>0.77419354838709675</v>
      </c>
      <c r="G27" s="58" t="s">
        <v>24</v>
      </c>
    </row>
    <row r="28" spans="1:7">
      <c r="B28" s="16" t="s">
        <v>11</v>
      </c>
      <c r="C28" s="16">
        <v>0.17</v>
      </c>
      <c r="D28" s="16">
        <v>2</v>
      </c>
      <c r="E28" s="16">
        <f t="shared" ref="E28:E29" si="3">C28*D28*12</f>
        <v>4.08</v>
      </c>
      <c r="F28" s="17">
        <f t="shared" ref="F28:F29" si="4">E28/7.75</f>
        <v>0.52645161290322584</v>
      </c>
      <c r="G28" s="59"/>
    </row>
    <row r="29" spans="1:7" ht="17.05">
      <c r="B29" s="16" t="s">
        <v>123</v>
      </c>
      <c r="C29" s="16">
        <v>1</v>
      </c>
      <c r="D29" s="16">
        <v>1</v>
      </c>
      <c r="E29" s="16">
        <f t="shared" si="3"/>
        <v>12</v>
      </c>
      <c r="F29" s="17">
        <f t="shared" si="4"/>
        <v>1.5483870967741935</v>
      </c>
      <c r="G29" s="59"/>
    </row>
    <row r="30" spans="1:7">
      <c r="B30" s="16" t="s">
        <v>8</v>
      </c>
      <c r="C30" s="16">
        <f>SUM(C27:C29)</f>
        <v>1.67</v>
      </c>
      <c r="D30" s="16">
        <f t="shared" ref="D30" si="5">SUM(D27:D29)</f>
        <v>4</v>
      </c>
      <c r="E30" s="16">
        <f t="shared" ref="E30" si="6">SUM(E27:E29)</f>
        <v>22.08</v>
      </c>
      <c r="F30" s="17">
        <f t="shared" ref="F30" si="7">SUM(F27:F29)</f>
        <v>2.8490322580645162</v>
      </c>
      <c r="G30" s="59"/>
    </row>
    <row r="31" spans="1:7" ht="31.45">
      <c r="B31" s="43" t="s">
        <v>99</v>
      </c>
      <c r="C31" s="27">
        <f>C22-C30</f>
        <v>2.33</v>
      </c>
      <c r="D31" s="27">
        <f t="shared" ref="D31:F31" si="8">D22-D30</f>
        <v>0</v>
      </c>
      <c r="E31" s="27">
        <f t="shared" si="8"/>
        <v>37.92</v>
      </c>
      <c r="F31" s="28">
        <f t="shared" si="8"/>
        <v>4.8929032258064513</v>
      </c>
      <c r="G31" s="29"/>
    </row>
    <row r="32" spans="1:7">
      <c r="B32" s="30" t="s">
        <v>120</v>
      </c>
      <c r="C32" s="31"/>
      <c r="D32" s="31"/>
      <c r="E32" s="31"/>
      <c r="F32" s="32"/>
      <c r="G32" s="33"/>
    </row>
    <row r="33" spans="2:9">
      <c r="D33" s="23" t="s">
        <v>136</v>
      </c>
      <c r="E33" s="23" t="s">
        <v>137</v>
      </c>
      <c r="F33" s="23" t="s">
        <v>138</v>
      </c>
      <c r="G33" s="23" t="s">
        <v>139</v>
      </c>
    </row>
    <row r="34" spans="2:9">
      <c r="D34" s="16">
        <v>1</v>
      </c>
      <c r="E34" s="16" t="s">
        <v>25</v>
      </c>
      <c r="F34" s="22">
        <f>1890*7.75</f>
        <v>14647.5</v>
      </c>
      <c r="G34" s="16" t="s">
        <v>143</v>
      </c>
    </row>
    <row r="35" spans="2:9">
      <c r="D35" s="16">
        <v>2</v>
      </c>
      <c r="E35" s="16" t="s">
        <v>26</v>
      </c>
      <c r="F35" s="17">
        <f>F31</f>
        <v>4.8929032258064513</v>
      </c>
      <c r="G35" s="18"/>
      <c r="H35" s="14">
        <f>365-120</f>
        <v>245</v>
      </c>
    </row>
    <row r="36" spans="2:9">
      <c r="D36" s="16">
        <v>3</v>
      </c>
      <c r="E36" s="16" t="s">
        <v>135</v>
      </c>
      <c r="F36" s="22">
        <f>1000*12</f>
        <v>12000</v>
      </c>
      <c r="G36" s="16" t="s">
        <v>141</v>
      </c>
      <c r="H36" s="14" t="s">
        <v>133</v>
      </c>
    </row>
    <row r="37" spans="2:9">
      <c r="D37" s="16">
        <v>4</v>
      </c>
      <c r="E37" s="46" t="s">
        <v>27</v>
      </c>
      <c r="F37" s="35">
        <f>F34*F35+F36</f>
        <v>83668.800000000003</v>
      </c>
      <c r="G37" s="18"/>
      <c r="H37" s="36">
        <f>F34*H35</f>
        <v>3588637.5</v>
      </c>
      <c r="I37" s="37">
        <f>H37*1.5</f>
        <v>5382956.25</v>
      </c>
    </row>
    <row r="38" spans="2:9">
      <c r="D38" s="16">
        <v>5</v>
      </c>
      <c r="E38" s="16" t="s">
        <v>28</v>
      </c>
      <c r="F38" s="22">
        <f>F34*E7</f>
        <v>7560</v>
      </c>
      <c r="G38" s="18"/>
    </row>
    <row r="39" spans="2:9">
      <c r="D39" s="16">
        <v>6</v>
      </c>
      <c r="E39" s="16" t="s">
        <v>29</v>
      </c>
      <c r="F39" s="38">
        <f>C11</f>
        <v>64057</v>
      </c>
      <c r="G39" s="16" t="s">
        <v>140</v>
      </c>
    </row>
    <row r="40" spans="2:9">
      <c r="D40" s="16">
        <v>7</v>
      </c>
      <c r="E40" s="39" t="s">
        <v>142</v>
      </c>
      <c r="F40" s="40">
        <f>F37-(F38+F39)</f>
        <v>12051.800000000003</v>
      </c>
      <c r="G40" s="18"/>
    </row>
    <row r="42" spans="2:9">
      <c r="B42" s="42" t="s">
        <v>98</v>
      </c>
    </row>
    <row r="43" spans="2:9">
      <c r="B43" s="34" t="s">
        <v>127</v>
      </c>
    </row>
    <row r="44" spans="2:9">
      <c r="B44" s="14" t="s">
        <v>128</v>
      </c>
    </row>
    <row r="45" spans="2:9">
      <c r="B45" s="14" t="s">
        <v>130</v>
      </c>
    </row>
    <row r="46" spans="2:9">
      <c r="B46" s="14" t="s">
        <v>129</v>
      </c>
    </row>
    <row r="47" spans="2:9">
      <c r="B47" s="41" t="s">
        <v>131</v>
      </c>
    </row>
    <row r="48" spans="2:9">
      <c r="B48" s="44" t="s">
        <v>132</v>
      </c>
    </row>
  </sheetData>
  <mergeCells count="4">
    <mergeCell ref="B4:B6"/>
    <mergeCell ref="B7:D7"/>
    <mergeCell ref="G19:G21"/>
    <mergeCell ref="G27:G30"/>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CF425-DA2E-4D47-8E18-4E070543CC4B}">
  <dimension ref="B3:F8"/>
  <sheetViews>
    <sheetView workbookViewId="0">
      <selection activeCell="F6" sqref="F6"/>
    </sheetView>
  </sheetViews>
  <sheetFormatPr defaultRowHeight="17.7"/>
  <sheetData>
    <row r="3" spans="2:6">
      <c r="B3" t="s">
        <v>109</v>
      </c>
      <c r="F3" t="s">
        <v>114</v>
      </c>
    </row>
    <row r="4" spans="2:6">
      <c r="B4" t="s">
        <v>110</v>
      </c>
      <c r="F4" t="s">
        <v>115</v>
      </c>
    </row>
    <row r="5" spans="2:6">
      <c r="B5" t="s">
        <v>111</v>
      </c>
    </row>
    <row r="6" spans="2:6">
      <c r="B6" t="s">
        <v>112</v>
      </c>
    </row>
    <row r="8" spans="2:6">
      <c r="B8" s="6" t="s">
        <v>113</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7F3D0-5293-4151-AB4A-613FE204F7B7}">
  <dimension ref="B3:F9"/>
  <sheetViews>
    <sheetView workbookViewId="0">
      <selection activeCell="E6" sqref="E6"/>
    </sheetView>
  </sheetViews>
  <sheetFormatPr defaultRowHeight="17.7"/>
  <cols>
    <col min="2" max="2" width="10.33203125" bestFit="1" customWidth="1"/>
    <col min="4" max="4" width="27.6640625" bestFit="1" customWidth="1"/>
    <col min="5" max="5" width="17.33203125" bestFit="1" customWidth="1"/>
    <col min="6" max="6" width="15.21875" bestFit="1" customWidth="1"/>
  </cols>
  <sheetData>
    <row r="3" spans="2:6">
      <c r="B3" t="s">
        <v>100</v>
      </c>
    </row>
    <row r="4" spans="2:6">
      <c r="B4" t="s">
        <v>116</v>
      </c>
    </row>
    <row r="6" spans="2:6">
      <c r="B6" t="s">
        <v>117</v>
      </c>
    </row>
    <row r="8" spans="2:6">
      <c r="B8" s="48" t="s">
        <v>151</v>
      </c>
      <c r="C8" s="48" t="s">
        <v>150</v>
      </c>
      <c r="D8" s="48" t="s">
        <v>149</v>
      </c>
      <c r="E8" s="48" t="s">
        <v>148</v>
      </c>
      <c r="F8" s="48" t="s">
        <v>147</v>
      </c>
    </row>
    <row r="9" spans="2:6">
      <c r="B9" s="47">
        <v>45190</v>
      </c>
      <c r="C9" t="s">
        <v>144</v>
      </c>
      <c r="D9" t="s">
        <v>145</v>
      </c>
      <c r="E9" t="s">
        <v>146</v>
      </c>
      <c r="F9">
        <v>30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A846-CDDC-479D-A4E8-5E482D27C97A}">
  <dimension ref="B2:H49"/>
  <sheetViews>
    <sheetView tabSelected="1" workbookViewId="0">
      <pane xSplit="2" ySplit="3" topLeftCell="C40" activePane="bottomRight" state="frozen"/>
      <selection pane="topRight" activeCell="D1" sqref="D1"/>
      <selection pane="bottomLeft" activeCell="A5" sqref="A5"/>
      <selection pane="bottomRight" activeCell="E50" sqref="E50"/>
    </sheetView>
  </sheetViews>
  <sheetFormatPr defaultRowHeight="17.7"/>
  <cols>
    <col min="1" max="1" width="7" customWidth="1"/>
    <col min="2" max="2" width="12" customWidth="1"/>
    <col min="3" max="3" width="14.88671875" bestFit="1" customWidth="1"/>
    <col min="4" max="4" width="10.6640625" bestFit="1" customWidth="1"/>
    <col min="5" max="5" width="9.33203125" bestFit="1" customWidth="1"/>
    <col min="6" max="6" width="18" bestFit="1" customWidth="1"/>
  </cols>
  <sheetData>
    <row r="2" spans="2:8">
      <c r="B2" t="s">
        <v>108</v>
      </c>
      <c r="H2" t="s">
        <v>121</v>
      </c>
    </row>
    <row r="3" spans="2:8">
      <c r="B3" s="7" t="s">
        <v>101</v>
      </c>
      <c r="C3" s="7" t="s">
        <v>102</v>
      </c>
      <c r="D3" s="7" t="s">
        <v>103</v>
      </c>
      <c r="E3" s="7" t="s">
        <v>104</v>
      </c>
      <c r="F3" s="7" t="s">
        <v>107</v>
      </c>
      <c r="H3" s="13" t="s">
        <v>118</v>
      </c>
    </row>
    <row r="4" spans="2:8">
      <c r="B4" s="8">
        <v>45108</v>
      </c>
      <c r="C4" s="1">
        <v>5</v>
      </c>
      <c r="D4" s="1">
        <f>E4-C4</f>
        <v>7</v>
      </c>
      <c r="E4" s="1">
        <v>12</v>
      </c>
      <c r="F4" s="10">
        <f>C4/E4</f>
        <v>0.41666666666666669</v>
      </c>
    </row>
    <row r="5" spans="2:8">
      <c r="B5" s="8">
        <v>45078</v>
      </c>
      <c r="C5" s="1">
        <v>5</v>
      </c>
      <c r="D5" s="1">
        <f>E5-C5</f>
        <v>3</v>
      </c>
      <c r="E5" s="1">
        <v>8</v>
      </c>
      <c r="F5" s="10">
        <f t="shared" ref="F5:F40" si="0">C5/E5</f>
        <v>0.625</v>
      </c>
    </row>
    <row r="6" spans="2:8">
      <c r="B6" s="8">
        <v>45047</v>
      </c>
      <c r="C6" s="1">
        <v>5</v>
      </c>
      <c r="D6" s="1">
        <f t="shared" ref="D6:D40" si="1">E6-C6</f>
        <v>4</v>
      </c>
      <c r="E6" s="1">
        <v>9</v>
      </c>
      <c r="F6" s="10">
        <f t="shared" si="0"/>
        <v>0.55555555555555558</v>
      </c>
    </row>
    <row r="7" spans="2:8">
      <c r="B7" s="8">
        <v>45017</v>
      </c>
      <c r="C7" s="1">
        <v>3</v>
      </c>
      <c r="D7" s="1">
        <f t="shared" si="1"/>
        <v>3</v>
      </c>
      <c r="E7" s="1">
        <v>6</v>
      </c>
      <c r="F7" s="10">
        <f t="shared" si="0"/>
        <v>0.5</v>
      </c>
    </row>
    <row r="8" spans="2:8">
      <c r="B8" s="8">
        <v>44986</v>
      </c>
      <c r="C8" s="1">
        <v>10</v>
      </c>
      <c r="D8" s="1">
        <f t="shared" si="1"/>
        <v>2</v>
      </c>
      <c r="E8" s="1">
        <v>12</v>
      </c>
      <c r="F8" s="10">
        <f t="shared" si="0"/>
        <v>0.83333333333333337</v>
      </c>
    </row>
    <row r="9" spans="2:8">
      <c r="B9" s="8">
        <v>44958</v>
      </c>
      <c r="C9" s="1">
        <v>3</v>
      </c>
      <c r="D9" s="1">
        <f t="shared" si="1"/>
        <v>2</v>
      </c>
      <c r="E9" s="1">
        <v>5</v>
      </c>
      <c r="F9" s="10">
        <f t="shared" si="0"/>
        <v>0.6</v>
      </c>
    </row>
    <row r="10" spans="2:8">
      <c r="B10" s="8">
        <v>44927</v>
      </c>
      <c r="C10" s="1">
        <v>2</v>
      </c>
      <c r="D10" s="1">
        <f t="shared" si="1"/>
        <v>5</v>
      </c>
      <c r="E10" s="1">
        <v>7</v>
      </c>
      <c r="F10" s="10">
        <f t="shared" si="0"/>
        <v>0.2857142857142857</v>
      </c>
      <c r="G10" t="s">
        <v>105</v>
      </c>
    </row>
    <row r="11" spans="2:8">
      <c r="B11" s="8">
        <v>44896</v>
      </c>
      <c r="C11" s="1">
        <v>3</v>
      </c>
      <c r="D11" s="1">
        <f t="shared" si="1"/>
        <v>2</v>
      </c>
      <c r="E11" s="1">
        <v>5</v>
      </c>
      <c r="F11" s="10">
        <f t="shared" si="0"/>
        <v>0.6</v>
      </c>
    </row>
    <row r="12" spans="2:8">
      <c r="B12" s="8">
        <v>44866</v>
      </c>
      <c r="C12" s="1">
        <v>9</v>
      </c>
      <c r="D12" s="1">
        <f t="shared" si="1"/>
        <v>7</v>
      </c>
      <c r="E12" s="1">
        <v>16</v>
      </c>
      <c r="F12" s="10">
        <f t="shared" si="0"/>
        <v>0.5625</v>
      </c>
    </row>
    <row r="13" spans="2:8">
      <c r="B13" s="8">
        <v>44835</v>
      </c>
      <c r="C13" s="1">
        <v>4</v>
      </c>
      <c r="D13" s="1">
        <f t="shared" si="1"/>
        <v>4</v>
      </c>
      <c r="E13" s="1">
        <v>8</v>
      </c>
      <c r="F13" s="10">
        <f t="shared" si="0"/>
        <v>0.5</v>
      </c>
    </row>
    <row r="14" spans="2:8">
      <c r="B14" s="8">
        <v>44805</v>
      </c>
      <c r="C14" s="1">
        <v>8</v>
      </c>
      <c r="D14" s="1">
        <f t="shared" si="1"/>
        <v>7</v>
      </c>
      <c r="E14" s="1">
        <v>15</v>
      </c>
      <c r="F14" s="10">
        <f t="shared" si="0"/>
        <v>0.53333333333333333</v>
      </c>
    </row>
    <row r="15" spans="2:8">
      <c r="B15" s="8">
        <v>44774</v>
      </c>
      <c r="C15" s="1">
        <v>5</v>
      </c>
      <c r="D15" s="1">
        <f t="shared" si="1"/>
        <v>4</v>
      </c>
      <c r="E15" s="1">
        <v>9</v>
      </c>
      <c r="F15" s="10">
        <f t="shared" si="0"/>
        <v>0.55555555555555558</v>
      </c>
    </row>
    <row r="16" spans="2:8">
      <c r="B16" s="8">
        <v>44743</v>
      </c>
      <c r="C16" s="1">
        <v>3</v>
      </c>
      <c r="D16" s="1">
        <f t="shared" si="1"/>
        <v>6</v>
      </c>
      <c r="E16" s="1">
        <v>9</v>
      </c>
      <c r="F16" s="10">
        <f t="shared" si="0"/>
        <v>0.33333333333333331</v>
      </c>
    </row>
    <row r="17" spans="2:6">
      <c r="B17" s="8">
        <v>44713</v>
      </c>
      <c r="C17" s="1">
        <v>5</v>
      </c>
      <c r="D17" s="1">
        <f t="shared" si="1"/>
        <v>5</v>
      </c>
      <c r="E17" s="1">
        <v>10</v>
      </c>
      <c r="F17" s="10">
        <f t="shared" si="0"/>
        <v>0.5</v>
      </c>
    </row>
    <row r="18" spans="2:6">
      <c r="B18" s="8">
        <v>44682</v>
      </c>
      <c r="C18" s="1">
        <v>9</v>
      </c>
      <c r="D18" s="1">
        <f t="shared" si="1"/>
        <v>8</v>
      </c>
      <c r="E18" s="1">
        <v>17</v>
      </c>
      <c r="F18" s="10">
        <f t="shared" si="0"/>
        <v>0.52941176470588236</v>
      </c>
    </row>
    <row r="19" spans="2:6">
      <c r="B19" s="8">
        <v>44652</v>
      </c>
      <c r="C19" s="1">
        <v>5</v>
      </c>
      <c r="D19" s="1">
        <f t="shared" si="1"/>
        <v>6</v>
      </c>
      <c r="E19" s="1">
        <v>11</v>
      </c>
      <c r="F19" s="10">
        <f t="shared" si="0"/>
        <v>0.45454545454545453</v>
      </c>
    </row>
    <row r="20" spans="2:6">
      <c r="B20" s="8">
        <v>44621</v>
      </c>
      <c r="C20" s="1">
        <v>8</v>
      </c>
      <c r="D20" s="1">
        <f t="shared" si="1"/>
        <v>6</v>
      </c>
      <c r="E20" s="1">
        <v>14</v>
      </c>
      <c r="F20" s="10">
        <f t="shared" si="0"/>
        <v>0.5714285714285714</v>
      </c>
    </row>
    <row r="21" spans="2:6">
      <c r="B21" s="8">
        <v>44593</v>
      </c>
      <c r="C21" s="1">
        <v>3</v>
      </c>
      <c r="D21" s="1">
        <f t="shared" si="1"/>
        <v>2</v>
      </c>
      <c r="E21" s="1">
        <v>5</v>
      </c>
      <c r="F21" s="10">
        <f t="shared" si="0"/>
        <v>0.6</v>
      </c>
    </row>
    <row r="22" spans="2:6">
      <c r="B22" s="8">
        <v>44562</v>
      </c>
      <c r="C22" s="1">
        <v>7</v>
      </c>
      <c r="D22" s="1">
        <f t="shared" si="1"/>
        <v>6</v>
      </c>
      <c r="E22" s="1">
        <v>13</v>
      </c>
      <c r="F22" s="10">
        <f t="shared" si="0"/>
        <v>0.53846153846153844</v>
      </c>
    </row>
    <row r="23" spans="2:6">
      <c r="B23" s="8">
        <v>44531</v>
      </c>
      <c r="C23" s="1">
        <v>5</v>
      </c>
      <c r="D23" s="1">
        <f t="shared" si="1"/>
        <v>4</v>
      </c>
      <c r="E23" s="1">
        <v>9</v>
      </c>
      <c r="F23" s="10">
        <f t="shared" si="0"/>
        <v>0.55555555555555558</v>
      </c>
    </row>
    <row r="24" spans="2:6">
      <c r="B24" s="8">
        <v>44501</v>
      </c>
      <c r="C24" s="1">
        <v>4</v>
      </c>
      <c r="D24" s="1">
        <f t="shared" si="1"/>
        <v>5</v>
      </c>
      <c r="E24" s="1">
        <v>9</v>
      </c>
      <c r="F24" s="10">
        <f t="shared" si="0"/>
        <v>0.44444444444444442</v>
      </c>
    </row>
    <row r="25" spans="2:6">
      <c r="B25" s="8">
        <v>44470</v>
      </c>
      <c r="C25" s="1">
        <v>9</v>
      </c>
      <c r="D25" s="1">
        <f t="shared" si="1"/>
        <v>8</v>
      </c>
      <c r="E25" s="1">
        <v>17</v>
      </c>
      <c r="F25" s="10">
        <f t="shared" si="0"/>
        <v>0.52941176470588236</v>
      </c>
    </row>
    <row r="26" spans="2:6">
      <c r="B26" s="8">
        <v>44440</v>
      </c>
      <c r="C26" s="1">
        <v>1</v>
      </c>
      <c r="D26" s="1">
        <f t="shared" si="1"/>
        <v>3</v>
      </c>
      <c r="E26" s="1">
        <v>4</v>
      </c>
      <c r="F26" s="10">
        <f t="shared" si="0"/>
        <v>0.25</v>
      </c>
    </row>
    <row r="27" spans="2:6">
      <c r="B27" s="8">
        <v>44409</v>
      </c>
      <c r="C27" s="1">
        <v>9</v>
      </c>
      <c r="D27" s="1">
        <f t="shared" si="1"/>
        <v>6</v>
      </c>
      <c r="E27" s="1">
        <v>15</v>
      </c>
      <c r="F27" s="10">
        <f t="shared" si="0"/>
        <v>0.6</v>
      </c>
    </row>
    <row r="28" spans="2:6">
      <c r="B28" s="8">
        <v>44378</v>
      </c>
      <c r="C28" s="1">
        <v>4</v>
      </c>
      <c r="D28" s="1">
        <f t="shared" si="1"/>
        <v>5</v>
      </c>
      <c r="E28" s="1">
        <v>9</v>
      </c>
      <c r="F28" s="10">
        <f t="shared" si="0"/>
        <v>0.44444444444444442</v>
      </c>
    </row>
    <row r="29" spans="2:6">
      <c r="B29" s="8">
        <v>44348</v>
      </c>
      <c r="C29" s="1">
        <v>4</v>
      </c>
      <c r="D29" s="1">
        <f t="shared" si="1"/>
        <v>4</v>
      </c>
      <c r="E29" s="1">
        <v>8</v>
      </c>
      <c r="F29" s="10">
        <f t="shared" si="0"/>
        <v>0.5</v>
      </c>
    </row>
    <row r="30" spans="2:6">
      <c r="B30" s="8">
        <v>44317</v>
      </c>
      <c r="C30" s="1">
        <v>9</v>
      </c>
      <c r="D30" s="1">
        <f t="shared" si="1"/>
        <v>2</v>
      </c>
      <c r="E30" s="1">
        <v>11</v>
      </c>
      <c r="F30" s="10">
        <f t="shared" si="0"/>
        <v>0.81818181818181823</v>
      </c>
    </row>
    <row r="31" spans="2:6">
      <c r="B31" s="8">
        <v>44287</v>
      </c>
      <c r="C31" s="1">
        <v>8</v>
      </c>
      <c r="D31" s="1">
        <f t="shared" si="1"/>
        <v>2</v>
      </c>
      <c r="E31" s="1">
        <v>10</v>
      </c>
      <c r="F31" s="10">
        <f t="shared" si="0"/>
        <v>0.8</v>
      </c>
    </row>
    <row r="32" spans="2:6">
      <c r="B32" s="8">
        <v>44256</v>
      </c>
      <c r="C32" s="1">
        <v>6</v>
      </c>
      <c r="D32" s="1">
        <f t="shared" si="1"/>
        <v>4</v>
      </c>
      <c r="E32" s="1">
        <v>10</v>
      </c>
      <c r="F32" s="10">
        <f t="shared" si="0"/>
        <v>0.6</v>
      </c>
    </row>
    <row r="33" spans="2:7">
      <c r="B33" s="8">
        <v>44228</v>
      </c>
      <c r="C33" s="1">
        <v>7</v>
      </c>
      <c r="D33" s="1">
        <f t="shared" si="1"/>
        <v>2</v>
      </c>
      <c r="E33" s="1">
        <v>9</v>
      </c>
      <c r="F33" s="10">
        <f t="shared" si="0"/>
        <v>0.77777777777777779</v>
      </c>
    </row>
    <row r="34" spans="2:7">
      <c r="B34" s="8">
        <v>44197</v>
      </c>
      <c r="C34" s="1">
        <v>7</v>
      </c>
      <c r="D34" s="1">
        <f t="shared" si="1"/>
        <v>3</v>
      </c>
      <c r="E34" s="1">
        <v>10</v>
      </c>
      <c r="F34" s="10">
        <f t="shared" si="0"/>
        <v>0.7</v>
      </c>
    </row>
    <row r="35" spans="2:7">
      <c r="B35" s="8">
        <v>44166</v>
      </c>
      <c r="C35" s="1">
        <v>8</v>
      </c>
      <c r="D35" s="1">
        <f t="shared" si="1"/>
        <v>2</v>
      </c>
      <c r="E35" s="1">
        <v>10</v>
      </c>
      <c r="F35" s="10">
        <f t="shared" si="0"/>
        <v>0.8</v>
      </c>
    </row>
    <row r="36" spans="2:7">
      <c r="B36" s="8">
        <v>44136</v>
      </c>
      <c r="C36" s="1">
        <v>12</v>
      </c>
      <c r="D36" s="1">
        <f t="shared" si="1"/>
        <v>3</v>
      </c>
      <c r="E36" s="1">
        <v>15</v>
      </c>
      <c r="F36" s="10">
        <f t="shared" si="0"/>
        <v>0.8</v>
      </c>
    </row>
    <row r="37" spans="2:7">
      <c r="B37" s="8">
        <v>44105</v>
      </c>
      <c r="C37" s="1">
        <v>7</v>
      </c>
      <c r="D37" s="1">
        <f t="shared" si="1"/>
        <v>3</v>
      </c>
      <c r="E37" s="1">
        <v>10</v>
      </c>
      <c r="F37" s="10">
        <f t="shared" si="0"/>
        <v>0.7</v>
      </c>
    </row>
    <row r="38" spans="2:7">
      <c r="B38" s="8">
        <v>44075</v>
      </c>
      <c r="C38" s="1">
        <v>9</v>
      </c>
      <c r="D38" s="4">
        <f t="shared" si="1"/>
        <v>0</v>
      </c>
      <c r="E38" s="1">
        <v>9</v>
      </c>
      <c r="F38" s="12">
        <f t="shared" si="0"/>
        <v>1</v>
      </c>
    </row>
    <row r="39" spans="2:7">
      <c r="B39" s="8">
        <v>44044</v>
      </c>
      <c r="C39" s="1">
        <v>5</v>
      </c>
      <c r="D39" s="1">
        <f t="shared" si="1"/>
        <v>3</v>
      </c>
      <c r="E39" s="1">
        <v>8</v>
      </c>
      <c r="F39" s="10">
        <f t="shared" si="0"/>
        <v>0.625</v>
      </c>
    </row>
    <row r="40" spans="2:7">
      <c r="B40" s="8">
        <v>44013</v>
      </c>
      <c r="C40" s="1">
        <v>9</v>
      </c>
      <c r="D40" s="1">
        <f t="shared" si="1"/>
        <v>2</v>
      </c>
      <c r="E40" s="1">
        <v>11</v>
      </c>
      <c r="F40" s="10">
        <f t="shared" si="0"/>
        <v>0.81818181818181823</v>
      </c>
    </row>
    <row r="41" spans="2:7">
      <c r="B41" s="2" t="s">
        <v>106</v>
      </c>
      <c r="C41" s="9">
        <f>AVERAGE(C4:C40)</f>
        <v>6.0810810810810807</v>
      </c>
      <c r="D41" s="9">
        <f t="shared" ref="D41:F41" si="2">AVERAGE(D4:D40)</f>
        <v>4.0540540540540544</v>
      </c>
      <c r="E41" s="9">
        <f t="shared" si="2"/>
        <v>10.135135135135135</v>
      </c>
      <c r="F41" s="11">
        <f t="shared" si="2"/>
        <v>0.59075235178176344</v>
      </c>
    </row>
    <row r="43" spans="2:7">
      <c r="B43" s="49">
        <v>45200</v>
      </c>
      <c r="D43">
        <v>4</v>
      </c>
      <c r="E43">
        <v>4</v>
      </c>
      <c r="G43" t="s">
        <v>152</v>
      </c>
    </row>
    <row r="44" spans="2:7">
      <c r="B44" s="50">
        <v>45240</v>
      </c>
      <c r="C44">
        <v>1</v>
      </c>
      <c r="D44">
        <v>4</v>
      </c>
      <c r="E44">
        <v>5</v>
      </c>
      <c r="G44" t="s">
        <v>153</v>
      </c>
    </row>
    <row r="45" spans="2:7">
      <c r="B45" s="50">
        <v>45273</v>
      </c>
      <c r="C45">
        <v>2</v>
      </c>
      <c r="D45">
        <v>7</v>
      </c>
      <c r="E45">
        <v>8</v>
      </c>
      <c r="G45" t="s">
        <v>154</v>
      </c>
    </row>
    <row r="46" spans="2:7">
      <c r="B46" s="47">
        <v>45309</v>
      </c>
      <c r="C46">
        <v>1</v>
      </c>
      <c r="D46">
        <v>6</v>
      </c>
      <c r="E46">
        <v>7</v>
      </c>
      <c r="G46" t="s">
        <v>155</v>
      </c>
    </row>
    <row r="47" spans="2:7">
      <c r="B47" s="47">
        <v>45336</v>
      </c>
      <c r="C47">
        <v>3</v>
      </c>
      <c r="D47">
        <v>5</v>
      </c>
      <c r="E47">
        <v>8</v>
      </c>
      <c r="G47" t="s">
        <v>156</v>
      </c>
    </row>
    <row r="48" spans="2:7">
      <c r="B48" s="47">
        <v>45362</v>
      </c>
      <c r="C48">
        <v>3</v>
      </c>
      <c r="D48">
        <v>1</v>
      </c>
      <c r="E48">
        <v>4</v>
      </c>
      <c r="G48" t="s">
        <v>157</v>
      </c>
    </row>
    <row r="49" spans="5:5">
      <c r="E49">
        <f>AVERAGE(E43:E48)</f>
        <v>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2D716-CF38-491E-A19A-384C8C49F919}">
  <dimension ref="B26"/>
  <sheetViews>
    <sheetView zoomScale="85" zoomScaleNormal="85" workbookViewId="0">
      <selection activeCell="B26" sqref="B26"/>
    </sheetView>
  </sheetViews>
  <sheetFormatPr defaultRowHeight="17.7"/>
  <sheetData>
    <row r="26" spans="2:2">
      <c r="B26" s="3" t="s">
        <v>31</v>
      </c>
    </row>
  </sheetData>
  <phoneticPr fontId="1"/>
  <hyperlinks>
    <hyperlink ref="B26" r:id="rId1" display="https://www.dell.com/ja-jp/shop/cty/pdp/spd/vostro-14-3420-laptop/smv10003420t08bn2tjp?gacd=9689188-23727686-5785552-266283048-127869457&amp;dgc=af&amp;VEN1=/Vv6e0WKODg-LK05tUtrVKFFu7Gnp8xeQA&amp;dclid=CjgKEAjwmICoBhCqgoWf9dHp1UISJABb4CDQ_YDGkwULZT-QHr029etDvA8eSC8uq-ERJpNev0Yo3vD_BwE" xr:uid="{90A82D4E-9002-4140-86EC-842D59F9D0BD}"/>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E26C7-D05D-4132-8710-9F9F2C68A938}">
  <dimension ref="B62"/>
  <sheetViews>
    <sheetView workbookViewId="0">
      <selection activeCell="E64" sqref="E64"/>
    </sheetView>
  </sheetViews>
  <sheetFormatPr defaultRowHeight="17.7"/>
  <sheetData>
    <row r="62" spans="2:2">
      <c r="B62" s="3" t="s">
        <v>18</v>
      </c>
    </row>
  </sheetData>
  <phoneticPr fontId="1"/>
  <hyperlinks>
    <hyperlink ref="B62" r:id="rId1" display="https://houjin.biccamera.com/bcs/product/detail.aspx?sku=24674643" xr:uid="{A1742AF5-0C99-42DE-A05B-A7D08CCAB693}"/>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20C79-50E7-4BBB-923C-88218DD2A44E}">
  <dimension ref="B42"/>
  <sheetViews>
    <sheetView workbookViewId="0">
      <selection activeCell="P19" sqref="P19"/>
    </sheetView>
  </sheetViews>
  <sheetFormatPr defaultRowHeight="17.7"/>
  <sheetData>
    <row r="42" spans="2:2">
      <c r="B42" s="3" t="s">
        <v>19</v>
      </c>
    </row>
  </sheetData>
  <phoneticPr fontId="1"/>
  <hyperlinks>
    <hyperlink ref="B42" r:id="rId1" display="https://www.mouse-jp.co.jp/store/g/gmpro-c4i3u01bkaaaw101dec/" xr:uid="{4256C197-8B18-44A3-B52B-26A0B290F1F2}"/>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FEE5F-A537-4540-977B-6ABA53D9CC3A}">
  <dimension ref="B46"/>
  <sheetViews>
    <sheetView topLeftCell="A6" workbookViewId="0">
      <selection activeCell="B46" sqref="B46"/>
    </sheetView>
  </sheetViews>
  <sheetFormatPr defaultRowHeight="17.7"/>
  <sheetData>
    <row r="46" spans="2:2">
      <c r="B46" s="3" t="s">
        <v>32</v>
      </c>
    </row>
  </sheetData>
  <phoneticPr fontId="1"/>
  <hyperlinks>
    <hyperlink ref="B46" r:id="rId1" display="https://www.lenovo.com/jp/members/kakaku/ja/p/laptops/lenovo/lenovo-v-series/lenovo-v14-gen-4-(14-inch-amd)/82yt00lqjp" xr:uid="{59EF8B09-0038-43BB-8D2A-70CC249872B5}"/>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6D829-D742-491E-B58E-D051E203DBFF}">
  <dimension ref="B24:C61"/>
  <sheetViews>
    <sheetView workbookViewId="0">
      <selection activeCell="B61" sqref="B61"/>
    </sheetView>
  </sheetViews>
  <sheetFormatPr defaultRowHeight="17.7"/>
  <cols>
    <col min="2" max="2" width="61.109375" bestFit="1" customWidth="1"/>
    <col min="3" max="3" width="105.88671875" bestFit="1" customWidth="1"/>
  </cols>
  <sheetData>
    <row r="24" spans="2:3">
      <c r="B24" s="5" t="s">
        <v>35</v>
      </c>
      <c r="C24" s="5" t="s">
        <v>36</v>
      </c>
    </row>
    <row r="25" spans="2:3">
      <c r="B25" s="5" t="s">
        <v>37</v>
      </c>
      <c r="C25" s="5" t="s">
        <v>38</v>
      </c>
    </row>
    <row r="26" spans="2:3">
      <c r="B26" s="5" t="s">
        <v>39</v>
      </c>
      <c r="C26" s="5" t="s">
        <v>40</v>
      </c>
    </row>
    <row r="27" spans="2:3">
      <c r="B27" s="5" t="s">
        <v>41</v>
      </c>
      <c r="C27" s="5" t="s">
        <v>42</v>
      </c>
    </row>
    <row r="28" spans="2:3">
      <c r="B28" s="5" t="s">
        <v>43</v>
      </c>
      <c r="C28" s="5" t="s">
        <v>44</v>
      </c>
    </row>
    <row r="29" spans="2:3">
      <c r="B29" s="5" t="s">
        <v>45</v>
      </c>
      <c r="C29" s="5" t="s">
        <v>46</v>
      </c>
    </row>
    <row r="30" spans="2:3">
      <c r="B30" s="5" t="s">
        <v>47</v>
      </c>
      <c r="C30" s="5" t="s">
        <v>48</v>
      </c>
    </row>
    <row r="31" spans="2:3">
      <c r="B31" s="5" t="s">
        <v>49</v>
      </c>
      <c r="C31" s="5" t="s">
        <v>50</v>
      </c>
    </row>
    <row r="32" spans="2:3">
      <c r="B32" s="5" t="s">
        <v>51</v>
      </c>
      <c r="C32" s="5" t="s">
        <v>52</v>
      </c>
    </row>
    <row r="33" spans="2:3">
      <c r="B33" s="5" t="s">
        <v>53</v>
      </c>
      <c r="C33" s="5" t="s">
        <v>54</v>
      </c>
    </row>
    <row r="34" spans="2:3">
      <c r="B34" s="5" t="s">
        <v>55</v>
      </c>
      <c r="C34" s="5" t="s">
        <v>56</v>
      </c>
    </row>
    <row r="35" spans="2:3">
      <c r="B35" s="5" t="s">
        <v>57</v>
      </c>
      <c r="C35" s="5" t="s">
        <v>58</v>
      </c>
    </row>
    <row r="36" spans="2:3">
      <c r="B36" s="5" t="s">
        <v>59</v>
      </c>
      <c r="C36" s="5" t="s">
        <v>60</v>
      </c>
    </row>
    <row r="37" spans="2:3">
      <c r="B37" s="5" t="s">
        <v>61</v>
      </c>
      <c r="C37" s="5" t="s">
        <v>62</v>
      </c>
    </row>
    <row r="38" spans="2:3">
      <c r="B38" s="5" t="s">
        <v>63</v>
      </c>
      <c r="C38" s="5" t="s">
        <v>63</v>
      </c>
    </row>
    <row r="39" spans="2:3">
      <c r="B39" s="5" t="s">
        <v>64</v>
      </c>
      <c r="C39" s="5" t="s">
        <v>65</v>
      </c>
    </row>
    <row r="40" spans="2:3">
      <c r="B40" s="5" t="s">
        <v>66</v>
      </c>
      <c r="C40" s="5" t="s">
        <v>67</v>
      </c>
    </row>
    <row r="41" spans="2:3">
      <c r="B41" s="5" t="s">
        <v>68</v>
      </c>
      <c r="C41" s="5" t="s">
        <v>69</v>
      </c>
    </row>
    <row r="42" spans="2:3">
      <c r="B42" s="5" t="s">
        <v>70</v>
      </c>
      <c r="C42" s="5" t="s">
        <v>42</v>
      </c>
    </row>
    <row r="43" spans="2:3">
      <c r="B43" s="5" t="s">
        <v>71</v>
      </c>
      <c r="C43" s="5" t="s">
        <v>42</v>
      </c>
    </row>
    <row r="44" spans="2:3">
      <c r="B44" s="5" t="s">
        <v>72</v>
      </c>
      <c r="C44" s="5" t="s">
        <v>42</v>
      </c>
    </row>
    <row r="45" spans="2:3">
      <c r="B45" s="5" t="s">
        <v>73</v>
      </c>
      <c r="C45" s="5" t="s">
        <v>42</v>
      </c>
    </row>
    <row r="46" spans="2:3">
      <c r="B46" s="5" t="s">
        <v>74</v>
      </c>
      <c r="C46" s="5" t="s">
        <v>42</v>
      </c>
    </row>
    <row r="47" spans="2:3">
      <c r="B47" s="5" t="s">
        <v>75</v>
      </c>
      <c r="C47" s="5" t="s">
        <v>75</v>
      </c>
    </row>
    <row r="48" spans="2:3">
      <c r="B48" s="5" t="s">
        <v>76</v>
      </c>
      <c r="C48" s="5" t="s">
        <v>77</v>
      </c>
    </row>
    <row r="49" spans="2:3">
      <c r="B49" s="5" t="s">
        <v>78</v>
      </c>
      <c r="C49" s="5" t="s">
        <v>42</v>
      </c>
    </row>
    <row r="50" spans="2:3">
      <c r="B50" s="5" t="s">
        <v>79</v>
      </c>
      <c r="C50" s="5" t="s">
        <v>42</v>
      </c>
    </row>
    <row r="51" spans="2:3">
      <c r="B51" s="5" t="s">
        <v>80</v>
      </c>
      <c r="C51" s="5" t="s">
        <v>42</v>
      </c>
    </row>
    <row r="52" spans="2:3">
      <c r="B52" s="5" t="s">
        <v>81</v>
      </c>
      <c r="C52" s="5" t="s">
        <v>42</v>
      </c>
    </row>
    <row r="53" spans="2:3">
      <c r="B53" s="5" t="s">
        <v>82</v>
      </c>
      <c r="C53" s="5" t="s">
        <v>42</v>
      </c>
    </row>
    <row r="54" spans="2:3">
      <c r="B54" s="5" t="s">
        <v>83</v>
      </c>
      <c r="C54" s="5" t="s">
        <v>42</v>
      </c>
    </row>
    <row r="55" spans="2:3">
      <c r="B55" s="5" t="s">
        <v>84</v>
      </c>
      <c r="C55" s="5" t="s">
        <v>42</v>
      </c>
    </row>
    <row r="56" spans="2:3">
      <c r="B56" s="5" t="s">
        <v>85</v>
      </c>
      <c r="C56" s="5" t="s">
        <v>42</v>
      </c>
    </row>
    <row r="57" spans="2:3">
      <c r="B57" s="5" t="s">
        <v>86</v>
      </c>
      <c r="C57" s="5" t="s">
        <v>42</v>
      </c>
    </row>
    <row r="58" spans="2:3">
      <c r="B58" s="5" t="s">
        <v>87</v>
      </c>
      <c r="C58" s="5" t="s">
        <v>42</v>
      </c>
    </row>
    <row r="59" spans="2:3">
      <c r="B59" s="5" t="s">
        <v>88</v>
      </c>
      <c r="C59" s="5" t="s">
        <v>89</v>
      </c>
    </row>
    <row r="61" spans="2:3">
      <c r="B61" s="3" t="s">
        <v>90</v>
      </c>
    </row>
  </sheetData>
  <phoneticPr fontId="1"/>
  <hyperlinks>
    <hyperlink ref="B61" r:id="rId1" display="https://jp.ext.hp.com/notebooks/business/probook_445_g10/kakaku/?jumpid=st_cm_p_af_kkc" xr:uid="{1455EDD7-DA25-4C33-9223-0AC4242251E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集計</vt:lpstr>
      <vt:lpstr>アカウント登録</vt:lpstr>
      <vt:lpstr>ロック解除</vt:lpstr>
      <vt:lpstr>時刻調整</vt:lpstr>
      <vt:lpstr>PC1</vt:lpstr>
      <vt:lpstr>PC2</vt:lpstr>
      <vt:lpstr>PC3</vt:lpstr>
      <vt:lpstr>PC4</vt:lpstr>
      <vt:lpstr>PC5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矢野　雅也(Yano, Masaya)</dc:creator>
  <cp:lastModifiedBy>矢野　雅也(Yano, Masaya)</cp:lastModifiedBy>
  <dcterms:created xsi:type="dcterms:W3CDTF">2015-06-05T18:19:34Z</dcterms:created>
  <dcterms:modified xsi:type="dcterms:W3CDTF">2024-03-11T01:00:10Z</dcterms:modified>
</cp:coreProperties>
</file>