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1048554\Desktop\"/>
    </mc:Choice>
  </mc:AlternateContent>
  <xr:revisionPtr revIDLastSave="0" documentId="13_ncr:1_{12F97A67-2E36-4C9D-9628-543BEC039AD9}" xr6:coauthVersionLast="47" xr6:coauthVersionMax="47" xr10:uidLastSave="{00000000-0000-0000-0000-000000000000}"/>
  <bookViews>
    <workbookView xWindow="3037" yWindow="445" windowWidth="18851" windowHeight="12436" xr2:uid="{00000000-000D-0000-FFFF-FFFF00000000}"/>
  </bookViews>
  <sheets>
    <sheet name="集計" sheetId="1" r:id="rId1"/>
    <sheet name="アカウント登録" sheetId="7" r:id="rId2"/>
    <sheet name="ロック解除" sheetId="8" r:id="rId3"/>
    <sheet name="時刻調整" sheetId="9" r:id="rId4"/>
    <sheet name="PC1" sheetId="2" r:id="rId5"/>
    <sheet name="PC2" sheetId="3" r:id="rId6"/>
    <sheet name="PC3" sheetId="4" r:id="rId7"/>
    <sheet name="PC4" sheetId="5" r:id="rId8"/>
    <sheet name="PC5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9" l="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" i="9"/>
  <c r="D41" i="9"/>
  <c r="E41" i="9"/>
  <c r="C41" i="9"/>
  <c r="D40" i="9"/>
  <c r="D36" i="9"/>
  <c r="D37" i="9"/>
  <c r="D38" i="9"/>
  <c r="D39" i="9"/>
  <c r="D30" i="9"/>
  <c r="D31" i="9"/>
  <c r="D32" i="9"/>
  <c r="D33" i="9"/>
  <c r="D34" i="9"/>
  <c r="D35" i="9"/>
  <c r="D25" i="9"/>
  <c r="D26" i="9"/>
  <c r="D27" i="9"/>
  <c r="D28" i="9"/>
  <c r="D29" i="9"/>
  <c r="D19" i="9"/>
  <c r="D20" i="9"/>
  <c r="D21" i="9"/>
  <c r="D22" i="9"/>
  <c r="D23" i="9"/>
  <c r="D24" i="9"/>
  <c r="D16" i="9"/>
  <c r="D17" i="9"/>
  <c r="D18" i="9"/>
  <c r="D8" i="9"/>
  <c r="D10" i="9"/>
  <c r="D11" i="9"/>
  <c r="D12" i="9"/>
  <c r="D13" i="9"/>
  <c r="D14" i="9"/>
  <c r="D15" i="9"/>
  <c r="D9" i="9"/>
  <c r="D7" i="9"/>
  <c r="D6" i="9"/>
  <c r="D5" i="9"/>
  <c r="D4" i="9"/>
  <c r="H35" i="1"/>
  <c r="F34" i="1"/>
  <c r="F38" i="1"/>
  <c r="C30" i="1"/>
  <c r="D30" i="1"/>
  <c r="E29" i="1"/>
  <c r="F29" i="1" s="1"/>
  <c r="E27" i="1"/>
  <c r="F27" i="1" s="1"/>
  <c r="D22" i="1"/>
  <c r="D31" i="1" s="1"/>
  <c r="C22" i="1"/>
  <c r="E21" i="1"/>
  <c r="F21" i="1" s="1"/>
  <c r="E20" i="1"/>
  <c r="F20" i="1" s="1"/>
  <c r="E19" i="1"/>
  <c r="E5" i="1"/>
  <c r="E4" i="1"/>
  <c r="H36" i="1" l="1"/>
  <c r="I36" i="1" s="1"/>
  <c r="C31" i="1"/>
  <c r="E7" i="1"/>
  <c r="F37" i="1" s="1"/>
  <c r="E28" i="1"/>
  <c r="F28" i="1" s="1"/>
  <c r="F30" i="1" s="1"/>
  <c r="E22" i="1"/>
  <c r="F19" i="1"/>
  <c r="F22" i="1" s="1"/>
  <c r="F31" i="1" l="1"/>
  <c r="F35" i="1" s="1"/>
  <c r="F36" i="1" s="1"/>
  <c r="F39" i="1" s="1"/>
  <c r="E30" i="1"/>
  <c r="E31" i="1" s="1"/>
</calcChain>
</file>

<file path=xl/sharedStrings.xml><?xml version="1.0" encoding="utf-8"?>
<sst xmlns="http://schemas.openxmlformats.org/spreadsheetml/2006/main" count="165" uniqueCount="136">
  <si>
    <t>初期導入労務費</t>
    <rPh sb="0" eb="2">
      <t>ショキ</t>
    </rPh>
    <rPh sb="2" eb="4">
      <t>ドウニュウ</t>
    </rPh>
    <rPh sb="4" eb="7">
      <t>ロウムヒ</t>
    </rPh>
    <phoneticPr fontId="1"/>
  </si>
  <si>
    <t>矢野</t>
    <rPh sb="0" eb="2">
      <t>ヤノ</t>
    </rPh>
    <phoneticPr fontId="1"/>
  </si>
  <si>
    <t>秀村さん</t>
    <rPh sb="0" eb="2">
      <t>ヒデムラ</t>
    </rPh>
    <phoneticPr fontId="1"/>
  </si>
  <si>
    <t>SFX 入江さん</t>
    <rPh sb="4" eb="6">
      <t>イリエ</t>
    </rPh>
    <phoneticPr fontId="1"/>
  </si>
  <si>
    <t>時間</t>
    <rPh sb="0" eb="2">
      <t>ジカン</t>
    </rPh>
    <phoneticPr fontId="1"/>
  </si>
  <si>
    <t>工数</t>
    <rPh sb="0" eb="2">
      <t>コウスウ</t>
    </rPh>
    <phoneticPr fontId="1"/>
  </si>
  <si>
    <t>備考</t>
    <rPh sb="0" eb="2">
      <t>ビコウ</t>
    </rPh>
    <phoneticPr fontId="1"/>
  </si>
  <si>
    <t>項目</t>
    <rPh sb="0" eb="2">
      <t>コウモク</t>
    </rPh>
    <phoneticPr fontId="1"/>
  </si>
  <si>
    <t>小計</t>
    <rPh sb="0" eb="2">
      <t>ショウケイ</t>
    </rPh>
    <phoneticPr fontId="1"/>
  </si>
  <si>
    <t>担当者</t>
    <rPh sb="0" eb="3">
      <t>タントウシャ</t>
    </rPh>
    <phoneticPr fontId="1"/>
  </si>
  <si>
    <t>アカウント登録</t>
    <rPh sb="5" eb="7">
      <t>トウロク</t>
    </rPh>
    <phoneticPr fontId="1"/>
  </si>
  <si>
    <t>アカウントロック解除</t>
    <rPh sb="8" eb="10">
      <t>カイジョ</t>
    </rPh>
    <phoneticPr fontId="1"/>
  </si>
  <si>
    <t>平均対応時間/回</t>
    <rPh sb="0" eb="2">
      <t>ヘイキン</t>
    </rPh>
    <rPh sb="2" eb="4">
      <t>タイオウ</t>
    </rPh>
    <rPh sb="4" eb="6">
      <t>ジカン</t>
    </rPh>
    <rPh sb="7" eb="8">
      <t>カイ</t>
    </rPh>
    <phoneticPr fontId="1"/>
  </si>
  <si>
    <t>平均対応回数/月</t>
    <rPh sb="0" eb="2">
      <t>ヘイキン</t>
    </rPh>
    <rPh sb="2" eb="4">
      <t>タイオウ</t>
    </rPh>
    <rPh sb="4" eb="6">
      <t>カイスウ</t>
    </rPh>
    <rPh sb="7" eb="8">
      <t>ツキ</t>
    </rPh>
    <phoneticPr fontId="1"/>
  </si>
  <si>
    <t>所要時間/年</t>
    <rPh sb="0" eb="2">
      <t>ショヨウ</t>
    </rPh>
    <rPh sb="2" eb="4">
      <t>ジカン</t>
    </rPh>
    <rPh sb="5" eb="6">
      <t>ネン</t>
    </rPh>
    <phoneticPr fontId="1"/>
  </si>
  <si>
    <t>工数/年</t>
    <rPh sb="0" eb="2">
      <t>コウスウ</t>
    </rPh>
    <rPh sb="3" eb="4">
      <t>ネン</t>
    </rPh>
    <phoneticPr fontId="1"/>
  </si>
  <si>
    <t>延岡製造所からHQ棟までの移動時間を含む</t>
    <rPh sb="0" eb="2">
      <t>ノベオカ</t>
    </rPh>
    <rPh sb="2" eb="4">
      <t>セイゾウ</t>
    </rPh>
    <rPh sb="4" eb="5">
      <t>ショ</t>
    </rPh>
    <rPh sb="9" eb="10">
      <t>トウ</t>
    </rPh>
    <rPh sb="13" eb="15">
      <t>イドウ</t>
    </rPh>
    <rPh sb="15" eb="17">
      <t>ジカン</t>
    </rPh>
    <rPh sb="18" eb="19">
      <t>フク</t>
    </rPh>
    <phoneticPr fontId="1"/>
  </si>
  <si>
    <t>保守項目</t>
    <rPh sb="0" eb="2">
      <t>ホシュ</t>
    </rPh>
    <rPh sb="2" eb="4">
      <t>コウモク</t>
    </rPh>
    <phoneticPr fontId="1"/>
  </si>
  <si>
    <t>現在の保守の状況</t>
    <rPh sb="0" eb="2">
      <t>ゲンザイ</t>
    </rPh>
    <rPh sb="3" eb="5">
      <t>ホシュ</t>
    </rPh>
    <rPh sb="6" eb="8">
      <t>ジョウキョウ</t>
    </rPh>
    <phoneticPr fontId="1"/>
  </si>
  <si>
    <t>リモート保守での削減効果</t>
    <rPh sb="4" eb="6">
      <t>ホシュ</t>
    </rPh>
    <rPh sb="8" eb="10">
      <t>サクゲン</t>
    </rPh>
    <rPh sb="10" eb="12">
      <t>コウカ</t>
    </rPh>
    <phoneticPr fontId="1"/>
  </si>
  <si>
    <t>踏み台用ノートPC代</t>
    <rPh sb="0" eb="1">
      <t>フ</t>
    </rPh>
    <rPh sb="2" eb="3">
      <t>ダイ</t>
    </rPh>
    <rPh sb="3" eb="4">
      <t>ヨウ</t>
    </rPh>
    <rPh sb="9" eb="10">
      <t>ダイ</t>
    </rPh>
    <phoneticPr fontId="1"/>
  </si>
  <si>
    <t>商品詳細 (biccamera.com)</t>
  </si>
  <si>
    <t>MousePro C4-I3U01BK-A│デスクトップパソコンの通販ショップ　マウスコンピューター【公式】 (mouse-jp.co.jp)</t>
  </si>
  <si>
    <t>メーカー</t>
    <phoneticPr fontId="1"/>
  </si>
  <si>
    <t>Dell</t>
    <phoneticPr fontId="1"/>
  </si>
  <si>
    <t>費用(円)</t>
    <rPh sb="0" eb="2">
      <t>ヒヨウ</t>
    </rPh>
    <rPh sb="3" eb="4">
      <t>エン</t>
    </rPh>
    <phoneticPr fontId="1"/>
  </si>
  <si>
    <t>マウスコンピューター（APMRO）</t>
    <phoneticPr fontId="1"/>
  </si>
  <si>
    <t>マウスコンピューター（直販）</t>
    <rPh sb="11" eb="13">
      <t>チョクハン</t>
    </rPh>
    <phoneticPr fontId="1"/>
  </si>
  <si>
    <t>・HQ棟までの移動時間分を削減
・各機器の管理PCを操作するための移動時間を削減（タイベック着用のHPC分析室含む）
・在宅勤務時でもVPN経由で対応可能</t>
    <rPh sb="3" eb="4">
      <t>トウ</t>
    </rPh>
    <rPh sb="7" eb="9">
      <t>イドウ</t>
    </rPh>
    <rPh sb="9" eb="11">
      <t>ジカン</t>
    </rPh>
    <rPh sb="11" eb="12">
      <t>ブン</t>
    </rPh>
    <rPh sb="13" eb="15">
      <t>サクゲン</t>
    </rPh>
    <rPh sb="17" eb="18">
      <t>カク</t>
    </rPh>
    <rPh sb="18" eb="20">
      <t>キキ</t>
    </rPh>
    <rPh sb="21" eb="23">
      <t>カンリ</t>
    </rPh>
    <rPh sb="26" eb="28">
      <t>ソウサ</t>
    </rPh>
    <rPh sb="33" eb="35">
      <t>イドウ</t>
    </rPh>
    <rPh sb="35" eb="37">
      <t>ジカン</t>
    </rPh>
    <rPh sb="38" eb="40">
      <t>サクゲン</t>
    </rPh>
    <rPh sb="46" eb="48">
      <t>チャクヨウ</t>
    </rPh>
    <rPh sb="52" eb="54">
      <t>ブンセキ</t>
    </rPh>
    <rPh sb="54" eb="55">
      <t>シツ</t>
    </rPh>
    <rPh sb="55" eb="56">
      <t>フク</t>
    </rPh>
    <rPh sb="60" eb="62">
      <t>ザイタク</t>
    </rPh>
    <rPh sb="62" eb="64">
      <t>キンム</t>
    </rPh>
    <rPh sb="64" eb="65">
      <t>ジ</t>
    </rPh>
    <rPh sb="70" eb="72">
      <t>ケイユ</t>
    </rPh>
    <rPh sb="73" eb="75">
      <t>タイオウ</t>
    </rPh>
    <rPh sb="75" eb="77">
      <t>カノウ</t>
    </rPh>
    <phoneticPr fontId="1"/>
  </si>
  <si>
    <t>労務費(円)/工数</t>
    <rPh sb="0" eb="3">
      <t>ロウムヒ</t>
    </rPh>
    <rPh sb="4" eb="5">
      <t>エン</t>
    </rPh>
    <rPh sb="7" eb="9">
      <t>コウスウ</t>
    </rPh>
    <phoneticPr fontId="1"/>
  </si>
  <si>
    <t>削減工数</t>
    <rPh sb="0" eb="2">
      <t>サクゲン</t>
    </rPh>
    <rPh sb="2" eb="4">
      <t>コウスウ</t>
    </rPh>
    <phoneticPr fontId="1"/>
  </si>
  <si>
    <t>削減効果(円)/年</t>
    <rPh sb="0" eb="2">
      <t>サクゲン</t>
    </rPh>
    <rPh sb="2" eb="4">
      <t>コウカ</t>
    </rPh>
    <rPh sb="5" eb="6">
      <t>エン</t>
    </rPh>
    <rPh sb="8" eb="9">
      <t>ネン</t>
    </rPh>
    <phoneticPr fontId="1"/>
  </si>
  <si>
    <t>初期導入労務費(円)</t>
    <rPh sb="0" eb="2">
      <t>ショキ</t>
    </rPh>
    <rPh sb="2" eb="4">
      <t>ドウニュウ</t>
    </rPh>
    <rPh sb="4" eb="7">
      <t>ロウムヒ</t>
    </rPh>
    <rPh sb="8" eb="9">
      <t>エン</t>
    </rPh>
    <phoneticPr fontId="1"/>
  </si>
  <si>
    <t>踏み台PC費用(円)</t>
    <rPh sb="0" eb="1">
      <t>フ</t>
    </rPh>
    <rPh sb="2" eb="3">
      <t>ダイ</t>
    </rPh>
    <rPh sb="5" eb="7">
      <t>ヒヨウ</t>
    </rPh>
    <rPh sb="8" eb="9">
      <t>エン</t>
    </rPh>
    <phoneticPr fontId="1"/>
  </si>
  <si>
    <t>(3)-(4+5) 初年度費用対効果(円)</t>
    <rPh sb="10" eb="13">
      <t>ショネンド</t>
    </rPh>
    <rPh sb="13" eb="18">
      <t>ヒヨウタイコウカ</t>
    </rPh>
    <rPh sb="19" eb="20">
      <t>エン</t>
    </rPh>
    <phoneticPr fontId="1"/>
  </si>
  <si>
    <t>SFXの工賃はIT統括部持ちのため</t>
    <rPh sb="4" eb="6">
      <t>コウチン</t>
    </rPh>
    <rPh sb="9" eb="11">
      <t>トウカツ</t>
    </rPh>
    <rPh sb="11" eb="12">
      <t>ブ</t>
    </rPh>
    <rPh sb="12" eb="13">
      <t>モ</t>
    </rPh>
    <phoneticPr fontId="1"/>
  </si>
  <si>
    <t>Dell Vostro 3420ノートパソコン | Dell 日本</t>
  </si>
  <si>
    <t>Lenovo V14 Gen 4 AMD - ブラック | レノボ・ ジャパン</t>
  </si>
  <si>
    <t>Dell（直販）</t>
    <rPh sb="5" eb="7">
      <t>チョクハン</t>
    </rPh>
    <phoneticPr fontId="1"/>
  </si>
  <si>
    <t>Lenovo（直販）</t>
    <rPh sb="7" eb="9">
      <t>チョクハン</t>
    </rPh>
    <phoneticPr fontId="1"/>
  </si>
  <si>
    <t>製品番号</t>
  </si>
  <si>
    <t>836C5PA-AAAP</t>
  </si>
  <si>
    <t>モデル名</t>
  </si>
  <si>
    <t>【価格コム限定キャンペーン】HP ProBook 445 G10 Notebook PC - R5-7530U / 8GB / 256GB SSD / Win11 Pro</t>
  </si>
  <si>
    <t>OS</t>
  </si>
  <si>
    <t>Windows 11 Pro</t>
  </si>
  <si>
    <t>オフィスソフト</t>
  </si>
  <si>
    <t>なし</t>
  </si>
  <si>
    <t>プロセッサー</t>
  </si>
  <si>
    <t>AMD Ryzen(TM) 5 7530U（6コア、16MBキャッシュ、2.0-4.5GHz）</t>
  </si>
  <si>
    <t>ディスプレイ</t>
  </si>
  <si>
    <t>14インチワイド FHD液晶ディスプレイ(非光沢、1920 x 1080)</t>
  </si>
  <si>
    <t>Webカメラ</t>
  </si>
  <si>
    <t>720p HD Webカメラ、プライバシーシャッター付き</t>
  </si>
  <si>
    <t>グラフィックス</t>
  </si>
  <si>
    <t>AMD Radeon(TM) グラフィックス （プロセッサー内蔵）</t>
  </si>
  <si>
    <t>メモリ</t>
  </si>
  <si>
    <t>8GB（8GB×1）SO-DIMM DDR4-3200</t>
  </si>
  <si>
    <t>ストレージ</t>
  </si>
  <si>
    <t>256GB SSD (M.2 PCIe NVMe)</t>
  </si>
  <si>
    <t>光学ドライブ</t>
  </si>
  <si>
    <t>光学ドライブなし</t>
  </si>
  <si>
    <t>無線LAN&amp;#47;Bluetooth</t>
  </si>
  <si>
    <t>Realtek 8852CE Wi-Fi6E 802.11 a/b/g/n/ac/ax(2x2) （Wi-Fi準拠） + Bluetooth 5.3</t>
  </si>
  <si>
    <t>ネットワークコントローラー</t>
  </si>
  <si>
    <t>1000BASE-T/100BASE-TX/10BASE-T</t>
  </si>
  <si>
    <t>内蔵モバイル通信モジュール(LTE)</t>
  </si>
  <si>
    <t>内蔵モバイル通信モジュール　なし</t>
  </si>
  <si>
    <t>指紋センサー</t>
  </si>
  <si>
    <t>セキュリティチップ</t>
  </si>
  <si>
    <t>TPM2.0準拠</t>
  </si>
  <si>
    <t>キーボード</t>
  </si>
  <si>
    <t>日本語配列キーボード</t>
  </si>
  <si>
    <t>バッテリ-&amp;#47;ACアダプター</t>
  </si>
  <si>
    <t>高耐久性 リチウムイオンポリマーバッテリ（3セル、42WHr）/HP 45WスマートACアダプター</t>
  </si>
  <si>
    <t>HPマウス</t>
  </si>
  <si>
    <t>モニター</t>
  </si>
  <si>
    <t>ドッキングステーション</t>
  </si>
  <si>
    <t>スリーブケース</t>
  </si>
  <si>
    <t>ビジネスバッグ</t>
  </si>
  <si>
    <t>PCリサイクルラベル</t>
  </si>
  <si>
    <t>PC標準保証</t>
  </si>
  <si>
    <t>1年間引き取り修理サービス</t>
  </si>
  <si>
    <t>PC標準保証アップグレード 3年</t>
  </si>
  <si>
    <t>PC標準保証アップグレード 4年</t>
  </si>
  <si>
    <t>PC標準保証アップグレード 5年</t>
  </si>
  <si>
    <t>ワンタイム内蔵バッテリー交換サービス</t>
  </si>
  <si>
    <t>Absoluteサービス</t>
  </si>
  <si>
    <t>マネージャビリティサービス (※50台以上の契約が必要)</t>
  </si>
  <si>
    <t>プライオリティサービス</t>
  </si>
  <si>
    <t>プライオリティアカウントサービス</t>
  </si>
  <si>
    <t>HPサービス登録案内レター</t>
  </si>
  <si>
    <t>[人気のおすすめアイテム]　パソコンなんでも相談　電話＆LINE</t>
  </si>
  <si>
    <t>国際エネルギースタープログラム適合</t>
  </si>
  <si>
    <t>国際エネルギースタープログラム適合認定電子ラベル</t>
  </si>
  <si>
    <t>HP ProBook 445 G10 製品詳細・スペック - ノートパソコン・PC通販 | 日本HP</t>
  </si>
  <si>
    <t>HP（直販）</t>
    <rPh sb="3" eb="5">
      <t>チョクハン</t>
    </rPh>
    <phoneticPr fontId="1"/>
  </si>
  <si>
    <t>要求仕様</t>
    <rPh sb="0" eb="2">
      <t>ヨウキュウ</t>
    </rPh>
    <rPh sb="2" eb="4">
      <t>シヨウ</t>
    </rPh>
    <phoneticPr fontId="1"/>
  </si>
  <si>
    <t>　OS：Windows11 Pro</t>
    <phoneticPr fontId="1"/>
  </si>
  <si>
    <t>　メモリ：8GB以上</t>
    <rPh sb="8" eb="10">
      <t>イジョウ</t>
    </rPh>
    <phoneticPr fontId="1"/>
  </si>
  <si>
    <t>　CPU：Intel Core i3以上</t>
    <rPh sb="18" eb="20">
      <t>イジョウ</t>
    </rPh>
    <phoneticPr fontId="1"/>
  </si>
  <si>
    <t>　Office：無し</t>
    <rPh sb="8" eb="9">
      <t>ナ</t>
    </rPh>
    <phoneticPr fontId="1"/>
  </si>
  <si>
    <t>　用途：RDP接続用の踏み台PC</t>
    <rPh sb="1" eb="3">
      <t>ヨウト</t>
    </rPh>
    <rPh sb="7" eb="10">
      <t>セツゾクヨウ</t>
    </rPh>
    <rPh sb="11" eb="12">
      <t>フ</t>
    </rPh>
    <rPh sb="13" eb="14">
      <t>ダイ</t>
    </rPh>
    <phoneticPr fontId="1"/>
  </si>
  <si>
    <t>【定性的な効果】</t>
    <rPh sb="1" eb="4">
      <t>テイセイテキ</t>
    </rPh>
    <rPh sb="5" eb="7">
      <t>コウカ</t>
    </rPh>
    <phoneticPr fontId="1"/>
  </si>
  <si>
    <t>・タイベック着用エリアの対応も速やかに行える</t>
    <rPh sb="6" eb="8">
      <t>チャクヨウ</t>
    </rPh>
    <rPh sb="12" eb="14">
      <t>タイオウ</t>
    </rPh>
    <rPh sb="15" eb="16">
      <t>スミ</t>
    </rPh>
    <rPh sb="19" eb="20">
      <t>オコナ</t>
    </rPh>
    <phoneticPr fontId="1"/>
  </si>
  <si>
    <t>・タイベックなどの消耗材の使用量が削減できる</t>
    <rPh sb="9" eb="11">
      <t>ショウモウ</t>
    </rPh>
    <rPh sb="11" eb="12">
      <t>ザイ</t>
    </rPh>
    <rPh sb="13" eb="15">
      <t>シヨウ</t>
    </rPh>
    <rPh sb="15" eb="16">
      <t>リョウ</t>
    </rPh>
    <rPh sb="17" eb="19">
      <t>サクゲン</t>
    </rPh>
    <phoneticPr fontId="1"/>
  </si>
  <si>
    <t>削減効果
（現在の保守工数-リモート保守工数）</t>
    <rPh sb="0" eb="2">
      <t>サクゲン</t>
    </rPh>
    <rPh sb="2" eb="4">
      <t>コウカ</t>
    </rPh>
    <rPh sb="6" eb="8">
      <t>ゲンザイ</t>
    </rPh>
    <rPh sb="9" eb="11">
      <t>ホシュ</t>
    </rPh>
    <rPh sb="11" eb="13">
      <t>コウスウ</t>
    </rPh>
    <rPh sb="18" eb="20">
      <t>ホシュ</t>
    </rPh>
    <rPh sb="20" eb="22">
      <t>コウスウ</t>
    </rPh>
    <phoneticPr fontId="1"/>
  </si>
  <si>
    <t>・在宅勤務時でも対応可能になる</t>
    <rPh sb="1" eb="3">
      <t>ザイタク</t>
    </rPh>
    <rPh sb="3" eb="5">
      <t>キンム</t>
    </rPh>
    <rPh sb="5" eb="6">
      <t>ジ</t>
    </rPh>
    <rPh sb="8" eb="10">
      <t>タイオウ</t>
    </rPh>
    <rPh sb="10" eb="12">
      <t>カノウ</t>
    </rPh>
    <phoneticPr fontId="1"/>
  </si>
  <si>
    <t>確認事項：秀村さんが行っている？？</t>
    <rPh sb="0" eb="2">
      <t>カクニン</t>
    </rPh>
    <rPh sb="2" eb="4">
      <t>ジコウ</t>
    </rPh>
    <rPh sb="5" eb="7">
      <t>ヒデムラ</t>
    </rPh>
    <rPh sb="10" eb="11">
      <t>オコナ</t>
    </rPh>
    <phoneticPr fontId="1"/>
  </si>
  <si>
    <t>←1,980円/時間(QC)</t>
    <rPh sb="6" eb="7">
      <t>エン</t>
    </rPh>
    <rPh sb="8" eb="10">
      <t>ジカン</t>
    </rPh>
    <phoneticPr fontId="1"/>
  </si>
  <si>
    <t>年月</t>
    <rPh sb="0" eb="2">
      <t>ネンゲツ</t>
    </rPh>
    <phoneticPr fontId="1"/>
  </si>
  <si>
    <t>管理PCあり/台</t>
    <rPh sb="0" eb="2">
      <t>カンリ</t>
    </rPh>
    <rPh sb="7" eb="8">
      <t>ダイ</t>
    </rPh>
    <phoneticPr fontId="1"/>
  </si>
  <si>
    <t>PC無し/台</t>
    <rPh sb="2" eb="3">
      <t>ナ</t>
    </rPh>
    <rPh sb="5" eb="6">
      <t>ダイ</t>
    </rPh>
    <phoneticPr fontId="1"/>
  </si>
  <si>
    <t>合計</t>
    <rPh sb="0" eb="2">
      <t>ゴウケイ</t>
    </rPh>
    <phoneticPr fontId="1"/>
  </si>
  <si>
    <t>記録様式変更</t>
    <rPh sb="0" eb="2">
      <t>キロク</t>
    </rPh>
    <rPh sb="2" eb="4">
      <t>ヨウシキ</t>
    </rPh>
    <rPh sb="4" eb="6">
      <t>ヘンコウ</t>
    </rPh>
    <phoneticPr fontId="1"/>
  </si>
  <si>
    <t>平均</t>
    <rPh sb="0" eb="2">
      <t>ヘイキン</t>
    </rPh>
    <phoneticPr fontId="1"/>
  </si>
  <si>
    <t>管理PCありの割合</t>
    <rPh sb="0" eb="2">
      <t>カンリ</t>
    </rPh>
    <rPh sb="7" eb="9">
      <t>ワリアイ</t>
    </rPh>
    <phoneticPr fontId="1"/>
  </si>
  <si>
    <t>時刻調整実績（2020年7月～2023年7月）</t>
    <rPh sb="0" eb="2">
      <t>ジコク</t>
    </rPh>
    <rPh sb="2" eb="4">
      <t>チョウセイ</t>
    </rPh>
    <rPh sb="4" eb="6">
      <t>ジッセキ</t>
    </rPh>
    <rPh sb="11" eb="12">
      <t>ネン</t>
    </rPh>
    <rPh sb="13" eb="14">
      <t>ガツ</t>
    </rPh>
    <rPh sb="19" eb="20">
      <t>ネン</t>
    </rPh>
    <rPh sb="21" eb="22">
      <t>ガツ</t>
    </rPh>
    <phoneticPr fontId="1"/>
  </si>
  <si>
    <t>機器入れ替え時：4~5台/年</t>
    <rPh sb="0" eb="2">
      <t>キキ</t>
    </rPh>
    <rPh sb="2" eb="3">
      <t>イ</t>
    </rPh>
    <rPh sb="4" eb="5">
      <t>カ</t>
    </rPh>
    <rPh sb="6" eb="7">
      <t>ジ</t>
    </rPh>
    <rPh sb="11" eb="12">
      <t>ダイ</t>
    </rPh>
    <rPh sb="13" eb="14">
      <t>ネン</t>
    </rPh>
    <phoneticPr fontId="1"/>
  </si>
  <si>
    <t>人事異動時</t>
    <rPh sb="0" eb="2">
      <t>ジンジ</t>
    </rPh>
    <rPh sb="2" eb="4">
      <t>イドウ</t>
    </rPh>
    <rPh sb="4" eb="5">
      <t>ジ</t>
    </rPh>
    <phoneticPr fontId="1"/>
  </si>
  <si>
    <t>分析担当変更時</t>
    <rPh sb="0" eb="2">
      <t>ブンセキ</t>
    </rPh>
    <rPh sb="2" eb="4">
      <t>タントウ</t>
    </rPh>
    <rPh sb="4" eb="6">
      <t>ヘンコウ</t>
    </rPh>
    <rPh sb="6" eb="7">
      <t>ジ</t>
    </rPh>
    <phoneticPr fontId="1"/>
  </si>
  <si>
    <t>HPC製造課関連変更時</t>
    <rPh sb="3" eb="5">
      <t>セイゾウ</t>
    </rPh>
    <rPh sb="5" eb="6">
      <t>カ</t>
    </rPh>
    <rPh sb="6" eb="8">
      <t>カンレン</t>
    </rPh>
    <rPh sb="8" eb="10">
      <t>ヘンコウ</t>
    </rPh>
    <rPh sb="10" eb="11">
      <t>ジ</t>
    </rPh>
    <phoneticPr fontId="1"/>
  </si>
  <si>
    <t>平均 1回/月</t>
    <rPh sb="0" eb="2">
      <t>ヘイキン</t>
    </rPh>
    <rPh sb="4" eb="5">
      <t>カイ</t>
    </rPh>
    <rPh sb="6" eb="7">
      <t>ツキ</t>
    </rPh>
    <phoneticPr fontId="1"/>
  </si>
  <si>
    <t>全34台（2023年7月時点）</t>
    <rPh sb="0" eb="1">
      <t>ゼン</t>
    </rPh>
    <rPh sb="3" eb="4">
      <t>ダイ</t>
    </rPh>
    <rPh sb="9" eb="10">
      <t>ネン</t>
    </rPh>
    <rPh sb="11" eb="12">
      <t>ガツ</t>
    </rPh>
    <rPh sb="12" eb="14">
      <t>ジテン</t>
    </rPh>
    <phoneticPr fontId="1"/>
  </si>
  <si>
    <t>管理PCあり：16台</t>
    <rPh sb="0" eb="2">
      <t>カンリ</t>
    </rPh>
    <rPh sb="9" eb="10">
      <t>ダイ</t>
    </rPh>
    <phoneticPr fontId="1"/>
  </si>
  <si>
    <t>⇒　現在は行っていない</t>
    <rPh sb="2" eb="4">
      <t>ゲンザイ</t>
    </rPh>
    <rPh sb="5" eb="6">
      <t>オコナ</t>
    </rPh>
    <phoneticPr fontId="1"/>
  </si>
  <si>
    <t>1回/月程度だが、不定期に発生</t>
    <rPh sb="1" eb="2">
      <t>カイ</t>
    </rPh>
    <rPh sb="3" eb="4">
      <t>ツキ</t>
    </rPh>
    <rPh sb="4" eb="6">
      <t>テイド</t>
    </rPh>
    <rPh sb="9" eb="12">
      <t>フテイキ</t>
    </rPh>
    <rPh sb="13" eb="15">
      <t>ハッセイ</t>
    </rPh>
    <phoneticPr fontId="1"/>
  </si>
  <si>
    <t>⇒　16台中、8台はNTP接続済み（2023/9/14現在）</t>
    <rPh sb="4" eb="5">
      <t>ダイ</t>
    </rPh>
    <rPh sb="5" eb="6">
      <t>チュウ</t>
    </rPh>
    <rPh sb="8" eb="9">
      <t>ダイ</t>
    </rPh>
    <rPh sb="13" eb="15">
      <t>セツゾク</t>
    </rPh>
    <rPh sb="15" eb="16">
      <t>ズ</t>
    </rPh>
    <rPh sb="27" eb="29">
      <t>ゲンザイ</t>
    </rPh>
    <phoneticPr fontId="1"/>
  </si>
  <si>
    <r>
      <t>時刻調整</t>
    </r>
    <r>
      <rPr>
        <vertAlign val="superscript"/>
        <sz val="11"/>
        <color theme="1"/>
        <rFont val="Yu Gothic"/>
        <family val="3"/>
        <charset val="128"/>
        <scheme val="minor"/>
      </rPr>
      <t>※1</t>
    </r>
    <rPh sb="0" eb="2">
      <t>ジコク</t>
    </rPh>
    <rPh sb="2" eb="4">
      <t>チョウセイ</t>
    </rPh>
    <phoneticPr fontId="1"/>
  </si>
  <si>
    <r>
      <t>時刻調整</t>
    </r>
    <r>
      <rPr>
        <vertAlign val="superscript"/>
        <sz val="11"/>
        <color theme="1"/>
        <rFont val="Yu Gothic"/>
        <family val="3"/>
        <charset val="128"/>
        <scheme val="minor"/>
      </rPr>
      <t>※2</t>
    </r>
    <rPh sb="0" eb="2">
      <t>ジコク</t>
    </rPh>
    <rPh sb="2" eb="4">
      <t>チョウセイ</t>
    </rPh>
    <phoneticPr fontId="1"/>
  </si>
  <si>
    <t>※1　集計の結果、月平均10台だったため、対応時間は2時間程度で問題ないと判断</t>
    <rPh sb="3" eb="5">
      <t>シュウケイ</t>
    </rPh>
    <rPh sb="6" eb="8">
      <t>ケッカ</t>
    </rPh>
    <rPh sb="9" eb="12">
      <t>ツキヘイキン</t>
    </rPh>
    <rPh sb="14" eb="15">
      <t>ダイ</t>
    </rPh>
    <rPh sb="21" eb="23">
      <t>タイオウ</t>
    </rPh>
    <rPh sb="23" eb="25">
      <t>ジカン</t>
    </rPh>
    <rPh sb="27" eb="29">
      <t>ジカン</t>
    </rPh>
    <rPh sb="29" eb="31">
      <t>テイド</t>
    </rPh>
    <rPh sb="32" eb="34">
      <t>モンダイ</t>
    </rPh>
    <rPh sb="37" eb="39">
      <t>ハンダン</t>
    </rPh>
    <phoneticPr fontId="1"/>
  </si>
  <si>
    <t>※2　2023年9月14日時点で、8台はNTP接続済み</t>
    <rPh sb="7" eb="8">
      <t>ネン</t>
    </rPh>
    <rPh sb="9" eb="10">
      <t>ガツ</t>
    </rPh>
    <rPh sb="12" eb="13">
      <t>ニチ</t>
    </rPh>
    <rPh sb="13" eb="15">
      <t>ジテン</t>
    </rPh>
    <rPh sb="18" eb="19">
      <t>ダイ</t>
    </rPh>
    <rPh sb="23" eb="25">
      <t>セツゾク</t>
    </rPh>
    <rPh sb="25" eb="26">
      <t>ズ</t>
    </rPh>
    <phoneticPr fontId="1"/>
  </si>
  <si>
    <t>・QCの時刻確認作業が削減できる（NTP接続含む）</t>
    <rPh sb="4" eb="6">
      <t>ジコク</t>
    </rPh>
    <rPh sb="6" eb="8">
      <t>カクニン</t>
    </rPh>
    <rPh sb="8" eb="10">
      <t>サギョウ</t>
    </rPh>
    <rPh sb="11" eb="13">
      <t>サクゲン</t>
    </rPh>
    <rPh sb="20" eb="22">
      <t>セツゾク</t>
    </rPh>
    <rPh sb="22" eb="23">
      <t>フク</t>
    </rPh>
    <phoneticPr fontId="1"/>
  </si>
  <si>
    <t>・システム管理者を複数人にして対応することができる（冗長性が高まる）</t>
    <rPh sb="5" eb="8">
      <t>カンリシャ</t>
    </rPh>
    <rPh sb="9" eb="11">
      <t>フクスウ</t>
    </rPh>
    <rPh sb="11" eb="12">
      <t>ニン</t>
    </rPh>
    <rPh sb="15" eb="17">
      <t>タイオウ</t>
    </rPh>
    <rPh sb="26" eb="29">
      <t>ジョウチョウセイ</t>
    </rPh>
    <rPh sb="30" eb="31">
      <t>タカ</t>
    </rPh>
    <phoneticPr fontId="1"/>
  </si>
  <si>
    <t>・迅速な緊急対応が可能になる（QCからの期待要件）</t>
    <rPh sb="1" eb="3">
      <t>ジンソク</t>
    </rPh>
    <rPh sb="4" eb="6">
      <t>キンキュウ</t>
    </rPh>
    <rPh sb="6" eb="8">
      <t>タイオウ</t>
    </rPh>
    <rPh sb="9" eb="11">
      <t>カノウ</t>
    </rPh>
    <rPh sb="20" eb="22">
      <t>キタイ</t>
    </rPh>
    <rPh sb="22" eb="24">
      <t>ヨウケン</t>
    </rPh>
    <phoneticPr fontId="1"/>
  </si>
  <si>
    <t>※管理PCあり：LC、GC、UV、IR、粒度分布、NMR、XRD、水分計</t>
    <rPh sb="1" eb="3">
      <t>カンリ</t>
    </rPh>
    <rPh sb="20" eb="22">
      <t>リュウド</t>
    </rPh>
    <rPh sb="22" eb="24">
      <t>ブンプ</t>
    </rPh>
    <rPh sb="33" eb="35">
      <t>スイブン</t>
    </rPh>
    <rPh sb="35" eb="36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</si>
</sst>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_ ;[Red]\-#,##0.0\ "/>
    <numFmt numFmtId="177" formatCode="yyyy&quot;年&quot;m&quot;月&quot;;@"/>
    <numFmt numFmtId="178" formatCode="0.0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vertAlign val="superscript"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38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</cellStyleXfs>
  <cellXfs count="51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8" xfId="0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0" xfId="2"/>
    <xf numFmtId="38" fontId="0" fillId="0" borderId="1" xfId="1" applyFont="1" applyBorder="1" applyAlignment="1"/>
    <xf numFmtId="0" fontId="0" fillId="6" borderId="1" xfId="0" applyFill="1" applyBorder="1"/>
    <xf numFmtId="38" fontId="2" fillId="6" borderId="1" xfId="1" applyFont="1" applyFill="1" applyBorder="1" applyAlignment="1"/>
    <xf numFmtId="0" fontId="0" fillId="0" borderId="8" xfId="0" applyBorder="1" applyAlignment="1"/>
    <xf numFmtId="0" fontId="0" fillId="0" borderId="7" xfId="0" applyBorder="1"/>
    <xf numFmtId="38" fontId="0" fillId="0" borderId="1" xfId="0" applyNumberFormat="1" applyBorder="1"/>
    <xf numFmtId="0" fontId="0" fillId="3" borderId="1" xfId="0" applyFill="1" applyBorder="1"/>
    <xf numFmtId="38" fontId="0" fillId="3" borderId="1" xfId="0" applyNumberFormat="1" applyFill="1" applyBorder="1"/>
    <xf numFmtId="0" fontId="0" fillId="7" borderId="7" xfId="0" applyFill="1" applyBorder="1"/>
    <xf numFmtId="38" fontId="0" fillId="7" borderId="1" xfId="1" applyFont="1" applyFill="1" applyBorder="1" applyAlignment="1"/>
    <xf numFmtId="0" fontId="0" fillId="0" borderId="0" xfId="0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wrapText="1"/>
    </xf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38" fontId="0" fillId="0" borderId="0" xfId="1" applyFont="1" applyAlignment="1"/>
    <xf numFmtId="176" fontId="0" fillId="0" borderId="0" xfId="0" applyNumberFormat="1"/>
    <xf numFmtId="0" fontId="0" fillId="7" borderId="1" xfId="0" applyFill="1" applyBorder="1" applyAlignment="1">
      <alignment horizontal="center"/>
    </xf>
    <xf numFmtId="177" fontId="0" fillId="0" borderId="1" xfId="0" applyNumberFormat="1" applyBorder="1"/>
    <xf numFmtId="178" fontId="0" fillId="3" borderId="1" xfId="0" applyNumberFormat="1" applyFill="1" applyBorder="1" applyAlignment="1">
      <alignment horizontal="right"/>
    </xf>
    <xf numFmtId="9" fontId="0" fillId="0" borderId="1" xfId="3" applyFont="1" applyBorder="1" applyAlignment="1"/>
    <xf numFmtId="9" fontId="0" fillId="3" borderId="1" xfId="3" applyFont="1" applyFill="1" applyBorder="1" applyAlignment="1">
      <alignment horizontal="right"/>
    </xf>
    <xf numFmtId="9" fontId="2" fillId="0" borderId="1" xfId="3" applyFont="1" applyBorder="1" applyAlignme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0" fillId="0" borderId="9" xfId="0" applyFill="1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3" xfId="0" applyFill="1" applyBorder="1"/>
    <xf numFmtId="0" fontId="3" fillId="0" borderId="0" xfId="0" applyFont="1" applyBorder="1" applyAlignment="1">
      <alignment vertical="center"/>
    </xf>
    <xf numFmtId="2" fontId="3" fillId="0" borderId="0" xfId="0" applyNumberFormat="1" applyFont="1" applyBorder="1" applyAlignment="1">
      <alignment vertical="center"/>
    </xf>
    <xf numFmtId="0" fontId="0" fillId="0" borderId="0" xfId="0" applyBorder="1" applyAlignment="1"/>
    <xf numFmtId="0" fontId="9" fillId="0" borderId="0" xfId="0" applyFont="1" applyFill="1" applyBorder="1" applyAlignment="1"/>
    <xf numFmtId="0" fontId="10" fillId="0" borderId="0" xfId="0" applyFont="1"/>
    <xf numFmtId="0" fontId="11" fillId="0" borderId="0" xfId="0" applyFont="1"/>
  </cellXfs>
  <cellStyles count="4">
    <cellStyle name="パーセント" xfId="3" builtinId="5"/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586781</xdr:colOff>
      <xdr:row>1</xdr:row>
      <xdr:rowOff>39118</xdr:rowOff>
    </xdr:from>
    <xdr:to>
      <xdr:col>17</xdr:col>
      <xdr:colOff>437152</xdr:colOff>
      <xdr:row>23</xdr:row>
      <xdr:rowOff>221998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9E9C07A-886B-666B-4626-468056642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81" y="264051"/>
          <a:ext cx="11155680" cy="51313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390698</xdr:colOff>
      <xdr:row>1</xdr:row>
      <xdr:rowOff>74814</xdr:rowOff>
    </xdr:from>
    <xdr:to>
      <xdr:col>14</xdr:col>
      <xdr:colOff>116377</xdr:colOff>
      <xdr:row>15</xdr:row>
      <xdr:rowOff>174567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57A28F4-8661-8A6F-B281-8D45BF311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716" y="299258"/>
          <a:ext cx="8370916" cy="3241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166255</xdr:colOff>
      <xdr:row>16</xdr:row>
      <xdr:rowOff>124692</xdr:rowOff>
    </xdr:from>
    <xdr:to>
      <xdr:col>18</xdr:col>
      <xdr:colOff>307571</xdr:colOff>
      <xdr:row>42</xdr:row>
      <xdr:rowOff>149630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BC8A23F-1334-79E0-9484-CA395D88E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273" y="3715790"/>
          <a:ext cx="11446625" cy="586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207818</xdr:colOff>
      <xdr:row>43</xdr:row>
      <xdr:rowOff>1</xdr:rowOff>
    </xdr:from>
    <xdr:to>
      <xdr:col>18</xdr:col>
      <xdr:colOff>282633</xdr:colOff>
      <xdr:row>60</xdr:row>
      <xdr:rowOff>116379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42422BB-B830-4254-ABAF-2BD329D41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836" y="9651077"/>
          <a:ext cx="11380124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174568</xdr:colOff>
      <xdr:row>1</xdr:row>
      <xdr:rowOff>8312</xdr:rowOff>
    </xdr:from>
    <xdr:to>
      <xdr:col>14</xdr:col>
      <xdr:colOff>124691</xdr:colOff>
      <xdr:row>29</xdr:row>
      <xdr:rowOff>99753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0044906-F7C3-D5AA-9C7E-C91036791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586" y="232756"/>
          <a:ext cx="8595360" cy="6375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473826</xdr:colOff>
      <xdr:row>29</xdr:row>
      <xdr:rowOff>41565</xdr:rowOff>
    </xdr:from>
    <xdr:to>
      <xdr:col>14</xdr:col>
      <xdr:colOff>74814</xdr:colOff>
      <xdr:row>40</xdr:row>
      <xdr:rowOff>24939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99AB1C6-7D95-66C8-8E6C-85B5CF2F9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8953" y="6550430"/>
          <a:ext cx="4256116" cy="24522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374072</xdr:colOff>
      <xdr:row>2</xdr:row>
      <xdr:rowOff>91440</xdr:rowOff>
    </xdr:from>
    <xdr:to>
      <xdr:col>18</xdr:col>
      <xdr:colOff>357448</xdr:colOff>
      <xdr:row>21</xdr:row>
      <xdr:rowOff>216131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5F1EC6C-F7AB-7DA9-FEF5-39F83B474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4327" y="540327"/>
          <a:ext cx="2643448" cy="438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141317</xdr:colOff>
      <xdr:row>1</xdr:row>
      <xdr:rowOff>138249</xdr:rowOff>
    </xdr:from>
    <xdr:to>
      <xdr:col>14</xdr:col>
      <xdr:colOff>423949</xdr:colOff>
      <xdr:row>19</xdr:row>
      <xdr:rowOff>216130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C51C026-F04E-0777-8921-92BF66AAB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335" y="362693"/>
          <a:ext cx="8927869" cy="411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108065</xdr:colOff>
      <xdr:row>21</xdr:row>
      <xdr:rowOff>99753</xdr:rowOff>
    </xdr:from>
    <xdr:to>
      <xdr:col>8</xdr:col>
      <xdr:colOff>246499</xdr:colOff>
      <xdr:row>42</xdr:row>
      <xdr:rowOff>58188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42CB045-9A5D-413E-A3F9-4C28B2375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083" y="4813069"/>
          <a:ext cx="4793561" cy="4671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615143</xdr:colOff>
      <xdr:row>21</xdr:row>
      <xdr:rowOff>133002</xdr:rowOff>
    </xdr:from>
    <xdr:to>
      <xdr:col>16</xdr:col>
      <xdr:colOff>266647</xdr:colOff>
      <xdr:row>44</xdr:row>
      <xdr:rowOff>141315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F1BA030-482B-4C14-BFC0-0D3E3AFE3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5288" y="4846318"/>
          <a:ext cx="4971650" cy="51705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324196</xdr:colOff>
      <xdr:row>1</xdr:row>
      <xdr:rowOff>220201</xdr:rowOff>
    </xdr:from>
    <xdr:to>
      <xdr:col>2</xdr:col>
      <xdr:colOff>4098174</xdr:colOff>
      <xdr:row>22</xdr:row>
      <xdr:rowOff>116379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70E3126-D9AE-2D1A-43B6-E027EE886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214" y="444645"/>
          <a:ext cx="8345978" cy="4609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dell.com/ja-jp/shop/cty/pdp/spd/vostro-14-3420-laptop/smv10003420t08bn2tjp?gacd=9689188-23727686-5785552-266283048-127869457&amp;dgc=af&amp;VEN1=/Vv6e0WKODg-LK05tUtrVKFFu7Gnp8xeQA&amp;dclid=CjgKEAjwmICoBhCqgoWf9dHp1UISJABb4CDQ_YDGkwULZT-QHr029etDvA8eSC8uq-ERJpNev0Yo3vD_Bw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houjin.biccamera.com/bcs/product/detail.aspx?sku=2467464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mouse-jp.co.jp/store/g/gmpro-c4i3u01bkaaaw101dec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lenovo.com/jp/members/kakaku/ja/p/laptops/lenovo/lenovo-v-series/lenovo-v14-gen-4-(14-inch-amd)/82yt00lqj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jp.ext.hp.com/notebooks/business/probook_445_g10/kakaku/?jumpid=st_cm_p_af_kk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1"/>
  <sheetViews>
    <sheetView tabSelected="1" topLeftCell="A25" workbookViewId="0">
      <selection activeCell="B42" sqref="B42"/>
    </sheetView>
  </sheetViews>
  <sheetFormatPr defaultRowHeight="17.7"/>
  <cols>
    <col min="2" max="2" width="34.88671875" customWidth="1"/>
    <col min="3" max="3" width="15.21875" bestFit="1" customWidth="1"/>
    <col min="4" max="4" width="16.21875" bestFit="1" customWidth="1"/>
    <col min="5" max="6" width="30.6640625" bestFit="1" customWidth="1"/>
    <col min="7" max="7" width="40.6640625" customWidth="1"/>
    <col min="8" max="8" width="9.44140625" bestFit="1" customWidth="1"/>
    <col min="9" max="9" width="11.5546875" bestFit="1" customWidth="1"/>
  </cols>
  <sheetData>
    <row r="2" spans="2:6">
      <c r="B2" t="s">
        <v>0</v>
      </c>
    </row>
    <row r="3" spans="2:6">
      <c r="B3" s="3" t="s">
        <v>7</v>
      </c>
      <c r="C3" s="3" t="s">
        <v>9</v>
      </c>
      <c r="D3" s="3" t="s">
        <v>4</v>
      </c>
      <c r="E3" s="3" t="s">
        <v>5</v>
      </c>
      <c r="F3" s="3" t="s">
        <v>6</v>
      </c>
    </row>
    <row r="4" spans="2:6">
      <c r="B4" s="32" t="s">
        <v>0</v>
      </c>
      <c r="C4" s="1" t="s">
        <v>1</v>
      </c>
      <c r="D4" s="1">
        <v>2</v>
      </c>
      <c r="E4" s="2">
        <f>D4/7.75</f>
        <v>0.25806451612903225</v>
      </c>
      <c r="F4" s="5"/>
    </row>
    <row r="5" spans="2:6">
      <c r="B5" s="33"/>
      <c r="C5" s="1" t="s">
        <v>2</v>
      </c>
      <c r="D5" s="1">
        <v>2</v>
      </c>
      <c r="E5" s="2">
        <f>D5/7.75</f>
        <v>0.25806451612903225</v>
      </c>
      <c r="F5" s="5"/>
    </row>
    <row r="6" spans="2:6">
      <c r="B6" s="34"/>
      <c r="C6" s="1" t="s">
        <v>3</v>
      </c>
      <c r="D6" s="1">
        <v>2</v>
      </c>
      <c r="E6" s="2">
        <v>0</v>
      </c>
      <c r="F6" s="1" t="s">
        <v>35</v>
      </c>
    </row>
    <row r="7" spans="2:6">
      <c r="B7" s="35" t="s">
        <v>8</v>
      </c>
      <c r="C7" s="36"/>
      <c r="D7" s="37"/>
      <c r="E7" s="2">
        <f>SUM(E4:E6)</f>
        <v>0.5161290322580645</v>
      </c>
      <c r="F7" s="5"/>
    </row>
    <row r="9" spans="2:6">
      <c r="B9" t="s">
        <v>20</v>
      </c>
    </row>
    <row r="10" spans="2:6">
      <c r="B10" s="7" t="s">
        <v>23</v>
      </c>
      <c r="C10" s="7" t="s">
        <v>25</v>
      </c>
      <c r="D10" t="s">
        <v>97</v>
      </c>
    </row>
    <row r="11" spans="2:6">
      <c r="B11" s="10" t="s">
        <v>38</v>
      </c>
      <c r="C11" s="11">
        <v>64057</v>
      </c>
      <c r="D11" t="s">
        <v>98</v>
      </c>
    </row>
    <row r="12" spans="2:6">
      <c r="B12" s="1" t="s">
        <v>26</v>
      </c>
      <c r="C12" s="9">
        <v>125050</v>
      </c>
      <c r="D12" t="s">
        <v>99</v>
      </c>
    </row>
    <row r="13" spans="2:6">
      <c r="B13" s="1" t="s">
        <v>27</v>
      </c>
      <c r="C13" s="9">
        <v>94600</v>
      </c>
      <c r="D13" t="s">
        <v>100</v>
      </c>
    </row>
    <row r="14" spans="2:6">
      <c r="B14" s="1" t="s">
        <v>39</v>
      </c>
      <c r="C14" s="9">
        <v>74800</v>
      </c>
      <c r="D14" t="s">
        <v>101</v>
      </c>
    </row>
    <row r="15" spans="2:6">
      <c r="B15" s="1" t="s">
        <v>96</v>
      </c>
      <c r="C15" s="9">
        <v>75800</v>
      </c>
      <c r="D15" t="s">
        <v>102</v>
      </c>
    </row>
    <row r="17" spans="2:7">
      <c r="B17" t="s">
        <v>18</v>
      </c>
    </row>
    <row r="18" spans="2:7">
      <c r="B18" s="4" t="s">
        <v>17</v>
      </c>
      <c r="C18" s="4" t="s">
        <v>12</v>
      </c>
      <c r="D18" s="4" t="s">
        <v>13</v>
      </c>
      <c r="E18" s="4" t="s">
        <v>14</v>
      </c>
      <c r="F18" s="4" t="s">
        <v>15</v>
      </c>
      <c r="G18" s="4" t="s">
        <v>6</v>
      </c>
    </row>
    <row r="19" spans="2:7">
      <c r="B19" s="1" t="s">
        <v>10</v>
      </c>
      <c r="C19" s="1">
        <v>1</v>
      </c>
      <c r="D19" s="1">
        <v>1</v>
      </c>
      <c r="E19" s="1">
        <f>C19*D19*12</f>
        <v>12</v>
      </c>
      <c r="F19" s="2">
        <f>E19/7.75</f>
        <v>1.5483870967741935</v>
      </c>
      <c r="G19" s="38" t="s">
        <v>16</v>
      </c>
    </row>
    <row r="20" spans="2:7">
      <c r="B20" s="1" t="s">
        <v>11</v>
      </c>
      <c r="C20" s="1">
        <v>1</v>
      </c>
      <c r="D20" s="1">
        <v>2</v>
      </c>
      <c r="E20" s="1">
        <f t="shared" ref="E20:E21" si="0">C20*D20*12</f>
        <v>24</v>
      </c>
      <c r="F20" s="2">
        <f t="shared" ref="F20:F21" si="1">E20/7.75</f>
        <v>3.096774193548387</v>
      </c>
      <c r="G20" s="38"/>
    </row>
    <row r="21" spans="2:7" ht="19">
      <c r="B21" s="1" t="s">
        <v>128</v>
      </c>
      <c r="C21" s="1">
        <v>2</v>
      </c>
      <c r="D21" s="1">
        <v>1</v>
      </c>
      <c r="E21" s="1">
        <f t="shared" si="0"/>
        <v>24</v>
      </c>
      <c r="F21" s="2">
        <f t="shared" si="1"/>
        <v>3.096774193548387</v>
      </c>
      <c r="G21" s="38"/>
    </row>
    <row r="22" spans="2:7">
      <c r="B22" s="1" t="s">
        <v>8</v>
      </c>
      <c r="C22" s="1">
        <f>SUM(C19:C21)</f>
        <v>4</v>
      </c>
      <c r="D22" s="1">
        <f t="shared" ref="D22:F22" si="2">SUM(D19:D21)</f>
        <v>4</v>
      </c>
      <c r="E22" s="1">
        <f t="shared" si="2"/>
        <v>60</v>
      </c>
      <c r="F22" s="2">
        <f t="shared" si="2"/>
        <v>7.7419354838709671</v>
      </c>
      <c r="G22" s="5"/>
    </row>
    <row r="23" spans="2:7">
      <c r="B23" s="44" t="s">
        <v>130</v>
      </c>
      <c r="C23" s="42"/>
      <c r="D23" s="42"/>
      <c r="E23" s="42"/>
      <c r="F23" s="43"/>
      <c r="G23" s="42"/>
    </row>
    <row r="25" spans="2:7">
      <c r="B25" t="s">
        <v>19</v>
      </c>
    </row>
    <row r="26" spans="2:7">
      <c r="B26" s="6" t="s">
        <v>17</v>
      </c>
      <c r="C26" s="6" t="s">
        <v>12</v>
      </c>
      <c r="D26" s="6" t="s">
        <v>13</v>
      </c>
      <c r="E26" s="6" t="s">
        <v>14</v>
      </c>
      <c r="F26" s="6" t="s">
        <v>15</v>
      </c>
      <c r="G26" s="6" t="s">
        <v>6</v>
      </c>
    </row>
    <row r="27" spans="2:7" ht="17.7" customHeight="1">
      <c r="B27" s="1" t="s">
        <v>10</v>
      </c>
      <c r="C27" s="1">
        <v>0.5</v>
      </c>
      <c r="D27" s="1">
        <v>1</v>
      </c>
      <c r="E27" s="1">
        <f>C27*D27*12</f>
        <v>6</v>
      </c>
      <c r="F27" s="2">
        <f>E27/7.75</f>
        <v>0.77419354838709675</v>
      </c>
      <c r="G27" s="39" t="s">
        <v>28</v>
      </c>
    </row>
    <row r="28" spans="2:7">
      <c r="B28" s="1" t="s">
        <v>11</v>
      </c>
      <c r="C28" s="1">
        <v>0.17</v>
      </c>
      <c r="D28" s="1">
        <v>2</v>
      </c>
      <c r="E28" s="1">
        <f t="shared" ref="E28:E29" si="3">C28*D28*12</f>
        <v>4.08</v>
      </c>
      <c r="F28" s="2">
        <f t="shared" ref="F28:F29" si="4">E28/7.75</f>
        <v>0.52645161290322584</v>
      </c>
      <c r="G28" s="40"/>
    </row>
    <row r="29" spans="2:7" ht="19">
      <c r="B29" s="1" t="s">
        <v>129</v>
      </c>
      <c r="C29" s="1">
        <v>1</v>
      </c>
      <c r="D29" s="1">
        <v>1</v>
      </c>
      <c r="E29" s="1">
        <f t="shared" si="3"/>
        <v>12</v>
      </c>
      <c r="F29" s="2">
        <f t="shared" si="4"/>
        <v>1.5483870967741935</v>
      </c>
      <c r="G29" s="40"/>
    </row>
    <row r="30" spans="2:7">
      <c r="B30" s="1" t="s">
        <v>8</v>
      </c>
      <c r="C30" s="1">
        <f>SUM(C27:C29)</f>
        <v>1.67</v>
      </c>
      <c r="D30" s="1">
        <f t="shared" ref="D30" si="5">SUM(D27:D29)</f>
        <v>4</v>
      </c>
      <c r="E30" s="1">
        <f t="shared" ref="E30" si="6">SUM(E27:E29)</f>
        <v>22.08</v>
      </c>
      <c r="F30" s="2">
        <f t="shared" ref="F30" si="7">SUM(F27:F29)</f>
        <v>2.8490322580645162</v>
      </c>
      <c r="G30" s="40"/>
    </row>
    <row r="31" spans="2:7" ht="35.35">
      <c r="B31" s="21" t="s">
        <v>106</v>
      </c>
      <c r="C31" s="22">
        <f>C22-C30</f>
        <v>2.33</v>
      </c>
      <c r="D31" s="22">
        <f t="shared" ref="D31:F31" si="8">D22-D30</f>
        <v>0</v>
      </c>
      <c r="E31" s="22">
        <f t="shared" si="8"/>
        <v>37.92</v>
      </c>
      <c r="F31" s="23">
        <f t="shared" si="8"/>
        <v>4.8929032258064513</v>
      </c>
      <c r="G31" s="12"/>
    </row>
    <row r="32" spans="2:7">
      <c r="B32" s="48" t="s">
        <v>131</v>
      </c>
      <c r="C32" s="45"/>
      <c r="D32" s="45"/>
      <c r="E32" s="45"/>
      <c r="F32" s="46"/>
      <c r="G32" s="47"/>
    </row>
    <row r="34" spans="2:9">
      <c r="D34" s="1">
        <v>1</v>
      </c>
      <c r="E34" s="13" t="s">
        <v>29</v>
      </c>
      <c r="F34" s="9">
        <f>1890*7.75</f>
        <v>14647.5</v>
      </c>
      <c r="G34" t="s">
        <v>109</v>
      </c>
    </row>
    <row r="35" spans="2:9">
      <c r="B35" s="20" t="s">
        <v>103</v>
      </c>
      <c r="D35" s="1">
        <v>2</v>
      </c>
      <c r="E35" s="13" t="s">
        <v>30</v>
      </c>
      <c r="F35" s="2">
        <f>F31</f>
        <v>4.8929032258064513</v>
      </c>
      <c r="H35">
        <f>365-120</f>
        <v>245</v>
      </c>
    </row>
    <row r="36" spans="2:9">
      <c r="B36" s="50" t="s">
        <v>134</v>
      </c>
      <c r="D36" s="1">
        <v>3</v>
      </c>
      <c r="E36" s="17" t="s">
        <v>31</v>
      </c>
      <c r="F36" s="18">
        <f>F34*F35</f>
        <v>71668.800000000003</v>
      </c>
      <c r="H36" s="24">
        <f>F34*H35</f>
        <v>3588637.5</v>
      </c>
      <c r="I36" s="25">
        <f>H36*1.5</f>
        <v>5382956.25</v>
      </c>
    </row>
    <row r="37" spans="2:9">
      <c r="B37" t="s">
        <v>104</v>
      </c>
      <c r="D37" s="1">
        <v>4</v>
      </c>
      <c r="E37" s="1" t="s">
        <v>32</v>
      </c>
      <c r="F37" s="9">
        <f>F34*E7</f>
        <v>7560</v>
      </c>
    </row>
    <row r="38" spans="2:9">
      <c r="B38" t="s">
        <v>105</v>
      </c>
      <c r="D38" s="1">
        <v>5</v>
      </c>
      <c r="E38" s="1" t="s">
        <v>33</v>
      </c>
      <c r="F38" s="14">
        <f>C11</f>
        <v>64057</v>
      </c>
      <c r="G38" t="s">
        <v>24</v>
      </c>
    </row>
    <row r="39" spans="2:9">
      <c r="B39" t="s">
        <v>107</v>
      </c>
      <c r="D39" s="1">
        <v>6</v>
      </c>
      <c r="E39" s="15" t="s">
        <v>34</v>
      </c>
      <c r="F39" s="16">
        <f>F36-(F37+F38)</f>
        <v>51.80000000000291</v>
      </c>
    </row>
    <row r="40" spans="2:9">
      <c r="B40" t="s">
        <v>132</v>
      </c>
    </row>
    <row r="41" spans="2:9">
      <c r="B41" s="49" t="s">
        <v>133</v>
      </c>
    </row>
  </sheetData>
  <mergeCells count="4">
    <mergeCell ref="B4:B6"/>
    <mergeCell ref="B7:D7"/>
    <mergeCell ref="G19:G21"/>
    <mergeCell ref="G27:G3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F425-DA2E-4D47-8E18-4E070543CC4B}">
  <dimension ref="B3:F8"/>
  <sheetViews>
    <sheetView workbookViewId="0">
      <selection activeCell="F6" sqref="F6"/>
    </sheetView>
  </sheetViews>
  <sheetFormatPr defaultRowHeight="17.7"/>
  <sheetData>
    <row r="3" spans="2:6">
      <c r="B3" t="s">
        <v>118</v>
      </c>
      <c r="F3" t="s">
        <v>123</v>
      </c>
    </row>
    <row r="4" spans="2:6">
      <c r="B4" t="s">
        <v>119</v>
      </c>
      <c r="F4" t="s">
        <v>124</v>
      </c>
    </row>
    <row r="5" spans="2:6">
      <c r="B5" t="s">
        <v>120</v>
      </c>
    </row>
    <row r="6" spans="2:6">
      <c r="B6" t="s">
        <v>121</v>
      </c>
    </row>
    <row r="8" spans="2:6">
      <c r="B8" s="20" t="s">
        <v>122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F3D0-5293-4151-AB4A-613FE204F7B7}">
  <dimension ref="B3:B6"/>
  <sheetViews>
    <sheetView workbookViewId="0">
      <selection activeCell="B7" sqref="B7"/>
    </sheetView>
  </sheetViews>
  <sheetFormatPr defaultRowHeight="17.7"/>
  <sheetData>
    <row r="3" spans="2:2">
      <c r="B3" t="s">
        <v>108</v>
      </c>
    </row>
    <row r="4" spans="2:2">
      <c r="B4" t="s">
        <v>125</v>
      </c>
    </row>
    <row r="6" spans="2:2">
      <c r="B6" t="s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6A846-CDDC-479D-A4E8-5E482D27C97A}">
  <dimension ref="B2:H41"/>
  <sheetViews>
    <sheetView workbookViewId="0">
      <pane xSplit="2" ySplit="3" topLeftCell="C25" activePane="bottomRight" state="frozen"/>
      <selection pane="topRight" activeCell="D1" sqref="D1"/>
      <selection pane="bottomLeft" activeCell="A5" sqref="A5"/>
      <selection pane="bottomRight" activeCell="H3" sqref="H3"/>
    </sheetView>
  </sheetViews>
  <sheetFormatPr defaultRowHeight="17.7"/>
  <cols>
    <col min="1" max="1" width="7" customWidth="1"/>
    <col min="2" max="2" width="12" customWidth="1"/>
    <col min="3" max="3" width="14.88671875" bestFit="1" customWidth="1"/>
    <col min="4" max="4" width="10.6640625" bestFit="1" customWidth="1"/>
    <col min="6" max="6" width="18" bestFit="1" customWidth="1"/>
  </cols>
  <sheetData>
    <row r="2" spans="2:8">
      <c r="B2" t="s">
        <v>117</v>
      </c>
      <c r="H2" t="s">
        <v>135</v>
      </c>
    </row>
    <row r="3" spans="2:8">
      <c r="B3" s="26" t="s">
        <v>110</v>
      </c>
      <c r="C3" s="26" t="s">
        <v>111</v>
      </c>
      <c r="D3" s="26" t="s">
        <v>112</v>
      </c>
      <c r="E3" s="26" t="s">
        <v>113</v>
      </c>
      <c r="F3" s="26" t="s">
        <v>116</v>
      </c>
      <c r="H3" s="41" t="s">
        <v>127</v>
      </c>
    </row>
    <row r="4" spans="2:8">
      <c r="B4" s="27">
        <v>45108</v>
      </c>
      <c r="C4" s="1">
        <v>5</v>
      </c>
      <c r="D4" s="1">
        <f>E4-C4</f>
        <v>7</v>
      </c>
      <c r="E4" s="1">
        <v>12</v>
      </c>
      <c r="F4" s="29">
        <f>C4/E4</f>
        <v>0.41666666666666669</v>
      </c>
    </row>
    <row r="5" spans="2:8">
      <c r="B5" s="27">
        <v>45078</v>
      </c>
      <c r="C5" s="1">
        <v>5</v>
      </c>
      <c r="D5" s="1">
        <f>E5-C5</f>
        <v>3</v>
      </c>
      <c r="E5" s="1">
        <v>8</v>
      </c>
      <c r="F5" s="29">
        <f t="shared" ref="F5:F40" si="0">C5/E5</f>
        <v>0.625</v>
      </c>
    </row>
    <row r="6" spans="2:8">
      <c r="B6" s="27">
        <v>45047</v>
      </c>
      <c r="C6" s="1">
        <v>5</v>
      </c>
      <c r="D6" s="1">
        <f t="shared" ref="D6:D40" si="1">E6-C6</f>
        <v>4</v>
      </c>
      <c r="E6" s="1">
        <v>9</v>
      </c>
      <c r="F6" s="29">
        <f t="shared" si="0"/>
        <v>0.55555555555555558</v>
      </c>
    </row>
    <row r="7" spans="2:8">
      <c r="B7" s="27">
        <v>45017</v>
      </c>
      <c r="C7" s="1">
        <v>3</v>
      </c>
      <c r="D7" s="1">
        <f t="shared" si="1"/>
        <v>3</v>
      </c>
      <c r="E7" s="1">
        <v>6</v>
      </c>
      <c r="F7" s="29">
        <f t="shared" si="0"/>
        <v>0.5</v>
      </c>
    </row>
    <row r="8" spans="2:8">
      <c r="B8" s="27">
        <v>44986</v>
      </c>
      <c r="C8" s="1">
        <v>10</v>
      </c>
      <c r="D8" s="1">
        <f t="shared" si="1"/>
        <v>2</v>
      </c>
      <c r="E8" s="1">
        <v>12</v>
      </c>
      <c r="F8" s="29">
        <f t="shared" si="0"/>
        <v>0.83333333333333337</v>
      </c>
    </row>
    <row r="9" spans="2:8">
      <c r="B9" s="27">
        <v>44958</v>
      </c>
      <c r="C9" s="1">
        <v>3</v>
      </c>
      <c r="D9" s="1">
        <f t="shared" si="1"/>
        <v>2</v>
      </c>
      <c r="E9" s="1">
        <v>5</v>
      </c>
      <c r="F9" s="29">
        <f t="shared" si="0"/>
        <v>0.6</v>
      </c>
    </row>
    <row r="10" spans="2:8">
      <c r="B10" s="27">
        <v>44927</v>
      </c>
      <c r="C10" s="1">
        <v>2</v>
      </c>
      <c r="D10" s="1">
        <f t="shared" si="1"/>
        <v>5</v>
      </c>
      <c r="E10" s="1">
        <v>7</v>
      </c>
      <c r="F10" s="29">
        <f t="shared" si="0"/>
        <v>0.2857142857142857</v>
      </c>
      <c r="G10" t="s">
        <v>114</v>
      </c>
    </row>
    <row r="11" spans="2:8">
      <c r="B11" s="27">
        <v>44896</v>
      </c>
      <c r="C11" s="1">
        <v>3</v>
      </c>
      <c r="D11" s="1">
        <f t="shared" si="1"/>
        <v>2</v>
      </c>
      <c r="E11" s="1">
        <v>5</v>
      </c>
      <c r="F11" s="29">
        <f t="shared" si="0"/>
        <v>0.6</v>
      </c>
    </row>
    <row r="12" spans="2:8">
      <c r="B12" s="27">
        <v>44866</v>
      </c>
      <c r="C12" s="1">
        <v>9</v>
      </c>
      <c r="D12" s="1">
        <f t="shared" si="1"/>
        <v>7</v>
      </c>
      <c r="E12" s="1">
        <v>16</v>
      </c>
      <c r="F12" s="29">
        <f t="shared" si="0"/>
        <v>0.5625</v>
      </c>
    </row>
    <row r="13" spans="2:8">
      <c r="B13" s="27">
        <v>44835</v>
      </c>
      <c r="C13" s="1">
        <v>4</v>
      </c>
      <c r="D13" s="1">
        <f t="shared" si="1"/>
        <v>4</v>
      </c>
      <c r="E13" s="1">
        <v>8</v>
      </c>
      <c r="F13" s="29">
        <f t="shared" si="0"/>
        <v>0.5</v>
      </c>
    </row>
    <row r="14" spans="2:8">
      <c r="B14" s="27">
        <v>44805</v>
      </c>
      <c r="C14" s="1">
        <v>8</v>
      </c>
      <c r="D14" s="1">
        <f t="shared" si="1"/>
        <v>7</v>
      </c>
      <c r="E14" s="1">
        <v>15</v>
      </c>
      <c r="F14" s="29">
        <f t="shared" si="0"/>
        <v>0.53333333333333333</v>
      </c>
    </row>
    <row r="15" spans="2:8">
      <c r="B15" s="27">
        <v>44774</v>
      </c>
      <c r="C15" s="1">
        <v>5</v>
      </c>
      <c r="D15" s="1">
        <f t="shared" si="1"/>
        <v>4</v>
      </c>
      <c r="E15" s="1">
        <v>9</v>
      </c>
      <c r="F15" s="29">
        <f t="shared" si="0"/>
        <v>0.55555555555555558</v>
      </c>
    </row>
    <row r="16" spans="2:8">
      <c r="B16" s="27">
        <v>44743</v>
      </c>
      <c r="C16" s="1">
        <v>3</v>
      </c>
      <c r="D16" s="1">
        <f t="shared" si="1"/>
        <v>6</v>
      </c>
      <c r="E16" s="1">
        <v>9</v>
      </c>
      <c r="F16" s="29">
        <f t="shared" si="0"/>
        <v>0.33333333333333331</v>
      </c>
    </row>
    <row r="17" spans="2:6">
      <c r="B17" s="27">
        <v>44713</v>
      </c>
      <c r="C17" s="1">
        <v>5</v>
      </c>
      <c r="D17" s="1">
        <f t="shared" si="1"/>
        <v>5</v>
      </c>
      <c r="E17" s="1">
        <v>10</v>
      </c>
      <c r="F17" s="29">
        <f t="shared" si="0"/>
        <v>0.5</v>
      </c>
    </row>
    <row r="18" spans="2:6">
      <c r="B18" s="27">
        <v>44682</v>
      </c>
      <c r="C18" s="1">
        <v>9</v>
      </c>
      <c r="D18" s="1">
        <f t="shared" si="1"/>
        <v>8</v>
      </c>
      <c r="E18" s="1">
        <v>17</v>
      </c>
      <c r="F18" s="29">
        <f t="shared" si="0"/>
        <v>0.52941176470588236</v>
      </c>
    </row>
    <row r="19" spans="2:6">
      <c r="B19" s="27">
        <v>44652</v>
      </c>
      <c r="C19" s="1">
        <v>5</v>
      </c>
      <c r="D19" s="1">
        <f t="shared" si="1"/>
        <v>6</v>
      </c>
      <c r="E19" s="1">
        <v>11</v>
      </c>
      <c r="F19" s="29">
        <f t="shared" si="0"/>
        <v>0.45454545454545453</v>
      </c>
    </row>
    <row r="20" spans="2:6">
      <c r="B20" s="27">
        <v>44621</v>
      </c>
      <c r="C20" s="1">
        <v>8</v>
      </c>
      <c r="D20" s="1">
        <f t="shared" si="1"/>
        <v>6</v>
      </c>
      <c r="E20" s="1">
        <v>14</v>
      </c>
      <c r="F20" s="29">
        <f t="shared" si="0"/>
        <v>0.5714285714285714</v>
      </c>
    </row>
    <row r="21" spans="2:6">
      <c r="B21" s="27">
        <v>44593</v>
      </c>
      <c r="C21" s="1">
        <v>3</v>
      </c>
      <c r="D21" s="1">
        <f t="shared" si="1"/>
        <v>2</v>
      </c>
      <c r="E21" s="1">
        <v>5</v>
      </c>
      <c r="F21" s="29">
        <f t="shared" si="0"/>
        <v>0.6</v>
      </c>
    </row>
    <row r="22" spans="2:6">
      <c r="B22" s="27">
        <v>44562</v>
      </c>
      <c r="C22" s="1">
        <v>7</v>
      </c>
      <c r="D22" s="1">
        <f t="shared" si="1"/>
        <v>6</v>
      </c>
      <c r="E22" s="1">
        <v>13</v>
      </c>
      <c r="F22" s="29">
        <f t="shared" si="0"/>
        <v>0.53846153846153844</v>
      </c>
    </row>
    <row r="23" spans="2:6">
      <c r="B23" s="27">
        <v>44531</v>
      </c>
      <c r="C23" s="1">
        <v>5</v>
      </c>
      <c r="D23" s="1">
        <f t="shared" si="1"/>
        <v>4</v>
      </c>
      <c r="E23" s="1">
        <v>9</v>
      </c>
      <c r="F23" s="29">
        <f t="shared" si="0"/>
        <v>0.55555555555555558</v>
      </c>
    </row>
    <row r="24" spans="2:6">
      <c r="B24" s="27">
        <v>44501</v>
      </c>
      <c r="C24" s="1">
        <v>4</v>
      </c>
      <c r="D24" s="1">
        <f t="shared" si="1"/>
        <v>5</v>
      </c>
      <c r="E24" s="1">
        <v>9</v>
      </c>
      <c r="F24" s="29">
        <f t="shared" si="0"/>
        <v>0.44444444444444442</v>
      </c>
    </row>
    <row r="25" spans="2:6">
      <c r="B25" s="27">
        <v>44470</v>
      </c>
      <c r="C25" s="1">
        <v>9</v>
      </c>
      <c r="D25" s="1">
        <f t="shared" si="1"/>
        <v>8</v>
      </c>
      <c r="E25" s="1">
        <v>17</v>
      </c>
      <c r="F25" s="29">
        <f t="shared" si="0"/>
        <v>0.52941176470588236</v>
      </c>
    </row>
    <row r="26" spans="2:6">
      <c r="B26" s="27">
        <v>44440</v>
      </c>
      <c r="C26" s="1">
        <v>1</v>
      </c>
      <c r="D26" s="1">
        <f t="shared" si="1"/>
        <v>3</v>
      </c>
      <c r="E26" s="1">
        <v>4</v>
      </c>
      <c r="F26" s="29">
        <f t="shared" si="0"/>
        <v>0.25</v>
      </c>
    </row>
    <row r="27" spans="2:6">
      <c r="B27" s="27">
        <v>44409</v>
      </c>
      <c r="C27" s="1">
        <v>9</v>
      </c>
      <c r="D27" s="1">
        <f t="shared" si="1"/>
        <v>6</v>
      </c>
      <c r="E27" s="1">
        <v>15</v>
      </c>
      <c r="F27" s="29">
        <f t="shared" si="0"/>
        <v>0.6</v>
      </c>
    </row>
    <row r="28" spans="2:6">
      <c r="B28" s="27">
        <v>44378</v>
      </c>
      <c r="C28" s="1">
        <v>4</v>
      </c>
      <c r="D28" s="1">
        <f t="shared" si="1"/>
        <v>5</v>
      </c>
      <c r="E28" s="1">
        <v>9</v>
      </c>
      <c r="F28" s="29">
        <f t="shared" si="0"/>
        <v>0.44444444444444442</v>
      </c>
    </row>
    <row r="29" spans="2:6">
      <c r="B29" s="27">
        <v>44348</v>
      </c>
      <c r="C29" s="1">
        <v>4</v>
      </c>
      <c r="D29" s="1">
        <f t="shared" si="1"/>
        <v>4</v>
      </c>
      <c r="E29" s="1">
        <v>8</v>
      </c>
      <c r="F29" s="29">
        <f t="shared" si="0"/>
        <v>0.5</v>
      </c>
    </row>
    <row r="30" spans="2:6">
      <c r="B30" s="27">
        <v>44317</v>
      </c>
      <c r="C30" s="1">
        <v>9</v>
      </c>
      <c r="D30" s="1">
        <f t="shared" si="1"/>
        <v>2</v>
      </c>
      <c r="E30" s="1">
        <v>11</v>
      </c>
      <c r="F30" s="29">
        <f t="shared" si="0"/>
        <v>0.81818181818181823</v>
      </c>
    </row>
    <row r="31" spans="2:6">
      <c r="B31" s="27">
        <v>44287</v>
      </c>
      <c r="C31" s="1">
        <v>8</v>
      </c>
      <c r="D31" s="1">
        <f t="shared" si="1"/>
        <v>2</v>
      </c>
      <c r="E31" s="1">
        <v>10</v>
      </c>
      <c r="F31" s="29">
        <f t="shared" si="0"/>
        <v>0.8</v>
      </c>
    </row>
    <row r="32" spans="2:6">
      <c r="B32" s="27">
        <v>44256</v>
      </c>
      <c r="C32" s="1">
        <v>6</v>
      </c>
      <c r="D32" s="1">
        <f t="shared" si="1"/>
        <v>4</v>
      </c>
      <c r="E32" s="1">
        <v>10</v>
      </c>
      <c r="F32" s="29">
        <f t="shared" si="0"/>
        <v>0.6</v>
      </c>
    </row>
    <row r="33" spans="2:6">
      <c r="B33" s="27">
        <v>44228</v>
      </c>
      <c r="C33" s="1">
        <v>7</v>
      </c>
      <c r="D33" s="1">
        <f t="shared" si="1"/>
        <v>2</v>
      </c>
      <c r="E33" s="1">
        <v>9</v>
      </c>
      <c r="F33" s="29">
        <f t="shared" si="0"/>
        <v>0.77777777777777779</v>
      </c>
    </row>
    <row r="34" spans="2:6">
      <c r="B34" s="27">
        <v>44197</v>
      </c>
      <c r="C34" s="1">
        <v>7</v>
      </c>
      <c r="D34" s="1">
        <f t="shared" si="1"/>
        <v>3</v>
      </c>
      <c r="E34" s="1">
        <v>10</v>
      </c>
      <c r="F34" s="29">
        <f t="shared" si="0"/>
        <v>0.7</v>
      </c>
    </row>
    <row r="35" spans="2:6">
      <c r="B35" s="27">
        <v>44166</v>
      </c>
      <c r="C35" s="1">
        <v>8</v>
      </c>
      <c r="D35" s="1">
        <f t="shared" si="1"/>
        <v>2</v>
      </c>
      <c r="E35" s="1">
        <v>10</v>
      </c>
      <c r="F35" s="29">
        <f t="shared" si="0"/>
        <v>0.8</v>
      </c>
    </row>
    <row r="36" spans="2:6">
      <c r="B36" s="27">
        <v>44136</v>
      </c>
      <c r="C36" s="1">
        <v>12</v>
      </c>
      <c r="D36" s="1">
        <f t="shared" si="1"/>
        <v>3</v>
      </c>
      <c r="E36" s="1">
        <v>15</v>
      </c>
      <c r="F36" s="29">
        <f t="shared" si="0"/>
        <v>0.8</v>
      </c>
    </row>
    <row r="37" spans="2:6">
      <c r="B37" s="27">
        <v>44105</v>
      </c>
      <c r="C37" s="1">
        <v>7</v>
      </c>
      <c r="D37" s="1">
        <f t="shared" si="1"/>
        <v>3</v>
      </c>
      <c r="E37" s="1">
        <v>10</v>
      </c>
      <c r="F37" s="29">
        <f t="shared" si="0"/>
        <v>0.7</v>
      </c>
    </row>
    <row r="38" spans="2:6">
      <c r="B38" s="27">
        <v>44075</v>
      </c>
      <c r="C38" s="1">
        <v>9</v>
      </c>
      <c r="D38" s="10">
        <f t="shared" si="1"/>
        <v>0</v>
      </c>
      <c r="E38" s="1">
        <v>9</v>
      </c>
      <c r="F38" s="31">
        <f t="shared" si="0"/>
        <v>1</v>
      </c>
    </row>
    <row r="39" spans="2:6">
      <c r="B39" s="27">
        <v>44044</v>
      </c>
      <c r="C39" s="1">
        <v>5</v>
      </c>
      <c r="D39" s="1">
        <f t="shared" si="1"/>
        <v>3</v>
      </c>
      <c r="E39" s="1">
        <v>8</v>
      </c>
      <c r="F39" s="29">
        <f t="shared" si="0"/>
        <v>0.625</v>
      </c>
    </row>
    <row r="40" spans="2:6">
      <c r="B40" s="27">
        <v>44013</v>
      </c>
      <c r="C40" s="1">
        <v>9</v>
      </c>
      <c r="D40" s="1">
        <f t="shared" si="1"/>
        <v>2</v>
      </c>
      <c r="E40" s="1">
        <v>11</v>
      </c>
      <c r="F40" s="29">
        <f t="shared" si="0"/>
        <v>0.81818181818181823</v>
      </c>
    </row>
    <row r="41" spans="2:6">
      <c r="B41" s="4" t="s">
        <v>115</v>
      </c>
      <c r="C41" s="28">
        <f>AVERAGE(C4:C40)</f>
        <v>6.0810810810810807</v>
      </c>
      <c r="D41" s="28">
        <f t="shared" ref="D41:F41" si="2">AVERAGE(D4:D40)</f>
        <v>4.0540540540540544</v>
      </c>
      <c r="E41" s="28">
        <f t="shared" si="2"/>
        <v>10.135135135135135</v>
      </c>
      <c r="F41" s="30">
        <f t="shared" si="2"/>
        <v>0.59075235178176344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D716-CF38-491E-A19A-384C8C49F919}">
  <dimension ref="B26"/>
  <sheetViews>
    <sheetView zoomScale="85" zoomScaleNormal="85" workbookViewId="0">
      <selection activeCell="B26" sqref="B26"/>
    </sheetView>
  </sheetViews>
  <sheetFormatPr defaultRowHeight="17.7"/>
  <sheetData>
    <row r="26" spans="2:2">
      <c r="B26" s="8" t="s">
        <v>36</v>
      </c>
    </row>
  </sheetData>
  <phoneticPr fontId="1"/>
  <hyperlinks>
    <hyperlink ref="B26" r:id="rId1" display="https://www.dell.com/ja-jp/shop/cty/pdp/spd/vostro-14-3420-laptop/smv10003420t08bn2tjp?gacd=9689188-23727686-5785552-266283048-127869457&amp;dgc=af&amp;VEN1=/Vv6e0WKODg-LK05tUtrVKFFu7Gnp8xeQA&amp;dclid=CjgKEAjwmICoBhCqgoWf9dHp1UISJABb4CDQ_YDGkwULZT-QHr029etDvA8eSC8uq-ERJpNev0Yo3vD_BwE" xr:uid="{90A82D4E-9002-4140-86EC-842D59F9D0BD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26C7-D05D-4132-8710-9F9F2C68A938}">
  <dimension ref="B62"/>
  <sheetViews>
    <sheetView workbookViewId="0">
      <selection activeCell="E64" sqref="E64"/>
    </sheetView>
  </sheetViews>
  <sheetFormatPr defaultRowHeight="17.7"/>
  <sheetData>
    <row r="62" spans="2:2">
      <c r="B62" s="8" t="s">
        <v>21</v>
      </c>
    </row>
  </sheetData>
  <phoneticPr fontId="1"/>
  <hyperlinks>
    <hyperlink ref="B62" r:id="rId1" display="https://houjin.biccamera.com/bcs/product/detail.aspx?sku=24674643" xr:uid="{A1742AF5-0C99-42DE-A05B-A7D08CCAB693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0C79-50E7-4BBB-923C-88218DD2A44E}">
  <dimension ref="B42"/>
  <sheetViews>
    <sheetView workbookViewId="0">
      <selection activeCell="P19" sqref="P19"/>
    </sheetView>
  </sheetViews>
  <sheetFormatPr defaultRowHeight="17.7"/>
  <sheetData>
    <row r="42" spans="2:2">
      <c r="B42" s="8" t="s">
        <v>22</v>
      </c>
    </row>
  </sheetData>
  <phoneticPr fontId="1"/>
  <hyperlinks>
    <hyperlink ref="B42" r:id="rId1" display="https://www.mouse-jp.co.jp/store/g/gmpro-c4i3u01bkaaaw101dec/" xr:uid="{4256C197-8B18-44A3-B52B-26A0B290F1F2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FEE5F-A537-4540-977B-6ABA53D9CC3A}">
  <dimension ref="B46"/>
  <sheetViews>
    <sheetView topLeftCell="A6" workbookViewId="0">
      <selection activeCell="B46" sqref="B46"/>
    </sheetView>
  </sheetViews>
  <sheetFormatPr defaultRowHeight="17.7"/>
  <sheetData>
    <row r="46" spans="2:2">
      <c r="B46" s="8" t="s">
        <v>37</v>
      </c>
    </row>
  </sheetData>
  <phoneticPr fontId="1"/>
  <hyperlinks>
    <hyperlink ref="B46" r:id="rId1" display="https://www.lenovo.com/jp/members/kakaku/ja/p/laptops/lenovo/lenovo-v-series/lenovo-v14-gen-4-(14-inch-amd)/82yt00lqjp" xr:uid="{59EF8B09-0038-43BB-8D2A-70CC249872B5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6D829-D742-491E-B58E-D051E203DBFF}">
  <dimension ref="B24:C61"/>
  <sheetViews>
    <sheetView workbookViewId="0">
      <selection activeCell="B61" sqref="B61"/>
    </sheetView>
  </sheetViews>
  <sheetFormatPr defaultRowHeight="17.7"/>
  <cols>
    <col min="2" max="2" width="61.109375" bestFit="1" customWidth="1"/>
    <col min="3" max="3" width="105.88671875" bestFit="1" customWidth="1"/>
  </cols>
  <sheetData>
    <row r="24" spans="2:3">
      <c r="B24" s="19" t="s">
        <v>40</v>
      </c>
      <c r="C24" s="19" t="s">
        <v>41</v>
      </c>
    </row>
    <row r="25" spans="2:3">
      <c r="B25" s="19" t="s">
        <v>42</v>
      </c>
      <c r="C25" s="19" t="s">
        <v>43</v>
      </c>
    </row>
    <row r="26" spans="2:3">
      <c r="B26" s="19" t="s">
        <v>44</v>
      </c>
      <c r="C26" s="19" t="s">
        <v>45</v>
      </c>
    </row>
    <row r="27" spans="2:3">
      <c r="B27" s="19" t="s">
        <v>46</v>
      </c>
      <c r="C27" s="19" t="s">
        <v>47</v>
      </c>
    </row>
    <row r="28" spans="2:3">
      <c r="B28" s="19" t="s">
        <v>48</v>
      </c>
      <c r="C28" s="19" t="s">
        <v>49</v>
      </c>
    </row>
    <row r="29" spans="2:3">
      <c r="B29" s="19" t="s">
        <v>50</v>
      </c>
      <c r="C29" s="19" t="s">
        <v>51</v>
      </c>
    </row>
    <row r="30" spans="2:3">
      <c r="B30" s="19" t="s">
        <v>52</v>
      </c>
      <c r="C30" s="19" t="s">
        <v>53</v>
      </c>
    </row>
    <row r="31" spans="2:3">
      <c r="B31" s="19" t="s">
        <v>54</v>
      </c>
      <c r="C31" s="19" t="s">
        <v>55</v>
      </c>
    </row>
    <row r="32" spans="2:3">
      <c r="B32" s="19" t="s">
        <v>56</v>
      </c>
      <c r="C32" s="19" t="s">
        <v>57</v>
      </c>
    </row>
    <row r="33" spans="2:3">
      <c r="B33" s="19" t="s">
        <v>58</v>
      </c>
      <c r="C33" s="19" t="s">
        <v>59</v>
      </c>
    </row>
    <row r="34" spans="2:3">
      <c r="B34" s="19" t="s">
        <v>60</v>
      </c>
      <c r="C34" s="19" t="s">
        <v>61</v>
      </c>
    </row>
    <row r="35" spans="2:3">
      <c r="B35" s="19" t="s">
        <v>62</v>
      </c>
      <c r="C35" s="19" t="s">
        <v>63</v>
      </c>
    </row>
    <row r="36" spans="2:3">
      <c r="B36" s="19" t="s">
        <v>64</v>
      </c>
      <c r="C36" s="19" t="s">
        <v>65</v>
      </c>
    </row>
    <row r="37" spans="2:3">
      <c r="B37" s="19" t="s">
        <v>66</v>
      </c>
      <c r="C37" s="19" t="s">
        <v>67</v>
      </c>
    </row>
    <row r="38" spans="2:3">
      <c r="B38" s="19" t="s">
        <v>68</v>
      </c>
      <c r="C38" s="19" t="s">
        <v>68</v>
      </c>
    </row>
    <row r="39" spans="2:3">
      <c r="B39" s="19" t="s">
        <v>69</v>
      </c>
      <c r="C39" s="19" t="s">
        <v>70</v>
      </c>
    </row>
    <row r="40" spans="2:3">
      <c r="B40" s="19" t="s">
        <v>71</v>
      </c>
      <c r="C40" s="19" t="s">
        <v>72</v>
      </c>
    </row>
    <row r="41" spans="2:3">
      <c r="B41" s="19" t="s">
        <v>73</v>
      </c>
      <c r="C41" s="19" t="s">
        <v>74</v>
      </c>
    </row>
    <row r="42" spans="2:3">
      <c r="B42" s="19" t="s">
        <v>75</v>
      </c>
      <c r="C42" s="19" t="s">
        <v>47</v>
      </c>
    </row>
    <row r="43" spans="2:3">
      <c r="B43" s="19" t="s">
        <v>76</v>
      </c>
      <c r="C43" s="19" t="s">
        <v>47</v>
      </c>
    </row>
    <row r="44" spans="2:3">
      <c r="B44" s="19" t="s">
        <v>77</v>
      </c>
      <c r="C44" s="19" t="s">
        <v>47</v>
      </c>
    </row>
    <row r="45" spans="2:3">
      <c r="B45" s="19" t="s">
        <v>78</v>
      </c>
      <c r="C45" s="19" t="s">
        <v>47</v>
      </c>
    </row>
    <row r="46" spans="2:3">
      <c r="B46" s="19" t="s">
        <v>79</v>
      </c>
      <c r="C46" s="19" t="s">
        <v>47</v>
      </c>
    </row>
    <row r="47" spans="2:3">
      <c r="B47" s="19" t="s">
        <v>80</v>
      </c>
      <c r="C47" s="19" t="s">
        <v>80</v>
      </c>
    </row>
    <row r="48" spans="2:3">
      <c r="B48" s="19" t="s">
        <v>81</v>
      </c>
      <c r="C48" s="19" t="s">
        <v>82</v>
      </c>
    </row>
    <row r="49" spans="2:3">
      <c r="B49" s="19" t="s">
        <v>83</v>
      </c>
      <c r="C49" s="19" t="s">
        <v>47</v>
      </c>
    </row>
    <row r="50" spans="2:3">
      <c r="B50" s="19" t="s">
        <v>84</v>
      </c>
      <c r="C50" s="19" t="s">
        <v>47</v>
      </c>
    </row>
    <row r="51" spans="2:3">
      <c r="B51" s="19" t="s">
        <v>85</v>
      </c>
      <c r="C51" s="19" t="s">
        <v>47</v>
      </c>
    </row>
    <row r="52" spans="2:3">
      <c r="B52" s="19" t="s">
        <v>86</v>
      </c>
      <c r="C52" s="19" t="s">
        <v>47</v>
      </c>
    </row>
    <row r="53" spans="2:3">
      <c r="B53" s="19" t="s">
        <v>87</v>
      </c>
      <c r="C53" s="19" t="s">
        <v>47</v>
      </c>
    </row>
    <row r="54" spans="2:3">
      <c r="B54" s="19" t="s">
        <v>88</v>
      </c>
      <c r="C54" s="19" t="s">
        <v>47</v>
      </c>
    </row>
    <row r="55" spans="2:3">
      <c r="B55" s="19" t="s">
        <v>89</v>
      </c>
      <c r="C55" s="19" t="s">
        <v>47</v>
      </c>
    </row>
    <row r="56" spans="2:3">
      <c r="B56" s="19" t="s">
        <v>90</v>
      </c>
      <c r="C56" s="19" t="s">
        <v>47</v>
      </c>
    </row>
    <row r="57" spans="2:3">
      <c r="B57" s="19" t="s">
        <v>91</v>
      </c>
      <c r="C57" s="19" t="s">
        <v>47</v>
      </c>
    </row>
    <row r="58" spans="2:3">
      <c r="B58" s="19" t="s">
        <v>92</v>
      </c>
      <c r="C58" s="19" t="s">
        <v>47</v>
      </c>
    </row>
    <row r="59" spans="2:3">
      <c r="B59" s="19" t="s">
        <v>93</v>
      </c>
      <c r="C59" s="19" t="s">
        <v>94</v>
      </c>
    </row>
    <row r="61" spans="2:3">
      <c r="B61" s="8" t="s">
        <v>95</v>
      </c>
    </row>
  </sheetData>
  <phoneticPr fontId="1"/>
  <hyperlinks>
    <hyperlink ref="B61" r:id="rId1" display="https://jp.ext.hp.com/notebooks/business/probook_445_g10/kakaku/?jumpid=st_cm_p_af_kkc" xr:uid="{1455EDD7-DA25-4C33-9223-0AC4242251E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集計</vt:lpstr>
      <vt:lpstr>アカウント登録</vt:lpstr>
      <vt:lpstr>ロック解除</vt:lpstr>
      <vt:lpstr>時刻調整</vt:lpstr>
      <vt:lpstr>PC1</vt:lpstr>
      <vt:lpstr>PC2</vt:lpstr>
      <vt:lpstr>PC3</vt:lpstr>
      <vt:lpstr>PC4</vt:lpstr>
      <vt:lpstr>PC5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矢野　雅也(Yano, Masaya)</dc:creator>
  <cp:lastModifiedBy>矢野雅也</cp:lastModifiedBy>
  <dcterms:created xsi:type="dcterms:W3CDTF">2015-06-05T18:19:34Z</dcterms:created>
  <dcterms:modified xsi:type="dcterms:W3CDTF">2023-09-15T05:43:54Z</dcterms:modified>
</cp:coreProperties>
</file>