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10.3.177.152\共有フォルダ\21延岡製造所\03延岡製造所全社共有用\★製造課共通\23 工程トラブルリスト表\異常処置報告書　共有2へ移動\"/>
    </mc:Choice>
  </mc:AlternateContent>
  <xr:revisionPtr revIDLastSave="0" documentId="13_ncr:1_{7E6F4F7B-F156-4B5D-B4DD-9E58FBECFBEE}" xr6:coauthVersionLast="47" xr6:coauthVersionMax="47" xr10:uidLastSave="{00000000-0000-0000-0000-000000000000}"/>
  <bookViews>
    <workbookView xWindow="-110" yWindow="-110" windowWidth="19420" windowHeight="10420" activeTab="1" xr2:uid="{1E9CA386-FAE2-4EFC-A259-1ACE505BA357}"/>
  </bookViews>
  <sheets>
    <sheet name="異常処置" sheetId="1" r:id="rId1"/>
    <sheet name="22年9月度" sheetId="7" r:id="rId2"/>
    <sheet name="プロセスフロー" sheetId="5" r:id="rId3"/>
    <sheet name="H5Aブロックフロー" sheetId="6" r:id="rId4"/>
    <sheet name="SK11-SK12EFS" sheetId="4"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 hidden="1">[19]比較!#REF!</definedName>
    <definedName name="______________________________key2" hidden="1">#REF!</definedName>
    <definedName name="____________________________key2" hidden="1">#REF!</definedName>
    <definedName name="___________________________key2" hidden="1">#REF!</definedName>
    <definedName name="__________________________key2" localSheetId="1" hidden="1">#REF!</definedName>
    <definedName name="__________________________key2" hidden="1">#REF!</definedName>
    <definedName name="_________________________key2" hidden="1">#REF!</definedName>
    <definedName name="________________________key2" hidden="1">#REF!</definedName>
    <definedName name="_______________________key2" hidden="1">#REF!</definedName>
    <definedName name="______________________key2" hidden="1">#REF!</definedName>
    <definedName name="_____________________key2" hidden="1">#REF!</definedName>
    <definedName name="____________________key2" hidden="1">#REF!</definedName>
    <definedName name="___________________key2" hidden="1">#REF!</definedName>
    <definedName name="__________________key2" hidden="1">#REF!</definedName>
    <definedName name="_________________key2" hidden="1">#REF!</definedName>
    <definedName name="________________key2" hidden="1">#REF!</definedName>
    <definedName name="_______________key2" localSheetId="1" hidden="1">#REF!</definedName>
    <definedName name="_______________key2" hidden="1">#REF!</definedName>
    <definedName name="______________key2" hidden="1">#REF!</definedName>
    <definedName name="_____________key2" localSheetId="1" hidden="1">#REF!</definedName>
    <definedName name="_____________key2" hidden="1">#REF!</definedName>
    <definedName name="____________key2" localSheetId="1" hidden="1">#REF!</definedName>
    <definedName name="____________key2" hidden="1">#REF!</definedName>
    <definedName name="____________WW2" hidden="1">{"印刷１",#N/A,FALSE,"石井担当分比較";"印刷２",#N/A,FALSE,"石井担当分比較";"印刷３",#N/A,FALSE,"石井担当分比較";"印刷４",#N/A,FALSE,"石井担当分比較"}</definedName>
    <definedName name="___________key2" localSheetId="1" hidden="1">#REF!</definedName>
    <definedName name="___________key2" hidden="1">#REF!</definedName>
    <definedName name="___________WW2" hidden="1">{"印刷１",#N/A,FALSE,"石井担当分比較";"印刷２",#N/A,FALSE,"石井担当分比較";"印刷３",#N/A,FALSE,"石井担当分比較";"印刷４",#N/A,FALSE,"石井担当分比較"}</definedName>
    <definedName name="__________key2" localSheetId="1" hidden="1">#REF!</definedName>
    <definedName name="__________key2" hidden="1">#REF!</definedName>
    <definedName name="__________WW2" hidden="1">{"印刷１",#N/A,FALSE,"石井担当分比較";"印刷２",#N/A,FALSE,"石井担当分比較";"印刷３",#N/A,FALSE,"石井担当分比較";"印刷４",#N/A,FALSE,"石井担当分比較"}</definedName>
    <definedName name="_________key2" localSheetId="1" hidden="1">#REF!</definedName>
    <definedName name="_________key2" hidden="1">#REF!</definedName>
    <definedName name="_________WW2" hidden="1">{"印刷１",#N/A,FALSE,"石井担当分比較";"印刷２",#N/A,FALSE,"石井担当分比較";"印刷３",#N/A,FALSE,"石井担当分比較";"印刷４",#N/A,FALSE,"石井担当分比較"}</definedName>
    <definedName name="________key2" localSheetId="1" hidden="1">#REF!</definedName>
    <definedName name="________key2" hidden="1">#REF!</definedName>
    <definedName name="________WW2" hidden="1">{"印刷１",#N/A,FALSE,"石井担当分比較";"印刷２",#N/A,FALSE,"石井担当分比較";"印刷３",#N/A,FALSE,"石井担当分比較";"印刷４",#N/A,FALSE,"石井担当分比較"}</definedName>
    <definedName name="_______key2" localSheetId="1" hidden="1">#REF!</definedName>
    <definedName name="_______key2" hidden="1">#REF!</definedName>
    <definedName name="_______WW2" hidden="1">{"印刷１",#N/A,FALSE,"石井担当分比較";"印刷２",#N/A,FALSE,"石井担当分比較";"印刷３",#N/A,FALSE,"石井担当分比較";"印刷４",#N/A,FALSE,"石井担当分比較"}</definedName>
    <definedName name="______key2" localSheetId="1" hidden="1">#REF!</definedName>
    <definedName name="______key2" hidden="1">#REF!</definedName>
    <definedName name="______WW2" hidden="1">{"印刷１",#N/A,FALSE,"石井担当分比較";"印刷２",#N/A,FALSE,"石井担当分比較";"印刷３",#N/A,FALSE,"石井担当分比較";"印刷４",#N/A,FALSE,"石井担当分比較"}</definedName>
    <definedName name="_____key2" localSheetId="1" hidden="1">#REF!</definedName>
    <definedName name="_____key2" hidden="1">#REF!</definedName>
    <definedName name="_____WW2" hidden="1">{"印刷１",#N/A,FALSE,"石井担当分比較";"印刷２",#N/A,FALSE,"石井担当分比較";"印刷３",#N/A,FALSE,"石井担当分比較";"印刷４",#N/A,FALSE,"石井担当分比較"}</definedName>
    <definedName name="____key2" localSheetId="1" hidden="1">#REF!</definedName>
    <definedName name="____key2" hidden="1">#REF!</definedName>
    <definedName name="____WW2" hidden="1">{"印刷１",#N/A,FALSE,"石井担当分比較";"印刷２",#N/A,FALSE,"石井担当分比較";"印刷３",#N/A,FALSE,"石井担当分比較";"印刷４",#N/A,FALSE,"石井担当分比較"}</definedName>
    <definedName name="___key2" localSheetId="1" hidden="1">#REF!</definedName>
    <definedName name="___key2" hidden="1">#REF!</definedName>
    <definedName name="___WW2" hidden="1">{"印刷１",#N/A,FALSE,"石井担当分比較";"印刷２",#N/A,FALSE,"石井担当分比較";"印刷３",#N/A,FALSE,"石井担当分比較";"印刷４",#N/A,FALSE,"石井担当分比較"}</definedName>
    <definedName name="__123Graph_A" localSheetId="1" hidden="1">[15]比較!#REF!</definedName>
    <definedName name="__123Graph_A" hidden="1">[1]比較!#REF!</definedName>
    <definedName name="__123Graph_A3重缶化" hidden="1">'[21]2003.11.27.メリット計算表'!$A$1:$A$1</definedName>
    <definedName name="__123Graph_AAN5" hidden="1">[22]A_RP3!#REF!</definedName>
    <definedName name="__123Graph_ABI" hidden="1">[23]data!$H$9:$H$21</definedName>
    <definedName name="__123Graph_ABONDVSE" hidden="1">[2]電圧低減開口率.XLS!$S$9:$S$23</definedName>
    <definedName name="__123Graph_AC3H6原単位推移" hidden="1">[24]生産量及び原単位!#REF!</definedName>
    <definedName name="__123Graph_ACurrent" localSheetId="1" hidden="1">'[3]絶縁2,3BANK'!#REF!</definedName>
    <definedName name="__123Graph_ACurrent" hidden="1">'[3]絶縁2,3BANK'!#REF!</definedName>
    <definedName name="__123Graph_ADP" hidden="1">[23]data!$D$9:$D$21</definedName>
    <definedName name="__123Graph_AHCN5" hidden="1">[22]A_RP3!#REF!</definedName>
    <definedName name="__123Graph_AHF" hidden="1">#REF!</definedName>
    <definedName name="__123Graph_AITAATUVSE" hidden="1">[2]電圧低減開口率.XLS!$S$9:$S$23</definedName>
    <definedName name="__123Graph_AJIITAATUVSE" hidden="1">[2]電圧低減開口率.XLS!$S$9:$S$23</definedName>
    <definedName name="__123Graph_ALV5" hidden="1">[22]B_RP2!#REF!</definedName>
    <definedName name="__123Graph_ALVSE" hidden="1">[2]電圧低減開口率.XLS!$S$9:$S$23</definedName>
    <definedName name="__123Graph_ALWVSE" hidden="1">[2]電圧低減開口率.XLS!$S$9:$S$23</definedName>
    <definedName name="__123Graph_AMECN5" hidden="1">[22]A_RP3!#REF!</definedName>
    <definedName name="__123Graph_AMENSEKIVSE" hidden="1">[2]電圧低減開口率.XLS!$S$9:$S$23</definedName>
    <definedName name="__123Graph_AMEOH5" hidden="1">[22]A_RP3!#REF!</definedName>
    <definedName name="__123Graph_AMEOHﾌｨｰﾄﾞ5" hidden="1">[22]B_RP2!#REF!</definedName>
    <definedName name="__123Graph_AMO" hidden="1">[23]data!$G$9:$G$21</definedName>
    <definedName name="__123Graph_AMO2" hidden="1">[22]D_RP2!#REF!</definedName>
    <definedName name="__123Graph_ANH3原単位" hidden="1">[24]生産量及び原単位!#REF!</definedName>
    <definedName name="__123Graph_AOKURIVSE" hidden="1">[2]電圧低減開口率.XLS!$S$9:$S$23</definedName>
    <definedName name="__123Graph_AOPENVSE" hidden="1">[2]電圧低減開口率.XLS!$S$9:$S$23</definedName>
    <definedName name="__123Graph_APA岡" hidden="1">#REF!</definedName>
    <definedName name="__123Graph_APA長" hidden="1">#REF!</definedName>
    <definedName name="__123Graph_ASA" hidden="1">[23]data!$F$9:$F$21</definedName>
    <definedName name="__123Graph_ASIO2" hidden="1">[23]data!$N$9:$N$21</definedName>
    <definedName name="__123Graph_ASWVSE" hidden="1">[2]電圧低減開口率.XLS!$S$9:$S$23</definedName>
    <definedName name="__123Graph_ATRIONLY" hidden="1">'[21]2003.11.27.メリット計算表'!$I$44:$R$44</definedName>
    <definedName name="__123Graph_Aη" hidden="1">[22]E_RP3!#REF!</definedName>
    <definedName name="__123Graph_Aｴｽﾃﾙ" hidden="1">#REF!</definedName>
    <definedName name="__123Graph_Aﾍﾞﾝ" hidden="1">#REF!</definedName>
    <definedName name="__123Graph_Aﾒﾘｯﾄ48TRI" hidden="1">'[21]2003.11.27.メリット計算表'!$A$2817:$A$2817</definedName>
    <definedName name="__123Graph_Aﾚｰﾖﾝ" hidden="1">#REF!</definedName>
    <definedName name="__123Graph_Aﾚ原" hidden="1">#REF!</definedName>
    <definedName name="__123Graph_Aﾚ樹" hidden="1">#REF!</definedName>
    <definedName name="__123Graph_A固定費" localSheetId="1" hidden="1">#REF!</definedName>
    <definedName name="__123Graph_A固定費" hidden="1">#REF!</definedName>
    <definedName name="__123Graph_A高･高々工別計" hidden="1">#REF!</definedName>
    <definedName name="__123Graph_A高々圧計" hidden="1">#REF!</definedName>
    <definedName name="__123Graph_A高々系別計" hidden="1">#REF!</definedName>
    <definedName name="__123Graph_A需要" localSheetId="1" hidden="1">#REF!</definedName>
    <definedName name="__123Graph_A需要" hidden="1">#REF!</definedName>
    <definedName name="__123Graph_A純C3H6原単位" hidden="1">[24]生産量及び原単位!#REF!</definedName>
    <definedName name="__123Graph_A触媒量5" hidden="1">[22]B_RP2!#REF!</definedName>
    <definedName name="__123Graph_A精製効率推移" hidden="1">[24]生産量及び原単位!#REF!</definedName>
    <definedName name="__123Graph_A接触時間" hidden="1">[22]C_RP2!#REF!</definedName>
    <definedName name="__123Graph_A接触時間5" hidden="1">[22]A_RP3!#REF!</definedName>
    <definedName name="__123Graph_A中系別計" hidden="1">#REF!</definedName>
    <definedName name="__123Graph_A中計" hidden="1">#REF!</definedName>
    <definedName name="__123Graph_A中繊計" hidden="1">#REF!</definedName>
    <definedName name="__123Graph_A中非繊計" hidden="1">#REF!</definedName>
    <definedName name="__123Graph_A低系別計" hidden="1">#REF!</definedName>
    <definedName name="__123Graph_A低計" hidden="1">#REF!</definedName>
    <definedName name="__123Graph_A低繊計" hidden="1">#REF!</definedName>
    <definedName name="__123Graph_A低非繊計" hidden="1">#REF!</definedName>
    <definedName name="__123Graph_A電系別計" hidden="1">#REF!</definedName>
    <definedName name="__123Graph_A電計" hidden="1">#REF!</definedName>
    <definedName name="__123Graph_A電繊維計" hidden="1">#REF!</definedName>
    <definedName name="__123Graph_A電電解計" hidden="1">#REF!</definedName>
    <definedName name="__123Graph_A電非繊計" hidden="1">#REF!</definedName>
    <definedName name="__123Graph_A売上高推移92K" localSheetId="1" hidden="1">[15]比較!#REF!</definedName>
    <definedName name="__123Graph_A売上高推移92K" hidden="1">[1]比較!#REF!</definedName>
    <definedName name="__123Graph_A売上国内酵素" localSheetId="1" hidden="1">[15]比較!#REF!</definedName>
    <definedName name="__123Graph_A売上国内酵素" hidden="1">[1]比較!#REF!</definedName>
    <definedName name="__123Graph_A比例費" localSheetId="1" hidden="1">#REF!</definedName>
    <definedName name="__123Graph_A比例費" hidden="1">#REF!</definedName>
    <definedName name="__123Graph_A費用推移" localSheetId="1" hidden="1">#REF!</definedName>
    <definedName name="__123Graph_A費用推移" hidden="1">#REF!</definedName>
    <definedName name="__123Graph_A薬品" hidden="1">#REF!</definedName>
    <definedName name="__123Graph_A硫酸原単位" hidden="1">[22]E_RP3!#REF!</definedName>
    <definedName name="__123Graph_B" localSheetId="1" hidden="1">[15]比較!#REF!</definedName>
    <definedName name="__123Graph_B" hidden="1">[1]比較!#REF!</definedName>
    <definedName name="__123Graph_B3重缶化" hidden="1">'[21]2003.11.27.メリット計算表'!$A$1:$A$1</definedName>
    <definedName name="__123Graph_BCurrent" localSheetId="1" hidden="1">'[3]絶縁2,3BANK'!#REF!</definedName>
    <definedName name="__123Graph_BCurrent" hidden="1">'[3]絶縁2,3BANK'!#REF!</definedName>
    <definedName name="__123Graph_BDP" hidden="1">[23]data!$E$9:$E$21</definedName>
    <definedName name="__123Graph_BHF" hidden="1">#REF!</definedName>
    <definedName name="__123Graph_BK330" hidden="1">'[25]RUN-A（165）'!#REF!</definedName>
    <definedName name="__123Graph_BMO" hidden="1">[22]D_RP2!#REF!</definedName>
    <definedName name="__123Graph_BMO2" hidden="1">[22]D_RP2!#REF!</definedName>
    <definedName name="__123Graph_BPA岡" hidden="1">#REF!</definedName>
    <definedName name="__123Graph_BPA長" hidden="1">#REF!</definedName>
    <definedName name="__123Graph_Bｴｽﾃﾙ" hidden="1">#REF!</definedName>
    <definedName name="__123Graph_Bﾍﾞﾝ" hidden="1">#REF!</definedName>
    <definedName name="__123Graph_Bﾒﾘｯﾄ48TRI" hidden="1">'[21]2003.11.27.メリット計算表'!$A$1793:$A$1793</definedName>
    <definedName name="__123Graph_Bﾚｰﾖﾝ" hidden="1">#REF!</definedName>
    <definedName name="__123Graph_Bﾚ原" hidden="1">#REF!</definedName>
    <definedName name="__123Graph_Bﾚ樹" hidden="1">#REF!</definedName>
    <definedName name="__123Graph_B固定費" localSheetId="1" hidden="1">#REF!</definedName>
    <definedName name="__123Graph_B固定費" hidden="1">#REF!</definedName>
    <definedName name="__123Graph_B需要" localSheetId="1" hidden="1">#REF!</definedName>
    <definedName name="__123Graph_B需要" hidden="1">#REF!</definedName>
    <definedName name="__123Graph_B中繊計" hidden="1">#REF!</definedName>
    <definedName name="__123Graph_B中非繊計" hidden="1">#REF!</definedName>
    <definedName name="__123Graph_B低繊計" hidden="1">#REF!</definedName>
    <definedName name="__123Graph_B低非繊計" hidden="1">#REF!</definedName>
    <definedName name="__123Graph_B電系別計" hidden="1">#REF!</definedName>
    <definedName name="__123Graph_B電繊維計" hidden="1">#REF!</definedName>
    <definedName name="__123Graph_B電電解計" hidden="1">#REF!</definedName>
    <definedName name="__123Graph_B電非繊計" hidden="1">#REF!</definedName>
    <definedName name="__123Graph_B売上高推移1" localSheetId="1" hidden="1">[15]比較!#REF!</definedName>
    <definedName name="__123Graph_B売上高推移1" hidden="1">[1]比較!#REF!</definedName>
    <definedName name="__123Graph_B売上高推移92K" localSheetId="1" hidden="1">[15]比較!#REF!</definedName>
    <definedName name="__123Graph_B売上高推移92K" hidden="1">[1]比較!#REF!</definedName>
    <definedName name="__123Graph_B売上国内酵素" localSheetId="1" hidden="1">[15]比較!#REF!</definedName>
    <definedName name="__123Graph_B売上国内酵素" hidden="1">[1]比較!#REF!</definedName>
    <definedName name="__123Graph_B比例費" localSheetId="1" hidden="1">#REF!</definedName>
    <definedName name="__123Graph_B比例費" hidden="1">#REF!</definedName>
    <definedName name="__123Graph_B費用推移" localSheetId="1" hidden="1">#REF!</definedName>
    <definedName name="__123Graph_B費用推移" hidden="1">#REF!</definedName>
    <definedName name="__123Graph_B薬品" hidden="1">#REF!</definedName>
    <definedName name="__123Graph_C" localSheetId="1" hidden="1">[15]比較!#REF!</definedName>
    <definedName name="__123Graph_C" hidden="1">[1]比較!#REF!</definedName>
    <definedName name="__123Graph_CBONDVSE" hidden="1">[2]電圧低減開口率.XLS!$T$9:$T$23</definedName>
    <definedName name="__123Graph_CHF" hidden="1">#REF!</definedName>
    <definedName name="__123Graph_CITAATUVSE" hidden="1">[2]電圧低減開口率.XLS!$T$9:$T$23</definedName>
    <definedName name="__123Graph_CJIITAATUVSE" hidden="1">[2]電圧低減開口率.XLS!$T$9:$T$23</definedName>
    <definedName name="__123Graph_CLVSE" hidden="1">[2]電圧低減開口率.XLS!$T$9:$T$23</definedName>
    <definedName name="__123Graph_CLWVSE" hidden="1">[2]電圧低減開口率.XLS!$T$9:$T$23</definedName>
    <definedName name="__123Graph_CMENSEKIVSE" hidden="1">[2]電圧低減開口率.XLS!$T$9:$T$23</definedName>
    <definedName name="__123Graph_CMO" hidden="1">[22]D_RP2!#REF!</definedName>
    <definedName name="__123Graph_CMO2" hidden="1">[22]D_RP2!#REF!</definedName>
    <definedName name="__123Graph_COKURIVSE" hidden="1">[2]電圧低減開口率.XLS!$T$9:$T$23</definedName>
    <definedName name="__123Graph_COPENVSE" hidden="1">[2]電圧低減開口率.XLS!$T$9:$T$23</definedName>
    <definedName name="__123Graph_CPA岡" hidden="1">#REF!</definedName>
    <definedName name="__123Graph_CPA長" hidden="1">#REF!</definedName>
    <definedName name="__123Graph_CSWVSE" hidden="1">[2]電圧低減開口率.XLS!$T$9:$T$23</definedName>
    <definedName name="__123Graph_Cｴｽﾃﾙ" hidden="1">#REF!</definedName>
    <definedName name="__123Graph_Cﾍﾞﾝ" hidden="1">#REF!</definedName>
    <definedName name="__123Graph_Cﾒﾘｯﾄ48TRI" hidden="1">'[21]2003.11.27.メリット計算表'!$A$2049:$A$2049</definedName>
    <definedName name="__123Graph_Cﾚｰﾖﾝ" hidden="1">#REF!</definedName>
    <definedName name="__123Graph_Cﾚ原" hidden="1">#REF!</definedName>
    <definedName name="__123Graph_Cﾚ樹" hidden="1">#REF!</definedName>
    <definedName name="__123Graph_C固定費" localSheetId="1" hidden="1">#REF!</definedName>
    <definedName name="__123Graph_C固定費" hidden="1">#REF!</definedName>
    <definedName name="__123Graph_C高･高々工別計" hidden="1">#REF!</definedName>
    <definedName name="__123Graph_C高々圧計" hidden="1">#REF!</definedName>
    <definedName name="__123Graph_C高々系別計" hidden="1">#REF!</definedName>
    <definedName name="__123Graph_C中系別計" hidden="1">#REF!</definedName>
    <definedName name="__123Graph_C中計" hidden="1">#REF!</definedName>
    <definedName name="__123Graph_C中繊計" hidden="1">#REF!</definedName>
    <definedName name="__123Graph_C中非繊計" hidden="1">#REF!</definedName>
    <definedName name="__123Graph_C低系別計" hidden="1">#REF!</definedName>
    <definedName name="__123Graph_C低計" hidden="1">#REF!</definedName>
    <definedName name="__123Graph_C低繊計" hidden="1">#REF!</definedName>
    <definedName name="__123Graph_C低非繊計" hidden="1">#REF!</definedName>
    <definedName name="__123Graph_C電計" hidden="1">#REF!</definedName>
    <definedName name="__123Graph_C電繊維計" hidden="1">#REF!</definedName>
    <definedName name="__123Graph_C電非繊計" hidden="1">#REF!</definedName>
    <definedName name="__123Graph_C売上高推移1" localSheetId="1" hidden="1">[15]比較!#REF!</definedName>
    <definedName name="__123Graph_C売上高推移1" hidden="1">[1]比較!#REF!</definedName>
    <definedName name="__123Graph_C売上高推移92K" localSheetId="1" hidden="1">[15]比較!#REF!</definedName>
    <definedName name="__123Graph_C売上高推移92K" hidden="1">[1]比較!#REF!</definedName>
    <definedName name="__123Graph_C売上国内酵素" localSheetId="1" hidden="1">[15]比較!#REF!</definedName>
    <definedName name="__123Graph_C売上国内酵素" hidden="1">[1]比較!#REF!</definedName>
    <definedName name="__123Graph_C比例費" localSheetId="1" hidden="1">#REF!</definedName>
    <definedName name="__123Graph_C比例費" hidden="1">#REF!</definedName>
    <definedName name="__123Graph_C費用推移" localSheetId="1" hidden="1">#REF!</definedName>
    <definedName name="__123Graph_C費用推移" hidden="1">#REF!</definedName>
    <definedName name="__123Graph_C薬品" hidden="1">#REF!</definedName>
    <definedName name="__123Graph_D" localSheetId="1" hidden="1">[15]比較!#REF!</definedName>
    <definedName name="__123Graph_D" hidden="1">[1]比較!#REF!</definedName>
    <definedName name="__123Graph_DBONDVSE" hidden="1">[2]電圧低減開口率.XLS!$U$9:$U$23</definedName>
    <definedName name="__123Graph_DHF" hidden="1">#REF!</definedName>
    <definedName name="__123Graph_DITAATUVSE" hidden="1">[2]電圧低減開口率.XLS!$U$9:$U$23</definedName>
    <definedName name="__123Graph_DJIITAATUVSE" hidden="1">[2]電圧低減開口率.XLS!$U$9:$U$23</definedName>
    <definedName name="__123Graph_DLVSE" hidden="1">[2]電圧低減開口率.XLS!$U$9:$U$23</definedName>
    <definedName name="__123Graph_DLWVSE" hidden="1">[2]電圧低減開口率.XLS!$U$9:$U$23</definedName>
    <definedName name="__123Graph_DMENSEKIVSE" hidden="1">[2]電圧低減開口率.XLS!$U$9:$U$23</definedName>
    <definedName name="__123Graph_DMO" hidden="1">[22]D_RP2!#REF!</definedName>
    <definedName name="__123Graph_DMO2" hidden="1">[22]D_RP2!#REF!</definedName>
    <definedName name="__123Graph_DOKURIVSE" hidden="1">[2]電圧低減開口率.XLS!$U$9:$U$23</definedName>
    <definedName name="__123Graph_DOPENVSE" hidden="1">[2]電圧低減開口率.XLS!$U$9:$U$23</definedName>
    <definedName name="__123Graph_DPA岡" hidden="1">#REF!</definedName>
    <definedName name="__123Graph_DPA長" hidden="1">#REF!</definedName>
    <definedName name="__123Graph_DSWVSE" hidden="1">[2]電圧低減開口率.XLS!$U$9:$U$23</definedName>
    <definedName name="__123Graph_DTRIONLY" hidden="1">'[21]2003.11.27.メリット計算表'!$I$16:$V$16</definedName>
    <definedName name="__123Graph_Dｴｽﾃﾙ" hidden="1">#REF!</definedName>
    <definedName name="__123Graph_Dﾍﾞﾝ" hidden="1">#REF!</definedName>
    <definedName name="__123Graph_Dﾒﾘｯﾄ48TRI" hidden="1">'[21]2003.11.27.メリット計算表'!$A$3841:$A$3841</definedName>
    <definedName name="__123Graph_Dﾚｰﾖﾝ" hidden="1">#REF!</definedName>
    <definedName name="__123Graph_Dﾚ原" hidden="1">#REF!</definedName>
    <definedName name="__123Graph_Dﾚ樹" hidden="1">#REF!</definedName>
    <definedName name="__123Graph_D固定費" localSheetId="1" hidden="1">#REF!</definedName>
    <definedName name="__123Graph_D固定費" hidden="1">#REF!</definedName>
    <definedName name="__123Graph_D高･高々工別計" hidden="1">#REF!</definedName>
    <definedName name="__123Graph_D中繊計" hidden="1">#REF!</definedName>
    <definedName name="__123Graph_D中非繊計" hidden="1">#REF!</definedName>
    <definedName name="__123Graph_D低繊計" hidden="1">#REF!</definedName>
    <definedName name="__123Graph_D低非繊計" hidden="1">#REF!</definedName>
    <definedName name="__123Graph_D電繊維計" hidden="1">#REF!</definedName>
    <definedName name="__123Graph_D電非繊計" hidden="1">#REF!</definedName>
    <definedName name="__123Graph_D売上高推移1" localSheetId="1" hidden="1">[15]比較!#REF!</definedName>
    <definedName name="__123Graph_D売上高推移1" hidden="1">[1]比較!#REF!</definedName>
    <definedName name="__123Graph_D売上高推移92K" localSheetId="1" hidden="1">[15]比較!#REF!</definedName>
    <definedName name="__123Graph_D売上高推移92K" hidden="1">[1]比較!#REF!</definedName>
    <definedName name="__123Graph_D売上国内酵素" localSheetId="1" hidden="1">[15]比較!#REF!</definedName>
    <definedName name="__123Graph_D売上国内酵素" hidden="1">[1]比較!#REF!</definedName>
    <definedName name="__123Graph_D比例費" localSheetId="1" hidden="1">#REF!</definedName>
    <definedName name="__123Graph_D比例費" hidden="1">#REF!</definedName>
    <definedName name="__123Graph_D薬品" hidden="1">#REF!</definedName>
    <definedName name="__123Graph_E" localSheetId="1" hidden="1">[15]比較!#REF!</definedName>
    <definedName name="__123Graph_E" hidden="1">[1]比較!#REF!</definedName>
    <definedName name="__123Graph_EBONDVSE" hidden="1">[2]電圧低減開口率.XLS!$V$9:$V$23</definedName>
    <definedName name="__123Graph_EITAATUVSE" hidden="1">[2]電圧低減開口率.XLS!$V$9:$V$23</definedName>
    <definedName name="__123Graph_EJIITAATUVSE" hidden="1">[2]電圧低減開口率.XLS!$V$9:$V$23</definedName>
    <definedName name="__123Graph_ELVSE" hidden="1">[2]電圧低減開口率.XLS!$V$9:$V$23</definedName>
    <definedName name="__123Graph_ELWVSE" hidden="1">[2]電圧低減開口率.XLS!$V$9:$V$23</definedName>
    <definedName name="__123Graph_EMENSEKIVSE" hidden="1">[2]電圧低減開口率.XLS!$V$9:$V$23</definedName>
    <definedName name="__123Graph_EOKURIVSE" hidden="1">[2]電圧低減開口率.XLS!$V$9:$V$23</definedName>
    <definedName name="__123Graph_EOPENVSE" hidden="1">[2]電圧低減開口率.XLS!$V$9:$V$23</definedName>
    <definedName name="__123Graph_ESWVSE" hidden="1">[2]電圧低減開口率.XLS!$V$9:$V$23</definedName>
    <definedName name="__123Graph_E固定費" localSheetId="1" hidden="1">#REF!</definedName>
    <definedName name="__123Graph_E固定費" hidden="1">#REF!</definedName>
    <definedName name="__123Graph_E高々圧計" hidden="1">#REF!</definedName>
    <definedName name="__123Graph_E中計" hidden="1">#REF!</definedName>
    <definedName name="__123Graph_E中繊計" hidden="1">#REF!</definedName>
    <definedName name="__123Graph_E中非繊計" hidden="1">#REF!</definedName>
    <definedName name="__123Graph_E低計" hidden="1">#REF!</definedName>
    <definedName name="__123Graph_E低繊計" hidden="1">#REF!</definedName>
    <definedName name="__123Graph_E低非繊計" hidden="1">#REF!</definedName>
    <definedName name="__123Graph_E電繊維計" hidden="1">#REF!</definedName>
    <definedName name="__123Graph_E売上高推移92K" localSheetId="1" hidden="1">[15]比較!#REF!</definedName>
    <definedName name="__123Graph_E売上高推移92K" hidden="1">[1]比較!#REF!</definedName>
    <definedName name="__123Graph_E売上国内酵素" localSheetId="1" hidden="1">[15]比較!#REF!</definedName>
    <definedName name="__123Graph_E売上国内酵素" hidden="1">[1]比較!#REF!</definedName>
    <definedName name="__123Graph_E比例費" localSheetId="1" hidden="1">#REF!</definedName>
    <definedName name="__123Graph_E比例費" hidden="1">#REF!</definedName>
    <definedName name="__123Graph_F" localSheetId="1" hidden="1">[15]比較!#REF!</definedName>
    <definedName name="__123Graph_F" hidden="1">[1]比較!#REF!</definedName>
    <definedName name="__123Graph_F固定費" localSheetId="1" hidden="1">#REF!</definedName>
    <definedName name="__123Graph_F固定費" hidden="1">#REF!</definedName>
    <definedName name="__123Graph_F高々圧計" hidden="1">#REF!</definedName>
    <definedName name="__123Graph_F高々系別計" hidden="1">#REF!</definedName>
    <definedName name="__123Graph_F電計" hidden="1">#REF!</definedName>
    <definedName name="__123Graph_F電非繊計" hidden="1">#REF!</definedName>
    <definedName name="__123Graph_F売上高推移1" localSheetId="1" hidden="1">[15]比較!#REF!</definedName>
    <definedName name="__123Graph_F売上高推移1" hidden="1">[1]比較!#REF!</definedName>
    <definedName name="__123Graph_F売上高推移92K" localSheetId="1" hidden="1">[15]比較!#REF!</definedName>
    <definedName name="__123Graph_F売上高推移92K" hidden="1">[1]比較!#REF!</definedName>
    <definedName name="__123Graph_F売上国内酵素" localSheetId="1" hidden="1">[15]比較!#REF!</definedName>
    <definedName name="__123Graph_F売上国内酵素" hidden="1">[1]比較!#REF!</definedName>
    <definedName name="__123Graph_F比例費" localSheetId="1" hidden="1">#REF!</definedName>
    <definedName name="__123Graph_F比例費" hidden="1">#REF!</definedName>
    <definedName name="__123Graph_LBL_A" localSheetId="1" hidden="1">[15]比較!#REF!</definedName>
    <definedName name="__123Graph_LBL_A" hidden="1">[1]比較!#REF!</definedName>
    <definedName name="__123Graph_LBL_A需要" localSheetId="1" hidden="1">#REF!</definedName>
    <definedName name="__123Graph_LBL_A需要" hidden="1">#REF!</definedName>
    <definedName name="__123Graph_LBL_A売上高推移92K" localSheetId="1" hidden="1">[15]比較!#REF!</definedName>
    <definedName name="__123Graph_LBL_A売上高推移92K" hidden="1">[1]比較!#REF!</definedName>
    <definedName name="__123Graph_LBL_A売上国内酵素" localSheetId="1" hidden="1">[15]比較!#REF!</definedName>
    <definedName name="__123Graph_LBL_A売上国内酵素" hidden="1">[1]比較!#REF!</definedName>
    <definedName name="__123Graph_LBL_A費用推移" localSheetId="1" hidden="1">#REF!</definedName>
    <definedName name="__123Graph_LBL_A費用推移" hidden="1">#REF!</definedName>
    <definedName name="__123Graph_LBL_B" localSheetId="1" hidden="1">[15]比較!#REF!</definedName>
    <definedName name="__123Graph_LBL_B" hidden="1">[1]比較!#REF!</definedName>
    <definedName name="__123Graph_LBL_B需要" localSheetId="1" hidden="1">#REF!</definedName>
    <definedName name="__123Graph_LBL_B需要" hidden="1">#REF!</definedName>
    <definedName name="__123Graph_LBL_B売上高推移1" localSheetId="1" hidden="1">[15]比較!#REF!</definedName>
    <definedName name="__123Graph_LBL_B売上高推移1" hidden="1">[1]比較!#REF!</definedName>
    <definedName name="__123Graph_LBL_B売上高推移92K" localSheetId="1" hidden="1">[15]比較!#REF!</definedName>
    <definedName name="__123Graph_LBL_B売上高推移92K" hidden="1">[1]比較!#REF!</definedName>
    <definedName name="__123Graph_LBL_B売上国内酵素" localSheetId="1" hidden="1">[15]比較!#REF!</definedName>
    <definedName name="__123Graph_LBL_B売上国内酵素" hidden="1">[1]比較!#REF!</definedName>
    <definedName name="__123Graph_LBL_B費用推移" localSheetId="1" hidden="1">#REF!</definedName>
    <definedName name="__123Graph_LBL_B費用推移" hidden="1">#REF!</definedName>
    <definedName name="__123Graph_LBL_C" localSheetId="1" hidden="1">[15]比較!#REF!</definedName>
    <definedName name="__123Graph_LBL_C" hidden="1">[1]比較!#REF!</definedName>
    <definedName name="__123Graph_LBL_C固定費" localSheetId="1" hidden="1">#REF!</definedName>
    <definedName name="__123Graph_LBL_C固定費" hidden="1">#REF!</definedName>
    <definedName name="__123Graph_LBL_C売上高推移1" localSheetId="1" hidden="1">[15]比較!#REF!</definedName>
    <definedName name="__123Graph_LBL_C売上高推移1" hidden="1">[1]比較!#REF!</definedName>
    <definedName name="__123Graph_LBL_C売上高推移92K" localSheetId="1" hidden="1">[15]比較!#REF!</definedName>
    <definedName name="__123Graph_LBL_C売上高推移92K" hidden="1">[1]比較!#REF!</definedName>
    <definedName name="__123Graph_LBL_C売上国内酵素" localSheetId="1" hidden="1">[15]比較!#REF!</definedName>
    <definedName name="__123Graph_LBL_C売上国内酵素" hidden="1">[1]比較!#REF!</definedName>
    <definedName name="__123Graph_LBL_C比例費" localSheetId="1" hidden="1">#REF!</definedName>
    <definedName name="__123Graph_LBL_C比例費" hidden="1">#REF!</definedName>
    <definedName name="__123Graph_LBL_C費用推移" localSheetId="1" hidden="1">#REF!</definedName>
    <definedName name="__123Graph_LBL_C費用推移" hidden="1">#REF!</definedName>
    <definedName name="__123Graph_LBL_D" localSheetId="1" hidden="1">[15]比較!#REF!</definedName>
    <definedName name="__123Graph_LBL_D" hidden="1">[1]比較!#REF!</definedName>
    <definedName name="__123Graph_LBL_D固定費" localSheetId="1" hidden="1">#REF!</definedName>
    <definedName name="__123Graph_LBL_D固定費" hidden="1">#REF!</definedName>
    <definedName name="__123Graph_LBL_D売上高推移1" localSheetId="1" hidden="1">[15]比較!#REF!</definedName>
    <definedName name="__123Graph_LBL_D売上高推移1" hidden="1">[1]比較!#REF!</definedName>
    <definedName name="__123Graph_LBL_D売上高推移92K" localSheetId="1" hidden="1">[15]比較!#REF!</definedName>
    <definedName name="__123Graph_LBL_D売上高推移92K" hidden="1">[1]比較!#REF!</definedName>
    <definedName name="__123Graph_LBL_D売上国内酵素" localSheetId="1" hidden="1">[15]比較!#REF!</definedName>
    <definedName name="__123Graph_LBL_D売上国内酵素" hidden="1">[1]比較!#REF!</definedName>
    <definedName name="__123Graph_LBL_D比例費" localSheetId="1" hidden="1">#REF!</definedName>
    <definedName name="__123Graph_LBL_D比例費" hidden="1">#REF!</definedName>
    <definedName name="__123Graph_LBL_E" localSheetId="1" hidden="1">[15]比較!#REF!</definedName>
    <definedName name="__123Graph_LBL_E" hidden="1">[1]比較!#REF!</definedName>
    <definedName name="__123Graph_LBL_E固定費" localSheetId="1" hidden="1">#REF!</definedName>
    <definedName name="__123Graph_LBL_E固定費" hidden="1">#REF!</definedName>
    <definedName name="__123Graph_LBL_E売上高推移92K" localSheetId="1" hidden="1">[15]比較!#REF!</definedName>
    <definedName name="__123Graph_LBL_E売上高推移92K" hidden="1">[1]比較!#REF!</definedName>
    <definedName name="__123Graph_LBL_E売上国内酵素" localSheetId="1" hidden="1">[15]比較!#REF!</definedName>
    <definedName name="__123Graph_LBL_E売上国内酵素" hidden="1">[1]比較!#REF!</definedName>
    <definedName name="__123Graph_LBL_E比例費" localSheetId="1" hidden="1">#REF!</definedName>
    <definedName name="__123Graph_LBL_E比例費" hidden="1">#REF!</definedName>
    <definedName name="__123Graph_LBL_F" localSheetId="1" hidden="1">[15]比較!#REF!</definedName>
    <definedName name="__123Graph_LBL_F" hidden="1">[1]比較!#REF!</definedName>
    <definedName name="__123Graph_LBL_F固定費" localSheetId="1" hidden="1">#REF!</definedName>
    <definedName name="__123Graph_LBL_F固定費" hidden="1">#REF!</definedName>
    <definedName name="__123Graph_LBL_F売上高推移1" localSheetId="1" hidden="1">[15]比較!#REF!</definedName>
    <definedName name="__123Graph_LBL_F売上高推移1" hidden="1">[1]比較!#REF!</definedName>
    <definedName name="__123Graph_LBL_F売上高推移92K" localSheetId="1" hidden="1">[15]比較!#REF!</definedName>
    <definedName name="__123Graph_LBL_F売上高推移92K" hidden="1">[1]比較!#REF!</definedName>
    <definedName name="__123Graph_LBL_F売上国内酵素" localSheetId="1" hidden="1">[15]比較!#REF!</definedName>
    <definedName name="__123Graph_LBL_F売上国内酵素" hidden="1">[1]比較!#REF!</definedName>
    <definedName name="__123Graph_LBL_F比例費" localSheetId="1" hidden="1">#REF!</definedName>
    <definedName name="__123Graph_LBL_F比例費" hidden="1">#REF!</definedName>
    <definedName name="__123Graph_X" localSheetId="1" hidden="1">[15]比較!#REF!</definedName>
    <definedName name="__123Graph_X" hidden="1">[1]比較!#REF!</definedName>
    <definedName name="__123Graph_X3重缶化" hidden="1">'[21]2003.11.27.メリット計算表'!$A$64:$A$7937</definedName>
    <definedName name="__123Graph_XAN5" hidden="1">[22]A_RP3!#REF!</definedName>
    <definedName name="__123Graph_XBI" hidden="1">[23]data!$B$9:$B$21</definedName>
    <definedName name="__123Graph_XBONDVSE" hidden="1">[2]電圧低減開口率.XLS!$K$9:$K$23</definedName>
    <definedName name="__123Graph_XC3H6原単位推移" hidden="1">[24]生産量及び原単位!#REF!</definedName>
    <definedName name="__123Graph_XCurrent" localSheetId="1" hidden="1">'[3]絶縁2,3BANK'!#REF!</definedName>
    <definedName name="__123Graph_XCurrent" hidden="1">'[3]絶縁2,3BANK'!#REF!</definedName>
    <definedName name="__123Graph_XDP" hidden="1">[23]data!$B$9:$B$21</definedName>
    <definedName name="__123Graph_XHCN5" hidden="1">[22]A_RP3!#REF!</definedName>
    <definedName name="__123Graph_XHF" hidden="1">#REF!</definedName>
    <definedName name="__123Graph_XITAATUVSE" hidden="1">[2]電圧低減開口率.XLS!$G$9:$G$23</definedName>
    <definedName name="__123Graph_XLV5" hidden="1">[22]B_RP2!#REF!</definedName>
    <definedName name="__123Graph_XLVSE" hidden="1">[2]電圧低減開口率.XLS!$P$9:$P$23</definedName>
    <definedName name="__123Graph_XLWVSE" hidden="1">[2]電圧低減開口率.XLS!$I$9:$I$23</definedName>
    <definedName name="__123Graph_XMECN5" hidden="1">[22]A_RP3!#REF!</definedName>
    <definedName name="__123Graph_XMENSEKIVSE" hidden="1">[2]電圧低減開口率.XLS!$R$9:$R$23</definedName>
    <definedName name="__123Graph_XMEOH5" hidden="1">[22]A_RP3!#REF!</definedName>
    <definedName name="__123Graph_XMEOHﾌｨｰﾄﾞ5" hidden="1">[22]B_RP2!#REF!</definedName>
    <definedName name="__123Graph_XMO" hidden="1">[23]data!$B$9:$B$21</definedName>
    <definedName name="__123Graph_XMO2" hidden="1">[22]D_RP2!#REF!</definedName>
    <definedName name="__123Graph_XNH3原単位" hidden="1">[24]生産量及び原単位!#REF!</definedName>
    <definedName name="__123Graph_XOKURIVSE" hidden="1">[2]電圧低減開口率.XLS!$J$9:$J$23</definedName>
    <definedName name="__123Graph_XOPENVSE" hidden="1">[2]電圧低減開口率.XLS!$Q$9:$Q$23</definedName>
    <definedName name="__123Graph_XPA岡" hidden="1">#REF!</definedName>
    <definedName name="__123Graph_XPA長" hidden="1">#REF!</definedName>
    <definedName name="__123Graph_XSA" hidden="1">[23]data!$B$9:$B$21</definedName>
    <definedName name="__123Graph_XSIO2" hidden="1">[23]data!$B$9:$B$21</definedName>
    <definedName name="__123Graph_XSWVSE" hidden="1">[2]電圧低減開口率.XLS!$H$9:$H$23</definedName>
    <definedName name="__123Graph_XTRIONLY" hidden="1">'[21]2003.11.27.メリット計算表'!$I$23:$V$23</definedName>
    <definedName name="__123Graph_Xη" hidden="1">[22]E_RP3!#REF!</definedName>
    <definedName name="__123Graph_Xｴｽﾃﾙ" hidden="1">#REF!</definedName>
    <definedName name="__123Graph_Xﾍﾞﾝ" hidden="1">#REF!</definedName>
    <definedName name="__123Graph_Xﾒﾘｯﾄ48TRI" hidden="1">'[21]2003.11.27.メリット計算表'!$A$5633:$CG$5633</definedName>
    <definedName name="__123Graph_Xﾚｰﾖﾝ" hidden="1">#REF!</definedName>
    <definedName name="__123Graph_Xﾚ原" hidden="1">#REF!</definedName>
    <definedName name="__123Graph_Xﾚ樹" hidden="1">#REF!</definedName>
    <definedName name="__123Graph_X固定費" localSheetId="1" hidden="1">#REF!</definedName>
    <definedName name="__123Graph_X固定費" hidden="1">#REF!</definedName>
    <definedName name="__123Graph_X高･高々工別計" hidden="1">#REF!</definedName>
    <definedName name="__123Graph_X高々圧計" hidden="1">#REF!</definedName>
    <definedName name="__123Graph_X高々系別計" hidden="1">#REF!</definedName>
    <definedName name="__123Graph_X需要" localSheetId="1" hidden="1">#REF!</definedName>
    <definedName name="__123Graph_X需要" hidden="1">#REF!</definedName>
    <definedName name="__123Graph_X純C3H6原単位" hidden="1">[24]生産量及び原単位!#REF!</definedName>
    <definedName name="__123Graph_X触媒量5" hidden="1">[22]B_RP2!#REF!</definedName>
    <definedName name="__123Graph_X精製効率推移" hidden="1">[24]生産量及び原単位!#REF!</definedName>
    <definedName name="__123Graph_X接触時間" hidden="1">[22]C_RP2!#REF!</definedName>
    <definedName name="__123Graph_X接触時間5" hidden="1">[22]A_RP3!#REF!</definedName>
    <definedName name="__123Graph_X中系別計" hidden="1">#REF!</definedName>
    <definedName name="__123Graph_X中計" hidden="1">#REF!</definedName>
    <definedName name="__123Graph_X中繊計" hidden="1">#REF!</definedName>
    <definedName name="__123Graph_X中非繊計" hidden="1">#REF!</definedName>
    <definedName name="__123Graph_X低系別計" hidden="1">#REF!</definedName>
    <definedName name="__123Graph_X低計" hidden="1">#REF!</definedName>
    <definedName name="__123Graph_X低繊計" hidden="1">#REF!</definedName>
    <definedName name="__123Graph_X低非繊計" hidden="1">#REF!</definedName>
    <definedName name="__123Graph_X電系別計" hidden="1">#REF!</definedName>
    <definedName name="__123Graph_X電計" hidden="1">#REF!</definedName>
    <definedName name="__123Graph_X電繊維計" hidden="1">#REF!</definedName>
    <definedName name="__123Graph_X電電解計" hidden="1">#REF!</definedName>
    <definedName name="__123Graph_X電非繊計" hidden="1">#REF!</definedName>
    <definedName name="__123Graph_X売上高推移1" localSheetId="1" hidden="1">[15]比較!#REF!</definedName>
    <definedName name="__123Graph_X売上高推移1" hidden="1">[1]比較!#REF!</definedName>
    <definedName name="__123Graph_X売上高推移92K" localSheetId="1" hidden="1">[15]比較!#REF!</definedName>
    <definedName name="__123Graph_X売上高推移92K" hidden="1">[1]比較!#REF!</definedName>
    <definedName name="__123Graph_X売上国内酵素" localSheetId="1" hidden="1">[15]比較!#REF!</definedName>
    <definedName name="__123Graph_X売上国内酵素" hidden="1">[1]比較!#REF!</definedName>
    <definedName name="__123Graph_X比例費" localSheetId="1" hidden="1">#REF!</definedName>
    <definedName name="__123Graph_X比例費" hidden="1">#REF!</definedName>
    <definedName name="__123Graph_X費用推移" localSheetId="1" hidden="1">#REF!</definedName>
    <definedName name="__123Graph_X費用推移" hidden="1">#REF!</definedName>
    <definedName name="__123Graph_X薬品" hidden="1">#REF!</definedName>
    <definedName name="__123Graph_X硫酸原単位" hidden="1">[22]E_RP3!#REF!</definedName>
    <definedName name="__BNH3" hidden="1">[22]C_RP2!#REF!</definedName>
    <definedName name="__key2" localSheetId="1" hidden="1">#REF!</definedName>
    <definedName name="__key2" hidden="1">#REF!</definedName>
    <definedName name="__WW2" localSheetId="1" hidden="1">{"印刷１",#N/A,FALSE,"石井担当分比較";"印刷２",#N/A,FALSE,"石井担当分比較";"印刷３",#N/A,FALSE,"石井担当分比較";"印刷４",#N/A,FALSE,"石井担当分比較"}</definedName>
    <definedName name="__WW2" hidden="1">{"印刷１",#N/A,FALSE,"石井担当分比較";"印刷２",#N/A,FALSE,"石井担当分比較";"印刷３",#N/A,FALSE,"石井担当分比較";"印刷４",#N/A,FALSE,"石井担当分比較"}</definedName>
    <definedName name="_123Graph_B" hidden="1">[4]比較!#REF!</definedName>
    <definedName name="_BNH3" hidden="1">[22]C_RP2!#REF!</definedName>
    <definedName name="_Dist_Bin" hidden="1">[5]修了００!$B$1:$AU$17</definedName>
    <definedName name="_Dist_Values" hidden="1">[5]修了００!$B$1</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MatInverse_In" localSheetId="1" hidden="1">[6]触媒組成!#REF!</definedName>
    <definedName name="_MatInverse_In" hidden="1">[6]触媒組成!#REF!</definedName>
    <definedName name="_Order1" hidden="1">255</definedName>
    <definedName name="_Order2" localSheetId="1" hidden="1">1</definedName>
    <definedName name="_Order2" hidden="1">255</definedName>
    <definedName name="_Regression_Int" hidden="1">1</definedName>
    <definedName name="_Regression_Out" hidden="1">[26]反応速度式検討!$F$88:$F$88</definedName>
    <definedName name="_Regression_X" hidden="1">#REF!</definedName>
    <definedName name="_Regression_Y" hidden="1">'[27]B-1100C触媒量'!$S$3:$S$14</definedName>
    <definedName name="_Sort" localSheetId="1" hidden="1">#REF!</definedName>
    <definedName name="_Sort" hidden="1">#REF!</definedName>
    <definedName name="_Table2_In1" localSheetId="1" hidden="1">#REF!</definedName>
    <definedName name="_Table2_In1" hidden="1">#REF!</definedName>
    <definedName name="_Table2_In2" localSheetId="1" hidden="1">#REF!</definedName>
    <definedName name="_Table2_In2" hidden="1">#REF!</definedName>
    <definedName name="_Table2_Out" localSheetId="1" hidden="1">#REF!</definedName>
    <definedName name="_Table2_Out" hidden="1">#REF!</definedName>
    <definedName name="_WW2" localSheetId="1" hidden="1">{"印刷１",#N/A,FALSE,"石井担当分比較";"印刷２",#N/A,FALSE,"石井担当分比較";"印刷３",#N/A,FALSE,"石井担当分比較";"印刷４",#N/A,FALSE,"石井担当分比較"}</definedName>
    <definedName name="_WW2" hidden="1">{"印刷１",#N/A,FALSE,"石井担当分比較";"印刷２",#N/A,FALSE,"石井担当分比較";"印刷３",#N/A,FALSE,"石井担当分比較";"印刷４",#N/A,FALSE,"石井担当分比較"}</definedName>
    <definedName name="a" localSheetId="1" hidden="1">[28]比較!#REF!</definedName>
    <definedName name="a" hidden="1">[7]比較!#REF!</definedName>
    <definedName name="a_c" hidden="1">[22]C_RP2!#REF!</definedName>
    <definedName name="a_c5" hidden="1">[22]C_RP2!#REF!</definedName>
    <definedName name="a_intank収率" hidden="1">[24]生産量及び原単位!#REF!</definedName>
    <definedName name="aa" localSheetId="1" hidden="1">[28]比較!#REF!</definedName>
    <definedName name="aa" hidden="1">[7]比較!#REF!</definedName>
    <definedName name="aaaa" localSheetId="1" hidden="1">[28]比較!#REF!</definedName>
    <definedName name="aaaa" hidden="1">[7]比較!#REF!</definedName>
    <definedName name="aaaaaaa" localSheetId="1" hidden="1">[29]比較!#REF!</definedName>
    <definedName name="aaaaaaa" hidden="1">[8]比較!#REF!</definedName>
    <definedName name="abc" hidden="1">[30]比較!#REF!</definedName>
    <definedName name="acho_s_a785" hidden="1">[22]E_RP3!#REF!</definedName>
    <definedName name="afc" localSheetId="1" hidden="1">{"印刷１",#N/A,FALSE,"石井担当分比較";"印刷２",#N/A,FALSE,"石井担当分比較";"印刷３",#N/A,FALSE,"石井担当分比較";"印刷４",#N/A,FALSE,"石井担当分比較"}</definedName>
    <definedName name="afc" hidden="1">{"印刷１",#N/A,FALSE,"石井担当分比較";"印刷２",#N/A,FALSE,"石井担当分比較";"印刷３",#N/A,FALSE,"石井担当分比較";"印刷４",#N/A,FALSE,"石井担当分比較"}</definedName>
    <definedName name="ａｋ" localSheetId="1" hidden="1">{"印刷１",#N/A,FALSE,"石井担当分比較";"印刷２",#N/A,FALSE,"石井担当分比較";"印刷３",#N/A,FALSE,"石井担当分比較";"印刷４",#N/A,FALSE,"石井担当分比較"}</definedName>
    <definedName name="ａｋ" hidden="1">{"印刷１",#N/A,FALSE,"石井担当分比較";"印刷２",#N/A,FALSE,"石井担当分比較";"印刷３",#N/A,FALSE,"石井担当分比較";"印刷４",#N/A,FALSE,"石井担当分比較"}</definedName>
    <definedName name="an_mo" hidden="1">[22]E_RP3!#REF!</definedName>
    <definedName name="atbc" hidden="1">[9]比較!#REF!</definedName>
    <definedName name="b_acho_s_785" hidden="1">[22]E_RP3!#REF!</definedName>
    <definedName name="bb" localSheetId="1" hidden="1">[28]比較!#REF!</definedName>
    <definedName name="bb" hidden="1">[7]比較!#REF!</definedName>
    <definedName name="bbbb" localSheetId="1" hidden="1">[28]比較!#REF!</definedName>
    <definedName name="bbbb" hidden="1">[7]比較!#REF!</definedName>
    <definedName name="bbbbb" localSheetId="1" hidden="1">[28]比較!#REF!</definedName>
    <definedName name="bbbbb" hidden="1">[7]比較!#REF!</definedName>
    <definedName name="bbbbbb" localSheetId="1" hidden="1">[28]比較!#REF!</definedName>
    <definedName name="bbbbbb" hidden="1">[7]比較!#REF!</definedName>
    <definedName name="bbbbbbbb" localSheetId="1" hidden="1">[28]比較!#REF!</definedName>
    <definedName name="bbbbbbbb" hidden="1">[7]比較!#REF!</definedName>
    <definedName name="bbbbbbbbbbbbb" localSheetId="1" hidden="1">[28]比較!#REF!</definedName>
    <definedName name="bbbbbbbbbbbbb" hidden="1">[7]比較!#REF!</definedName>
    <definedName name="bbbbbbbbbbbbbbbb" localSheetId="1" hidden="1">[28]比較!#REF!</definedName>
    <definedName name="bbbbbbbbbbbbbbbb" hidden="1">[7]比較!#REF!</definedName>
    <definedName name="cc" localSheetId="1" hidden="1">[28]比較!#REF!</definedName>
    <definedName name="cc" hidden="1">[7]比較!#REF!</definedName>
    <definedName name="cccc" localSheetId="1" hidden="1">[28]比較!#REF!</definedName>
    <definedName name="cccc" hidden="1">[7]比較!#REF!</definedName>
    <definedName name="cccccc" localSheetId="1" hidden="1">[28]比較!#REF!</definedName>
    <definedName name="cccccc" hidden="1">[7]比較!#REF!</definedName>
    <definedName name="ＣＳまとめ" hidden="1">{#N/A,#N/A,TRUE,"表紙";#N/A,#N/A,TRUE,"SHEET 1"}</definedName>
    <definedName name="ｄれｓｔ" hidden="1">[15]比較!#REF!</definedName>
    <definedName name="eee" hidden="1">#REF!</definedName>
    <definedName name="fe" hidden="1">#REF!</definedName>
    <definedName name="FILL" hidden="1">#REF!</definedName>
    <definedName name="ｆｊｈｆへ" localSheetId="1" hidden="1">#REF!</definedName>
    <definedName name="ｆｊｈｆへ" hidden="1">#REF!</definedName>
    <definedName name="ggg" localSheetId="1" hidden="1">#REF!</definedName>
    <definedName name="ggg" hidden="1">#REF!</definedName>
    <definedName name="ggggggggg" localSheetId="1" hidden="1">#REF!</definedName>
    <definedName name="ggggggggg" hidden="1">#REF!</definedName>
    <definedName name="ggggggggggggggggggggggggg" localSheetId="1" hidden="1">#REF!</definedName>
    <definedName name="ggggggggggggggggggggggggg" hidden="1">#REF!</definedName>
    <definedName name="ＧＷメッセージ一覧" hidden="1">#REF!</definedName>
    <definedName name="h2so4_acho" hidden="1">[22]E_RP3!#REF!</definedName>
    <definedName name="haha" hidden="1">[7]比較!#REF!</definedName>
    <definedName name="haiti" localSheetId="1" hidden="1">{"印刷１",#N/A,FALSE,"石井担当分比較";"印刷２",#N/A,FALSE,"石井担当分比較";"印刷３",#N/A,FALSE,"石井担当分比較";"印刷４",#N/A,FALSE,"石井担当分比較"}</definedName>
    <definedName name="haiti" hidden="1">{"印刷１",#N/A,FALSE,"石井担当分比較";"印刷２",#N/A,FALSE,"石井担当分比較";"印刷３",#N/A,FALSE,"石井担当分比較";"印刷４",#N/A,FALSE,"石井担当分比較"}</definedName>
    <definedName name="ｈｈｈ" hidden="1">[15]比較!#REF!</definedName>
    <definedName name="HTML_CodePage" hidden="1">932</definedName>
    <definedName name="HTML_Control" localSheetId="1" hidden="1">{"'神華炭'!$D$38:$D$39"}</definedName>
    <definedName name="HTML_Control" hidden="1">{"'神華炭'!$D$38:$D$39"}</definedName>
    <definedName name="HTML_Description" hidden="1">""</definedName>
    <definedName name="HTML_Email" hidden="1">""</definedName>
    <definedName name="HTML_Header" hidden="1">"神華炭"</definedName>
    <definedName name="HTML_LastUpdate" hidden="1">"2002/12/27"</definedName>
    <definedName name="HTML_LineAfter" hidden="1">FALSE</definedName>
    <definedName name="HTML_LineBefore" hidden="1">FALSE</definedName>
    <definedName name="HTML_Name" hidden="1">"情報システム部"</definedName>
    <definedName name="HTML_OBDlg2" hidden="1">TRUE</definedName>
    <definedName name="HTML_OBDlg4" hidden="1">TRUE</definedName>
    <definedName name="HTML_OS" hidden="1">0</definedName>
    <definedName name="HTML_PathFile" hidden="1">"C:\My Documents\FAX･連絡書\MyHTML.htm"</definedName>
    <definedName name="HTML_Title" hidden="1">"連絡書"</definedName>
    <definedName name="iii" localSheetId="1" hidden="1">[10]比較!#REF!</definedName>
    <definedName name="iii" hidden="1">[10]比較!#REF!</definedName>
    <definedName name="ｊｊｊ" localSheetId="1" hidden="1">#REF!</definedName>
    <definedName name="ｊｊｊ" hidden="1">#REF!</definedName>
    <definedName name="KII" hidden="1">#REF!</definedName>
    <definedName name="ｌｌｌ" localSheetId="1" hidden="1">[11]比較!#REF!</definedName>
    <definedName name="ｌｌｌ" hidden="1">[11]比較!#REF!</definedName>
    <definedName name="lv_密度" hidden="1">[22]E_RP3!#REF!</definedName>
    <definedName name="m" localSheetId="1" hidden="1">[28]比較!#REF!</definedName>
    <definedName name="m" hidden="1">[7]比較!#REF!</definedName>
    <definedName name="M_n" hidden="1">[22]C_RP2!#REF!</definedName>
    <definedName name="M_N5" hidden="1">[22]C_RP2!#REF!</definedName>
    <definedName name="mm" localSheetId="1" hidden="1">[28]比較!#REF!</definedName>
    <definedName name="mm" hidden="1">[7]比較!#REF!</definedName>
    <definedName name="mmm" localSheetId="1" hidden="1">[28]比較!#REF!</definedName>
    <definedName name="mmm" hidden="1">[7]比較!#REF!</definedName>
    <definedName name="mmmm" localSheetId="1" hidden="1">#REF!</definedName>
    <definedName name="mmmm" hidden="1">#REF!</definedName>
    <definedName name="mmmmmmmmm" localSheetId="1" hidden="1">#REF!</definedName>
    <definedName name="mmmmmmmmm" hidden="1">#REF!</definedName>
    <definedName name="mo_hcn" hidden="1">[22]E_RP3!#REF!</definedName>
    <definedName name="n" localSheetId="1" hidden="1">[28]比較!#REF!</definedName>
    <definedName name="n" hidden="1">[7]比較!#REF!</definedName>
    <definedName name="N_c" hidden="1">[22]C_RP2!#REF!</definedName>
    <definedName name="N_C5" hidden="1">[22]C_RP2!#REF!</definedName>
    <definedName name="NAFT" localSheetId="1" hidden="1">[10]比較!#REF!</definedName>
    <definedName name="NAFT" hidden="1">[10]比較!#REF!</definedName>
    <definedName name="NH3_5" hidden="1">[22]C_RP2!#REF!</definedName>
    <definedName name="nn" localSheetId="1" hidden="1">[28]比較!#REF!</definedName>
    <definedName name="nn" hidden="1">[7]比較!#REF!</definedName>
    <definedName name="nnnn" localSheetId="1" hidden="1">[28]比較!#REF!</definedName>
    <definedName name="nnnn" hidden="1">[7]比較!#REF!</definedName>
    <definedName name="nnnnn" localSheetId="1" hidden="1">[28]比較!#REF!</definedName>
    <definedName name="nnnnn" hidden="1">[7]比較!#REF!</definedName>
    <definedName name="nnnnnn" localSheetId="1" hidden="1">[28]比較!#REF!</definedName>
    <definedName name="nnnnnn" hidden="1">[7]比較!#REF!</definedName>
    <definedName name="nnnnnnnnn" localSheetId="1" hidden="1">[28]比較!#REF!</definedName>
    <definedName name="nnnnnnnnn" hidden="1">[7]比較!#REF!</definedName>
    <definedName name="nnnnnnnnnnnnn" localSheetId="1" hidden="1">[28]比較!#REF!</definedName>
    <definedName name="nnnnnnnnnnnnn" hidden="1">[7]比較!#REF!</definedName>
    <definedName name="nnnnnnnnnnnnnnnnnnnn" localSheetId="1" hidden="1">[28]比較!#REF!</definedName>
    <definedName name="nnnnnnnnnnnnnnnnnnnn" hidden="1">[7]比較!#REF!</definedName>
    <definedName name="nnnnnnnnnnnnnnnnnnnnnnnnnn" localSheetId="1" hidden="1">[28]比較!#REF!</definedName>
    <definedName name="nnnnnnnnnnnnnnnnnnnnnnnnnn" hidden="1">[7]比較!#REF!</definedName>
    <definedName name="nnnnnnnnnnnnnnnnnnnnnnnnnnnnnn" localSheetId="1" hidden="1">[28]比較!#REF!</definedName>
    <definedName name="nnnnnnnnnnnnnnnnnnnnnnnnnnnnnn" hidden="1">[7]比較!#REF!</definedName>
    <definedName name="oo" hidden="1">[12]電圧低減開口率.XLS!$S$9:$S$23</definedName>
    <definedName name="ｐｐｐｐ" localSheetId="1" hidden="1">[9]比較!#REF!</definedName>
    <definedName name="ｐｐｐｐ" hidden="1">[9]比較!#REF!</definedName>
    <definedName name="_xlnm.Print_Area" hidden="1">#REF!</definedName>
    <definedName name="Ｐｙ増産" hidden="1">{"印刷１",#N/A,FALSE,"石井担当分比較";"印刷２",#N/A,FALSE,"石井担当分比較";"印刷３",#N/A,FALSE,"石井担当分比較";"印刷４",#N/A,FALSE,"石井担当分比較"}</definedName>
    <definedName name="ｑ" hidden="1">[31]Ｈ１２!#REF!</definedName>
    <definedName name="ｒｒｒ" hidden="1">{"印刷１",#N/A,FALSE,"石井担当分比較";"印刷２",#N/A,FALSE,"石井担当分比較";"印刷３",#N/A,FALSE,"石井担当分比較";"印刷４",#N/A,FALSE,"石井担当分比較"}</definedName>
    <definedName name="s" localSheetId="1" hidden="1">[28]比較!#REF!</definedName>
    <definedName name="s" hidden="1">[7]比較!#REF!</definedName>
    <definedName name="SAP" hidden="1">2</definedName>
    <definedName name="SAPBEXdnldView" hidden="1">"DC4J31R4QICGEO7ZZZ5VMMTWP"</definedName>
    <definedName name="SAPBEXhrIndnt" hidden="1">1</definedName>
    <definedName name="SAPBEXrevision" hidden="1">1</definedName>
    <definedName name="SAPBEXsysID" hidden="1">"A14"</definedName>
    <definedName name="SAPBEXwbID" hidden="1">"3QDDOT1DZIW40W9C9SBUJTVF5"</definedName>
    <definedName name="SD" hidden="1">#REF!</definedName>
    <definedName name="ＳＤ川崎" localSheetId="1" hidden="1">{"印刷１",#N/A,FALSE,"石井担当分比較";"印刷２",#N/A,FALSE,"石井担当分比較";"印刷３",#N/A,FALSE,"石井担当分比較";"印刷４",#N/A,FALSE,"石井担当分比較"}</definedName>
    <definedName name="ＳＤ川崎" hidden="1">{"印刷１",#N/A,FALSE,"石井担当分比較";"印刷２",#N/A,FALSE,"石井担当分比較";"印刷３",#N/A,FALSE,"石井担当分比較";"印刷４",#N/A,FALSE,"石井担当分比較"}</definedName>
    <definedName name="sort2" localSheetId="1" hidden="1">#REF!</definedName>
    <definedName name="sort2" hidden="1">#REF!</definedName>
    <definedName name="ss" localSheetId="1" hidden="1">[28]比較!#REF!</definedName>
    <definedName name="ss" hidden="1">[7]比較!#REF!</definedName>
    <definedName name="sss" localSheetId="1" hidden="1">[28]比較!#REF!</definedName>
    <definedName name="sss" hidden="1">[7]比較!#REF!</definedName>
    <definedName name="sssss" localSheetId="1" hidden="1">[28]比較!#REF!</definedName>
    <definedName name="sssss" hidden="1">[7]比較!#REF!</definedName>
    <definedName name="sssssss" localSheetId="1" hidden="1">[28]比較!#REF!</definedName>
    <definedName name="sssssss" hidden="1">[7]比較!#REF!</definedName>
    <definedName name="Step1" hidden="1">[10]比較!#REF!</definedName>
    <definedName name="t" hidden="1">{"印刷１",#N/A,FALSE,"石井担当分比較";"印刷２",#N/A,FALSE,"石井担当分比較";"印刷３",#N/A,FALSE,"石井担当分比較";"印刷４",#N/A,FALSE,"石井担当分比較"}</definedName>
    <definedName name="ｔｒ" hidden="1">[15]比較!#REF!</definedName>
    <definedName name="tttt" hidden="1">[32]比較!#REF!</definedName>
    <definedName name="ｔｔｔｔｔ" hidden="1">[9]比較!#REF!</definedName>
    <definedName name="U_MeOH" hidden="1">[22]C_RP2!#REF!</definedName>
    <definedName name="U_MEOH3" hidden="1">[22]C_RP2!#REF!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 localSheetId="1" hidden="1">[28]比較!#REF!</definedName>
    <definedName name="v" hidden="1">[7]比較!#REF!</definedName>
    <definedName name="vv" localSheetId="1" hidden="1">[28]比較!#REF!</definedName>
    <definedName name="vv" hidden="1">[7]比較!#REF!</definedName>
    <definedName name="vvv" localSheetId="1" hidden="1">[28]比較!#REF!</definedName>
    <definedName name="vvv" hidden="1">[7]比較!#REF!</definedName>
    <definedName name="vvvvv" localSheetId="1" hidden="1">[28]比較!#REF!</definedName>
    <definedName name="vvvvv" hidden="1">[7]比較!#REF!</definedName>
    <definedName name="vvvvvvv" localSheetId="1" hidden="1">[28]比較!#REF!</definedName>
    <definedName name="vvvvvvv" hidden="1">[7]比較!#REF!</definedName>
    <definedName name="vvvvvvvvvvvv" localSheetId="1" hidden="1">[28]比較!#REF!</definedName>
    <definedName name="vvvvvvvvvvvv" hidden="1">[7]比較!#REF!</definedName>
    <definedName name="wrn.kikilist." hidden="1">{#N/A,#N/A,FALSE,"表紙";#N/A,#N/A,FALSE,"機器一覧";#N/A,#N/A,FALSE,"配管部品"}</definedName>
    <definedName name="wrn.ＭＧＭ機器リスト." hidden="1">{#N/A,#N/A,TRUE,"表紙";#N/A,#N/A,TRUE,"SHEET 1"}</definedName>
    <definedName name="wrn.石化協アンケート." localSheetId="1" hidden="1">{"印刷１",#N/A,FALSE,"石井担当分比較";"印刷２",#N/A,FALSE,"石井担当分比較";"印刷３",#N/A,FALSE,"石井担当分比較";"印刷４",#N/A,FALSE,"石井担当分比較"}</definedName>
    <definedName name="wrn.石化協アンケート." hidden="1">{"印刷１",#N/A,FALSE,"石井担当分比較";"印刷２",#N/A,FALSE,"石井担当分比較";"印刷３",#N/A,FALSE,"石井担当分比較";"印刷４",#N/A,FALSE,"石井担当分比較"}</definedName>
    <definedName name="wrn.石化協アンケート.2" hidden="1">{"印刷１",#N/A,FALSE,"石井担当分比較";"印刷２",#N/A,FALSE,"石井担当分比較";"印刷３",#N/A,FALSE,"石井担当分比較";"印刷４",#N/A,FALSE,"石井担当分比較"}</definedName>
    <definedName name="www" hidden="1">[10]比較!#REF!</definedName>
    <definedName name="x" localSheetId="1" hidden="1">[28]比較!#REF!</definedName>
    <definedName name="x" hidden="1">[7]比較!#REF!</definedName>
    <definedName name="x_acho_s_a785" hidden="1">[22]E_RP3!#REF!</definedName>
    <definedName name="x_an_mo" hidden="1">[22]E_RP3!#REF!</definedName>
    <definedName name="x_h2so4_acho" hidden="1">[22]E_RP3!#REF!</definedName>
    <definedName name="x_intank収率" hidden="1">[24]生産量及び原単位!#REF!</definedName>
    <definedName name="x_lv_密度" hidden="1">[22]E_RP3!#REF!</definedName>
    <definedName name="x_mo_hcn" hidden="1">[22]E_RP3!#REF!</definedName>
    <definedName name="ｘｆ１２３ｈｓｇｓｓ" hidden="1">[15]比較!#REF!</definedName>
    <definedName name="xx" localSheetId="1" hidden="1">[28]比較!#REF!</definedName>
    <definedName name="xx" hidden="1">[7]比較!#REF!</definedName>
    <definedName name="xxxx" localSheetId="1" hidden="1">[28]比較!#REF!</definedName>
    <definedName name="xxxx" hidden="1">[7]比較!#REF!</definedName>
    <definedName name="xxxxx" localSheetId="1" hidden="1">[28]比較!#REF!</definedName>
    <definedName name="xxxxx" hidden="1">[7]比較!#REF!</definedName>
    <definedName name="xxxxxxx" localSheetId="1" hidden="1">[28]比較!#REF!</definedName>
    <definedName name="xxxxxxx" hidden="1">[7]比較!#REF!</definedName>
    <definedName name="ｙ" hidden="1">[19]比較!#REF!</definedName>
    <definedName name="ｙｔｄｆｋｙｔｊ" localSheetId="1" hidden="1">[32]比較!#REF!</definedName>
    <definedName name="ｙｔｄｆｋｙｔｊ" hidden="1">[13]比較!#REF!</definedName>
    <definedName name="ｙｙｙｙｙｙｙｙｙｙｙｙｙｙｙｙ" hidden="1">#REF!</definedName>
    <definedName name="z" localSheetId="1" hidden="1">[28]比較!#REF!</definedName>
    <definedName name="z" hidden="1">[7]比較!#REF!</definedName>
    <definedName name="zz" localSheetId="1" hidden="1">[28]比較!#REF!</definedName>
    <definedName name="zz" hidden="1">[7]比較!#REF!</definedName>
    <definedName name="zzz" localSheetId="1" hidden="1">[28]比較!#REF!</definedName>
    <definedName name="zzz" hidden="1">[7]比較!#REF!</definedName>
    <definedName name="zzzzzz" localSheetId="1" hidden="1">[28]比較!#REF!</definedName>
    <definedName name="zzzzzz" hidden="1">[7]比較!#REF!</definedName>
    <definedName name="あ" localSheetId="1" hidden="1">[9]比較!#REF!</definedName>
    <definedName name="あ" hidden="1">[7]比較!#REF!</definedName>
    <definedName name="ああ" hidden="1">[7]比較!#REF!</definedName>
    <definedName name="あああ" hidden="1">[7]比較!#REF!</definedName>
    <definedName name="ああああ" hidden="1">[13]比較!#REF!</definedName>
    <definedName name="あああああ" hidden="1">[7]比較!#REF!</definedName>
    <definedName name="ああああああ" hidden="1">[13]比較!#REF!</definedName>
    <definedName name="あああああああ" hidden="1">'[14]2003.11.27.メリット計算表'!$I$23:$V$23</definedName>
    <definedName name="あかかかかか" localSheetId="1" hidden="1">[29]比較!#REF!</definedName>
    <definedName name="あかかかかか" hidden="1">[8]比較!#REF!</definedName>
    <definedName name="あっささささあさささ" localSheetId="1" hidden="1">[29]比較!#REF!</definedName>
    <definedName name="あっささささあさささ" hidden="1">[8]比較!#REF!</definedName>
    <definedName name="い" localSheetId="1" hidden="1">[15]比較!#REF!</definedName>
    <definedName name="い" hidden="1">[7]比較!#REF!</definedName>
    <definedName name="いい" hidden="1">[7]比較!#REF!</definedName>
    <definedName name="いいい" hidden="1">[7]比較!#REF!</definedName>
    <definedName name="いいいいい" localSheetId="1" hidden="1">[15]比較!#REF!</definedName>
    <definedName name="いいいいい" hidden="1">[13]比較!#REF!</definedName>
    <definedName name="いいいいいい" hidden="1">[7]比較!#REF!</definedName>
    <definedName name="う" hidden="1">[7]比較!#REF!</definedName>
    <definedName name="うう" hidden="1">[7]比較!#REF!</definedName>
    <definedName name="ううう" hidden="1">[7]比較!#REF!</definedName>
    <definedName name="ううううう" localSheetId="1" hidden="1">[15]比較!#REF!</definedName>
    <definedName name="ううううう" hidden="1">[7]比較!#REF!</definedName>
    <definedName name="ううううううう" localSheetId="1" hidden="1">[15]比較!#REF!</definedName>
    <definedName name="ううううううう" hidden="1">[13]比較!#REF!</definedName>
    <definedName name="え" hidden="1">[7]比較!#REF!</definedName>
    <definedName name="ええ" hidden="1">[7]比較!#REF!</definedName>
    <definedName name="えええ" hidden="1">[7]比較!#REF!</definedName>
    <definedName name="ええええ" hidden="1">[7]比較!#REF!</definedName>
    <definedName name="ええええええ" localSheetId="1" hidden="1">[28]比較!#REF!</definedName>
    <definedName name="ええええええ" hidden="1">[7]比較!#REF!</definedName>
    <definedName name="えだ" localSheetId="1" hidden="1">#REF!</definedName>
    <definedName name="えだ" hidden="1">#REF!</definedName>
    <definedName name="お" localSheetId="1" hidden="1">[15]比較!#REF!</definedName>
    <definedName name="お" hidden="1">[7]比較!#REF!</definedName>
    <definedName name="おお" localSheetId="1" hidden="1">[9]比較!#REF!</definedName>
    <definedName name="おお" hidden="1">[7]比較!#REF!</definedName>
    <definedName name="おおお" localSheetId="1" hidden="1">[28]比較!#REF!</definedName>
    <definedName name="おおお" hidden="1">[7]比較!#REF!</definedName>
    <definedName name="おおおおお" localSheetId="1" hidden="1">[28]比較!#REF!</definedName>
    <definedName name="おおおおお" hidden="1">[7]比較!#REF!</definedName>
    <definedName name="おおおおおお" localSheetId="1" hidden="1">[28]比較!#REF!</definedName>
    <definedName name="おおおおおお" hidden="1">[7]比較!#REF!</definedName>
    <definedName name="かかか" localSheetId="1" hidden="1">[15]比較!#REF!</definedName>
    <definedName name="かかか" hidden="1">[13]比較!#REF!</definedName>
    <definedName name="こ" hidden="1">[32]比較!#REF!</definedName>
    <definedName name="コンデンサー" localSheetId="1" hidden="1">[32]比較!#REF!</definedName>
    <definedName name="コンデンサー" hidden="1">[15]比較!#REF!</definedName>
    <definedName name="さ" hidden="1">[7]比較!#REF!</definedName>
    <definedName name="ざ" localSheetId="1" hidden="1">[15]比較!#REF!</definedName>
    <definedName name="ざ" hidden="1">[13]比較!#REF!</definedName>
    <definedName name="し" localSheetId="1" hidden="1">[15]比較!#REF!</definedName>
    <definedName name="し" hidden="1">[7]比較!#REF!</definedName>
    <definedName name="シート1" hidden="1">[32]比較!#REF!</definedName>
    <definedName name="す" localSheetId="1" hidden="1">[15]比較!#REF!</definedName>
    <definedName name="す" hidden="1">[7]比較!#REF!</definedName>
    <definedName name="せ" localSheetId="1" hidden="1">[15]比較!#REF!</definedName>
    <definedName name="せ" hidden="1">[7]比較!#REF!</definedName>
    <definedName name="そ" localSheetId="1" hidden="1">[15]比較!#REF!</definedName>
    <definedName name="そ" hidden="1">[7]比較!#REF!</definedName>
    <definedName name="た" localSheetId="1" hidden="1">[15]比較!#REF!</definedName>
    <definedName name="た" hidden="1">[7]比較!#REF!</definedName>
    <definedName name="だだ" localSheetId="1" hidden="1">#REF!</definedName>
    <definedName name="だだ" hidden="1">#REF!</definedName>
    <definedName name="ち" localSheetId="1" hidden="1">[28]比較!#REF!</definedName>
    <definedName name="ち" hidden="1">[7]比較!#REF!</definedName>
    <definedName name="つ" localSheetId="1" hidden="1">[28]比較!#REF!</definedName>
    <definedName name="つ" hidden="1">[7]比較!#REF!</definedName>
    <definedName name="て" localSheetId="1" hidden="1">[28]比較!#REF!</definedName>
    <definedName name="て" hidden="1">[7]比較!#REF!</definedName>
    <definedName name="てｒ" hidden="1">[15]比較!#REF!</definedName>
    <definedName name="と" localSheetId="1" hidden="1">[28]比較!#REF!</definedName>
    <definedName name="と" hidden="1">[7]比較!#REF!</definedName>
    <definedName name="な" localSheetId="1" hidden="1">[15]比較!#REF!</definedName>
    <definedName name="な" hidden="1">[7]比較!#REF!</definedName>
    <definedName name="に" localSheetId="1" hidden="1">[15]比較!#REF!</definedName>
    <definedName name="に" hidden="1">[7]比較!#REF!</definedName>
    <definedName name="ぬ" localSheetId="1" hidden="1">[15]比較!#REF!</definedName>
    <definedName name="ぬ" hidden="1">[7]比較!#REF!</definedName>
    <definedName name="ね" localSheetId="1" hidden="1">[15]比較!#REF!</definedName>
    <definedName name="ね" hidden="1">[7]比較!#REF!</definedName>
    <definedName name="の" localSheetId="1" hidden="1">[15]比較!#REF!</definedName>
    <definedName name="の" hidden="1">[7]比較!#REF!</definedName>
    <definedName name="は" localSheetId="1" hidden="1">[15]比較!#REF!</definedName>
    <definedName name="は" hidden="1">[7]比較!#REF!</definedName>
    <definedName name="はは" localSheetId="1" hidden="1">[15]比較!#REF!</definedName>
    <definedName name="はは" hidden="1">[13]比較!#REF!</definedName>
    <definedName name="ははは" localSheetId="1" hidden="1">[15]比較!#REF!</definedName>
    <definedName name="ははは" hidden="1">[13]比較!#REF!</definedName>
    <definedName name="ひ" localSheetId="1" hidden="1">[15]比較!#REF!</definedName>
    <definedName name="ひ" hidden="1">[7]比較!#REF!</definedName>
    <definedName name="ふ" localSheetId="1" hidden="1">[15]比較!#REF!</definedName>
    <definedName name="ふ" hidden="1">[7]比較!#REF!</definedName>
    <definedName name="ふぁふぁ" localSheetId="1" hidden="1">[32]比較!#REF!</definedName>
    <definedName name="ふぁふぁ" hidden="1">[15]比較!#REF!</definedName>
    <definedName name="ふゅ" localSheetId="1" hidden="1">[28]比較!#REF!</definedName>
    <definedName name="ふゅ" hidden="1">[7]比較!#REF!</definedName>
    <definedName name="へ" localSheetId="1" hidden="1">[15]比較!#REF!</definedName>
    <definedName name="へ" hidden="1">[7]比較!#REF!</definedName>
    <definedName name="ほ" localSheetId="1" hidden="1">[15]比較!#REF!</definedName>
    <definedName name="ほ" hidden="1">[7]比較!#REF!</definedName>
    <definedName name="ま" hidden="1">[7]比較!#REF!</definedName>
    <definedName name="まあ" localSheetId="1" hidden="1">#REF!</definedName>
    <definedName name="まあ" hidden="1">#REF!</definedName>
    <definedName name="み" localSheetId="1" hidden="1">[15]比較!#REF!</definedName>
    <definedName name="み" hidden="1">#REF!</definedName>
    <definedName name="む" localSheetId="1" hidden="1">[15]比較!#REF!</definedName>
    <definedName name="む" hidden="1">[13]比較!#REF!</definedName>
    <definedName name="め" localSheetId="1" hidden="1">[15]比較!#REF!</definedName>
    <definedName name="め" hidden="1">[13]比較!#REF!</definedName>
    <definedName name="も" localSheetId="1" hidden="1">[15]比較!#REF!</definedName>
    <definedName name="も" hidden="1">[13]比較!#REF!</definedName>
    <definedName name="や" localSheetId="1" hidden="1">[15]比較!#REF!</definedName>
    <definedName name="や" hidden="1">[13]比較!#REF!</definedName>
    <definedName name="ゆ" localSheetId="1" hidden="1">[15]比較!#REF!</definedName>
    <definedName name="ゆ" hidden="1">[13]比較!#REF!</definedName>
    <definedName name="よ" localSheetId="1" hidden="1">[15]比較!#REF!</definedName>
    <definedName name="よ" hidden="1">[13]比較!#REF!</definedName>
    <definedName name="ん" localSheetId="1" hidden="1">[15]比較!#REF!</definedName>
    <definedName name="ん" hidden="1">[13]比較!#REF!</definedName>
    <definedName name="安全管理組織図ー１" localSheetId="1" hidden="1">[32]比較!#REF!</definedName>
    <definedName name="安全管理組織図ー１" hidden="1">[13]比較!#REF!</definedName>
    <definedName name="安藤" hidden="1">#REF!</definedName>
    <definedName name="火気" hidden="1">[7]比較!#REF!</definedName>
    <definedName name="火気養生" hidden="1">[10]比較!#REF!</definedName>
    <definedName name="火気養生図" hidden="1">[33]MM!#REF!</definedName>
    <definedName name="会議スケジュール" hidden="1">[16]電圧低減開口率.XLS!$H$8</definedName>
    <definedName name="関連表" hidden="1">#REF!</definedName>
    <definedName name="機器" hidden="1">#REF!</definedName>
    <definedName name="計画" hidden="1">#REF!</definedName>
    <definedName name="固定費" localSheetId="1" hidden="1">#REF!</definedName>
    <definedName name="固定費" hidden="1">#REF!</definedName>
    <definedName name="固定費１１" localSheetId="1" hidden="1">#REF!</definedName>
    <definedName name="固定費１１" hidden="1">#REF!</definedName>
    <definedName name="工程" hidden="1">[11]比較!#REF!</definedName>
    <definedName name="更新２０年コスト" localSheetId="1" hidden="1">{"印刷１",#N/A,FALSE,"石井担当分比較";"印刷２",#N/A,FALSE,"石井担当分比較";"印刷３",#N/A,FALSE,"石井担当分比較";"印刷４",#N/A,FALSE,"石井担当分比較"}</definedName>
    <definedName name="更新２０年コスト" hidden="1">{"印刷１",#N/A,FALSE,"石井担当分比較";"印刷２",#N/A,FALSE,"石井担当分比較";"印刷３",#N/A,FALSE,"石井担当分比較";"印刷４",#N/A,FALSE,"石井担当分比較"}</definedName>
    <definedName name="更新コスト" localSheetId="1" hidden="1">{"印刷１",#N/A,FALSE,"石井担当分比較";"印刷２",#N/A,FALSE,"石井担当分比較";"印刷３",#N/A,FALSE,"石井担当分比較";"印刷４",#N/A,FALSE,"石井担当分比較"}</definedName>
    <definedName name="更新コスト" hidden="1">{"印刷１",#N/A,FALSE,"石井担当分比較";"印刷２",#N/A,FALSE,"石井担当分比較";"印刷３",#N/A,FALSE,"石井担当分比較";"印刷４",#N/A,FALSE,"石井担当分比較"}</definedName>
    <definedName name="施工要領" hidden="1">[32]比較!#REF!</definedName>
    <definedName name="資材置き場ｂ" hidden="1">[17]電圧低減開口率.XLS!$S$9:$S$23</definedName>
    <definedName name="事故" hidden="1">{"印刷１",#N/A,FALSE,"石井担当分比較";"印刷２",#N/A,FALSE,"石井担当分比較";"印刷３",#N/A,FALSE,"石井担当分比較";"印刷４",#N/A,FALSE,"石井担当分比較"}</definedName>
    <definedName name="事前検討まとめ" hidden="1">{"印刷１",#N/A,FALSE,"石井担当分比較";"印刷２",#N/A,FALSE,"石井担当分比較";"印刷３",#N/A,FALSE,"石井担当分比較";"印刷４",#N/A,FALSE,"石井担当分比較"}</definedName>
    <definedName name="実施６月" localSheetId="1" hidden="1">{"印刷１",#N/A,FALSE,"石井担当分比較";"印刷２",#N/A,FALSE,"石井担当分比較";"印刷３",#N/A,FALSE,"石井担当分比較";"印刷４",#N/A,FALSE,"石井担当分比較"}</definedName>
    <definedName name="実施６月" hidden="1">{"印刷１",#N/A,FALSE,"石井担当分比較";"印刷２",#N/A,FALSE,"石井担当分比較";"印刷３",#N/A,FALSE,"石井担当分比較";"印刷４",#N/A,FALSE,"石井担当分比較"}</definedName>
    <definedName name="秋元" localSheetId="1" hidden="1">#REF!</definedName>
    <definedName name="秋元" hidden="1">#REF!</definedName>
    <definedName name="人" hidden="1">#REF!</definedName>
    <definedName name="人員" hidden="1">#REF!</definedName>
    <definedName name="人員計画案" hidden="1">#REF!</definedName>
    <definedName name="人員明細" localSheetId="1" hidden="1">#REF!</definedName>
    <definedName name="人員明細" hidden="1">#REF!</definedName>
    <definedName name="推移" hidden="1">"41H46Y7TKOF092H8QWLNF7XAV"</definedName>
    <definedName name="生産能力ケースＧ" hidden="1">{#N/A,#N/A,TRUE,"表紙";#N/A,#N/A,TRUE,"SHEET 1"}</definedName>
    <definedName name="束原" hidden="1">#REF!</definedName>
    <definedName name="停電計画２３" hidden="1">[18]電圧低減開口率.XLS!$S$9:$S$23</definedName>
    <definedName name="動因予想" hidden="1">[17]電圧低減開口率.XLS!$S$9:$S$23</definedName>
    <definedName name="売上" localSheetId="1" hidden="1">[32]比較!#REF!</definedName>
    <definedName name="売上" hidden="1">[15]比較!#REF!</definedName>
    <definedName name="無事故計画書" localSheetId="1" hidden="1">{"印刷１",#N/A,FALSE,"石井担当分比較";"印刷２",#N/A,FALSE,"石井担当分比較";"印刷３",#N/A,FALSE,"石井担当分比較";"印刷４",#N/A,FALSE,"石井担当分比較"}</definedName>
    <definedName name="無事故計画書" hidden="1">{"印刷１",#N/A,FALSE,"石井担当分比較";"印刷２",#N/A,FALSE,"石井担当分比較";"印刷３",#N/A,FALSE,"石井担当分比較";"印刷４",#N/A,FALSE,"石井担当分比較"}</definedName>
    <definedName name="予算方針" localSheetId="1" hidden="1">#REF!</definedName>
    <definedName name="予算方針"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3" i="6" l="1"/>
  <c r="I174" i="6"/>
  <c r="I169" i="6"/>
  <c r="I161" i="6"/>
  <c r="H147" i="6"/>
  <c r="I96" i="6"/>
  <c r="I88" i="6"/>
  <c r="I83" i="6"/>
  <c r="I78" i="6"/>
  <c r="I73" i="6"/>
  <c r="I68" i="6"/>
  <c r="C51" i="6"/>
  <c r="C33" i="6"/>
  <c r="O11" i="6"/>
  <c r="O19" i="6" s="1"/>
  <c r="Q10" i="6"/>
  <c r="B2" i="6"/>
  <c r="E216" i="6" s="1"/>
  <c r="I50" i="6" l="1"/>
  <c r="I49" i="6" s="1"/>
  <c r="C36" i="6"/>
  <c r="C9" i="6"/>
  <c r="H148" i="6"/>
  <c r="F145" i="6"/>
  <c r="C198" i="6" s="1"/>
  <c r="H145" i="6"/>
  <c r="H149" i="6"/>
  <c r="C15" i="6"/>
  <c r="F56" i="6" s="1"/>
  <c r="C107" i="6" s="1"/>
  <c r="C201" i="6"/>
  <c r="I115" i="6"/>
  <c r="I116" i="6" s="1"/>
  <c r="H146" i="6"/>
  <c r="H150" i="6"/>
  <c r="C21" i="6"/>
  <c r="I51" i="6" s="1"/>
  <c r="I208" i="6" l="1"/>
  <c r="H134" i="6"/>
  <c r="F123" i="6"/>
  <c r="C129" i="6" l="1"/>
  <c r="I145" i="6" s="1"/>
  <c r="I146" i="6" s="1"/>
  <c r="I147" i="6" s="1"/>
  <c r="I148" i="6" s="1"/>
  <c r="I149" i="6" s="1"/>
  <c r="I150" i="6" s="1"/>
</calcChain>
</file>

<file path=xl/sharedStrings.xml><?xml version="1.0" encoding="utf-8"?>
<sst xmlns="http://schemas.openxmlformats.org/spreadsheetml/2006/main" count="352" uniqueCount="233">
  <si>
    <t>対応</t>
    <rPh sb="0" eb="2">
      <t>タイオウ</t>
    </rPh>
    <phoneticPr fontId="4"/>
  </si>
  <si>
    <t>原因（推定）</t>
    <rPh sb="0" eb="2">
      <t>ゲンイン</t>
    </rPh>
    <rPh sb="3" eb="5">
      <t>スイテイ</t>
    </rPh>
    <phoneticPr fontId="4"/>
  </si>
  <si>
    <t>異常内容</t>
    <rPh sb="0" eb="2">
      <t>イジョウ</t>
    </rPh>
    <rPh sb="2" eb="4">
      <t>ナイヨウ</t>
    </rPh>
    <phoneticPr fontId="4"/>
  </si>
  <si>
    <t>応援者</t>
    <rPh sb="0" eb="3">
      <t>オウエンシャ</t>
    </rPh>
    <phoneticPr fontId="4"/>
  </si>
  <si>
    <t>発見者</t>
    <rPh sb="0" eb="3">
      <t>ハッケンシャ</t>
    </rPh>
    <phoneticPr fontId="4"/>
  </si>
  <si>
    <t>工程</t>
    <rPh sb="0" eb="2">
      <t>コウテイ</t>
    </rPh>
    <phoneticPr fontId="4"/>
  </si>
  <si>
    <t>発生日時</t>
    <rPh sb="0" eb="2">
      <t>ハッセイ</t>
    </rPh>
    <rPh sb="2" eb="4">
      <t>ニチジ</t>
    </rPh>
    <phoneticPr fontId="4"/>
  </si>
  <si>
    <t>職長</t>
    <rPh sb="0" eb="2">
      <t>ショクチョウ</t>
    </rPh>
    <phoneticPr fontId="4"/>
  </si>
  <si>
    <t>係長</t>
    <rPh sb="0" eb="2">
      <t>カカリチョウ</t>
    </rPh>
    <phoneticPr fontId="4"/>
  </si>
  <si>
    <t>課長</t>
    <rPh sb="0" eb="2">
      <t>カチョウ</t>
    </rPh>
    <phoneticPr fontId="4"/>
  </si>
  <si>
    <t>件名</t>
    <rPh sb="0" eb="2">
      <t>ケンメイ</t>
    </rPh>
    <phoneticPr fontId="4"/>
  </si>
  <si>
    <t>作成</t>
    <rPh sb="0" eb="2">
      <t>サクセイ</t>
    </rPh>
    <phoneticPr fontId="4"/>
  </si>
  <si>
    <t>許可</t>
    <rPh sb="0" eb="2">
      <t>キョカ</t>
    </rPh>
    <phoneticPr fontId="4"/>
  </si>
  <si>
    <t>確認</t>
    <rPh sb="0" eb="2">
      <t>カクニン</t>
    </rPh>
    <phoneticPr fontId="4"/>
  </si>
  <si>
    <t>旭化成ファインケム（株）</t>
    <rPh sb="0" eb="3">
      <t>アサヒカセイ</t>
    </rPh>
    <rPh sb="10" eb="11">
      <t>カブ</t>
    </rPh>
    <phoneticPr fontId="4"/>
  </si>
  <si>
    <t>異常処置報告書</t>
    <rPh sb="0" eb="2">
      <t>イジョウ</t>
    </rPh>
    <rPh sb="2" eb="4">
      <t>ショチ</t>
    </rPh>
    <rPh sb="4" eb="7">
      <t>ホウコクショ</t>
    </rPh>
    <phoneticPr fontId="4"/>
  </si>
  <si>
    <t>（様式）AFC20220720</t>
    <rPh sb="1" eb="3">
      <t>ヨウシキ</t>
    </rPh>
    <phoneticPr fontId="4"/>
  </si>
  <si>
    <t>SP-11　過負荷にて停止。</t>
    <rPh sb="6" eb="9">
      <t>カフカ</t>
    </rPh>
    <rPh sb="11" eb="13">
      <t>テイシ</t>
    </rPh>
    <phoneticPr fontId="3"/>
  </si>
  <si>
    <t>M5A</t>
    <phoneticPr fontId="4"/>
  </si>
  <si>
    <t>柳田行照</t>
    <rPh sb="0" eb="2">
      <t>ヤナギタ</t>
    </rPh>
    <rPh sb="2" eb="3">
      <t>ユ</t>
    </rPh>
    <rPh sb="3" eb="4">
      <t>テル</t>
    </rPh>
    <phoneticPr fontId="3"/>
  </si>
  <si>
    <t>2022年9月15日　AM6：22</t>
    <rPh sb="4" eb="5">
      <t>ネン</t>
    </rPh>
    <rPh sb="6" eb="7">
      <t>ガツ</t>
    </rPh>
    <rPh sb="9" eb="10">
      <t>ニチ</t>
    </rPh>
    <phoneticPr fontId="4"/>
  </si>
  <si>
    <t>現行</t>
    <rPh sb="0" eb="2">
      <t>ゲンコウ</t>
    </rPh>
    <phoneticPr fontId="9"/>
  </si>
  <si>
    <t>190Kg/B</t>
    <phoneticPr fontId="9"/>
  </si>
  <si>
    <t>倍</t>
    <rPh sb="0" eb="1">
      <t>バイ</t>
    </rPh>
    <phoneticPr fontId="9"/>
  </si>
  <si>
    <t>反応～中和濾過</t>
    <rPh sb="0" eb="2">
      <t>ハンノウ</t>
    </rPh>
    <rPh sb="3" eb="5">
      <t>チュウワ</t>
    </rPh>
    <rPh sb="5" eb="7">
      <t>ロカ</t>
    </rPh>
    <phoneticPr fontId="9"/>
  </si>
  <si>
    <t>（M)：ﾏﾝﾎｰﾙ</t>
    <phoneticPr fontId="9"/>
  </si>
  <si>
    <t>※</t>
    <phoneticPr fontId="9"/>
  </si>
  <si>
    <t>X-22-164仕込み量計算</t>
    <rPh sb="8" eb="10">
      <t>シコ</t>
    </rPh>
    <rPh sb="11" eb="12">
      <t>リョウ</t>
    </rPh>
    <rPh sb="12" eb="14">
      <t>ケイサン</t>
    </rPh>
    <phoneticPr fontId="9"/>
  </si>
  <si>
    <t>X-22-164 (10缶）</t>
    <rPh sb="12" eb="13">
      <t>カン</t>
    </rPh>
    <phoneticPr fontId="9"/>
  </si>
  <si>
    <t>10.63(純分)</t>
    <rPh sb="6" eb="8">
      <t>ジュンブン</t>
    </rPh>
    <phoneticPr fontId="9"/>
  </si>
  <si>
    <t>仕込み</t>
    <rPh sb="0" eb="2">
      <t>シコ</t>
    </rPh>
    <phoneticPr fontId="9"/>
  </si>
  <si>
    <t>・仕込予定量＝（LS8620重量＋LS8600重量）×0.0582÷純度</t>
    <rPh sb="1" eb="3">
      <t>シコミ</t>
    </rPh>
    <rPh sb="3" eb="5">
      <t>ヨテイ</t>
    </rPh>
    <rPh sb="5" eb="6">
      <t>リョウ</t>
    </rPh>
    <rPh sb="14" eb="16">
      <t>ジュウリョウ</t>
    </rPh>
    <rPh sb="23" eb="25">
      <t>ジュウリョウ</t>
    </rPh>
    <phoneticPr fontId="9"/>
  </si>
  <si>
    <t>ＢＨＴ</t>
    <phoneticPr fontId="9"/>
  </si>
  <si>
    <t>分析後決定</t>
    <rPh sb="0" eb="2">
      <t>ブンセキ</t>
    </rPh>
    <rPh sb="2" eb="3">
      <t>ゴ</t>
    </rPh>
    <rPh sb="3" eb="5">
      <t>ケッテイ</t>
    </rPh>
    <phoneticPr fontId="9"/>
  </si>
  <si>
    <t>LS-8620 （10缶）</t>
    <rPh sb="11" eb="12">
      <t>カン</t>
    </rPh>
    <phoneticPr fontId="9"/>
  </si>
  <si>
    <t>（M)</t>
    <phoneticPr fontId="9"/>
  </si>
  <si>
    <t>X-22-164純度分析値（純度/100）</t>
    <rPh sb="8" eb="10">
      <t>ジュンド</t>
    </rPh>
    <rPh sb="10" eb="12">
      <t>ブンセキ</t>
    </rPh>
    <rPh sb="12" eb="13">
      <t>チ</t>
    </rPh>
    <rPh sb="14" eb="16">
      <t>ジュンド</t>
    </rPh>
    <phoneticPr fontId="9"/>
  </si>
  <si>
    <t>　　Ⅹ-22-164は1週間前にｻﾝﾌﾟﾘﾝｸﾞ</t>
    <rPh sb="12" eb="15">
      <t>シュウカンマエ</t>
    </rPh>
    <phoneticPr fontId="9"/>
  </si>
  <si>
    <t>撹拌</t>
    <rPh sb="0" eb="2">
      <t>カクハン</t>
    </rPh>
    <phoneticPr fontId="9"/>
  </si>
  <si>
    <t>←入力</t>
    <rPh sb="1" eb="3">
      <t>ニュウリョク</t>
    </rPh>
    <phoneticPr fontId="9"/>
  </si>
  <si>
    <t>　　（100ml）し純度とBHT量の分析を</t>
    <rPh sb="10" eb="12">
      <t>ジュンド</t>
    </rPh>
    <rPh sb="16" eb="17">
      <t>リョウ</t>
    </rPh>
    <rPh sb="18" eb="20">
      <t>ブンセキ</t>
    </rPh>
    <phoneticPr fontId="9"/>
  </si>
  <si>
    <t>60 rpm x 0.5 Hr</t>
    <phoneticPr fontId="9"/>
  </si>
  <si>
    <t>←Ⅹ-22-164仕込量</t>
    <rPh sb="9" eb="11">
      <t>シコミ</t>
    </rPh>
    <rPh sb="11" eb="12">
      <t>リョウ</t>
    </rPh>
    <phoneticPr fontId="9"/>
  </si>
  <si>
    <t>　　行う。</t>
    <rPh sb="2" eb="3">
      <t>オコナ</t>
    </rPh>
    <phoneticPr fontId="9"/>
  </si>
  <si>
    <t>ｻﾝﾌﾟﾘﾝｸﾞ　50ml</t>
    <phoneticPr fontId="9"/>
  </si>
  <si>
    <t>水分</t>
    <rPh sb="0" eb="2">
      <t>スイブン</t>
    </rPh>
    <phoneticPr fontId="9"/>
  </si>
  <si>
    <t>BHT仕込量計算</t>
    <rPh sb="3" eb="5">
      <t>シコミ</t>
    </rPh>
    <rPh sb="5" eb="6">
      <t>リョウ</t>
    </rPh>
    <rPh sb="6" eb="8">
      <t>ケイサン</t>
    </rPh>
    <phoneticPr fontId="9"/>
  </si>
  <si>
    <t>LS-8600 （9缶）</t>
    <rPh sb="10" eb="11">
      <t>カン</t>
    </rPh>
    <phoneticPr fontId="9"/>
  </si>
  <si>
    <t xml:space="preserve">・BHT仕込量＝（X－22－164仕込量）×[2600ppm -(X-22-164中のBHT量ppm)]
</t>
    <rPh sb="4" eb="6">
      <t>シコ</t>
    </rPh>
    <rPh sb="6" eb="7">
      <t>リョウ</t>
    </rPh>
    <rPh sb="17" eb="19">
      <t>シコ</t>
    </rPh>
    <rPh sb="19" eb="20">
      <t>リョウ</t>
    </rPh>
    <phoneticPr fontId="9"/>
  </si>
  <si>
    <t>BHT分析値（ppm）</t>
    <rPh sb="3" eb="5">
      <t>ブンセキ</t>
    </rPh>
    <rPh sb="5" eb="6">
      <t>チ</t>
    </rPh>
    <phoneticPr fontId="9"/>
  </si>
  <si>
    <t>昇温</t>
    <rPh sb="0" eb="2">
      <t>ショウオン</t>
    </rPh>
    <phoneticPr fontId="9"/>
  </si>
  <si>
    <t>SP 35℃</t>
    <phoneticPr fontId="9"/>
  </si>
  <si>
    <t>60 rpm</t>
    <phoneticPr fontId="9"/>
  </si>
  <si>
    <t>←BHT仕込量</t>
    <rPh sb="4" eb="6">
      <t>シコミ</t>
    </rPh>
    <rPh sb="6" eb="7">
      <t>リョウ</t>
    </rPh>
    <phoneticPr fontId="9"/>
  </si>
  <si>
    <t>TfOH （6～7本）</t>
    <rPh sb="9" eb="10">
      <t>ホン</t>
    </rPh>
    <phoneticPr fontId="9"/>
  </si>
  <si>
    <t>滴下</t>
    <rPh sb="0" eb="2">
      <t>テキカ</t>
    </rPh>
    <phoneticPr fontId="9"/>
  </si>
  <si>
    <t>IT 33℃±1℃</t>
    <phoneticPr fontId="9"/>
  </si>
  <si>
    <t>10 min</t>
    <phoneticPr fontId="9"/>
  </si>
  <si>
    <t>　仕込終了後反応開始</t>
    <rPh sb="1" eb="3">
      <t>シコミ</t>
    </rPh>
    <rPh sb="3" eb="6">
      <t>シュウリョウゴ</t>
    </rPh>
    <rPh sb="6" eb="8">
      <t>ハンノウ</t>
    </rPh>
    <rPh sb="8" eb="10">
      <t>カイシ</t>
    </rPh>
    <phoneticPr fontId="9"/>
  </si>
  <si>
    <t>反応</t>
    <rPh sb="0" eb="2">
      <t>ハンノウ</t>
    </rPh>
    <phoneticPr fontId="9"/>
  </si>
  <si>
    <t>35℃ x 3 h</t>
    <phoneticPr fontId="9"/>
  </si>
  <si>
    <t>1Hr毎</t>
    <rPh sb="3" eb="4">
      <t>マイ</t>
    </rPh>
    <phoneticPr fontId="9"/>
  </si>
  <si>
    <t>ｻﾝﾌﾟﾘﾝｸﾞ　7ml</t>
    <phoneticPr fontId="9"/>
  </si>
  <si>
    <t>GPC　RI純度85～88%</t>
    <rPh sb="6" eb="8">
      <t>ジュンド</t>
    </rPh>
    <phoneticPr fontId="9"/>
  </si>
  <si>
    <t>冷却</t>
    <rPh sb="0" eb="2">
      <t>レイキャク</t>
    </rPh>
    <phoneticPr fontId="9"/>
  </si>
  <si>
    <t>10℃以下</t>
    <rPh sb="3" eb="5">
      <t>イカ</t>
    </rPh>
    <phoneticPr fontId="9"/>
  </si>
  <si>
    <t>　温水25℃→ﾁﾗｰ水2℃</t>
    <rPh sb="1" eb="3">
      <t>オンスイ</t>
    </rPh>
    <rPh sb="10" eb="11">
      <t>スイ</t>
    </rPh>
    <phoneticPr fontId="9"/>
  </si>
  <si>
    <t>重曹</t>
  </si>
  <si>
    <t>中和</t>
    <rPh sb="0" eb="2">
      <t>チュウワ</t>
    </rPh>
    <phoneticPr fontId="9"/>
  </si>
  <si>
    <t>追加</t>
    <rPh sb="0" eb="2">
      <t>ツイカ</t>
    </rPh>
    <phoneticPr fontId="9"/>
  </si>
  <si>
    <t>105 rpm x 24 h</t>
    <phoneticPr fontId="9"/>
  </si>
  <si>
    <t>　4 , ⑧ , 12 , 16 , 20 , 24Hr</t>
    <phoneticPr fontId="9"/>
  </si>
  <si>
    <t>　8Hr酸性点有の場合追加する</t>
    <rPh sb="4" eb="6">
      <t>サンセイ</t>
    </rPh>
    <rPh sb="6" eb="7">
      <t>テン</t>
    </rPh>
    <rPh sb="7" eb="8">
      <t>アリ</t>
    </rPh>
    <rPh sb="9" eb="11">
      <t>バアイ</t>
    </rPh>
    <rPh sb="11" eb="13">
      <t>ツイカ</t>
    </rPh>
    <phoneticPr fontId="9"/>
  </si>
  <si>
    <t>　ｐＨ試験紙　酸性点　有無</t>
    <rPh sb="3" eb="6">
      <t>シケンシ</t>
    </rPh>
    <rPh sb="7" eb="9">
      <t>サンセイ</t>
    </rPh>
    <rPh sb="9" eb="10">
      <t>テン</t>
    </rPh>
    <rPh sb="11" eb="13">
      <t>ウム</t>
    </rPh>
    <phoneticPr fontId="9"/>
  </si>
  <si>
    <t>　中和end</t>
    <rPh sb="1" eb="3">
      <t>チュウワ</t>
    </rPh>
    <phoneticPr fontId="9"/>
  </si>
  <si>
    <t>GPC　分子量</t>
    <rPh sb="4" eb="7">
      <t>ブンシリョウ</t>
    </rPh>
    <phoneticPr fontId="9"/>
  </si>
  <si>
    <t>アセトン</t>
  </si>
  <si>
    <t>希釈</t>
    <rPh sb="0" eb="2">
      <t>キシャク</t>
    </rPh>
    <phoneticPr fontId="9"/>
  </si>
  <si>
    <t>60 rpm x 0.5 h</t>
    <phoneticPr fontId="9"/>
  </si>
  <si>
    <t>SK-12　ﾁﾗｰ水　開</t>
    <rPh sb="9" eb="10">
      <t>スイ</t>
    </rPh>
    <rPh sb="11" eb="12">
      <t>カイ</t>
    </rPh>
    <phoneticPr fontId="9"/>
  </si>
  <si>
    <t>ﾁﾗｰﾄﾚｰｽ　開</t>
    <rPh sb="8" eb="9">
      <t>カイ</t>
    </rPh>
    <phoneticPr fontId="9"/>
  </si>
  <si>
    <t>濾過</t>
    <rPh sb="0" eb="2">
      <t>ロカ</t>
    </rPh>
    <phoneticPr fontId="9"/>
  </si>
  <si>
    <t>SK-11→SP-154→濾過器→SK-12へ移送</t>
    <rPh sb="13" eb="15">
      <t>ロカ</t>
    </rPh>
    <rPh sb="15" eb="16">
      <t>キ</t>
    </rPh>
    <rPh sb="23" eb="25">
      <t>イソウ</t>
    </rPh>
    <phoneticPr fontId="9"/>
  </si>
  <si>
    <t>残渣</t>
    <rPh sb="0" eb="2">
      <t>ザンサ</t>
    </rPh>
    <phoneticPr fontId="9"/>
  </si>
  <si>
    <t>（計算値）</t>
    <rPh sb="1" eb="4">
      <t>ケイサンチ</t>
    </rPh>
    <phoneticPr fontId="9"/>
  </si>
  <si>
    <t>ライン洗</t>
    <rPh sb="3" eb="4">
      <t>セン</t>
    </rPh>
    <phoneticPr fontId="9"/>
  </si>
  <si>
    <t>TfONa</t>
    <phoneticPr fontId="9"/>
  </si>
  <si>
    <t>反応濾液 (SK-12)</t>
    <rPh sb="0" eb="2">
      <t>ハンノウ</t>
    </rPh>
    <rPh sb="2" eb="3">
      <t>ロ</t>
    </rPh>
    <rPh sb="3" eb="4">
      <t>エキ</t>
    </rPh>
    <phoneticPr fontId="9"/>
  </si>
  <si>
    <t>技開部GC　　濾過液BHT濃度測定 (濃縮①前添加）</t>
    <rPh sb="0" eb="1">
      <t>ワザ</t>
    </rPh>
    <rPh sb="1" eb="2">
      <t>カイ</t>
    </rPh>
    <rPh sb="2" eb="3">
      <t>ブ</t>
    </rPh>
    <rPh sb="7" eb="9">
      <t>ロカ</t>
    </rPh>
    <rPh sb="9" eb="10">
      <t>エキ</t>
    </rPh>
    <rPh sb="13" eb="15">
      <t>ノウド</t>
    </rPh>
    <rPh sb="15" eb="17">
      <t>ソクテイ</t>
    </rPh>
    <rPh sb="19" eb="21">
      <t>ノウシュク</t>
    </rPh>
    <rPh sb="22" eb="23">
      <t>マエ</t>
    </rPh>
    <rPh sb="23" eb="25">
      <t>テンカ</t>
    </rPh>
    <phoneticPr fontId="9"/>
  </si>
  <si>
    <t>工程間洗浄①</t>
    <rPh sb="0" eb="2">
      <t>コウテイ</t>
    </rPh>
    <rPh sb="2" eb="3">
      <t>カン</t>
    </rPh>
    <rPh sb="3" eb="5">
      <t>センジョウ</t>
    </rPh>
    <phoneticPr fontId="9"/>
  </si>
  <si>
    <t>SK-11</t>
    <phoneticPr fontId="9"/>
  </si>
  <si>
    <t>移送～抜出</t>
    <rPh sb="0" eb="2">
      <t>イソウ</t>
    </rPh>
    <rPh sb="3" eb="5">
      <t>ヌキダシ</t>
    </rPh>
    <phoneticPr fontId="9"/>
  </si>
  <si>
    <t>IPA　×　3回</t>
    <rPh sb="7" eb="8">
      <t>カイ</t>
    </rPh>
    <phoneticPr fontId="9"/>
  </si>
  <si>
    <t>撹拌洗浄 x 3</t>
    <rPh sb="0" eb="2">
      <t>カクハン</t>
    </rPh>
    <rPh sb="2" eb="4">
      <t>センジョウ</t>
    </rPh>
    <phoneticPr fontId="9"/>
  </si>
  <si>
    <t>SK-11→SP-154→濾過器→ST-138→</t>
    <rPh sb="13" eb="15">
      <t>ロカ</t>
    </rPh>
    <rPh sb="15" eb="16">
      <t>キ</t>
    </rPh>
    <phoneticPr fontId="9"/>
  </si>
  <si>
    <t>105 rpm x 0.5 h</t>
    <phoneticPr fontId="9"/>
  </si>
  <si>
    <t>3回確定</t>
    <rPh sb="1" eb="2">
      <t>カイ</t>
    </rPh>
    <rPh sb="2" eb="4">
      <t>カクテイ</t>
    </rPh>
    <phoneticPr fontId="9"/>
  </si>
  <si>
    <t>濾過器経由</t>
    <rPh sb="0" eb="2">
      <t>ロカ</t>
    </rPh>
    <rPh sb="2" eb="3">
      <t>キ</t>
    </rPh>
    <rPh sb="3" eb="5">
      <t>ケイユ</t>
    </rPh>
    <phoneticPr fontId="9"/>
  </si>
  <si>
    <t>廃液</t>
    <rPh sb="0" eb="2">
      <t>ハイエキ</t>
    </rPh>
    <phoneticPr fontId="9"/>
  </si>
  <si>
    <t>（参考値）</t>
    <rPh sb="1" eb="3">
      <t>サンコウ</t>
    </rPh>
    <rPh sb="3" eb="4">
      <t>チ</t>
    </rPh>
    <phoneticPr fontId="9"/>
  </si>
  <si>
    <t>IPA</t>
  </si>
  <si>
    <t>炊上げ洗浄</t>
    <rPh sb="0" eb="1">
      <t>タ</t>
    </rPh>
    <rPh sb="1" eb="2">
      <t>ア</t>
    </rPh>
    <rPh sb="3" eb="5">
      <t>センジョウ</t>
    </rPh>
    <phoneticPr fontId="9"/>
  </si>
  <si>
    <t>105 rpm x 2 h</t>
    <phoneticPr fontId="9"/>
  </si>
  <si>
    <t>SP 50℃ x 10 kPa</t>
    <phoneticPr fontId="9"/>
  </si>
  <si>
    <t>精製水</t>
    <phoneticPr fontId="9"/>
  </si>
  <si>
    <t>撹拌洗浄</t>
    <rPh sb="0" eb="2">
      <t>カクハン</t>
    </rPh>
    <rPh sb="2" eb="4">
      <t>センジョウ</t>
    </rPh>
    <phoneticPr fontId="9"/>
  </si>
  <si>
    <t>SK-11→SP-154→濾過器→産廃ﾄﾞﾗﾑ</t>
    <rPh sb="13" eb="15">
      <t>ロカ</t>
    </rPh>
    <rPh sb="15" eb="16">
      <t>キ</t>
    </rPh>
    <rPh sb="17" eb="19">
      <t>サンパイ</t>
    </rPh>
    <phoneticPr fontId="9"/>
  </si>
  <si>
    <t>SK-11→SP-154→濾過器→捨水（要処理排水）</t>
    <rPh sb="13" eb="15">
      <t>ロカ</t>
    </rPh>
    <rPh sb="15" eb="16">
      <t>キ</t>
    </rPh>
    <rPh sb="17" eb="18">
      <t>ス</t>
    </rPh>
    <rPh sb="18" eb="19">
      <t>スイ</t>
    </rPh>
    <rPh sb="20" eb="21">
      <t>ヨウ</t>
    </rPh>
    <rPh sb="21" eb="23">
      <t>ショリ</t>
    </rPh>
    <rPh sb="23" eb="25">
      <t>ハイスイ</t>
    </rPh>
    <phoneticPr fontId="9"/>
  </si>
  <si>
    <t>伝導度</t>
    <rPh sb="0" eb="2">
      <t>デンドウ</t>
    </rPh>
    <rPh sb="2" eb="3">
      <t>ド</t>
    </rPh>
    <phoneticPr fontId="9"/>
  </si>
  <si>
    <t>6.6 μs/cm以下</t>
    <rPh sb="9" eb="11">
      <t>イカ</t>
    </rPh>
    <phoneticPr fontId="9"/>
  </si>
  <si>
    <t>ｻﾝﾌﾟﾘﾝｸﾞ　100ml</t>
    <phoneticPr fontId="9"/>
  </si>
  <si>
    <t>　ﾌｨﾙﾀｰは通さない！　電導度計</t>
    <rPh sb="7" eb="8">
      <t>トオ</t>
    </rPh>
    <rPh sb="13" eb="16">
      <t>デンドウド</t>
    </rPh>
    <rPh sb="16" eb="17">
      <t>ケイ</t>
    </rPh>
    <phoneticPr fontId="9"/>
  </si>
  <si>
    <t>SK-11→SP-154→ST-138</t>
    <phoneticPr fontId="9"/>
  </si>
  <si>
    <t>SP 80℃</t>
    <phoneticPr fontId="9"/>
  </si>
  <si>
    <t>　ﾌｨﾙﾀｰは通さない！　ﾎﾟﾝﾌﾟ・ﾌﾚｷ内ｱｾﾄﾝ通液</t>
    <rPh sb="7" eb="8">
      <t>トオ</t>
    </rPh>
    <rPh sb="22" eb="23">
      <t>ナイ</t>
    </rPh>
    <rPh sb="27" eb="28">
      <t>ツウ</t>
    </rPh>
    <rPh sb="28" eb="29">
      <t>エキ</t>
    </rPh>
    <phoneticPr fontId="9"/>
  </si>
  <si>
    <t>釜乾燥</t>
    <rPh sb="0" eb="1">
      <t>カマ</t>
    </rPh>
    <rPh sb="1" eb="3">
      <t>カンソウ</t>
    </rPh>
    <phoneticPr fontId="9"/>
  </si>
  <si>
    <t>SP 65℃ x 1Hr</t>
    <phoneticPr fontId="9"/>
  </si>
  <si>
    <t>濃縮①[粗]～精製</t>
    <rPh sb="0" eb="2">
      <t>ノウシュク</t>
    </rPh>
    <rPh sb="4" eb="5">
      <t>ソ</t>
    </rPh>
    <rPh sb="7" eb="9">
      <t>セイセイ</t>
    </rPh>
    <phoneticPr fontId="9"/>
  </si>
  <si>
    <t>SK-12　～</t>
    <phoneticPr fontId="9"/>
  </si>
  <si>
    <t>移送仕込み</t>
    <rPh sb="0" eb="2">
      <t>イソウ</t>
    </rPh>
    <rPh sb="2" eb="4">
      <t>シコ</t>
    </rPh>
    <phoneticPr fontId="9"/>
  </si>
  <si>
    <t>SK-12→SP-154→SK-11</t>
    <phoneticPr fontId="9"/>
  </si>
  <si>
    <t>反応濾液</t>
    <phoneticPr fontId="9"/>
  </si>
  <si>
    <t>BHT</t>
    <phoneticPr fontId="9"/>
  </si>
  <si>
    <t>105 rpm</t>
    <phoneticPr fontId="9"/>
  </si>
  <si>
    <t>濃縮①[粗]</t>
    <rPh sb="0" eb="2">
      <t>ノウシュク</t>
    </rPh>
    <rPh sb="4" eb="5">
      <t>ソ</t>
    </rPh>
    <phoneticPr fontId="9"/>
  </si>
  <si>
    <t>減圧開始</t>
    <rPh sb="0" eb="2">
      <t>ゲンアツ</t>
    </rPh>
    <rPh sb="2" eb="4">
      <t>カイシ</t>
    </rPh>
    <phoneticPr fontId="9"/>
  </si>
  <si>
    <t>30℃</t>
    <phoneticPr fontId="9"/>
  </si>
  <si>
    <t>留去液</t>
    <rPh sb="0" eb="1">
      <t>リュウ</t>
    </rPh>
    <rPh sb="1" eb="2">
      <t>キョ</t>
    </rPh>
    <rPh sb="2" eb="3">
      <t>エキ</t>
    </rPh>
    <phoneticPr fontId="9"/>
  </si>
  <si>
    <t>1.3 kPa</t>
    <phoneticPr fontId="9"/>
  </si>
  <si>
    <t>35℃、0.5Hrキープ</t>
    <phoneticPr fontId="9"/>
  </si>
  <si>
    <t>揮散ロス</t>
    <rPh sb="0" eb="2">
      <t>キサン</t>
    </rPh>
    <phoneticPr fontId="9"/>
  </si>
  <si>
    <t>　　濃縮終点確認　　ｱｾﾄﾝ　1% 以下</t>
    <rPh sb="2" eb="4">
      <t>ノウシュク</t>
    </rPh>
    <rPh sb="4" eb="6">
      <t>シュウテン</t>
    </rPh>
    <rPh sb="6" eb="8">
      <t>カクニン</t>
    </rPh>
    <rPh sb="18" eb="20">
      <t>イカ</t>
    </rPh>
    <phoneticPr fontId="9"/>
  </si>
  <si>
    <t>粗H5A</t>
    <rPh sb="0" eb="1">
      <t>ソ</t>
    </rPh>
    <phoneticPr fontId="9"/>
  </si>
  <si>
    <t>メタノール</t>
  </si>
  <si>
    <t>精製 x 6</t>
    <rPh sb="0" eb="2">
      <t>セイセイ</t>
    </rPh>
    <phoneticPr fontId="9"/>
  </si>
  <si>
    <t>モノマー仕込量の 1.2 倍x97.5%</t>
    <rPh sb="4" eb="6">
      <t>シコミ</t>
    </rPh>
    <rPh sb="6" eb="7">
      <t>リョウ</t>
    </rPh>
    <rPh sb="13" eb="14">
      <t>バイ</t>
    </rPh>
    <phoneticPr fontId="9"/>
  </si>
  <si>
    <t>10℃以下　× 0.5 h以上</t>
    <rPh sb="3" eb="5">
      <t>イカ</t>
    </rPh>
    <rPh sb="13" eb="15">
      <t>イジョウ</t>
    </rPh>
    <phoneticPr fontId="9"/>
  </si>
  <si>
    <t xml:space="preserve">60 rpm </t>
    <phoneticPr fontId="9"/>
  </si>
  <si>
    <t>精製水</t>
  </si>
  <si>
    <t>モノマー仕込量の 1.2 倍x2.5%</t>
    <rPh sb="4" eb="6">
      <t>シコミ</t>
    </rPh>
    <rPh sb="6" eb="7">
      <t>リョウ</t>
    </rPh>
    <rPh sb="13" eb="14">
      <t>バイ</t>
    </rPh>
    <phoneticPr fontId="9"/>
  </si>
  <si>
    <t>遠心分離</t>
    <rPh sb="0" eb="2">
      <t>エンシン</t>
    </rPh>
    <rPh sb="2" eb="4">
      <t>ブンリ</t>
    </rPh>
    <phoneticPr fontId="9"/>
  </si>
  <si>
    <t>SK-11→SP-153→遠心分離機→SK-12</t>
    <rPh sb="13" eb="15">
      <t>エンシン</t>
    </rPh>
    <rPh sb="15" eb="18">
      <t>ブンリキ</t>
    </rPh>
    <phoneticPr fontId="9"/>
  </si>
  <si>
    <t>ダム番号　：　53</t>
    <rPh sb="2" eb="4">
      <t>バンゴウ</t>
    </rPh>
    <phoneticPr fontId="9"/>
  </si>
  <si>
    <t>15000 rpm</t>
    <phoneticPr fontId="9"/>
  </si>
  <si>
    <t>軽液 (ST-14)</t>
    <rPh sb="0" eb="1">
      <t>ケイ</t>
    </rPh>
    <rPh sb="1" eb="2">
      <t>エキ</t>
    </rPh>
    <phoneticPr fontId="9"/>
  </si>
  <si>
    <t>ST-136へ</t>
    <phoneticPr fontId="9"/>
  </si>
  <si>
    <t>ﾌｨｰﾄﾞ量　208 kg/Hr</t>
    <rPh sb="5" eb="6">
      <t>リョウ</t>
    </rPh>
    <phoneticPr fontId="9"/>
  </si>
  <si>
    <t>　ＧＰＣ純分(RI)</t>
    <rPh sb="4" eb="6">
      <t>ジュンブン</t>
    </rPh>
    <phoneticPr fontId="9"/>
  </si>
  <si>
    <t>重液 (SK-12)</t>
    <rPh sb="0" eb="2">
      <t>ジュウエキ</t>
    </rPh>
    <phoneticPr fontId="9"/>
  </si>
  <si>
    <t>抜出（ケミドラム）</t>
    <rPh sb="0" eb="2">
      <t>ヌキダシ</t>
    </rPh>
    <phoneticPr fontId="9"/>
  </si>
  <si>
    <t>97.5%以上 (RI)</t>
    <rPh sb="5" eb="7">
      <t>イジョウ</t>
    </rPh>
    <phoneticPr fontId="9"/>
  </si>
  <si>
    <t>軽液</t>
    <rPh sb="0" eb="1">
      <t>ケイ</t>
    </rPh>
    <rPh sb="1" eb="2">
      <t>エキ</t>
    </rPh>
    <phoneticPr fontId="9"/>
  </si>
  <si>
    <t>重液</t>
    <rPh sb="0" eb="2">
      <t>ジュウエキ</t>
    </rPh>
    <phoneticPr fontId="9"/>
  </si>
  <si>
    <t>精製終了</t>
    <rPh sb="0" eb="2">
      <t>セイセイ</t>
    </rPh>
    <rPh sb="2" eb="4">
      <t>シュウリョウ</t>
    </rPh>
    <phoneticPr fontId="9"/>
  </si>
  <si>
    <t>工程間洗浄②</t>
    <rPh sb="0" eb="2">
      <t>コウテイ</t>
    </rPh>
    <rPh sb="2" eb="3">
      <t>カン</t>
    </rPh>
    <rPh sb="3" eb="5">
      <t>センジョウ</t>
    </rPh>
    <phoneticPr fontId="9"/>
  </si>
  <si>
    <t>SK-11側</t>
    <rPh sb="5" eb="6">
      <t>ガワ</t>
    </rPh>
    <phoneticPr fontId="9"/>
  </si>
  <si>
    <t>※　遠心分離機の運転は継続しておく事</t>
    <rPh sb="2" eb="4">
      <t>エンシン</t>
    </rPh>
    <rPh sb="4" eb="7">
      <t>ブンリキ</t>
    </rPh>
    <rPh sb="8" eb="10">
      <t>ウンテン</t>
    </rPh>
    <rPh sb="11" eb="13">
      <t>ケイゾク</t>
    </rPh>
    <rPh sb="17" eb="18">
      <t>コト</t>
    </rPh>
    <phoneticPr fontId="9"/>
  </si>
  <si>
    <t>SK-11→SP-153→遠心分離機→ST-14</t>
    <rPh sb="13" eb="15">
      <t>エンシン</t>
    </rPh>
    <rPh sb="15" eb="18">
      <t>ブンリキ</t>
    </rPh>
    <phoneticPr fontId="9"/>
  </si>
  <si>
    <t>　　　　軽液ﾗｲﾝの洗浄を行う。</t>
    <rPh sb="4" eb="5">
      <t>ケイ</t>
    </rPh>
    <rPh sb="5" eb="6">
      <t>エキ</t>
    </rPh>
    <rPh sb="10" eb="12">
      <t>センジョウ</t>
    </rPh>
    <rPh sb="13" eb="14">
      <t>オコナ</t>
    </rPh>
    <phoneticPr fontId="9"/>
  </si>
  <si>
    <t>SE-11, ST-14</t>
    <phoneticPr fontId="9"/>
  </si>
  <si>
    <t>※　移送開始まで遠心分離機運転を停止する。</t>
    <rPh sb="2" eb="4">
      <t>イソウ</t>
    </rPh>
    <rPh sb="4" eb="6">
      <t>カイシ</t>
    </rPh>
    <rPh sb="8" eb="10">
      <t>エンシン</t>
    </rPh>
    <rPh sb="10" eb="13">
      <t>ブンリキ</t>
    </rPh>
    <rPh sb="13" eb="15">
      <t>ウンテン</t>
    </rPh>
    <rPh sb="16" eb="18">
      <t>テイシ</t>
    </rPh>
    <phoneticPr fontId="9"/>
  </si>
  <si>
    <t>　　　重液側に流れるようにする。</t>
    <rPh sb="3" eb="5">
      <t>ジュウエキ</t>
    </rPh>
    <rPh sb="5" eb="6">
      <t>ガワ</t>
    </rPh>
    <rPh sb="7" eb="8">
      <t>ナガ</t>
    </rPh>
    <phoneticPr fontId="9"/>
  </si>
  <si>
    <t>SE-11, SK-12</t>
    <phoneticPr fontId="9"/>
  </si>
  <si>
    <t>3～5回　GPCにてH5A成分無しまで</t>
    <rPh sb="3" eb="4">
      <t>カイ</t>
    </rPh>
    <rPh sb="13" eb="15">
      <t>セイブン</t>
    </rPh>
    <rPh sb="15" eb="16">
      <t>ナ</t>
    </rPh>
    <phoneticPr fontId="9"/>
  </si>
  <si>
    <t>SK-12からｻﾝﾌﾟﾘﾝｸﾞ</t>
    <phoneticPr fontId="9"/>
  </si>
  <si>
    <t>SK-12側</t>
    <rPh sb="5" eb="6">
      <t>ガワ</t>
    </rPh>
    <phoneticPr fontId="9"/>
  </si>
  <si>
    <t>ｴﾊﾞﾎﾟ濃縮後、GPCピークなしまで繰り返し</t>
    <rPh sb="5" eb="7">
      <t>ノウシュク</t>
    </rPh>
    <rPh sb="7" eb="8">
      <t>ゴ</t>
    </rPh>
    <rPh sb="19" eb="20">
      <t>ク</t>
    </rPh>
    <rPh sb="21" eb="22">
      <t>カエ</t>
    </rPh>
    <phoneticPr fontId="9"/>
  </si>
  <si>
    <t>SK-12</t>
  </si>
  <si>
    <t>SK-11からｻﾝﾌﾟﾘﾝｸﾞ</t>
    <phoneticPr fontId="9"/>
  </si>
  <si>
    <t>濃縮②[精]</t>
    <rPh sb="0" eb="2">
      <t>ノウシュク</t>
    </rPh>
    <rPh sb="4" eb="5">
      <t>セイ</t>
    </rPh>
    <phoneticPr fontId="9"/>
  </si>
  <si>
    <t>精製終了液</t>
    <rPh sb="0" eb="2">
      <t>セイセイ</t>
    </rPh>
    <rPh sb="2" eb="4">
      <t>シュウリョウ</t>
    </rPh>
    <rPh sb="4" eb="5">
      <t>エキ</t>
    </rPh>
    <phoneticPr fontId="9"/>
  </si>
  <si>
    <t>　　加圧濾過Pを使用する。</t>
    <rPh sb="2" eb="4">
      <t>カアツ</t>
    </rPh>
    <rPh sb="4" eb="6">
      <t>ロカ</t>
    </rPh>
    <rPh sb="8" eb="10">
      <t>シヨウ</t>
    </rPh>
    <phoneticPr fontId="9"/>
  </si>
  <si>
    <t>（↑ﾅｲﾛﾝﾒﾝﾌﾞﾚﾝﾌｨﾙﾀｰ　R011より）</t>
    <phoneticPr fontId="9"/>
  </si>
  <si>
    <t>BHT固定量</t>
    <rPh sb="3" eb="5">
      <t>コテイ</t>
    </rPh>
    <rPh sb="5" eb="6">
      <t>リョウ</t>
    </rPh>
    <phoneticPr fontId="9"/>
  </si>
  <si>
    <t>　　濃縮終点確認　　MeOH　626ppm 以下　　水分　352ppm以下</t>
    <rPh sb="2" eb="4">
      <t>ノウシュク</t>
    </rPh>
    <rPh sb="4" eb="6">
      <t>シュウテン</t>
    </rPh>
    <rPh sb="6" eb="8">
      <t>カクニン</t>
    </rPh>
    <rPh sb="22" eb="24">
      <t>イカ</t>
    </rPh>
    <rPh sb="26" eb="28">
      <t>スイブン</t>
    </rPh>
    <rPh sb="35" eb="37">
      <t>イカ</t>
    </rPh>
    <phoneticPr fontId="9"/>
  </si>
  <si>
    <t>技開部GC</t>
    <rPh sb="0" eb="2">
      <t>ギカイ</t>
    </rPh>
    <rPh sb="2" eb="3">
      <t>ブ</t>
    </rPh>
    <phoneticPr fontId="9"/>
  </si>
  <si>
    <t>　BHT濃度測定しM5A反応前に115ppmに調整する</t>
    <rPh sb="4" eb="6">
      <t>ノウド</t>
    </rPh>
    <rPh sb="6" eb="8">
      <t>ソクテイ</t>
    </rPh>
    <rPh sb="12" eb="14">
      <t>ハンノウ</t>
    </rPh>
    <rPh sb="14" eb="15">
      <t>マエ</t>
    </rPh>
    <rPh sb="23" eb="25">
      <t>チョウセイ</t>
    </rPh>
    <phoneticPr fontId="9"/>
  </si>
  <si>
    <t>精H5A</t>
    <rPh sb="0" eb="1">
      <t>セイ</t>
    </rPh>
    <phoneticPr fontId="9"/>
  </si>
  <si>
    <t>（目標値）</t>
    <rPh sb="1" eb="3">
      <t>モクヒョウ</t>
    </rPh>
    <rPh sb="3" eb="4">
      <t>チ</t>
    </rPh>
    <phoneticPr fontId="9"/>
  </si>
  <si>
    <t>コメント</t>
    <phoneticPr fontId="3"/>
  </si>
  <si>
    <t>＊内容確認しました。今後の対応を追記しました。フォローして下さい。（中島　20220915)</t>
    <rPh sb="1" eb="3">
      <t>ナイヨウ</t>
    </rPh>
    <rPh sb="3" eb="5">
      <t>カクニン</t>
    </rPh>
    <rPh sb="10" eb="12">
      <t>コンゴ</t>
    </rPh>
    <rPh sb="13" eb="15">
      <t>タイオウ</t>
    </rPh>
    <rPh sb="16" eb="18">
      <t>ツイキ</t>
    </rPh>
    <rPh sb="29" eb="30">
      <t>クダ</t>
    </rPh>
    <rPh sb="34" eb="36">
      <t>ナカシマ</t>
    </rPh>
    <phoneticPr fontId="3"/>
  </si>
  <si>
    <t>M5A　　SP-11ドライ式真空ポンプ異常停止</t>
    <rPh sb="13" eb="14">
      <t>シキ</t>
    </rPh>
    <rPh sb="14" eb="16">
      <t>シンクウ</t>
    </rPh>
    <rPh sb="19" eb="21">
      <t>イジョウ</t>
    </rPh>
    <rPh sb="21" eb="23">
      <t>テイシ</t>
    </rPh>
    <phoneticPr fontId="4"/>
  </si>
  <si>
    <t>9/15　6：22　　M5AのH5A工程濃縮②において電気盤異常発報。　　　
SP-11ドライ式真空ポンプが過負荷にて異常停止していた。
リセットをして再度運転したところ異音がしたので停止した。 
・ポンプ冷却水は問題なし　
・バルブ関係問題ない
・オイルも入っている。</t>
    <rPh sb="18" eb="20">
      <t>コウテイ</t>
    </rPh>
    <rPh sb="20" eb="22">
      <t>ノウシュク</t>
    </rPh>
    <rPh sb="27" eb="29">
      <t>デンキ</t>
    </rPh>
    <rPh sb="29" eb="30">
      <t>バン</t>
    </rPh>
    <rPh sb="30" eb="32">
      <t>イジョウ</t>
    </rPh>
    <rPh sb="32" eb="34">
      <t>ハッポウ</t>
    </rPh>
    <rPh sb="47" eb="48">
      <t>シキ</t>
    </rPh>
    <rPh sb="48" eb="50">
      <t>シンクウ</t>
    </rPh>
    <rPh sb="54" eb="57">
      <t>カフカ</t>
    </rPh>
    <rPh sb="59" eb="63">
      <t>イジョウテイシ</t>
    </rPh>
    <rPh sb="76" eb="78">
      <t>サイド</t>
    </rPh>
    <rPh sb="78" eb="80">
      <t>ウンテン</t>
    </rPh>
    <rPh sb="85" eb="87">
      <t>イオン</t>
    </rPh>
    <rPh sb="92" eb="94">
      <t>テイシ</t>
    </rPh>
    <rPh sb="103" eb="105">
      <t>レイキャク</t>
    </rPh>
    <rPh sb="105" eb="106">
      <t>スイ</t>
    </rPh>
    <rPh sb="107" eb="109">
      <t>モンダイ</t>
    </rPh>
    <rPh sb="117" eb="119">
      <t>カンケイ</t>
    </rPh>
    <rPh sb="119" eb="121">
      <t>モンダイ</t>
    </rPh>
    <rPh sb="129" eb="130">
      <t>ハイ</t>
    </rPh>
    <phoneticPr fontId="3"/>
  </si>
  <si>
    <r>
      <rPr>
        <b/>
        <u/>
        <sz val="11"/>
        <color theme="1"/>
        <rFont val="Meiryo UI"/>
        <family val="3"/>
        <charset val="128"/>
      </rPr>
      <t>１）応急処置</t>
    </r>
    <r>
      <rPr>
        <sz val="11"/>
        <color theme="1"/>
        <rFont val="Meiryo UI"/>
        <family val="3"/>
        <charset val="128"/>
      </rPr>
      <t xml:space="preserve">
(1)職長へ連絡し状況説明を行う。
(2)職長よりSP-11停止をして運転はしないように指示。
(3)東課長へ連絡。
　　課長より槽の減圧解除を行い、冷却をするように指示有り（チラー冷却）
(4)現場へ指示内容を説明。
(5)工事依頼を作成指示。
</t>
    </r>
    <r>
      <rPr>
        <b/>
        <u/>
        <sz val="11"/>
        <color theme="1"/>
        <rFont val="Meiryo UI"/>
        <family val="3"/>
        <charset val="128"/>
      </rPr>
      <t>２）今後の対応</t>
    </r>
    <r>
      <rPr>
        <sz val="11"/>
        <color theme="1"/>
        <rFont val="Meiryo UI"/>
        <family val="3"/>
        <charset val="128"/>
      </rPr>
      <t xml:space="preserve">
(1)生産計画調整（計画変更するようであれば、工場トラブル報告を発行する）
(2)SP-11原因調査と保全対策
</t>
    </r>
    <r>
      <rPr>
        <b/>
        <sz val="11"/>
        <color theme="1"/>
        <rFont val="Meiryo UI"/>
        <family val="3"/>
        <charset val="128"/>
      </rPr>
      <t xml:space="preserve">
</t>
    </r>
    <r>
      <rPr>
        <sz val="11"/>
        <color theme="1"/>
        <rFont val="Meiryo UI"/>
        <family val="3"/>
        <charset val="128"/>
      </rPr>
      <t xml:space="preserve">
</t>
    </r>
    <rPh sb="2" eb="6">
      <t>オウキュウショチ</t>
    </rPh>
    <rPh sb="10" eb="12">
      <t>ショクチョウ</t>
    </rPh>
    <rPh sb="13" eb="15">
      <t>レンラク</t>
    </rPh>
    <rPh sb="16" eb="20">
      <t>ジョウキョウセツメイ</t>
    </rPh>
    <rPh sb="21" eb="22">
      <t>オコナ</t>
    </rPh>
    <rPh sb="28" eb="30">
      <t>ショクチョウ</t>
    </rPh>
    <rPh sb="37" eb="39">
      <t>テイシ</t>
    </rPh>
    <rPh sb="42" eb="44">
      <t>ウンテン</t>
    </rPh>
    <rPh sb="51" eb="53">
      <t>シジ</t>
    </rPh>
    <rPh sb="58" eb="59">
      <t>ヒガシ</t>
    </rPh>
    <rPh sb="59" eb="61">
      <t>カチョウ</t>
    </rPh>
    <rPh sb="62" eb="64">
      <t>レンラク</t>
    </rPh>
    <rPh sb="68" eb="70">
      <t>カチョウ</t>
    </rPh>
    <rPh sb="72" eb="73">
      <t>ソウ</t>
    </rPh>
    <rPh sb="74" eb="76">
      <t>ゲンアツ</t>
    </rPh>
    <rPh sb="76" eb="78">
      <t>カイジョ</t>
    </rPh>
    <rPh sb="79" eb="80">
      <t>オコナ</t>
    </rPh>
    <rPh sb="82" eb="84">
      <t>レイキャク</t>
    </rPh>
    <rPh sb="90" eb="93">
      <t>シジア</t>
    </rPh>
    <rPh sb="98" eb="100">
      <t>レイキャク</t>
    </rPh>
    <rPh sb="105" eb="107">
      <t>ゲンバ</t>
    </rPh>
    <rPh sb="113" eb="115">
      <t>セツメイ</t>
    </rPh>
    <rPh sb="120" eb="124">
      <t>コウジイライ</t>
    </rPh>
    <rPh sb="125" eb="127">
      <t>サクセイ</t>
    </rPh>
    <rPh sb="127" eb="129">
      <t>シジ</t>
    </rPh>
    <rPh sb="134" eb="136">
      <t>コンゴ</t>
    </rPh>
    <rPh sb="137" eb="139">
      <t>タイオウ</t>
    </rPh>
    <rPh sb="143" eb="145">
      <t>セイサン</t>
    </rPh>
    <rPh sb="145" eb="147">
      <t>ケイカク</t>
    </rPh>
    <rPh sb="147" eb="149">
      <t>チョウセイ</t>
    </rPh>
    <rPh sb="150" eb="152">
      <t>ケイカク</t>
    </rPh>
    <rPh sb="152" eb="154">
      <t>ヘンコウ</t>
    </rPh>
    <rPh sb="163" eb="165">
      <t>コウジョウ</t>
    </rPh>
    <rPh sb="169" eb="171">
      <t>ホウコク</t>
    </rPh>
    <rPh sb="172" eb="174">
      <t>ハッコウ</t>
    </rPh>
    <rPh sb="186" eb="188">
      <t>ゲンイン</t>
    </rPh>
    <rPh sb="188" eb="190">
      <t>チョウサ</t>
    </rPh>
    <rPh sb="191" eb="193">
      <t>ホゼン</t>
    </rPh>
    <rPh sb="193" eb="195">
      <t>タイサク</t>
    </rPh>
    <phoneticPr fontId="3"/>
  </si>
  <si>
    <t>2022/10/5</t>
    <phoneticPr fontId="4"/>
  </si>
  <si>
    <t>９月度ISO13485品質委員会報告</t>
    <rPh sb="1" eb="3">
      <t>ガツド</t>
    </rPh>
    <rPh sb="11" eb="16">
      <t>ヒンシツイインカイ</t>
    </rPh>
    <rPh sb="16" eb="18">
      <t>ホウコク</t>
    </rPh>
    <phoneticPr fontId="4"/>
  </si>
  <si>
    <t>設備技術部</t>
    <rPh sb="0" eb="2">
      <t>セツビ</t>
    </rPh>
    <rPh sb="2" eb="4">
      <t>ギジュツ</t>
    </rPh>
    <rPh sb="4" eb="5">
      <t>ブ</t>
    </rPh>
    <phoneticPr fontId="4"/>
  </si>
  <si>
    <t>機械保全工事</t>
    <rPh sb="0" eb="2">
      <t>キカイ</t>
    </rPh>
    <rPh sb="2" eb="4">
      <t>ホゼン</t>
    </rPh>
    <rPh sb="4" eb="6">
      <t>コウジ</t>
    </rPh>
    <phoneticPr fontId="4"/>
  </si>
  <si>
    <t>・9/6発生：SZ-03異常（M3U製品冷凍庫）</t>
    <rPh sb="4" eb="6">
      <t>ハッセイ</t>
    </rPh>
    <rPh sb="12" eb="14">
      <t>イジョウ</t>
    </rPh>
    <rPh sb="18" eb="23">
      <t>セイヒンレイトウコ</t>
    </rPh>
    <phoneticPr fontId="4"/>
  </si>
  <si>
    <t>　9/6 6:30頃からの停電作業時、発電機電源へ電源切り替え後に温度上昇が止まらず。</t>
    <rPh sb="9" eb="10">
      <t>コロ</t>
    </rPh>
    <rPh sb="13" eb="17">
      <t>テイデンサギョウ</t>
    </rPh>
    <rPh sb="17" eb="18">
      <t>ジ</t>
    </rPh>
    <rPh sb="25" eb="28">
      <t>デンゲンキ</t>
    </rPh>
    <rPh sb="29" eb="30">
      <t>カ</t>
    </rPh>
    <rPh sb="31" eb="32">
      <t>ゴ</t>
    </rPh>
    <rPh sb="33" eb="37">
      <t>オンドジョウショウ</t>
    </rPh>
    <rPh sb="38" eb="39">
      <t>ト</t>
    </rPh>
    <phoneticPr fontId="4"/>
  </si>
  <si>
    <t>　9/6 調査実施、室外機起動せずを確認。調査の結果、コントロール基盤不良と判断。</t>
    <rPh sb="5" eb="7">
      <t>チョウサ</t>
    </rPh>
    <rPh sb="7" eb="9">
      <t>ジッシ</t>
    </rPh>
    <rPh sb="10" eb="13">
      <t>シツガイキ</t>
    </rPh>
    <rPh sb="13" eb="15">
      <t>キドウ</t>
    </rPh>
    <rPh sb="18" eb="20">
      <t>カクニン</t>
    </rPh>
    <rPh sb="21" eb="23">
      <t>チョウサ</t>
    </rPh>
    <rPh sb="24" eb="26">
      <t>ケッカ</t>
    </rPh>
    <rPh sb="33" eb="37">
      <t>キバンフリョウ</t>
    </rPh>
    <rPh sb="38" eb="40">
      <t>ハンダン</t>
    </rPh>
    <phoneticPr fontId="4"/>
  </si>
  <si>
    <t>　9/9 基盤交換し試運転にて動作良好。点検企業の報告内容を確認し、9/20引き渡し報告。</t>
    <rPh sb="5" eb="7">
      <t>キバン</t>
    </rPh>
    <rPh sb="7" eb="9">
      <t>コウカン</t>
    </rPh>
    <rPh sb="10" eb="13">
      <t>シウンテン</t>
    </rPh>
    <rPh sb="15" eb="19">
      <t>ドウサリョウコウ</t>
    </rPh>
    <rPh sb="20" eb="24">
      <t>テンケンキギョウ</t>
    </rPh>
    <rPh sb="25" eb="27">
      <t>ホウコク</t>
    </rPh>
    <rPh sb="27" eb="29">
      <t>ナイヨウ</t>
    </rPh>
    <rPh sb="30" eb="32">
      <t>カクニン</t>
    </rPh>
    <rPh sb="38" eb="39">
      <t>ヒ</t>
    </rPh>
    <rPh sb="40" eb="41">
      <t>ワタ</t>
    </rPh>
    <rPh sb="42" eb="44">
      <t>ホウコク</t>
    </rPh>
    <phoneticPr fontId="4"/>
  </si>
  <si>
    <t>　10/4 発電機電源へ電源切替運転実施。切替後、切戻し後共に運転状態良好確認。</t>
    <rPh sb="6" eb="11">
      <t>ハツデンキデンゲン</t>
    </rPh>
    <rPh sb="12" eb="14">
      <t>デンゲン</t>
    </rPh>
    <rPh sb="14" eb="18">
      <t>キリカエウンテン</t>
    </rPh>
    <rPh sb="18" eb="20">
      <t>ジッシ</t>
    </rPh>
    <rPh sb="21" eb="23">
      <t>キリカエ</t>
    </rPh>
    <rPh sb="23" eb="24">
      <t>ゴ</t>
    </rPh>
    <rPh sb="25" eb="27">
      <t>キリモド</t>
    </rPh>
    <rPh sb="28" eb="29">
      <t>ゴ</t>
    </rPh>
    <rPh sb="29" eb="30">
      <t>トモ</t>
    </rPh>
    <rPh sb="31" eb="35">
      <t>ウンテンジョウタイ</t>
    </rPh>
    <rPh sb="35" eb="37">
      <t>リョウコウ</t>
    </rPh>
    <rPh sb="37" eb="39">
      <t>カクニン</t>
    </rPh>
    <phoneticPr fontId="4"/>
  </si>
  <si>
    <t>　基盤不良原因について、メーカーに基盤調査依頼中</t>
    <rPh sb="1" eb="7">
      <t>キバンフリョウゲンイン</t>
    </rPh>
    <rPh sb="17" eb="19">
      <t>キバン</t>
    </rPh>
    <rPh sb="19" eb="24">
      <t>チョウサイライチュウ</t>
    </rPh>
    <phoneticPr fontId="4"/>
  </si>
  <si>
    <t>SZ-03点検報告書_220906</t>
  </si>
  <si>
    <t>10/5追記</t>
    <rPh sb="4" eb="6">
      <t>ツイキ</t>
    </rPh>
    <phoneticPr fontId="4"/>
  </si>
  <si>
    <t>トラブル原因については今後調査を行うが、今回企業点検報告書２Ｐに記載</t>
    <rPh sb="4" eb="6">
      <t>ゲンイン</t>
    </rPh>
    <rPh sb="11" eb="15">
      <t>コンゴチョウサ</t>
    </rPh>
    <rPh sb="16" eb="17">
      <t>オコナ</t>
    </rPh>
    <rPh sb="20" eb="22">
      <t>コンカイ</t>
    </rPh>
    <rPh sb="28" eb="29">
      <t>ショ</t>
    </rPh>
    <phoneticPr fontId="4"/>
  </si>
  <si>
    <t>されている運転停止・開始の手順を基に製造で切り替え手順書を作成。</t>
    <rPh sb="18" eb="20">
      <t>セイゾウ</t>
    </rPh>
    <phoneticPr fontId="4"/>
  </si>
  <si>
    <t>今回その手順書を基に電源切り替え操作を実施。結果異常ない事を確認した。</t>
    <rPh sb="4" eb="7">
      <t>テジュンショ</t>
    </rPh>
    <rPh sb="8" eb="9">
      <t>モト</t>
    </rPh>
    <phoneticPr fontId="4"/>
  </si>
  <si>
    <t>・9/15発生：SP-11過負荷停止（M5A真空ポンプ）</t>
    <rPh sb="5" eb="7">
      <t>ハッセイ</t>
    </rPh>
    <rPh sb="13" eb="16">
      <t>カフカ</t>
    </rPh>
    <rPh sb="16" eb="18">
      <t>テイシ</t>
    </rPh>
    <rPh sb="22" eb="24">
      <t>シンクウ</t>
    </rPh>
    <phoneticPr fontId="4"/>
  </si>
  <si>
    <t>　9/15 運転中、過負荷停止していることを製造課確認。</t>
    <rPh sb="6" eb="9">
      <t>ウンテンチュウ</t>
    </rPh>
    <rPh sb="10" eb="15">
      <t>カフカテイシ</t>
    </rPh>
    <rPh sb="22" eb="25">
      <t>セイゾウカ</t>
    </rPh>
    <rPh sb="25" eb="27">
      <t>カクニン</t>
    </rPh>
    <phoneticPr fontId="4"/>
  </si>
  <si>
    <t>　9/15 点検実施、内部ローターの当たり（推定）を確認。短期での復旧は無理と判断。</t>
    <rPh sb="6" eb="10">
      <t>テンケンジッシ</t>
    </rPh>
    <rPh sb="11" eb="13">
      <t>ナイブ</t>
    </rPh>
    <rPh sb="18" eb="19">
      <t>ア</t>
    </rPh>
    <rPh sb="22" eb="24">
      <t>スイテイ</t>
    </rPh>
    <rPh sb="26" eb="28">
      <t>カクニン</t>
    </rPh>
    <rPh sb="29" eb="31">
      <t>タンキ</t>
    </rPh>
    <rPh sb="33" eb="35">
      <t>フッキュウ</t>
    </rPh>
    <rPh sb="36" eb="38">
      <t>ムリ</t>
    </rPh>
    <rPh sb="39" eb="41">
      <t>ハンダン</t>
    </rPh>
    <phoneticPr fontId="4"/>
  </si>
  <si>
    <t>　製造課と打合せの上、SP-11と同型式のSP-17予備機への載せ替えを実施。</t>
    <rPh sb="1" eb="4">
      <t>セイゾウカ</t>
    </rPh>
    <rPh sb="5" eb="7">
      <t>ウチアワ</t>
    </rPh>
    <rPh sb="9" eb="10">
      <t>ウエ</t>
    </rPh>
    <rPh sb="17" eb="20">
      <t>ドウケイシキ</t>
    </rPh>
    <rPh sb="26" eb="29">
      <t>ヨビキ</t>
    </rPh>
    <rPh sb="31" eb="32">
      <t>ノ</t>
    </rPh>
    <rPh sb="33" eb="34">
      <t>カ</t>
    </rPh>
    <rPh sb="36" eb="38">
      <t>ジッシ</t>
    </rPh>
    <phoneticPr fontId="4"/>
  </si>
  <si>
    <t>　9/15,16 載せ替え工事を実施、試運転データ良好にて製造課引き渡し。9/16 16：50</t>
    <rPh sb="9" eb="10">
      <t>ノ</t>
    </rPh>
    <rPh sb="11" eb="12">
      <t>カ</t>
    </rPh>
    <rPh sb="13" eb="15">
      <t>コウジ</t>
    </rPh>
    <rPh sb="16" eb="18">
      <t>ジッシ</t>
    </rPh>
    <rPh sb="19" eb="22">
      <t>シウンテン</t>
    </rPh>
    <rPh sb="25" eb="27">
      <t>リョウコウ</t>
    </rPh>
    <rPh sb="29" eb="32">
      <t>セイゾウカ</t>
    </rPh>
    <rPh sb="32" eb="33">
      <t>ヒ</t>
    </rPh>
    <rPh sb="34" eb="35">
      <t>ワタ</t>
    </rPh>
    <phoneticPr fontId="4"/>
  </si>
  <si>
    <t>　異常原因について、ポンプを整備企業へ持出の上分解点検を実施する。（10月中から下旬）</t>
    <rPh sb="1" eb="5">
      <t>イジョウゲンイン</t>
    </rPh>
    <rPh sb="14" eb="18">
      <t>セイビキギョウ</t>
    </rPh>
    <rPh sb="19" eb="21">
      <t>モチダシ</t>
    </rPh>
    <rPh sb="22" eb="23">
      <t>ウエ</t>
    </rPh>
    <rPh sb="23" eb="27">
      <t>ブンカイテンケン</t>
    </rPh>
    <rPh sb="28" eb="30">
      <t>ジッシ</t>
    </rPh>
    <rPh sb="36" eb="37">
      <t>ガツ</t>
    </rPh>
    <rPh sb="37" eb="38">
      <t>チュウ</t>
    </rPh>
    <rPh sb="40" eb="41">
      <t>ゲ</t>
    </rPh>
    <rPh sb="41" eb="42">
      <t>ジュン</t>
    </rPh>
    <phoneticPr fontId="4"/>
  </si>
  <si>
    <t>（仮）【報告書】SP-11載せ替え_220916.pdf</t>
  </si>
  <si>
    <t>・修繕予算から資産判定で設備予算となった件名進捗（11月休転工事）</t>
    <rPh sb="1" eb="5">
      <t>シュウゼンヨサン</t>
    </rPh>
    <rPh sb="7" eb="11">
      <t>シサンハンテイ</t>
    </rPh>
    <rPh sb="12" eb="16">
      <t>セツビヨサン</t>
    </rPh>
    <rPh sb="20" eb="22">
      <t>ケンメイ</t>
    </rPh>
    <rPh sb="22" eb="24">
      <t>シンチョク</t>
    </rPh>
    <rPh sb="27" eb="28">
      <t>ガツ</t>
    </rPh>
    <rPh sb="28" eb="32">
      <t>キュウテンコウジ</t>
    </rPh>
    <phoneticPr fontId="4"/>
  </si>
  <si>
    <t>　※FM4401：QK-301メカ部品材質変更（変更管理）</t>
    <rPh sb="17" eb="19">
      <t>ブヒン</t>
    </rPh>
    <rPh sb="19" eb="23">
      <t>ザイシツヘンコウ</t>
    </rPh>
    <rPh sb="24" eb="28">
      <t>ヘンコウカンリ</t>
    </rPh>
    <phoneticPr fontId="4"/>
  </si>
  <si>
    <t>　　メーカーからの耐性評価待ち</t>
    <rPh sb="9" eb="13">
      <t>タイセイヒョウカ</t>
    </rPh>
    <rPh sb="13" eb="14">
      <t>マ</t>
    </rPh>
    <phoneticPr fontId="4"/>
  </si>
  <si>
    <t>機械設備工事関連</t>
    <rPh sb="0" eb="2">
      <t>キカイ</t>
    </rPh>
    <rPh sb="2" eb="4">
      <t>セツビ</t>
    </rPh>
    <rPh sb="4" eb="6">
      <t>コウジ</t>
    </rPh>
    <rPh sb="6" eb="8">
      <t>カンレン</t>
    </rPh>
    <phoneticPr fontId="4"/>
  </si>
  <si>
    <t>・休転設備工事関係　現場スケッチ中</t>
    <rPh sb="1" eb="3">
      <t>キュウテン</t>
    </rPh>
    <rPh sb="3" eb="5">
      <t>セツビ</t>
    </rPh>
    <rPh sb="5" eb="7">
      <t>コウジ</t>
    </rPh>
    <rPh sb="7" eb="9">
      <t>カンケイ</t>
    </rPh>
    <rPh sb="10" eb="12">
      <t>ゲンバ</t>
    </rPh>
    <rPh sb="16" eb="17">
      <t>チュウ</t>
    </rPh>
    <phoneticPr fontId="4"/>
  </si>
  <si>
    <t>　</t>
    <phoneticPr fontId="4"/>
  </si>
  <si>
    <t>電気関係</t>
    <rPh sb="0" eb="2">
      <t>デンキ</t>
    </rPh>
    <rPh sb="2" eb="4">
      <t>カンケイ</t>
    </rPh>
    <phoneticPr fontId="4"/>
  </si>
  <si>
    <t>・4工場冷凍機更新に伴う電力量調査（設備検討の為）</t>
    <rPh sb="2" eb="4">
      <t>コウジョウ</t>
    </rPh>
    <rPh sb="4" eb="9">
      <t>レイトウキコウシン</t>
    </rPh>
    <rPh sb="10" eb="11">
      <t>トモナ</t>
    </rPh>
    <rPh sb="12" eb="15">
      <t>デンリョクリョウ</t>
    </rPh>
    <rPh sb="15" eb="17">
      <t>チョウサ</t>
    </rPh>
    <rPh sb="18" eb="22">
      <t>セツビケントウ</t>
    </rPh>
    <rPh sb="23" eb="24">
      <t>タメ</t>
    </rPh>
    <phoneticPr fontId="4"/>
  </si>
  <si>
    <t>計装関連</t>
    <rPh sb="0" eb="2">
      <t>ケイソウ</t>
    </rPh>
    <rPh sb="2" eb="4">
      <t>カンレン</t>
    </rPh>
    <phoneticPr fontId="4"/>
  </si>
  <si>
    <t>・SK-15 ８％酸素面積式流量計フロート破損のメーカー見解について、</t>
    <rPh sb="21" eb="23">
      <t>ハソン</t>
    </rPh>
    <rPh sb="28" eb="30">
      <t>ケンカイ</t>
    </rPh>
    <phoneticPr fontId="4"/>
  </si>
  <si>
    <t>　フロート破損の原因になりえる要因としては</t>
    <phoneticPr fontId="4"/>
  </si>
  <si>
    <t>　　・急激な流量変化</t>
    <phoneticPr fontId="4"/>
  </si>
  <si>
    <t>　　・急激な圧力変化</t>
    <phoneticPr fontId="4"/>
  </si>
  <si>
    <t>　他にはフロートがストッパに当たるような流れはすべて原因になります。</t>
    <phoneticPr fontId="4"/>
  </si>
  <si>
    <t>　運転スタート時にも徐々に流れれば良いのですが、電磁弁や調整弁の</t>
  </si>
  <si>
    <t>　ご使用状況によりストッパに当たり破損する場合場合も考えられますとのことです。</t>
    <phoneticPr fontId="4"/>
  </si>
  <si>
    <t>　対策案としては フロート部が全て金属のAM3000シリーズで</t>
    <rPh sb="1" eb="3">
      <t>タイサク</t>
    </rPh>
    <phoneticPr fontId="4"/>
  </si>
  <si>
    <t>　ダンパ付にして 急激なフロート動作をさせなくする 等の方法となります。</t>
    <phoneticPr fontId="4"/>
  </si>
  <si>
    <t>　精度や流量レンジや圧力損失は MA-921より性能が下がる側となります。</t>
    <phoneticPr fontId="4"/>
  </si>
  <si>
    <t>　現在、上記も見積もり中ですが、面間等変わってきます。</t>
    <rPh sb="1" eb="3">
      <t>ゲンザイ</t>
    </rPh>
    <rPh sb="4" eb="6">
      <t>ジョウキ</t>
    </rPh>
    <rPh sb="7" eb="9">
      <t>ミツ</t>
    </rPh>
    <rPh sb="11" eb="12">
      <t>ナカ</t>
    </rPh>
    <rPh sb="16" eb="18">
      <t>メンカン</t>
    </rPh>
    <rPh sb="18" eb="19">
      <t>トウ</t>
    </rPh>
    <rPh sb="19" eb="20">
      <t>カ</t>
    </rPh>
    <phoneticPr fontId="4"/>
  </si>
  <si>
    <t>・停電-復電後のDCS立ち上げに関して、木佐貫さんにDCS立ち上げ後に停電前の状態に</t>
    <rPh sb="1" eb="3">
      <t>テイデン</t>
    </rPh>
    <rPh sb="4" eb="6">
      <t>テイフクデン</t>
    </rPh>
    <rPh sb="6" eb="7">
      <t>ゴ</t>
    </rPh>
    <rPh sb="11" eb="12">
      <t>タ</t>
    </rPh>
    <rPh sb="13" eb="14">
      <t>ア</t>
    </rPh>
    <rPh sb="16" eb="17">
      <t>カン</t>
    </rPh>
    <rPh sb="20" eb="23">
      <t>キサヌキ</t>
    </rPh>
    <rPh sb="29" eb="30">
      <t>タ</t>
    </rPh>
    <rPh sb="31" eb="32">
      <t>ア</t>
    </rPh>
    <rPh sb="33" eb="34">
      <t>ゴ</t>
    </rPh>
    <rPh sb="35" eb="37">
      <t>テイデン</t>
    </rPh>
    <rPh sb="37" eb="38">
      <t>マエ</t>
    </rPh>
    <rPh sb="39" eb="41">
      <t>ジョウタイ</t>
    </rPh>
    <phoneticPr fontId="4"/>
  </si>
  <si>
    <t>　工程を進めてもらっていますが、停電前の状態を記憶し復電後も停電前の状態から</t>
    <rPh sb="1" eb="3">
      <t>コウテイ</t>
    </rPh>
    <rPh sb="4" eb="5">
      <t>スス</t>
    </rPh>
    <rPh sb="16" eb="19">
      <t>テイデンマエ</t>
    </rPh>
    <rPh sb="20" eb="22">
      <t>ジョウタイ</t>
    </rPh>
    <rPh sb="23" eb="25">
      <t>キオク</t>
    </rPh>
    <rPh sb="26" eb="29">
      <t>フクデンゴ</t>
    </rPh>
    <rPh sb="30" eb="32">
      <t>テイデン</t>
    </rPh>
    <rPh sb="32" eb="33">
      <t>マエ</t>
    </rPh>
    <rPh sb="34" eb="36">
      <t>ジョウタイ</t>
    </rPh>
    <phoneticPr fontId="4"/>
  </si>
  <si>
    <t>　スタートできるよう山内ｼｽﾃﾑへ見積もりを依頼しています。</t>
    <rPh sb="10" eb="12">
      <t>ヤマウチ</t>
    </rPh>
    <rPh sb="17" eb="19">
      <t>ミツ</t>
    </rPh>
    <rPh sb="22" eb="24">
      <t>イライ</t>
    </rPh>
    <phoneticPr fontId="4"/>
  </si>
  <si>
    <t>生産技術課（M5A設備増設PJより報告）</t>
    <rPh sb="0" eb="5">
      <t>セイサンギジュツカ</t>
    </rPh>
    <rPh sb="9" eb="11">
      <t>セツビ</t>
    </rPh>
    <rPh sb="11" eb="13">
      <t>ゾウセツ</t>
    </rPh>
    <rPh sb="17" eb="19">
      <t>ホウコク</t>
    </rPh>
    <phoneticPr fontId="4"/>
  </si>
  <si>
    <t>・工期短縮の為に増設エリアを旧SS溶液エリアとする</t>
    <rPh sb="17" eb="19">
      <t>ヨウエキ</t>
    </rPh>
    <phoneticPr fontId="4"/>
  </si>
  <si>
    <t>・基本設計と並行して先行手配審査を受審していく</t>
    <phoneticPr fontId="4"/>
  </si>
  <si>
    <t>従来(2022/6月時点）のスケジュール</t>
    <rPh sb="0" eb="2">
      <t>ジュウライ</t>
    </rPh>
    <rPh sb="9" eb="10">
      <t>ガツ</t>
    </rPh>
    <rPh sb="10" eb="12">
      <t>ジテン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</si>
</sst>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0.000"/>
    <numFmt numFmtId="177" formatCode="0.00\ &quot;g&quot;"/>
    <numFmt numFmtId="178" formatCode="0.00\ &quot;kg&quot;"/>
    <numFmt numFmtId="179" formatCode="0&quot;ppm&quot;"/>
    <numFmt numFmtId="180" formatCode="0.000\ &quot;kg&quot;"/>
    <numFmt numFmtId="181" formatCode="0.0\ &quot;kg&quot;"/>
    <numFmt numFmtId="182" formatCode="0\ &quot;kg&quot;"/>
    <numFmt numFmtId="183" formatCode="0.0"/>
    <numFmt numFmtId="184" formatCode="0.000000000000_ "/>
    <numFmt numFmtId="185" formatCode="0.0\ &quot;g&quot;"/>
    <numFmt numFmtId="186" formatCode="0.0_ "/>
  </numFmts>
  <fonts count="26" x14ac:knownFonts="1">
    <font>
      <sz val="11"/>
      <color theme="1"/>
      <name val="游ゴシック"/>
      <family val="2"/>
      <scheme val="minor"/>
    </font>
    <font>
      <sz val="11"/>
      <color theme="1"/>
      <name val="游ゴシック"/>
      <family val="2"/>
      <charset val="128"/>
      <scheme val="minor"/>
    </font>
    <font>
      <sz val="11"/>
      <color theme="1"/>
      <name val="Meiryo UI"/>
      <family val="3"/>
      <charset val="128"/>
    </font>
    <font>
      <sz val="6"/>
      <name val="游ゴシック"/>
      <family val="3"/>
      <charset val="128"/>
      <scheme val="minor"/>
    </font>
    <font>
      <sz val="6"/>
      <name val="游ゴシック"/>
      <family val="2"/>
      <charset val="128"/>
      <scheme val="minor"/>
    </font>
    <font>
      <b/>
      <u/>
      <sz val="14"/>
      <color theme="1"/>
      <name val="Meiryo UI"/>
      <family val="3"/>
      <charset val="128"/>
    </font>
    <font>
      <b/>
      <sz val="11"/>
      <color theme="1"/>
      <name val="Meiryo UI"/>
      <family val="3"/>
      <charset val="128"/>
    </font>
    <font>
      <b/>
      <u/>
      <sz val="11"/>
      <color theme="1"/>
      <name val="Meiryo UI"/>
      <family val="3"/>
      <charset val="128"/>
    </font>
    <font>
      <sz val="11"/>
      <name val="ＭＳ Ｐゴシック"/>
      <family val="3"/>
      <charset val="128"/>
    </font>
    <font>
      <sz val="6"/>
      <name val="ＭＳ Ｐゴシック"/>
      <family val="3"/>
      <charset val="128"/>
    </font>
    <font>
      <sz val="11"/>
      <color rgb="FFFF0000"/>
      <name val="ＭＳ Ｐゴシック"/>
      <family val="3"/>
      <charset val="128"/>
    </font>
    <font>
      <b/>
      <sz val="11"/>
      <color theme="1"/>
      <name val="ＭＳ Ｐゴシック"/>
      <family val="3"/>
      <charset val="128"/>
    </font>
    <font>
      <sz val="10"/>
      <color theme="1"/>
      <name val="ＭＳ Ｐゴシック"/>
      <family val="3"/>
      <charset val="128"/>
    </font>
    <font>
      <sz val="10"/>
      <color rgb="FFFF0000"/>
      <name val="ＭＳ Ｐゴシック"/>
      <family val="3"/>
      <charset val="128"/>
    </font>
    <font>
      <b/>
      <sz val="10"/>
      <color rgb="FFFF0000"/>
      <name val="ＭＳ Ｐゴシック"/>
      <family val="3"/>
      <charset val="128"/>
    </font>
    <font>
      <sz val="10"/>
      <color rgb="FF0000FF"/>
      <name val="ＭＳ Ｐゴシック"/>
      <family val="3"/>
      <charset val="128"/>
    </font>
    <font>
      <b/>
      <sz val="11"/>
      <color rgb="FF0070C0"/>
      <name val="ＭＳ Ｐゴシック"/>
      <family val="3"/>
      <charset val="128"/>
    </font>
    <font>
      <sz val="11"/>
      <color theme="0"/>
      <name val="ＭＳ Ｐゴシック"/>
      <family val="3"/>
      <charset val="128"/>
    </font>
    <font>
      <b/>
      <sz val="11"/>
      <color rgb="FFFF0000"/>
      <name val="ＭＳ Ｐゴシック"/>
      <family val="3"/>
      <charset val="128"/>
    </font>
    <font>
      <b/>
      <sz val="11"/>
      <color rgb="FF0000FF"/>
      <name val="ＭＳ Ｐゴシック"/>
      <family val="3"/>
      <charset val="128"/>
    </font>
    <font>
      <u/>
      <sz val="11"/>
      <color theme="10"/>
      <name val="ＭＳ Ｐゴシック"/>
      <family val="3"/>
      <charset val="128"/>
    </font>
    <font>
      <sz val="11"/>
      <color rgb="FF0070C0"/>
      <name val="ＭＳ Ｐゴシック"/>
      <family val="3"/>
      <charset val="128"/>
    </font>
    <font>
      <sz val="11"/>
      <name val="游ゴシック"/>
      <family val="3"/>
      <charset val="128"/>
      <scheme val="minor"/>
    </font>
    <font>
      <sz val="11"/>
      <color rgb="FF0000FF"/>
      <name val="游ゴシック"/>
      <family val="2"/>
      <charset val="128"/>
      <scheme val="minor"/>
    </font>
    <font>
      <u/>
      <sz val="11"/>
      <color theme="10"/>
      <name val="游ゴシック"/>
      <family val="2"/>
      <charset val="128"/>
      <scheme val="minor"/>
    </font>
    <font>
      <b/>
      <sz val="16"/>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FF99FF"/>
        <bgColor indexed="64"/>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0" borderId="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cellStyleXfs>
  <cellXfs count="115">
    <xf numFmtId="0" fontId="0" fillId="0" borderId="0" xfId="0"/>
    <xf numFmtId="0" fontId="2"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right" vertical="center"/>
    </xf>
    <xf numFmtId="0" fontId="5"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176" fontId="10" fillId="2" borderId="6" xfId="0" applyNumberFormat="1" applyFont="1" applyFill="1" applyBorder="1" applyAlignment="1">
      <alignment vertical="center"/>
    </xf>
    <xf numFmtId="0" fontId="0" fillId="0" borderId="7" xfId="0" applyBorder="1" applyAlignment="1">
      <alignment vertical="center"/>
    </xf>
    <xf numFmtId="176" fontId="0" fillId="0" borderId="0" xfId="0" applyNumberFormat="1" applyAlignment="1">
      <alignment vertical="center"/>
    </xf>
    <xf numFmtId="0" fontId="11" fillId="0" borderId="0" xfId="0" applyFont="1" applyAlignment="1">
      <alignment vertical="center"/>
    </xf>
    <xf numFmtId="0" fontId="12" fillId="0" borderId="0" xfId="0" applyFont="1" applyAlignment="1">
      <alignment vertical="center"/>
    </xf>
    <xf numFmtId="0" fontId="0" fillId="0" borderId="8" xfId="0" applyBorder="1" applyAlignment="1">
      <alignment vertical="center"/>
    </xf>
    <xf numFmtId="0" fontId="12" fillId="0" borderId="9" xfId="0" applyFont="1"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 xfId="0" applyBorder="1" applyAlignment="1">
      <alignment vertical="center"/>
    </xf>
    <xf numFmtId="177" fontId="13" fillId="0" borderId="1" xfId="0" applyNumberFormat="1" applyFont="1" applyBorder="1" applyAlignment="1">
      <alignment horizontal="right" vertical="center"/>
    </xf>
    <xf numFmtId="0" fontId="0" fillId="0" borderId="11" xfId="0" applyBorder="1" applyAlignment="1">
      <alignment vertical="center"/>
    </xf>
    <xf numFmtId="0" fontId="14" fillId="0" borderId="0" xfId="0" applyFont="1" applyAlignment="1">
      <alignment vertical="center"/>
    </xf>
    <xf numFmtId="0" fontId="0" fillId="0" borderId="12" xfId="0" applyBorder="1" applyAlignment="1">
      <alignment vertical="center"/>
    </xf>
    <xf numFmtId="178" fontId="10" fillId="0" borderId="1" xfId="0" applyNumberFormat="1" applyFont="1" applyBorder="1" applyAlignment="1">
      <alignment vertical="center"/>
    </xf>
    <xf numFmtId="0" fontId="0" fillId="0" borderId="13" xfId="0" applyBorder="1" applyAlignment="1">
      <alignment vertical="center"/>
    </xf>
    <xf numFmtId="0" fontId="15" fillId="0" borderId="0" xfId="0" applyFont="1" applyAlignment="1">
      <alignment vertical="center"/>
    </xf>
    <xf numFmtId="0" fontId="0" fillId="2" borderId="1" xfId="0" applyFill="1" applyBorder="1" applyAlignment="1">
      <alignment vertical="center"/>
    </xf>
    <xf numFmtId="0" fontId="16" fillId="0" borderId="0" xfId="0" applyFont="1" applyAlignment="1">
      <alignment vertical="center"/>
    </xf>
    <xf numFmtId="0" fontId="17" fillId="0" borderId="0" xfId="0" applyFont="1" applyAlignment="1">
      <alignment vertical="center"/>
    </xf>
    <xf numFmtId="178" fontId="18" fillId="2" borderId="1" xfId="0" applyNumberFormat="1" applyFont="1" applyFill="1" applyBorder="1" applyAlignment="1">
      <alignment vertical="center"/>
    </xf>
    <xf numFmtId="0" fontId="18" fillId="0" borderId="0" xfId="0" applyFont="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 xfId="0" applyBorder="1" applyAlignment="1">
      <alignment horizontal="center" vertical="center"/>
    </xf>
    <xf numFmtId="179" fontId="8" fillId="2" borderId="1" xfId="0" applyNumberFormat="1" applyFont="1" applyFill="1" applyBorder="1" applyAlignment="1">
      <alignment vertical="center"/>
    </xf>
    <xf numFmtId="0" fontId="0" fillId="0" borderId="4" xfId="0" applyBorder="1" applyAlignment="1">
      <alignment horizontal="center" vertical="center"/>
    </xf>
    <xf numFmtId="0" fontId="0" fillId="0" borderId="2" xfId="0" applyBorder="1" applyAlignment="1">
      <alignment horizontal="center" vertical="center"/>
    </xf>
    <xf numFmtId="177" fontId="18" fillId="2" borderId="1" xfId="0" applyNumberFormat="1" applyFont="1" applyFill="1" applyBorder="1" applyAlignment="1">
      <alignment vertical="center"/>
    </xf>
    <xf numFmtId="0" fontId="0" fillId="0" borderId="4" xfId="0" applyBorder="1" applyAlignment="1">
      <alignment vertical="center"/>
    </xf>
    <xf numFmtId="180" fontId="10" fillId="0" borderId="1" xfId="0" applyNumberFormat="1" applyFont="1" applyBorder="1" applyAlignment="1">
      <alignment vertical="center"/>
    </xf>
    <xf numFmtId="0" fontId="13" fillId="0" borderId="4" xfId="0" applyFont="1" applyBorder="1" applyAlignment="1">
      <alignment vertical="center"/>
    </xf>
    <xf numFmtId="0" fontId="0" fillId="0" borderId="9" xfId="0" applyBorder="1" applyAlignment="1">
      <alignment horizontal="center" vertical="center"/>
    </xf>
    <xf numFmtId="0" fontId="0" fillId="0" borderId="8" xfId="0" applyBorder="1" applyAlignment="1">
      <alignment horizontal="left" vertical="center"/>
    </xf>
    <xf numFmtId="180" fontId="0" fillId="0" borderId="0" xfId="0" applyNumberFormat="1" applyAlignment="1">
      <alignment vertical="center"/>
    </xf>
    <xf numFmtId="180" fontId="0" fillId="0" borderId="2" xfId="0" applyNumberFormat="1" applyBorder="1" applyAlignment="1">
      <alignment vertical="center"/>
    </xf>
    <xf numFmtId="181" fontId="0" fillId="0" borderId="1" xfId="0" applyNumberFormat="1" applyBorder="1" applyAlignment="1">
      <alignment vertical="center"/>
    </xf>
    <xf numFmtId="0" fontId="0" fillId="0" borderId="0" xfId="0" applyAlignment="1">
      <alignment horizontal="center" vertical="center"/>
    </xf>
    <xf numFmtId="0" fontId="0" fillId="0" borderId="10" xfId="0" applyBorder="1" applyAlignment="1">
      <alignment horizontal="center" vertical="center"/>
    </xf>
    <xf numFmtId="178" fontId="0" fillId="0" borderId="1" xfId="0" applyNumberFormat="1" applyBorder="1" applyAlignment="1">
      <alignment vertical="center"/>
    </xf>
    <xf numFmtId="0" fontId="0" fillId="3" borderId="0" xfId="0" applyFill="1" applyAlignment="1">
      <alignment vertical="center"/>
    </xf>
    <xf numFmtId="180" fontId="0" fillId="0" borderId="4" xfId="0" applyNumberFormat="1" applyBorder="1" applyAlignment="1">
      <alignment vertical="center"/>
    </xf>
    <xf numFmtId="178" fontId="0" fillId="0" borderId="2" xfId="0" applyNumberFormat="1" applyBorder="1" applyAlignment="1">
      <alignment vertical="center"/>
    </xf>
    <xf numFmtId="0" fontId="0" fillId="0" borderId="2" xfId="0" applyBorder="1" applyAlignment="1">
      <alignment vertical="center"/>
    </xf>
    <xf numFmtId="182" fontId="0" fillId="0" borderId="1" xfId="0" applyNumberFormat="1" applyBorder="1" applyAlignment="1">
      <alignment vertical="center"/>
    </xf>
    <xf numFmtId="0" fontId="0" fillId="0" borderId="8" xfId="0" applyBorder="1" applyAlignment="1">
      <alignment horizontal="center" vertical="center"/>
    </xf>
    <xf numFmtId="0" fontId="19" fillId="0" borderId="0" xfId="0" applyFont="1" applyAlignment="1">
      <alignment vertical="center"/>
    </xf>
    <xf numFmtId="182" fontId="0" fillId="0" borderId="16" xfId="0" applyNumberFormat="1" applyBorder="1" applyAlignment="1">
      <alignment vertical="center"/>
    </xf>
    <xf numFmtId="0" fontId="0" fillId="3" borderId="1" xfId="0" applyFill="1" applyBorder="1" applyAlignment="1">
      <alignment vertical="center"/>
    </xf>
    <xf numFmtId="0" fontId="20" fillId="0" borderId="0" xfId="2" applyProtection="1">
      <alignment vertical="center"/>
    </xf>
    <xf numFmtId="182" fontId="0" fillId="0" borderId="0" xfId="0" applyNumberFormat="1" applyAlignment="1">
      <alignment vertical="center"/>
    </xf>
    <xf numFmtId="0" fontId="12" fillId="0" borderId="1" xfId="0" applyFont="1" applyBorder="1" applyAlignment="1">
      <alignment horizontal="center" vertical="center"/>
    </xf>
    <xf numFmtId="182" fontId="0" fillId="0" borderId="2" xfId="0" applyNumberFormat="1" applyBorder="1" applyAlignment="1">
      <alignment vertical="center"/>
    </xf>
    <xf numFmtId="181" fontId="0" fillId="0" borderId="2" xfId="0" applyNumberFormat="1" applyBorder="1" applyAlignment="1">
      <alignment vertical="center"/>
    </xf>
    <xf numFmtId="181" fontId="10" fillId="0" borderId="2" xfId="0" applyNumberFormat="1" applyFont="1" applyBorder="1" applyAlignment="1">
      <alignment vertical="center"/>
    </xf>
    <xf numFmtId="0" fontId="0" fillId="0" borderId="16" xfId="0" applyBorder="1" applyAlignment="1">
      <alignment vertical="center"/>
    </xf>
    <xf numFmtId="180" fontId="10" fillId="0" borderId="0" xfId="0" applyNumberFormat="1" applyFont="1" applyAlignment="1">
      <alignment vertical="center"/>
    </xf>
    <xf numFmtId="181" fontId="10" fillId="0" borderId="1" xfId="0" applyNumberFormat="1" applyFont="1" applyBorder="1" applyAlignment="1">
      <alignment vertical="center"/>
    </xf>
    <xf numFmtId="0" fontId="12" fillId="0" borderId="0" xfId="0" applyFont="1" applyAlignment="1">
      <alignment horizontal="center" vertical="center"/>
    </xf>
    <xf numFmtId="0" fontId="19" fillId="0" borderId="0" xfId="0" applyFont="1" applyAlignment="1">
      <alignment horizontal="center" vertical="center"/>
    </xf>
    <xf numFmtId="183" fontId="10" fillId="0" borderId="0" xfId="0" applyNumberFormat="1" applyFont="1" applyAlignment="1">
      <alignment vertical="center"/>
    </xf>
    <xf numFmtId="183" fontId="0" fillId="0" borderId="0" xfId="0" applyNumberFormat="1" applyAlignment="1">
      <alignment vertical="center"/>
    </xf>
    <xf numFmtId="0" fontId="21" fillId="0" borderId="0" xfId="0" applyFont="1" applyAlignment="1">
      <alignment vertical="center"/>
    </xf>
    <xf numFmtId="177" fontId="0" fillId="0" borderId="0" xfId="0" applyNumberFormat="1" applyAlignment="1">
      <alignment vertical="center"/>
    </xf>
    <xf numFmtId="183" fontId="0" fillId="0" borderId="17" xfId="0" applyNumberFormat="1" applyBorder="1" applyAlignment="1">
      <alignment vertical="center"/>
    </xf>
    <xf numFmtId="184" fontId="0" fillId="0" borderId="0" xfId="0" applyNumberFormat="1" applyAlignment="1">
      <alignment vertical="center"/>
    </xf>
    <xf numFmtId="0" fontId="0" fillId="0" borderId="11" xfId="0" applyBorder="1" applyAlignment="1">
      <alignment horizontal="center" vertical="center"/>
    </xf>
    <xf numFmtId="185" fontId="10" fillId="0" borderId="2" xfId="0" applyNumberFormat="1" applyFont="1" applyBorder="1" applyAlignment="1">
      <alignment vertical="center"/>
    </xf>
    <xf numFmtId="179" fontId="8" fillId="0" borderId="0" xfId="0" applyNumberFormat="1" applyFont="1" applyAlignment="1">
      <alignment vertical="center"/>
    </xf>
    <xf numFmtId="177" fontId="18" fillId="0" borderId="0" xfId="0" applyNumberFormat="1" applyFont="1" applyAlignment="1">
      <alignment vertical="center"/>
    </xf>
    <xf numFmtId="186" fontId="0" fillId="0" borderId="0" xfId="0" applyNumberFormat="1" applyAlignment="1">
      <alignment vertical="center"/>
    </xf>
    <xf numFmtId="181" fontId="10" fillId="0" borderId="4" xfId="0" applyNumberFormat="1"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left" vertical="top"/>
    </xf>
    <xf numFmtId="0" fontId="2" fillId="0" borderId="3" xfId="0" applyFont="1" applyBorder="1" applyAlignment="1">
      <alignment horizontal="left" vertical="top"/>
    </xf>
    <xf numFmtId="0" fontId="2" fillId="0" borderId="2" xfId="0" applyFont="1" applyBorder="1" applyAlignment="1">
      <alignment horizontal="left" vertical="top"/>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0" fillId="0" borderId="4" xfId="0" applyBorder="1" applyAlignment="1">
      <alignment horizontal="center" vertical="center"/>
    </xf>
    <xf numFmtId="0" fontId="0" fillId="0" borderId="2" xfId="0" applyBorder="1" applyAlignment="1">
      <alignment horizontal="center" vertical="center"/>
    </xf>
    <xf numFmtId="0" fontId="0" fillId="0" borderId="15" xfId="0" applyBorder="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horizontal="center" vertical="center"/>
    </xf>
    <xf numFmtId="0" fontId="19" fillId="0" borderId="4" xfId="0" applyFont="1" applyBorder="1" applyAlignment="1">
      <alignment horizontal="center" vertical="center"/>
    </xf>
    <xf numFmtId="0" fontId="19" fillId="0" borderId="3" xfId="0" applyFont="1" applyBorder="1" applyAlignment="1">
      <alignment horizontal="center" vertical="center"/>
    </xf>
    <xf numFmtId="0" fontId="19" fillId="0" borderId="2" xfId="0" applyFont="1"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181" fontId="0" fillId="0" borderId="4" xfId="0" applyNumberFormat="1" applyBorder="1" applyAlignment="1">
      <alignment horizontal="center" vertical="center"/>
    </xf>
    <xf numFmtId="181" fontId="0" fillId="0" borderId="2" xfId="0" applyNumberFormat="1"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22" fillId="0" borderId="0" xfId="1" applyFont="1">
      <alignment vertical="center"/>
    </xf>
    <xf numFmtId="0" fontId="1" fillId="0" borderId="0" xfId="1" quotePrefix="1" applyAlignment="1">
      <alignment horizontal="right" vertical="center"/>
    </xf>
    <xf numFmtId="0" fontId="1" fillId="0" borderId="0" xfId="1">
      <alignment vertical="center"/>
    </xf>
    <xf numFmtId="0" fontId="1" fillId="0" borderId="0" xfId="1" applyAlignment="1">
      <alignment horizontal="right" vertical="center"/>
    </xf>
    <xf numFmtId="0" fontId="23" fillId="0" borderId="0" xfId="1" applyFont="1">
      <alignment vertical="center"/>
    </xf>
    <xf numFmtId="0" fontId="24" fillId="0" borderId="0" xfId="3">
      <alignment vertical="center"/>
    </xf>
    <xf numFmtId="0" fontId="25" fillId="0" borderId="0" xfId="1" applyFont="1">
      <alignment vertical="center"/>
    </xf>
  </cellXfs>
  <cellStyles count="4">
    <cellStyle name="ハイパーリンク" xfId="2" builtinId="8"/>
    <cellStyle name="ハイパーリンク 2" xfId="3" xr:uid="{D015D390-3974-4E73-964D-82DEF1640212}"/>
    <cellStyle name="標準" xfId="0" builtinId="0"/>
    <cellStyle name="標準 5" xfId="1" xr:uid="{18C083EE-3654-4696-88C4-95AE731881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calcChain" Target="calcChain.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s>
</file>

<file path=xl/drawings/_rels/drawing2.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sv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16</xdr:col>
          <xdr:colOff>165100</xdr:colOff>
          <xdr:row>2</xdr:row>
          <xdr:rowOff>165100</xdr:rowOff>
        </xdr:from>
        <xdr:to>
          <xdr:col>16</xdr:col>
          <xdr:colOff>698500</xdr:colOff>
          <xdr:row>5</xdr:row>
          <xdr:rowOff>184150</xdr:rowOff>
        </xdr:to>
        <xdr:sp macro="" textlink="">
          <xdr:nvSpPr>
            <xdr:cNvPr id="6150" name="inei1_浅井 学"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152400</xdr:colOff>
          <xdr:row>2</xdr:row>
          <xdr:rowOff>114300</xdr:rowOff>
        </xdr:from>
        <xdr:to>
          <xdr:col>11</xdr:col>
          <xdr:colOff>685800</xdr:colOff>
          <xdr:row>6</xdr:row>
          <xdr:rowOff>0</xdr:rowOff>
        </xdr:to>
        <xdr:sp macro="" textlink="">
          <xdr:nvSpPr>
            <xdr:cNvPr id="6151" name="inei2_中島 志朗" hidden="1">
              <a:extLst>
                <a:ext uri="{63B3BB69-23CF-44E3-9099-C40C66FF867C}">
                  <a14:compatExt spid="_x0000_s6151"/>
                </a:ext>
                <a:ext uri="{FF2B5EF4-FFF2-40B4-BE49-F238E27FC236}">
                  <a16:creationId xmlns:a16="http://schemas.microsoft.com/office/drawing/2014/main" id="{00000000-0008-0000-00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15</xdr:col>
          <xdr:colOff>133350</xdr:colOff>
          <xdr:row>4</xdr:row>
          <xdr:rowOff>19050</xdr:rowOff>
        </xdr:from>
        <xdr:to>
          <xdr:col>15</xdr:col>
          <xdr:colOff>666750</xdr:colOff>
          <xdr:row>7</xdr:row>
          <xdr:rowOff>31750</xdr:rowOff>
        </xdr:to>
        <xdr:sp macro="" textlink="">
          <xdr:nvSpPr>
            <xdr:cNvPr id="6152" name="inei1_浅井 学" hidden="1">
              <a:extLst>
                <a:ext uri="{63B3BB69-23CF-44E3-9099-C40C66FF867C}">
                  <a14:compatExt spid="_x0000_s6152"/>
                </a:ext>
                <a:ext uri="{FF2B5EF4-FFF2-40B4-BE49-F238E27FC236}">
                  <a16:creationId xmlns:a16="http://schemas.microsoft.com/office/drawing/2014/main" id="{00000000-0008-0000-00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13</xdr:col>
          <xdr:colOff>171450</xdr:colOff>
          <xdr:row>3</xdr:row>
          <xdr:rowOff>133350</xdr:rowOff>
        </xdr:from>
        <xdr:to>
          <xdr:col>13</xdr:col>
          <xdr:colOff>704850</xdr:colOff>
          <xdr:row>6</xdr:row>
          <xdr:rowOff>171450</xdr:rowOff>
        </xdr:to>
        <xdr:sp macro="" textlink="">
          <xdr:nvSpPr>
            <xdr:cNvPr id="6153" name="inei3_東 崇広" hidden="1">
              <a:extLst>
                <a:ext uri="{63B3BB69-23CF-44E3-9099-C40C66FF867C}">
                  <a14:compatExt spid="_x0000_s6153"/>
                </a:ext>
                <a:ext uri="{FF2B5EF4-FFF2-40B4-BE49-F238E27FC236}">
                  <a16:creationId xmlns:a16="http://schemas.microsoft.com/office/drawing/2014/main" id="{00000000-0008-0000-00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146050</xdr:colOff>
          <xdr:row>3</xdr:row>
          <xdr:rowOff>133350</xdr:rowOff>
        </xdr:from>
        <xdr:to>
          <xdr:col>14</xdr:col>
          <xdr:colOff>666750</xdr:colOff>
          <xdr:row>6</xdr:row>
          <xdr:rowOff>95250</xdr:rowOff>
        </xdr:to>
        <xdr:sp macro="" textlink="">
          <xdr:nvSpPr>
            <xdr:cNvPr id="6155" name="inei4_馬原 康寛" hidden="1">
              <a:extLst>
                <a:ext uri="{63B3BB69-23CF-44E3-9099-C40C66FF867C}">
                  <a14:compatExt spid="_x0000_s6155"/>
                </a:ext>
                <a:ext uri="{FF2B5EF4-FFF2-40B4-BE49-F238E27FC236}">
                  <a16:creationId xmlns:a16="http://schemas.microsoft.com/office/drawing/2014/main" id="{00000000-0008-0000-00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850900</xdr:colOff>
          <xdr:row>2</xdr:row>
          <xdr:rowOff>133350</xdr:rowOff>
        </xdr:from>
        <xdr:to>
          <xdr:col>12</xdr:col>
          <xdr:colOff>527050</xdr:colOff>
          <xdr:row>5</xdr:row>
          <xdr:rowOff>184150</xdr:rowOff>
        </xdr:to>
        <xdr:sp macro="" textlink="">
          <xdr:nvSpPr>
            <xdr:cNvPr id="6156" name="inei5_小田 明弘" hidden="1">
              <a:extLst>
                <a:ext uri="{63B3BB69-23CF-44E3-9099-C40C66FF867C}">
                  <a14:compatExt spid="_x0000_s6156"/>
                </a:ext>
                <a:ext uri="{FF2B5EF4-FFF2-40B4-BE49-F238E27FC236}">
                  <a16:creationId xmlns:a16="http://schemas.microsoft.com/office/drawing/2014/main" id="{00000000-0008-0000-0000-00000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15</xdr:col>
      <xdr:colOff>187325</xdr:colOff>
      <xdr:row>70</xdr:row>
      <xdr:rowOff>187325</xdr:rowOff>
    </xdr:to>
    <xdr:pic>
      <xdr:nvPicPr>
        <xdr:cNvPr id="2" name="グラフィックス 1">
          <a:extLst>
            <a:ext uri="{FF2B5EF4-FFF2-40B4-BE49-F238E27FC236}">
              <a16:creationId xmlns:a16="http://schemas.microsoft.com/office/drawing/2014/main" id="{C57259DF-1BBD-4F35-BF83-56E1D2660B8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42900" y="12115800"/>
          <a:ext cx="7496175" cy="4073525"/>
        </a:xfrm>
        <a:prstGeom prst="rect">
          <a:avLst/>
        </a:prstGeom>
      </xdr:spPr>
    </xdr:pic>
    <xdr:clientData/>
  </xdr:twoCellAnchor>
  <xdr:twoCellAnchor editAs="oneCell">
    <xdr:from>
      <xdr:col>1</xdr:col>
      <xdr:colOff>1</xdr:colOff>
      <xdr:row>73</xdr:row>
      <xdr:rowOff>124691</xdr:rowOff>
    </xdr:from>
    <xdr:to>
      <xdr:col>15</xdr:col>
      <xdr:colOff>69274</xdr:colOff>
      <xdr:row>90</xdr:row>
      <xdr:rowOff>85823</xdr:rowOff>
    </xdr:to>
    <xdr:pic>
      <xdr:nvPicPr>
        <xdr:cNvPr id="3" name="図 2">
          <a:extLst>
            <a:ext uri="{FF2B5EF4-FFF2-40B4-BE49-F238E27FC236}">
              <a16:creationId xmlns:a16="http://schemas.microsoft.com/office/drawing/2014/main" id="{25099B87-BB9B-4A3F-A5BA-BCFA173E4CF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42901" y="16920441"/>
          <a:ext cx="7378123" cy="3847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298450</xdr:colOff>
      <xdr:row>15</xdr:row>
      <xdr:rowOff>177800</xdr:rowOff>
    </xdr:from>
    <xdr:to>
      <xdr:col>13</xdr:col>
      <xdr:colOff>6350</xdr:colOff>
      <xdr:row>23</xdr:row>
      <xdr:rowOff>63500</xdr:rowOff>
    </xdr:to>
    <xdr:sp macro="" textlink="">
      <xdr:nvSpPr>
        <xdr:cNvPr id="4" name="四角形: 角を丸くする 3">
          <a:extLst>
            <a:ext uri="{FF2B5EF4-FFF2-40B4-BE49-F238E27FC236}">
              <a16:creationId xmlns:a16="http://schemas.microsoft.com/office/drawing/2014/main" id="{E797AE5E-5457-4DD6-93D2-A7859247C452}"/>
            </a:ext>
          </a:extLst>
        </xdr:cNvPr>
        <xdr:cNvSpPr/>
      </xdr:nvSpPr>
      <xdr:spPr>
        <a:xfrm>
          <a:off x="298450" y="3606800"/>
          <a:ext cx="6038850" cy="17145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349711</xdr:colOff>
      <xdr:row>0</xdr:row>
      <xdr:rowOff>96816</xdr:rowOff>
    </xdr:from>
    <xdr:to>
      <xdr:col>19</xdr:col>
      <xdr:colOff>293500</xdr:colOff>
      <xdr:row>41</xdr:row>
      <xdr:rowOff>138045</xdr:rowOff>
    </xdr:to>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9711" y="96816"/>
          <a:ext cx="12533354" cy="9474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248479</xdr:colOff>
      <xdr:row>23</xdr:row>
      <xdr:rowOff>133626</xdr:rowOff>
    </xdr:from>
    <xdr:to>
      <xdr:col>10</xdr:col>
      <xdr:colOff>644262</xdr:colOff>
      <xdr:row>29</xdr:row>
      <xdr:rowOff>82782</xdr:rowOff>
    </xdr:to>
    <xdr:sp macro="" textlink="">
      <xdr:nvSpPr>
        <xdr:cNvPr id="3" name="爆発: 8 pt 2">
          <a:extLst>
            <a:ext uri="{FF2B5EF4-FFF2-40B4-BE49-F238E27FC236}">
              <a16:creationId xmlns:a16="http://schemas.microsoft.com/office/drawing/2014/main" id="{00000000-0008-0000-0100-000003000000}"/>
            </a:ext>
          </a:extLst>
        </xdr:cNvPr>
        <xdr:cNvSpPr/>
      </xdr:nvSpPr>
      <xdr:spPr>
        <a:xfrm>
          <a:off x="6211957" y="5425293"/>
          <a:ext cx="1058392" cy="1329590"/>
        </a:xfrm>
        <a:prstGeom prst="irregularSeal1">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193261</xdr:colOff>
      <xdr:row>10</xdr:row>
      <xdr:rowOff>92029</xdr:rowOff>
    </xdr:from>
    <xdr:to>
      <xdr:col>15</xdr:col>
      <xdr:colOff>448821</xdr:colOff>
      <xdr:row>15</xdr:row>
      <xdr:rowOff>4274</xdr:rowOff>
    </xdr:to>
    <xdr:sp macro="" textlink="">
      <xdr:nvSpPr>
        <xdr:cNvPr id="4" name="吹き出し: 四角形 3">
          <a:extLst>
            <a:ext uri="{FF2B5EF4-FFF2-40B4-BE49-F238E27FC236}">
              <a16:creationId xmlns:a16="http://schemas.microsoft.com/office/drawing/2014/main" id="{00000000-0008-0000-0100-000004000000}"/>
            </a:ext>
          </a:extLst>
        </xdr:cNvPr>
        <xdr:cNvSpPr/>
      </xdr:nvSpPr>
      <xdr:spPr>
        <a:xfrm>
          <a:off x="6819348" y="2392754"/>
          <a:ext cx="3568603" cy="1062607"/>
        </a:xfrm>
        <a:prstGeom prst="wedgeRectCallout">
          <a:avLst>
            <a:gd name="adj1" fmla="val -48788"/>
            <a:gd name="adj2" fmla="val 234861"/>
          </a:avLst>
        </a:prstGeom>
        <a:solidFill>
          <a:srgbClr val="FF0000">
            <a:alpha val="60000"/>
          </a:srgbClr>
        </a:solidFill>
        <a:ln>
          <a:solidFill>
            <a:srgbClr val="C00000">
              <a:alpha val="54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t>ドライ式真空ポンプ</a:t>
          </a:r>
          <a:endParaRPr kumimoji="1" lang="en-US" altLang="ja-JP" sz="2000"/>
        </a:p>
        <a:p>
          <a:pPr algn="ctr"/>
          <a:r>
            <a:rPr kumimoji="1" lang="en-US" altLang="ja-JP" sz="2000"/>
            <a:t>SP11</a:t>
          </a:r>
          <a:r>
            <a:rPr kumimoji="1" lang="ja-JP" altLang="en-US" sz="2000"/>
            <a:t>過負荷停止</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xdr:row>
      <xdr:rowOff>83297</xdr:rowOff>
    </xdr:from>
    <xdr:to>
      <xdr:col>4</xdr:col>
      <xdr:colOff>1512</xdr:colOff>
      <xdr:row>6</xdr:row>
      <xdr:rowOff>83297</xdr:rowOff>
    </xdr:to>
    <xdr:cxnSp macro="">
      <xdr:nvCxnSpPr>
        <xdr:cNvPr id="2" name="直線矢印コネクタ 1">
          <a:extLst>
            <a:ext uri="{FF2B5EF4-FFF2-40B4-BE49-F238E27FC236}">
              <a16:creationId xmlns:a16="http://schemas.microsoft.com/office/drawing/2014/main" id="{00000000-0008-0000-0200-000002000000}"/>
            </a:ext>
          </a:extLst>
        </xdr:cNvPr>
        <xdr:cNvCxnSpPr/>
      </xdr:nvCxnSpPr>
      <xdr:spPr>
        <a:xfrm>
          <a:off x="2393950" y="1086597"/>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12</xdr:row>
      <xdr:rowOff>83298</xdr:rowOff>
    </xdr:from>
    <xdr:to>
      <xdr:col>6</xdr:col>
      <xdr:colOff>755060</xdr:colOff>
      <xdr:row>12</xdr:row>
      <xdr:rowOff>83298</xdr:rowOff>
    </xdr:to>
    <xdr:cxnSp macro="">
      <xdr:nvCxnSpPr>
        <xdr:cNvPr id="3" name="直線矢印コネクタ 2">
          <a:extLst>
            <a:ext uri="{FF2B5EF4-FFF2-40B4-BE49-F238E27FC236}">
              <a16:creationId xmlns:a16="http://schemas.microsoft.com/office/drawing/2014/main" id="{00000000-0008-0000-0200-000003000000}"/>
            </a:ext>
          </a:extLst>
        </xdr:cNvPr>
        <xdr:cNvCxnSpPr/>
      </xdr:nvCxnSpPr>
      <xdr:spPr>
        <a:xfrm>
          <a:off x="3740150" y="2077198"/>
          <a:ext cx="196156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89648</xdr:rowOff>
    </xdr:from>
    <xdr:to>
      <xdr:col>3</xdr:col>
      <xdr:colOff>678240</xdr:colOff>
      <xdr:row>14</xdr:row>
      <xdr:rowOff>89648</xdr:rowOff>
    </xdr:to>
    <xdr:cxnSp macro="">
      <xdr:nvCxnSpPr>
        <xdr:cNvPr id="4" name="直線矢印コネクタ 3">
          <a:extLst>
            <a:ext uri="{FF2B5EF4-FFF2-40B4-BE49-F238E27FC236}">
              <a16:creationId xmlns:a16="http://schemas.microsoft.com/office/drawing/2014/main" id="{00000000-0008-0000-0200-000004000000}"/>
            </a:ext>
          </a:extLst>
        </xdr:cNvPr>
        <xdr:cNvCxnSpPr/>
      </xdr:nvCxnSpPr>
      <xdr:spPr>
        <a:xfrm>
          <a:off x="2393950" y="2413748"/>
          <a:ext cx="62744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26</xdr:row>
      <xdr:rowOff>83298</xdr:rowOff>
    </xdr:from>
    <xdr:to>
      <xdr:col>6</xdr:col>
      <xdr:colOff>755060</xdr:colOff>
      <xdr:row>26</xdr:row>
      <xdr:rowOff>83298</xdr:rowOff>
    </xdr:to>
    <xdr:cxnSp macro="">
      <xdr:nvCxnSpPr>
        <xdr:cNvPr id="5" name="直線矢印コネクタ 4">
          <a:extLst>
            <a:ext uri="{FF2B5EF4-FFF2-40B4-BE49-F238E27FC236}">
              <a16:creationId xmlns:a16="http://schemas.microsoft.com/office/drawing/2014/main" id="{00000000-0008-0000-0200-000005000000}"/>
            </a:ext>
          </a:extLst>
        </xdr:cNvPr>
        <xdr:cNvCxnSpPr/>
      </xdr:nvCxnSpPr>
      <xdr:spPr>
        <a:xfrm>
          <a:off x="3740150" y="4388598"/>
          <a:ext cx="196156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20</xdr:row>
      <xdr:rowOff>83298</xdr:rowOff>
    </xdr:from>
    <xdr:to>
      <xdr:col>4</xdr:col>
      <xdr:colOff>1512</xdr:colOff>
      <xdr:row>20</xdr:row>
      <xdr:rowOff>83298</xdr:rowOff>
    </xdr:to>
    <xdr:cxnSp macro="">
      <xdr:nvCxnSpPr>
        <xdr:cNvPr id="6" name="直線矢印コネクタ 5">
          <a:extLst>
            <a:ext uri="{FF2B5EF4-FFF2-40B4-BE49-F238E27FC236}">
              <a16:creationId xmlns:a16="http://schemas.microsoft.com/office/drawing/2014/main" id="{00000000-0008-0000-0200-000006000000}"/>
            </a:ext>
          </a:extLst>
        </xdr:cNvPr>
        <xdr:cNvCxnSpPr/>
      </xdr:nvCxnSpPr>
      <xdr:spPr>
        <a:xfrm>
          <a:off x="2393950" y="33979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32</xdr:row>
      <xdr:rowOff>89648</xdr:rowOff>
    </xdr:from>
    <xdr:to>
      <xdr:col>3</xdr:col>
      <xdr:colOff>678240</xdr:colOff>
      <xdr:row>32</xdr:row>
      <xdr:rowOff>89648</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2393950" y="5385548"/>
          <a:ext cx="62744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41</xdr:row>
      <xdr:rowOff>83298</xdr:rowOff>
    </xdr:from>
    <xdr:to>
      <xdr:col>4</xdr:col>
      <xdr:colOff>1512</xdr:colOff>
      <xdr:row>41</xdr:row>
      <xdr:rowOff>83298</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2393950" y="68650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50</xdr:row>
      <xdr:rowOff>89648</xdr:rowOff>
    </xdr:from>
    <xdr:to>
      <xdr:col>3</xdr:col>
      <xdr:colOff>678240</xdr:colOff>
      <xdr:row>50</xdr:row>
      <xdr:rowOff>89648</xdr:rowOff>
    </xdr:to>
    <xdr:cxnSp macro="">
      <xdr:nvCxnSpPr>
        <xdr:cNvPr id="9" name="直線矢印コネクタ 8">
          <a:extLst>
            <a:ext uri="{FF2B5EF4-FFF2-40B4-BE49-F238E27FC236}">
              <a16:creationId xmlns:a16="http://schemas.microsoft.com/office/drawing/2014/main" id="{00000000-0008-0000-0200-000009000000}"/>
            </a:ext>
          </a:extLst>
        </xdr:cNvPr>
        <xdr:cNvCxnSpPr/>
      </xdr:nvCxnSpPr>
      <xdr:spPr>
        <a:xfrm>
          <a:off x="2393950" y="8357348"/>
          <a:ext cx="62744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36</xdr:row>
      <xdr:rowOff>89648</xdr:rowOff>
    </xdr:from>
    <xdr:to>
      <xdr:col>6</xdr:col>
      <xdr:colOff>755060</xdr:colOff>
      <xdr:row>36</xdr:row>
      <xdr:rowOff>89648</xdr:rowOff>
    </xdr:to>
    <xdr:cxnSp macro="">
      <xdr:nvCxnSpPr>
        <xdr:cNvPr id="10" name="直線矢印コネクタ 9">
          <a:extLst>
            <a:ext uri="{FF2B5EF4-FFF2-40B4-BE49-F238E27FC236}">
              <a16:creationId xmlns:a16="http://schemas.microsoft.com/office/drawing/2014/main" id="{00000000-0008-0000-0200-00000A000000}"/>
            </a:ext>
          </a:extLst>
        </xdr:cNvPr>
        <xdr:cNvCxnSpPr/>
      </xdr:nvCxnSpPr>
      <xdr:spPr>
        <a:xfrm>
          <a:off x="3740150" y="6045948"/>
          <a:ext cx="196156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46</xdr:row>
      <xdr:rowOff>89648</xdr:rowOff>
    </xdr:from>
    <xdr:to>
      <xdr:col>7</xdr:col>
      <xdr:colOff>0</xdr:colOff>
      <xdr:row>46</xdr:row>
      <xdr:rowOff>89648</xdr:rowOff>
    </xdr:to>
    <xdr:cxnSp macro="">
      <xdr:nvCxnSpPr>
        <xdr:cNvPr id="11" name="直線矢印コネクタ 10">
          <a:extLst>
            <a:ext uri="{FF2B5EF4-FFF2-40B4-BE49-F238E27FC236}">
              <a16:creationId xmlns:a16="http://schemas.microsoft.com/office/drawing/2014/main" id="{00000000-0008-0000-0200-00000B000000}"/>
            </a:ext>
          </a:extLst>
        </xdr:cNvPr>
        <xdr:cNvCxnSpPr/>
      </xdr:nvCxnSpPr>
      <xdr:spPr>
        <a:xfrm>
          <a:off x="4946650" y="769694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51</xdr:row>
      <xdr:rowOff>83298</xdr:rowOff>
    </xdr:from>
    <xdr:to>
      <xdr:col>7</xdr:col>
      <xdr:colOff>0</xdr:colOff>
      <xdr:row>51</xdr:row>
      <xdr:rowOff>83298</xdr:rowOff>
    </xdr:to>
    <xdr:cxnSp macro="">
      <xdr:nvCxnSpPr>
        <xdr:cNvPr id="12" name="直線矢印コネクタ 11">
          <a:extLst>
            <a:ext uri="{FF2B5EF4-FFF2-40B4-BE49-F238E27FC236}">
              <a16:creationId xmlns:a16="http://schemas.microsoft.com/office/drawing/2014/main" id="{00000000-0008-0000-0200-00000C000000}"/>
            </a:ext>
          </a:extLst>
        </xdr:cNvPr>
        <xdr:cNvCxnSpPr/>
      </xdr:nvCxnSpPr>
      <xdr:spPr>
        <a:xfrm>
          <a:off x="4946650" y="851609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63</xdr:row>
      <xdr:rowOff>89648</xdr:rowOff>
    </xdr:from>
    <xdr:to>
      <xdr:col>3</xdr:col>
      <xdr:colOff>678240</xdr:colOff>
      <xdr:row>63</xdr:row>
      <xdr:rowOff>89648</xdr:rowOff>
    </xdr:to>
    <xdr:cxnSp macro="">
      <xdr:nvCxnSpPr>
        <xdr:cNvPr id="13" name="直線矢印コネクタ 12">
          <a:extLst>
            <a:ext uri="{FF2B5EF4-FFF2-40B4-BE49-F238E27FC236}">
              <a16:creationId xmlns:a16="http://schemas.microsoft.com/office/drawing/2014/main" id="{00000000-0008-0000-0200-00000D000000}"/>
            </a:ext>
          </a:extLst>
        </xdr:cNvPr>
        <xdr:cNvCxnSpPr/>
      </xdr:nvCxnSpPr>
      <xdr:spPr>
        <a:xfrm>
          <a:off x="2393950" y="10503648"/>
          <a:ext cx="62744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63</xdr:row>
      <xdr:rowOff>89648</xdr:rowOff>
    </xdr:from>
    <xdr:to>
      <xdr:col>7</xdr:col>
      <xdr:colOff>0</xdr:colOff>
      <xdr:row>63</xdr:row>
      <xdr:rowOff>89648</xdr:rowOff>
    </xdr:to>
    <xdr:cxnSp macro="">
      <xdr:nvCxnSpPr>
        <xdr:cNvPr id="14" name="直線矢印コネクタ 13">
          <a:extLst>
            <a:ext uri="{FF2B5EF4-FFF2-40B4-BE49-F238E27FC236}">
              <a16:creationId xmlns:a16="http://schemas.microsoft.com/office/drawing/2014/main" id="{00000000-0008-0000-0200-00000E000000}"/>
            </a:ext>
          </a:extLst>
        </xdr:cNvPr>
        <xdr:cNvCxnSpPr/>
      </xdr:nvCxnSpPr>
      <xdr:spPr>
        <a:xfrm>
          <a:off x="4946650" y="1050364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74</xdr:row>
      <xdr:rowOff>89648</xdr:rowOff>
    </xdr:from>
    <xdr:to>
      <xdr:col>7</xdr:col>
      <xdr:colOff>0</xdr:colOff>
      <xdr:row>74</xdr:row>
      <xdr:rowOff>89648</xdr:rowOff>
    </xdr:to>
    <xdr:cxnSp macro="">
      <xdr:nvCxnSpPr>
        <xdr:cNvPr id="15" name="直線矢印コネクタ 14">
          <a:extLst>
            <a:ext uri="{FF2B5EF4-FFF2-40B4-BE49-F238E27FC236}">
              <a16:creationId xmlns:a16="http://schemas.microsoft.com/office/drawing/2014/main" id="{00000000-0008-0000-0200-00000F000000}"/>
            </a:ext>
          </a:extLst>
        </xdr:cNvPr>
        <xdr:cNvCxnSpPr/>
      </xdr:nvCxnSpPr>
      <xdr:spPr>
        <a:xfrm>
          <a:off x="4946650" y="1231974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84</xdr:row>
      <xdr:rowOff>89648</xdr:rowOff>
    </xdr:from>
    <xdr:to>
      <xdr:col>7</xdr:col>
      <xdr:colOff>0</xdr:colOff>
      <xdr:row>84</xdr:row>
      <xdr:rowOff>89648</xdr:rowOff>
    </xdr:to>
    <xdr:cxnSp macro="">
      <xdr:nvCxnSpPr>
        <xdr:cNvPr id="16" name="直線矢印コネクタ 15">
          <a:extLst>
            <a:ext uri="{FF2B5EF4-FFF2-40B4-BE49-F238E27FC236}">
              <a16:creationId xmlns:a16="http://schemas.microsoft.com/office/drawing/2014/main" id="{00000000-0008-0000-0200-000010000000}"/>
            </a:ext>
          </a:extLst>
        </xdr:cNvPr>
        <xdr:cNvCxnSpPr/>
      </xdr:nvCxnSpPr>
      <xdr:spPr>
        <a:xfrm>
          <a:off x="4946650" y="1397074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89</xdr:row>
      <xdr:rowOff>83298</xdr:rowOff>
    </xdr:from>
    <xdr:to>
      <xdr:col>7</xdr:col>
      <xdr:colOff>0</xdr:colOff>
      <xdr:row>89</xdr:row>
      <xdr:rowOff>83298</xdr:rowOff>
    </xdr:to>
    <xdr:cxnSp macro="">
      <xdr:nvCxnSpPr>
        <xdr:cNvPr id="17" name="直線矢印コネクタ 16">
          <a:extLst>
            <a:ext uri="{FF2B5EF4-FFF2-40B4-BE49-F238E27FC236}">
              <a16:creationId xmlns:a16="http://schemas.microsoft.com/office/drawing/2014/main" id="{00000000-0008-0000-0200-000011000000}"/>
            </a:ext>
          </a:extLst>
        </xdr:cNvPr>
        <xdr:cNvCxnSpPr/>
      </xdr:nvCxnSpPr>
      <xdr:spPr>
        <a:xfrm>
          <a:off x="4946650" y="1478989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68</xdr:row>
      <xdr:rowOff>83298</xdr:rowOff>
    </xdr:from>
    <xdr:to>
      <xdr:col>4</xdr:col>
      <xdr:colOff>1512</xdr:colOff>
      <xdr:row>68</xdr:row>
      <xdr:rowOff>83298</xdr:rowOff>
    </xdr:to>
    <xdr:cxnSp macro="">
      <xdr:nvCxnSpPr>
        <xdr:cNvPr id="18" name="直線矢印コネクタ 17">
          <a:extLst>
            <a:ext uri="{FF2B5EF4-FFF2-40B4-BE49-F238E27FC236}">
              <a16:creationId xmlns:a16="http://schemas.microsoft.com/office/drawing/2014/main" id="{00000000-0008-0000-0200-000012000000}"/>
            </a:ext>
          </a:extLst>
        </xdr:cNvPr>
        <xdr:cNvCxnSpPr/>
      </xdr:nvCxnSpPr>
      <xdr:spPr>
        <a:xfrm>
          <a:off x="2393950" y="113227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73</xdr:row>
      <xdr:rowOff>83298</xdr:rowOff>
    </xdr:from>
    <xdr:to>
      <xdr:col>4</xdr:col>
      <xdr:colOff>1512</xdr:colOff>
      <xdr:row>73</xdr:row>
      <xdr:rowOff>83298</xdr:rowOff>
    </xdr:to>
    <xdr:cxnSp macro="">
      <xdr:nvCxnSpPr>
        <xdr:cNvPr id="19" name="直線矢印コネクタ 18">
          <a:extLst>
            <a:ext uri="{FF2B5EF4-FFF2-40B4-BE49-F238E27FC236}">
              <a16:creationId xmlns:a16="http://schemas.microsoft.com/office/drawing/2014/main" id="{00000000-0008-0000-0200-000013000000}"/>
            </a:ext>
          </a:extLst>
        </xdr:cNvPr>
        <xdr:cNvCxnSpPr/>
      </xdr:nvCxnSpPr>
      <xdr:spPr>
        <a:xfrm>
          <a:off x="2393950" y="121482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78</xdr:row>
      <xdr:rowOff>89648</xdr:rowOff>
    </xdr:from>
    <xdr:to>
      <xdr:col>3</xdr:col>
      <xdr:colOff>678240</xdr:colOff>
      <xdr:row>78</xdr:row>
      <xdr:rowOff>89648</xdr:rowOff>
    </xdr:to>
    <xdr:cxnSp macro="">
      <xdr:nvCxnSpPr>
        <xdr:cNvPr id="20" name="直線矢印コネクタ 19">
          <a:extLst>
            <a:ext uri="{FF2B5EF4-FFF2-40B4-BE49-F238E27FC236}">
              <a16:creationId xmlns:a16="http://schemas.microsoft.com/office/drawing/2014/main" id="{00000000-0008-0000-0200-000014000000}"/>
            </a:ext>
          </a:extLst>
        </xdr:cNvPr>
        <xdr:cNvCxnSpPr/>
      </xdr:nvCxnSpPr>
      <xdr:spPr>
        <a:xfrm>
          <a:off x="2393950" y="12980148"/>
          <a:ext cx="62744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83</xdr:row>
      <xdr:rowOff>83298</xdr:rowOff>
    </xdr:from>
    <xdr:to>
      <xdr:col>4</xdr:col>
      <xdr:colOff>1512</xdr:colOff>
      <xdr:row>83</xdr:row>
      <xdr:rowOff>83298</xdr:rowOff>
    </xdr:to>
    <xdr:cxnSp macro="">
      <xdr:nvCxnSpPr>
        <xdr:cNvPr id="21" name="直線矢印コネクタ 20">
          <a:extLst>
            <a:ext uri="{FF2B5EF4-FFF2-40B4-BE49-F238E27FC236}">
              <a16:creationId xmlns:a16="http://schemas.microsoft.com/office/drawing/2014/main" id="{00000000-0008-0000-0200-000015000000}"/>
            </a:ext>
          </a:extLst>
        </xdr:cNvPr>
        <xdr:cNvCxnSpPr/>
      </xdr:nvCxnSpPr>
      <xdr:spPr>
        <a:xfrm>
          <a:off x="2393950" y="137992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39</xdr:row>
      <xdr:rowOff>89648</xdr:rowOff>
    </xdr:from>
    <xdr:to>
      <xdr:col>6</xdr:col>
      <xdr:colOff>755060</xdr:colOff>
      <xdr:row>39</xdr:row>
      <xdr:rowOff>89648</xdr:rowOff>
    </xdr:to>
    <xdr:cxnSp macro="">
      <xdr:nvCxnSpPr>
        <xdr:cNvPr id="22" name="直線矢印コネクタ 21">
          <a:extLst>
            <a:ext uri="{FF2B5EF4-FFF2-40B4-BE49-F238E27FC236}">
              <a16:creationId xmlns:a16="http://schemas.microsoft.com/office/drawing/2014/main" id="{00000000-0008-0000-0200-000016000000}"/>
            </a:ext>
          </a:extLst>
        </xdr:cNvPr>
        <xdr:cNvCxnSpPr/>
      </xdr:nvCxnSpPr>
      <xdr:spPr>
        <a:xfrm>
          <a:off x="3740150" y="6541248"/>
          <a:ext cx="196156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54</xdr:row>
      <xdr:rowOff>86886</xdr:rowOff>
    </xdr:from>
    <xdr:to>
      <xdr:col>7</xdr:col>
      <xdr:colOff>0</xdr:colOff>
      <xdr:row>54</xdr:row>
      <xdr:rowOff>86886</xdr:rowOff>
    </xdr:to>
    <xdr:cxnSp macro="">
      <xdr:nvCxnSpPr>
        <xdr:cNvPr id="23" name="直線矢印コネクタ 22">
          <a:extLst>
            <a:ext uri="{FF2B5EF4-FFF2-40B4-BE49-F238E27FC236}">
              <a16:creationId xmlns:a16="http://schemas.microsoft.com/office/drawing/2014/main" id="{00000000-0008-0000-0200-000017000000}"/>
            </a:ext>
          </a:extLst>
        </xdr:cNvPr>
        <xdr:cNvCxnSpPr/>
      </xdr:nvCxnSpPr>
      <xdr:spPr>
        <a:xfrm>
          <a:off x="4946650" y="9014986"/>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92</xdr:row>
      <xdr:rowOff>89648</xdr:rowOff>
    </xdr:from>
    <xdr:to>
      <xdr:col>3</xdr:col>
      <xdr:colOff>678240</xdr:colOff>
      <xdr:row>92</xdr:row>
      <xdr:rowOff>89648</xdr:rowOff>
    </xdr:to>
    <xdr:cxnSp macro="">
      <xdr:nvCxnSpPr>
        <xdr:cNvPr id="24" name="直線矢印コネクタ 23">
          <a:extLst>
            <a:ext uri="{FF2B5EF4-FFF2-40B4-BE49-F238E27FC236}">
              <a16:creationId xmlns:a16="http://schemas.microsoft.com/office/drawing/2014/main" id="{00000000-0008-0000-0200-000018000000}"/>
            </a:ext>
          </a:extLst>
        </xdr:cNvPr>
        <xdr:cNvCxnSpPr/>
      </xdr:nvCxnSpPr>
      <xdr:spPr>
        <a:xfrm>
          <a:off x="2393950" y="15291548"/>
          <a:ext cx="62744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105</xdr:row>
      <xdr:rowOff>78442</xdr:rowOff>
    </xdr:from>
    <xdr:to>
      <xdr:col>7</xdr:col>
      <xdr:colOff>0</xdr:colOff>
      <xdr:row>105</xdr:row>
      <xdr:rowOff>78442</xdr:rowOff>
    </xdr:to>
    <xdr:cxnSp macro="">
      <xdr:nvCxnSpPr>
        <xdr:cNvPr id="25" name="直線矢印コネクタ 24">
          <a:extLst>
            <a:ext uri="{FF2B5EF4-FFF2-40B4-BE49-F238E27FC236}">
              <a16:creationId xmlns:a16="http://schemas.microsoft.com/office/drawing/2014/main" id="{00000000-0008-0000-0200-000019000000}"/>
            </a:ext>
          </a:extLst>
        </xdr:cNvPr>
        <xdr:cNvCxnSpPr/>
      </xdr:nvCxnSpPr>
      <xdr:spPr>
        <a:xfrm>
          <a:off x="4946650" y="17426642"/>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108</xdr:row>
      <xdr:rowOff>78442</xdr:rowOff>
    </xdr:from>
    <xdr:to>
      <xdr:col>5</xdr:col>
      <xdr:colOff>14795</xdr:colOff>
      <xdr:row>108</xdr:row>
      <xdr:rowOff>78442</xdr:rowOff>
    </xdr:to>
    <xdr:cxnSp macro="">
      <xdr:nvCxnSpPr>
        <xdr:cNvPr id="26" name="直線矢印コネクタ 25">
          <a:extLst>
            <a:ext uri="{FF2B5EF4-FFF2-40B4-BE49-F238E27FC236}">
              <a16:creationId xmlns:a16="http://schemas.microsoft.com/office/drawing/2014/main" id="{00000000-0008-0000-0200-00001A000000}"/>
            </a:ext>
          </a:extLst>
        </xdr:cNvPr>
        <xdr:cNvCxnSpPr/>
      </xdr:nvCxnSpPr>
      <xdr:spPr>
        <a:xfrm>
          <a:off x="2393950" y="17921942"/>
          <a:ext cx="1360995"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79</xdr:row>
      <xdr:rowOff>78442</xdr:rowOff>
    </xdr:from>
    <xdr:to>
      <xdr:col>7</xdr:col>
      <xdr:colOff>0</xdr:colOff>
      <xdr:row>79</xdr:row>
      <xdr:rowOff>78442</xdr:rowOff>
    </xdr:to>
    <xdr:cxnSp macro="">
      <xdr:nvCxnSpPr>
        <xdr:cNvPr id="27" name="直線矢印コネクタ 26">
          <a:extLst>
            <a:ext uri="{FF2B5EF4-FFF2-40B4-BE49-F238E27FC236}">
              <a16:creationId xmlns:a16="http://schemas.microsoft.com/office/drawing/2014/main" id="{00000000-0008-0000-0200-00001B000000}"/>
            </a:ext>
          </a:extLst>
        </xdr:cNvPr>
        <xdr:cNvCxnSpPr/>
      </xdr:nvCxnSpPr>
      <xdr:spPr>
        <a:xfrm>
          <a:off x="4946650" y="13134042"/>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117</xdr:row>
      <xdr:rowOff>78442</xdr:rowOff>
    </xdr:from>
    <xdr:to>
      <xdr:col>7</xdr:col>
      <xdr:colOff>0</xdr:colOff>
      <xdr:row>117</xdr:row>
      <xdr:rowOff>78442</xdr:rowOff>
    </xdr:to>
    <xdr:cxnSp macro="">
      <xdr:nvCxnSpPr>
        <xdr:cNvPr id="28" name="直線矢印コネクタ 27">
          <a:extLst>
            <a:ext uri="{FF2B5EF4-FFF2-40B4-BE49-F238E27FC236}">
              <a16:creationId xmlns:a16="http://schemas.microsoft.com/office/drawing/2014/main" id="{00000000-0008-0000-0200-00001C000000}"/>
            </a:ext>
          </a:extLst>
        </xdr:cNvPr>
        <xdr:cNvCxnSpPr/>
      </xdr:nvCxnSpPr>
      <xdr:spPr>
        <a:xfrm>
          <a:off x="3740150" y="19407842"/>
          <a:ext cx="19812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119</xdr:row>
      <xdr:rowOff>78442</xdr:rowOff>
    </xdr:from>
    <xdr:to>
      <xdr:col>7</xdr:col>
      <xdr:colOff>0</xdr:colOff>
      <xdr:row>119</xdr:row>
      <xdr:rowOff>78442</xdr:rowOff>
    </xdr:to>
    <xdr:cxnSp macro="">
      <xdr:nvCxnSpPr>
        <xdr:cNvPr id="29" name="直線矢印コネクタ 28">
          <a:extLst>
            <a:ext uri="{FF2B5EF4-FFF2-40B4-BE49-F238E27FC236}">
              <a16:creationId xmlns:a16="http://schemas.microsoft.com/office/drawing/2014/main" id="{00000000-0008-0000-0200-00001D000000}"/>
            </a:ext>
          </a:extLst>
        </xdr:cNvPr>
        <xdr:cNvCxnSpPr/>
      </xdr:nvCxnSpPr>
      <xdr:spPr>
        <a:xfrm>
          <a:off x="3740150" y="19738042"/>
          <a:ext cx="19812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125</xdr:row>
      <xdr:rowOff>83298</xdr:rowOff>
    </xdr:from>
    <xdr:to>
      <xdr:col>4</xdr:col>
      <xdr:colOff>1512</xdr:colOff>
      <xdr:row>125</xdr:row>
      <xdr:rowOff>83298</xdr:rowOff>
    </xdr:to>
    <xdr:cxnSp macro="">
      <xdr:nvCxnSpPr>
        <xdr:cNvPr id="30" name="直線矢印コネクタ 29">
          <a:extLst>
            <a:ext uri="{FF2B5EF4-FFF2-40B4-BE49-F238E27FC236}">
              <a16:creationId xmlns:a16="http://schemas.microsoft.com/office/drawing/2014/main" id="{00000000-0008-0000-0200-00001E000000}"/>
            </a:ext>
          </a:extLst>
        </xdr:cNvPr>
        <xdr:cNvCxnSpPr/>
      </xdr:nvCxnSpPr>
      <xdr:spPr>
        <a:xfrm>
          <a:off x="2393950" y="207334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11205</xdr:colOff>
      <xdr:row>125</xdr:row>
      <xdr:rowOff>141232</xdr:rowOff>
    </xdr:from>
    <xdr:to>
      <xdr:col>3</xdr:col>
      <xdr:colOff>608687</xdr:colOff>
      <xdr:row>128</xdr:row>
      <xdr:rowOff>78542</xdr:rowOff>
    </xdr:to>
    <xdr:cxnSp macro="">
      <xdr:nvCxnSpPr>
        <xdr:cNvPr id="31" name="直線矢印コネクタ 30">
          <a:extLst>
            <a:ext uri="{FF2B5EF4-FFF2-40B4-BE49-F238E27FC236}">
              <a16:creationId xmlns:a16="http://schemas.microsoft.com/office/drawing/2014/main" id="{00000000-0008-0000-0200-00001F000000}"/>
            </a:ext>
          </a:extLst>
        </xdr:cNvPr>
        <xdr:cNvCxnSpPr/>
      </xdr:nvCxnSpPr>
      <xdr:spPr>
        <a:xfrm flipV="1">
          <a:off x="2405155" y="20791432"/>
          <a:ext cx="597482" cy="43261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93</xdr:row>
      <xdr:rowOff>83298</xdr:rowOff>
    </xdr:from>
    <xdr:to>
      <xdr:col>7</xdr:col>
      <xdr:colOff>0</xdr:colOff>
      <xdr:row>93</xdr:row>
      <xdr:rowOff>83298</xdr:rowOff>
    </xdr:to>
    <xdr:cxnSp macro="">
      <xdr:nvCxnSpPr>
        <xdr:cNvPr id="32" name="直線矢印コネクタ 31">
          <a:extLst>
            <a:ext uri="{FF2B5EF4-FFF2-40B4-BE49-F238E27FC236}">
              <a16:creationId xmlns:a16="http://schemas.microsoft.com/office/drawing/2014/main" id="{00000000-0008-0000-0200-000020000000}"/>
            </a:ext>
          </a:extLst>
        </xdr:cNvPr>
        <xdr:cNvCxnSpPr/>
      </xdr:nvCxnSpPr>
      <xdr:spPr>
        <a:xfrm>
          <a:off x="4946650" y="1545029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130</xdr:row>
      <xdr:rowOff>78451</xdr:rowOff>
    </xdr:from>
    <xdr:to>
      <xdr:col>7</xdr:col>
      <xdr:colOff>0</xdr:colOff>
      <xdr:row>130</xdr:row>
      <xdr:rowOff>78451</xdr:rowOff>
    </xdr:to>
    <xdr:cxnSp macro="">
      <xdr:nvCxnSpPr>
        <xdr:cNvPr id="33" name="直線矢印コネクタ 32">
          <a:extLst>
            <a:ext uri="{FF2B5EF4-FFF2-40B4-BE49-F238E27FC236}">
              <a16:creationId xmlns:a16="http://schemas.microsoft.com/office/drawing/2014/main" id="{00000000-0008-0000-0200-000021000000}"/>
            </a:ext>
          </a:extLst>
        </xdr:cNvPr>
        <xdr:cNvCxnSpPr/>
      </xdr:nvCxnSpPr>
      <xdr:spPr>
        <a:xfrm>
          <a:off x="4946650" y="21554151"/>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139</xdr:row>
      <xdr:rowOff>78442</xdr:rowOff>
    </xdr:from>
    <xdr:to>
      <xdr:col>7</xdr:col>
      <xdr:colOff>0</xdr:colOff>
      <xdr:row>139</xdr:row>
      <xdr:rowOff>78442</xdr:rowOff>
    </xdr:to>
    <xdr:cxnSp macro="">
      <xdr:nvCxnSpPr>
        <xdr:cNvPr id="34" name="直線矢印コネクタ 33">
          <a:extLst>
            <a:ext uri="{FF2B5EF4-FFF2-40B4-BE49-F238E27FC236}">
              <a16:creationId xmlns:a16="http://schemas.microsoft.com/office/drawing/2014/main" id="{00000000-0008-0000-0200-000022000000}"/>
            </a:ext>
          </a:extLst>
        </xdr:cNvPr>
        <xdr:cNvCxnSpPr/>
      </xdr:nvCxnSpPr>
      <xdr:spPr>
        <a:xfrm>
          <a:off x="4946650" y="23040042"/>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135</xdr:row>
      <xdr:rowOff>78442</xdr:rowOff>
    </xdr:from>
    <xdr:to>
      <xdr:col>7</xdr:col>
      <xdr:colOff>0</xdr:colOff>
      <xdr:row>135</xdr:row>
      <xdr:rowOff>78442</xdr:rowOff>
    </xdr:to>
    <xdr:cxnSp macro="">
      <xdr:nvCxnSpPr>
        <xdr:cNvPr id="35" name="直線矢印コネクタ 34">
          <a:extLst>
            <a:ext uri="{FF2B5EF4-FFF2-40B4-BE49-F238E27FC236}">
              <a16:creationId xmlns:a16="http://schemas.microsoft.com/office/drawing/2014/main" id="{00000000-0008-0000-0200-000023000000}"/>
            </a:ext>
          </a:extLst>
        </xdr:cNvPr>
        <xdr:cNvCxnSpPr/>
      </xdr:nvCxnSpPr>
      <xdr:spPr>
        <a:xfrm>
          <a:off x="3740150" y="22379642"/>
          <a:ext cx="19812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155</xdr:row>
      <xdr:rowOff>83298</xdr:rowOff>
    </xdr:from>
    <xdr:to>
      <xdr:col>4</xdr:col>
      <xdr:colOff>1512</xdr:colOff>
      <xdr:row>155</xdr:row>
      <xdr:rowOff>83298</xdr:rowOff>
    </xdr:to>
    <xdr:cxnSp macro="">
      <xdr:nvCxnSpPr>
        <xdr:cNvPr id="36" name="直線矢印コネクタ 35">
          <a:extLst>
            <a:ext uri="{FF2B5EF4-FFF2-40B4-BE49-F238E27FC236}">
              <a16:creationId xmlns:a16="http://schemas.microsoft.com/office/drawing/2014/main" id="{00000000-0008-0000-0200-000024000000}"/>
            </a:ext>
          </a:extLst>
        </xdr:cNvPr>
        <xdr:cNvCxnSpPr/>
      </xdr:nvCxnSpPr>
      <xdr:spPr>
        <a:xfrm>
          <a:off x="2393950" y="256991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163</xdr:row>
      <xdr:rowOff>83298</xdr:rowOff>
    </xdr:from>
    <xdr:to>
      <xdr:col>4</xdr:col>
      <xdr:colOff>1512</xdr:colOff>
      <xdr:row>163</xdr:row>
      <xdr:rowOff>83298</xdr:rowOff>
    </xdr:to>
    <xdr:cxnSp macro="">
      <xdr:nvCxnSpPr>
        <xdr:cNvPr id="37" name="直線矢印コネクタ 36">
          <a:extLst>
            <a:ext uri="{FF2B5EF4-FFF2-40B4-BE49-F238E27FC236}">
              <a16:creationId xmlns:a16="http://schemas.microsoft.com/office/drawing/2014/main" id="{00000000-0008-0000-0200-000025000000}"/>
            </a:ext>
          </a:extLst>
        </xdr:cNvPr>
        <xdr:cNvCxnSpPr/>
      </xdr:nvCxnSpPr>
      <xdr:spPr>
        <a:xfrm>
          <a:off x="2393950" y="270199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169</xdr:row>
      <xdr:rowOff>83298</xdr:rowOff>
    </xdr:from>
    <xdr:to>
      <xdr:col>4</xdr:col>
      <xdr:colOff>1512</xdr:colOff>
      <xdr:row>169</xdr:row>
      <xdr:rowOff>83298</xdr:rowOff>
    </xdr:to>
    <xdr:cxnSp macro="">
      <xdr:nvCxnSpPr>
        <xdr:cNvPr id="38" name="直線矢印コネクタ 37">
          <a:extLst>
            <a:ext uri="{FF2B5EF4-FFF2-40B4-BE49-F238E27FC236}">
              <a16:creationId xmlns:a16="http://schemas.microsoft.com/office/drawing/2014/main" id="{00000000-0008-0000-0200-000026000000}"/>
            </a:ext>
          </a:extLst>
        </xdr:cNvPr>
        <xdr:cNvCxnSpPr/>
      </xdr:nvCxnSpPr>
      <xdr:spPr>
        <a:xfrm>
          <a:off x="2393950" y="280105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179</xdr:row>
      <xdr:rowOff>89648</xdr:rowOff>
    </xdr:from>
    <xdr:to>
      <xdr:col>3</xdr:col>
      <xdr:colOff>678240</xdr:colOff>
      <xdr:row>179</xdr:row>
      <xdr:rowOff>89648</xdr:rowOff>
    </xdr:to>
    <xdr:cxnSp macro="">
      <xdr:nvCxnSpPr>
        <xdr:cNvPr id="39" name="直線矢印コネクタ 38">
          <a:extLst>
            <a:ext uri="{FF2B5EF4-FFF2-40B4-BE49-F238E27FC236}">
              <a16:creationId xmlns:a16="http://schemas.microsoft.com/office/drawing/2014/main" id="{00000000-0008-0000-0200-000027000000}"/>
            </a:ext>
          </a:extLst>
        </xdr:cNvPr>
        <xdr:cNvCxnSpPr/>
      </xdr:nvCxnSpPr>
      <xdr:spPr>
        <a:xfrm>
          <a:off x="2393950" y="29667948"/>
          <a:ext cx="62744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175</xdr:row>
      <xdr:rowOff>78442</xdr:rowOff>
    </xdr:from>
    <xdr:to>
      <xdr:col>7</xdr:col>
      <xdr:colOff>0</xdr:colOff>
      <xdr:row>175</xdr:row>
      <xdr:rowOff>78442</xdr:rowOff>
    </xdr:to>
    <xdr:cxnSp macro="">
      <xdr:nvCxnSpPr>
        <xdr:cNvPr id="40" name="直線矢印コネクタ 39">
          <a:extLst>
            <a:ext uri="{FF2B5EF4-FFF2-40B4-BE49-F238E27FC236}">
              <a16:creationId xmlns:a16="http://schemas.microsoft.com/office/drawing/2014/main" id="{00000000-0008-0000-0200-000028000000}"/>
            </a:ext>
          </a:extLst>
        </xdr:cNvPr>
        <xdr:cNvCxnSpPr/>
      </xdr:nvCxnSpPr>
      <xdr:spPr>
        <a:xfrm>
          <a:off x="3740150" y="28996342"/>
          <a:ext cx="19812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155</xdr:row>
      <xdr:rowOff>78442</xdr:rowOff>
    </xdr:from>
    <xdr:to>
      <xdr:col>7</xdr:col>
      <xdr:colOff>0</xdr:colOff>
      <xdr:row>155</xdr:row>
      <xdr:rowOff>78442</xdr:rowOff>
    </xdr:to>
    <xdr:cxnSp macro="">
      <xdr:nvCxnSpPr>
        <xdr:cNvPr id="41" name="直線矢印コネクタ 40">
          <a:extLst>
            <a:ext uri="{FF2B5EF4-FFF2-40B4-BE49-F238E27FC236}">
              <a16:creationId xmlns:a16="http://schemas.microsoft.com/office/drawing/2014/main" id="{00000000-0008-0000-0200-000029000000}"/>
            </a:ext>
          </a:extLst>
        </xdr:cNvPr>
        <xdr:cNvCxnSpPr/>
      </xdr:nvCxnSpPr>
      <xdr:spPr>
        <a:xfrm>
          <a:off x="4946650" y="25694342"/>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164</xdr:row>
      <xdr:rowOff>89648</xdr:rowOff>
    </xdr:from>
    <xdr:to>
      <xdr:col>7</xdr:col>
      <xdr:colOff>0</xdr:colOff>
      <xdr:row>164</xdr:row>
      <xdr:rowOff>89648</xdr:rowOff>
    </xdr:to>
    <xdr:cxnSp macro="">
      <xdr:nvCxnSpPr>
        <xdr:cNvPr id="42" name="直線矢印コネクタ 41">
          <a:extLst>
            <a:ext uri="{FF2B5EF4-FFF2-40B4-BE49-F238E27FC236}">
              <a16:creationId xmlns:a16="http://schemas.microsoft.com/office/drawing/2014/main" id="{00000000-0008-0000-0200-00002A000000}"/>
            </a:ext>
          </a:extLst>
        </xdr:cNvPr>
        <xdr:cNvCxnSpPr/>
      </xdr:nvCxnSpPr>
      <xdr:spPr>
        <a:xfrm>
          <a:off x="4946650" y="2719144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170</xdr:row>
      <xdr:rowOff>83298</xdr:rowOff>
    </xdr:from>
    <xdr:to>
      <xdr:col>7</xdr:col>
      <xdr:colOff>0</xdr:colOff>
      <xdr:row>170</xdr:row>
      <xdr:rowOff>83298</xdr:rowOff>
    </xdr:to>
    <xdr:cxnSp macro="">
      <xdr:nvCxnSpPr>
        <xdr:cNvPr id="43" name="直線矢印コネクタ 42">
          <a:extLst>
            <a:ext uri="{FF2B5EF4-FFF2-40B4-BE49-F238E27FC236}">
              <a16:creationId xmlns:a16="http://schemas.microsoft.com/office/drawing/2014/main" id="{00000000-0008-0000-0200-00002B000000}"/>
            </a:ext>
          </a:extLst>
        </xdr:cNvPr>
        <xdr:cNvCxnSpPr/>
      </xdr:nvCxnSpPr>
      <xdr:spPr>
        <a:xfrm>
          <a:off x="4946650" y="2817569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179</xdr:row>
      <xdr:rowOff>78442</xdr:rowOff>
    </xdr:from>
    <xdr:to>
      <xdr:col>7</xdr:col>
      <xdr:colOff>0</xdr:colOff>
      <xdr:row>179</xdr:row>
      <xdr:rowOff>78442</xdr:rowOff>
    </xdr:to>
    <xdr:cxnSp macro="">
      <xdr:nvCxnSpPr>
        <xdr:cNvPr id="44" name="直線矢印コネクタ 43">
          <a:extLst>
            <a:ext uri="{FF2B5EF4-FFF2-40B4-BE49-F238E27FC236}">
              <a16:creationId xmlns:a16="http://schemas.microsoft.com/office/drawing/2014/main" id="{00000000-0008-0000-0200-00002C000000}"/>
            </a:ext>
          </a:extLst>
        </xdr:cNvPr>
        <xdr:cNvCxnSpPr/>
      </xdr:nvCxnSpPr>
      <xdr:spPr>
        <a:xfrm>
          <a:off x="4946650" y="29656742"/>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185</xdr:row>
      <xdr:rowOff>86884</xdr:rowOff>
    </xdr:from>
    <xdr:to>
      <xdr:col>7</xdr:col>
      <xdr:colOff>0</xdr:colOff>
      <xdr:row>185</xdr:row>
      <xdr:rowOff>86884</xdr:rowOff>
    </xdr:to>
    <xdr:cxnSp macro="">
      <xdr:nvCxnSpPr>
        <xdr:cNvPr id="45" name="直線矢印コネクタ 44">
          <a:extLst>
            <a:ext uri="{FF2B5EF4-FFF2-40B4-BE49-F238E27FC236}">
              <a16:creationId xmlns:a16="http://schemas.microsoft.com/office/drawing/2014/main" id="{00000000-0008-0000-0200-00002D000000}"/>
            </a:ext>
          </a:extLst>
        </xdr:cNvPr>
        <xdr:cNvCxnSpPr/>
      </xdr:nvCxnSpPr>
      <xdr:spPr>
        <a:xfrm>
          <a:off x="3740150" y="30655784"/>
          <a:ext cx="19812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209</xdr:row>
      <xdr:rowOff>83298</xdr:rowOff>
    </xdr:from>
    <xdr:to>
      <xdr:col>7</xdr:col>
      <xdr:colOff>0</xdr:colOff>
      <xdr:row>209</xdr:row>
      <xdr:rowOff>83298</xdr:rowOff>
    </xdr:to>
    <xdr:cxnSp macro="">
      <xdr:nvCxnSpPr>
        <xdr:cNvPr id="46" name="直線矢印コネクタ 45">
          <a:extLst>
            <a:ext uri="{FF2B5EF4-FFF2-40B4-BE49-F238E27FC236}">
              <a16:creationId xmlns:a16="http://schemas.microsoft.com/office/drawing/2014/main" id="{00000000-0008-0000-0200-00002E000000}"/>
            </a:ext>
          </a:extLst>
        </xdr:cNvPr>
        <xdr:cNvCxnSpPr/>
      </xdr:nvCxnSpPr>
      <xdr:spPr>
        <a:xfrm>
          <a:off x="3740150" y="34614598"/>
          <a:ext cx="19812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211</xdr:row>
      <xdr:rowOff>83298</xdr:rowOff>
    </xdr:from>
    <xdr:to>
      <xdr:col>7</xdr:col>
      <xdr:colOff>0</xdr:colOff>
      <xdr:row>211</xdr:row>
      <xdr:rowOff>83298</xdr:rowOff>
    </xdr:to>
    <xdr:cxnSp macro="">
      <xdr:nvCxnSpPr>
        <xdr:cNvPr id="47" name="直線矢印コネクタ 46">
          <a:extLst>
            <a:ext uri="{FF2B5EF4-FFF2-40B4-BE49-F238E27FC236}">
              <a16:creationId xmlns:a16="http://schemas.microsoft.com/office/drawing/2014/main" id="{00000000-0008-0000-0200-00002F000000}"/>
            </a:ext>
          </a:extLst>
        </xdr:cNvPr>
        <xdr:cNvCxnSpPr/>
      </xdr:nvCxnSpPr>
      <xdr:spPr>
        <a:xfrm>
          <a:off x="3740150" y="34944798"/>
          <a:ext cx="19812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132</xdr:row>
      <xdr:rowOff>83298</xdr:rowOff>
    </xdr:from>
    <xdr:to>
      <xdr:col>7</xdr:col>
      <xdr:colOff>0</xdr:colOff>
      <xdr:row>132</xdr:row>
      <xdr:rowOff>83298</xdr:rowOff>
    </xdr:to>
    <xdr:cxnSp macro="">
      <xdr:nvCxnSpPr>
        <xdr:cNvPr id="48" name="直線矢印コネクタ 47">
          <a:extLst>
            <a:ext uri="{FF2B5EF4-FFF2-40B4-BE49-F238E27FC236}">
              <a16:creationId xmlns:a16="http://schemas.microsoft.com/office/drawing/2014/main" id="{00000000-0008-0000-0200-000030000000}"/>
            </a:ext>
          </a:extLst>
        </xdr:cNvPr>
        <xdr:cNvCxnSpPr/>
      </xdr:nvCxnSpPr>
      <xdr:spPr>
        <a:xfrm>
          <a:off x="4946650" y="21889198"/>
          <a:ext cx="77470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132</xdr:row>
      <xdr:rowOff>78442</xdr:rowOff>
    </xdr:from>
    <xdr:to>
      <xdr:col>9</xdr:col>
      <xdr:colOff>678240</xdr:colOff>
      <xdr:row>132</xdr:row>
      <xdr:rowOff>78442</xdr:rowOff>
    </xdr:to>
    <xdr:cxnSp macro="">
      <xdr:nvCxnSpPr>
        <xdr:cNvPr id="49" name="直線矢印コネクタ 48">
          <a:extLst>
            <a:ext uri="{FF2B5EF4-FFF2-40B4-BE49-F238E27FC236}">
              <a16:creationId xmlns:a16="http://schemas.microsoft.com/office/drawing/2014/main" id="{00000000-0008-0000-0200-000031000000}"/>
            </a:ext>
          </a:extLst>
        </xdr:cNvPr>
        <xdr:cNvCxnSpPr/>
      </xdr:nvCxnSpPr>
      <xdr:spPr>
        <a:xfrm>
          <a:off x="7359650" y="21884342"/>
          <a:ext cx="627440"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197</xdr:row>
      <xdr:rowOff>83298</xdr:rowOff>
    </xdr:from>
    <xdr:to>
      <xdr:col>4</xdr:col>
      <xdr:colOff>1512</xdr:colOff>
      <xdr:row>197</xdr:row>
      <xdr:rowOff>83298</xdr:rowOff>
    </xdr:to>
    <xdr:cxnSp macro="">
      <xdr:nvCxnSpPr>
        <xdr:cNvPr id="50" name="直線矢印コネクタ 49">
          <a:extLst>
            <a:ext uri="{FF2B5EF4-FFF2-40B4-BE49-F238E27FC236}">
              <a16:creationId xmlns:a16="http://schemas.microsoft.com/office/drawing/2014/main" id="{00000000-0008-0000-0200-000032000000}"/>
            </a:ext>
          </a:extLst>
        </xdr:cNvPr>
        <xdr:cNvCxnSpPr/>
      </xdr:nvCxnSpPr>
      <xdr:spPr>
        <a:xfrm>
          <a:off x="2393950" y="32633398"/>
          <a:ext cx="630162"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197</xdr:row>
      <xdr:rowOff>116915</xdr:rowOff>
    </xdr:from>
    <xdr:to>
      <xdr:col>4</xdr:col>
      <xdr:colOff>0</xdr:colOff>
      <xdr:row>200</xdr:row>
      <xdr:rowOff>78450</xdr:rowOff>
    </xdr:to>
    <xdr:cxnSp macro="">
      <xdr:nvCxnSpPr>
        <xdr:cNvPr id="51" name="直線矢印コネクタ 50">
          <a:extLst>
            <a:ext uri="{FF2B5EF4-FFF2-40B4-BE49-F238E27FC236}">
              <a16:creationId xmlns:a16="http://schemas.microsoft.com/office/drawing/2014/main" id="{00000000-0008-0000-0200-000033000000}"/>
            </a:ext>
          </a:extLst>
        </xdr:cNvPr>
        <xdr:cNvCxnSpPr/>
      </xdr:nvCxnSpPr>
      <xdr:spPr>
        <a:xfrm flipV="1">
          <a:off x="2393950" y="32667015"/>
          <a:ext cx="628650" cy="45683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172358</xdr:colOff>
      <xdr:row>195</xdr:row>
      <xdr:rowOff>9071</xdr:rowOff>
    </xdr:from>
    <xdr:to>
      <xdr:col>12</xdr:col>
      <xdr:colOff>616858</xdr:colOff>
      <xdr:row>219</xdr:row>
      <xdr:rowOff>190500</xdr:rowOff>
    </xdr:to>
    <xdr:sp macro="" textlink="">
      <xdr:nvSpPr>
        <xdr:cNvPr id="52" name="正方形/長方形 51">
          <a:extLst>
            <a:ext uri="{FF2B5EF4-FFF2-40B4-BE49-F238E27FC236}">
              <a16:creationId xmlns:a16="http://schemas.microsoft.com/office/drawing/2014/main" id="{00000000-0008-0000-0200-000034000000}"/>
            </a:ext>
          </a:extLst>
        </xdr:cNvPr>
        <xdr:cNvSpPr/>
      </xdr:nvSpPr>
      <xdr:spPr>
        <a:xfrm>
          <a:off x="172358" y="44268571"/>
          <a:ext cx="9842500" cy="5624286"/>
        </a:xfrm>
        <a:prstGeom prst="rect">
          <a:avLst/>
        </a:prstGeom>
        <a:solidFill>
          <a:schemeClr val="accent1">
            <a:alpha val="26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217715</xdr:colOff>
      <xdr:row>196</xdr:row>
      <xdr:rowOff>90713</xdr:rowOff>
    </xdr:from>
    <xdr:to>
      <xdr:col>12</xdr:col>
      <xdr:colOff>94247</xdr:colOff>
      <xdr:row>201</xdr:row>
      <xdr:rowOff>19392</xdr:rowOff>
    </xdr:to>
    <xdr:sp macro="" textlink="">
      <xdr:nvSpPr>
        <xdr:cNvPr id="53" name="吹き出し: 四角形 52">
          <a:extLst>
            <a:ext uri="{FF2B5EF4-FFF2-40B4-BE49-F238E27FC236}">
              <a16:creationId xmlns:a16="http://schemas.microsoft.com/office/drawing/2014/main" id="{00000000-0008-0000-0200-000035000000}"/>
            </a:ext>
          </a:extLst>
        </xdr:cNvPr>
        <xdr:cNvSpPr/>
      </xdr:nvSpPr>
      <xdr:spPr>
        <a:xfrm>
          <a:off x="5923644" y="44576999"/>
          <a:ext cx="3568603" cy="1062607"/>
        </a:xfrm>
        <a:prstGeom prst="wedgeRectCallout">
          <a:avLst>
            <a:gd name="adj1" fmla="val -79801"/>
            <a:gd name="adj2" fmla="val 120466"/>
          </a:avLst>
        </a:prstGeom>
        <a:solidFill>
          <a:srgbClr val="FF0000">
            <a:alpha val="60000"/>
          </a:srgbClr>
        </a:solidFill>
        <a:ln>
          <a:solidFill>
            <a:srgbClr val="C00000">
              <a:alpha val="54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t>ドライ式真空ポンプ</a:t>
          </a:r>
          <a:endParaRPr kumimoji="1" lang="en-US" altLang="ja-JP" sz="2000"/>
        </a:p>
        <a:p>
          <a:pPr algn="ctr"/>
          <a:r>
            <a:rPr kumimoji="1" lang="en-US" altLang="ja-JP" sz="2000"/>
            <a:t>SP11</a:t>
          </a:r>
          <a:r>
            <a:rPr kumimoji="1" lang="ja-JP" altLang="en-US" sz="2000"/>
            <a:t>過負荷停止</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596900</xdr:colOff>
      <xdr:row>58</xdr:row>
      <xdr:rowOff>171450</xdr:rowOff>
    </xdr:to>
    <xdr:pic>
      <xdr:nvPicPr>
        <xdr:cNvPr id="5" name="図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446500" cy="134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592666</xdr:colOff>
      <xdr:row>15</xdr:row>
      <xdr:rowOff>105833</xdr:rowOff>
    </xdr:from>
    <xdr:to>
      <xdr:col>8</xdr:col>
      <xdr:colOff>592666</xdr:colOff>
      <xdr:row>16</xdr:row>
      <xdr:rowOff>197556</xdr:rowOff>
    </xdr:to>
    <xdr:cxnSp macro="">
      <xdr:nvCxnSpPr>
        <xdr:cNvPr id="7" name="直線矢印コネクタ 6">
          <a:extLst>
            <a:ext uri="{FF2B5EF4-FFF2-40B4-BE49-F238E27FC236}">
              <a16:creationId xmlns:a16="http://schemas.microsoft.com/office/drawing/2014/main" id="{00000000-0008-0000-0300-000007000000}"/>
            </a:ext>
          </a:extLst>
        </xdr:cNvPr>
        <xdr:cNvCxnSpPr/>
      </xdr:nvCxnSpPr>
      <xdr:spPr>
        <a:xfrm flipV="1">
          <a:off x="5898444" y="3492500"/>
          <a:ext cx="0" cy="317500"/>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599722</xdr:colOff>
      <xdr:row>15</xdr:row>
      <xdr:rowOff>134056</xdr:rowOff>
    </xdr:from>
    <xdr:to>
      <xdr:col>10</xdr:col>
      <xdr:colOff>218722</xdr:colOff>
      <xdr:row>15</xdr:row>
      <xdr:rowOff>134056</xdr:rowOff>
    </xdr:to>
    <xdr:cxnSp macro="">
      <xdr:nvCxnSpPr>
        <xdr:cNvPr id="8" name="直線矢印コネクタ 7">
          <a:extLst>
            <a:ext uri="{FF2B5EF4-FFF2-40B4-BE49-F238E27FC236}">
              <a16:creationId xmlns:a16="http://schemas.microsoft.com/office/drawing/2014/main" id="{00000000-0008-0000-0300-000008000000}"/>
            </a:ext>
          </a:extLst>
        </xdr:cNvPr>
        <xdr:cNvCxnSpPr/>
      </xdr:nvCxnSpPr>
      <xdr:spPr>
        <a:xfrm>
          <a:off x="5905500" y="3520723"/>
          <a:ext cx="945444" cy="0"/>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218722</xdr:colOff>
      <xdr:row>15</xdr:row>
      <xdr:rowOff>141111</xdr:rowOff>
    </xdr:from>
    <xdr:to>
      <xdr:col>10</xdr:col>
      <xdr:colOff>225778</xdr:colOff>
      <xdr:row>22</xdr:row>
      <xdr:rowOff>119945</xdr:rowOff>
    </xdr:to>
    <xdr:cxnSp macro="">
      <xdr:nvCxnSpPr>
        <xdr:cNvPr id="9" name="直線矢印コネクタ 8">
          <a:extLst>
            <a:ext uri="{FF2B5EF4-FFF2-40B4-BE49-F238E27FC236}">
              <a16:creationId xmlns:a16="http://schemas.microsoft.com/office/drawing/2014/main" id="{00000000-0008-0000-0300-000009000000}"/>
            </a:ext>
          </a:extLst>
        </xdr:cNvPr>
        <xdr:cNvCxnSpPr/>
      </xdr:nvCxnSpPr>
      <xdr:spPr>
        <a:xfrm flipH="1">
          <a:off x="6850944" y="3527778"/>
          <a:ext cx="7056" cy="1559278"/>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125588</xdr:colOff>
      <xdr:row>15</xdr:row>
      <xdr:rowOff>132644</xdr:rowOff>
    </xdr:from>
    <xdr:to>
      <xdr:col>8</xdr:col>
      <xdr:colOff>134055</xdr:colOff>
      <xdr:row>16</xdr:row>
      <xdr:rowOff>176389</xdr:rowOff>
    </xdr:to>
    <xdr:cxnSp macro="">
      <xdr:nvCxnSpPr>
        <xdr:cNvPr id="10" name="直線矢印コネクタ 9">
          <a:extLst>
            <a:ext uri="{FF2B5EF4-FFF2-40B4-BE49-F238E27FC236}">
              <a16:creationId xmlns:a16="http://schemas.microsoft.com/office/drawing/2014/main" id="{00000000-0008-0000-0300-00000A000000}"/>
            </a:ext>
          </a:extLst>
        </xdr:cNvPr>
        <xdr:cNvCxnSpPr/>
      </xdr:nvCxnSpPr>
      <xdr:spPr>
        <a:xfrm>
          <a:off x="5431366" y="3519311"/>
          <a:ext cx="8467" cy="269522"/>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277988</xdr:colOff>
      <xdr:row>15</xdr:row>
      <xdr:rowOff>150988</xdr:rowOff>
    </xdr:from>
    <xdr:to>
      <xdr:col>8</xdr:col>
      <xdr:colOff>162278</xdr:colOff>
      <xdr:row>15</xdr:row>
      <xdr:rowOff>162277</xdr:rowOff>
    </xdr:to>
    <xdr:cxnSp macro="">
      <xdr:nvCxnSpPr>
        <xdr:cNvPr id="11" name="直線矢印コネクタ 10">
          <a:extLst>
            <a:ext uri="{FF2B5EF4-FFF2-40B4-BE49-F238E27FC236}">
              <a16:creationId xmlns:a16="http://schemas.microsoft.com/office/drawing/2014/main" id="{00000000-0008-0000-0300-00000B000000}"/>
            </a:ext>
          </a:extLst>
        </xdr:cNvPr>
        <xdr:cNvCxnSpPr/>
      </xdr:nvCxnSpPr>
      <xdr:spPr>
        <a:xfrm>
          <a:off x="4920544" y="3537655"/>
          <a:ext cx="547512" cy="11289"/>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261055</xdr:colOff>
      <xdr:row>15</xdr:row>
      <xdr:rowOff>150988</xdr:rowOff>
    </xdr:from>
    <xdr:to>
      <xdr:col>7</xdr:col>
      <xdr:colOff>277988</xdr:colOff>
      <xdr:row>24</xdr:row>
      <xdr:rowOff>70555</xdr:rowOff>
    </xdr:to>
    <xdr:cxnSp macro="">
      <xdr:nvCxnSpPr>
        <xdr:cNvPr id="20" name="直線矢印コネクタ 19">
          <a:extLst>
            <a:ext uri="{FF2B5EF4-FFF2-40B4-BE49-F238E27FC236}">
              <a16:creationId xmlns:a16="http://schemas.microsoft.com/office/drawing/2014/main" id="{00000000-0008-0000-0300-000014000000}"/>
            </a:ext>
          </a:extLst>
        </xdr:cNvPr>
        <xdr:cNvCxnSpPr/>
      </xdr:nvCxnSpPr>
      <xdr:spPr>
        <a:xfrm flipV="1">
          <a:off x="4903611" y="3537655"/>
          <a:ext cx="16933" cy="1951567"/>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437445</xdr:colOff>
      <xdr:row>14</xdr:row>
      <xdr:rowOff>63501</xdr:rowOff>
    </xdr:from>
    <xdr:to>
      <xdr:col>14</xdr:col>
      <xdr:colOff>444500</xdr:colOff>
      <xdr:row>14</xdr:row>
      <xdr:rowOff>77611</xdr:rowOff>
    </xdr:to>
    <xdr:cxnSp macro="">
      <xdr:nvCxnSpPr>
        <xdr:cNvPr id="23" name="直線矢印コネクタ 22">
          <a:extLst>
            <a:ext uri="{FF2B5EF4-FFF2-40B4-BE49-F238E27FC236}">
              <a16:creationId xmlns:a16="http://schemas.microsoft.com/office/drawing/2014/main" id="{00000000-0008-0000-0300-000017000000}"/>
            </a:ext>
          </a:extLst>
        </xdr:cNvPr>
        <xdr:cNvCxnSpPr/>
      </xdr:nvCxnSpPr>
      <xdr:spPr>
        <a:xfrm flipV="1">
          <a:off x="7069667" y="3224390"/>
          <a:ext cx="2659944" cy="14110"/>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402167</xdr:colOff>
      <xdr:row>14</xdr:row>
      <xdr:rowOff>63502</xdr:rowOff>
    </xdr:from>
    <xdr:to>
      <xdr:col>10</xdr:col>
      <xdr:colOff>437445</xdr:colOff>
      <xdr:row>24</xdr:row>
      <xdr:rowOff>63500</xdr:rowOff>
    </xdr:to>
    <xdr:cxnSp macro="">
      <xdr:nvCxnSpPr>
        <xdr:cNvPr id="26" name="直線矢印コネクタ 25">
          <a:extLst>
            <a:ext uri="{FF2B5EF4-FFF2-40B4-BE49-F238E27FC236}">
              <a16:creationId xmlns:a16="http://schemas.microsoft.com/office/drawing/2014/main" id="{00000000-0008-0000-0300-00001A000000}"/>
            </a:ext>
          </a:extLst>
        </xdr:cNvPr>
        <xdr:cNvCxnSpPr/>
      </xdr:nvCxnSpPr>
      <xdr:spPr>
        <a:xfrm flipV="1">
          <a:off x="7034389" y="3224391"/>
          <a:ext cx="35278" cy="2257776"/>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218723</xdr:colOff>
      <xdr:row>24</xdr:row>
      <xdr:rowOff>28223</xdr:rowOff>
    </xdr:from>
    <xdr:to>
      <xdr:col>10</xdr:col>
      <xdr:colOff>395112</xdr:colOff>
      <xdr:row>24</xdr:row>
      <xdr:rowOff>35278</xdr:rowOff>
    </xdr:to>
    <xdr:cxnSp macro="">
      <xdr:nvCxnSpPr>
        <xdr:cNvPr id="30" name="直線矢印コネクタ 29">
          <a:extLst>
            <a:ext uri="{FF2B5EF4-FFF2-40B4-BE49-F238E27FC236}">
              <a16:creationId xmlns:a16="http://schemas.microsoft.com/office/drawing/2014/main" id="{00000000-0008-0000-0300-00001E000000}"/>
            </a:ext>
          </a:extLst>
        </xdr:cNvPr>
        <xdr:cNvCxnSpPr/>
      </xdr:nvCxnSpPr>
      <xdr:spPr>
        <a:xfrm flipV="1">
          <a:off x="6187723" y="5446890"/>
          <a:ext cx="839611" cy="7055"/>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515057</xdr:colOff>
      <xdr:row>22</xdr:row>
      <xdr:rowOff>98778</xdr:rowOff>
    </xdr:from>
    <xdr:to>
      <xdr:col>8</xdr:col>
      <xdr:colOff>536222</xdr:colOff>
      <xdr:row>25</xdr:row>
      <xdr:rowOff>148167</xdr:rowOff>
    </xdr:to>
    <xdr:cxnSp macro="">
      <xdr:nvCxnSpPr>
        <xdr:cNvPr id="35" name="直線矢印コネクタ 34">
          <a:extLst>
            <a:ext uri="{FF2B5EF4-FFF2-40B4-BE49-F238E27FC236}">
              <a16:creationId xmlns:a16="http://schemas.microsoft.com/office/drawing/2014/main" id="{00000000-0008-0000-0300-000023000000}"/>
            </a:ext>
          </a:extLst>
        </xdr:cNvPr>
        <xdr:cNvCxnSpPr/>
      </xdr:nvCxnSpPr>
      <xdr:spPr>
        <a:xfrm flipH="1">
          <a:off x="5820835" y="5065889"/>
          <a:ext cx="21165" cy="726722"/>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550333</xdr:colOff>
      <xdr:row>25</xdr:row>
      <xdr:rowOff>119945</xdr:rowOff>
    </xdr:from>
    <xdr:to>
      <xdr:col>9</xdr:col>
      <xdr:colOff>246944</xdr:colOff>
      <xdr:row>25</xdr:row>
      <xdr:rowOff>134056</xdr:rowOff>
    </xdr:to>
    <xdr:cxnSp macro="">
      <xdr:nvCxnSpPr>
        <xdr:cNvPr id="42" name="直線矢印コネクタ 41">
          <a:extLst>
            <a:ext uri="{FF2B5EF4-FFF2-40B4-BE49-F238E27FC236}">
              <a16:creationId xmlns:a16="http://schemas.microsoft.com/office/drawing/2014/main" id="{00000000-0008-0000-0300-00002A000000}"/>
            </a:ext>
          </a:extLst>
        </xdr:cNvPr>
        <xdr:cNvCxnSpPr/>
      </xdr:nvCxnSpPr>
      <xdr:spPr>
        <a:xfrm>
          <a:off x="5856111" y="5764389"/>
          <a:ext cx="359833" cy="14111"/>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550334</xdr:colOff>
      <xdr:row>22</xdr:row>
      <xdr:rowOff>84667</xdr:rowOff>
    </xdr:from>
    <xdr:to>
      <xdr:col>10</xdr:col>
      <xdr:colOff>225778</xdr:colOff>
      <xdr:row>22</xdr:row>
      <xdr:rowOff>91723</xdr:rowOff>
    </xdr:to>
    <xdr:cxnSp macro="">
      <xdr:nvCxnSpPr>
        <xdr:cNvPr id="45" name="直線矢印コネクタ 44">
          <a:extLst>
            <a:ext uri="{FF2B5EF4-FFF2-40B4-BE49-F238E27FC236}">
              <a16:creationId xmlns:a16="http://schemas.microsoft.com/office/drawing/2014/main" id="{00000000-0008-0000-0300-00002D000000}"/>
            </a:ext>
          </a:extLst>
        </xdr:cNvPr>
        <xdr:cNvCxnSpPr/>
      </xdr:nvCxnSpPr>
      <xdr:spPr>
        <a:xfrm flipH="1">
          <a:off x="5856112" y="5051778"/>
          <a:ext cx="1001888" cy="7056"/>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218723</xdr:colOff>
      <xdr:row>24</xdr:row>
      <xdr:rowOff>28223</xdr:rowOff>
    </xdr:from>
    <xdr:to>
      <xdr:col>9</xdr:col>
      <xdr:colOff>218723</xdr:colOff>
      <xdr:row>25</xdr:row>
      <xdr:rowOff>119946</xdr:rowOff>
    </xdr:to>
    <xdr:cxnSp macro="">
      <xdr:nvCxnSpPr>
        <xdr:cNvPr id="48" name="直線矢印コネクタ 47">
          <a:extLst>
            <a:ext uri="{FF2B5EF4-FFF2-40B4-BE49-F238E27FC236}">
              <a16:creationId xmlns:a16="http://schemas.microsoft.com/office/drawing/2014/main" id="{00000000-0008-0000-0300-000030000000}"/>
            </a:ext>
          </a:extLst>
        </xdr:cNvPr>
        <xdr:cNvCxnSpPr/>
      </xdr:nvCxnSpPr>
      <xdr:spPr>
        <a:xfrm flipV="1">
          <a:off x="6187723" y="5446890"/>
          <a:ext cx="0" cy="317500"/>
        </a:xfrm>
        <a:prstGeom prst="straightConnector1">
          <a:avLst/>
        </a:prstGeom>
        <a:ln w="254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437445</xdr:colOff>
      <xdr:row>11</xdr:row>
      <xdr:rowOff>211666</xdr:rowOff>
    </xdr:from>
    <xdr:to>
      <xdr:col>21</xdr:col>
      <xdr:colOff>26714</xdr:colOff>
      <xdr:row>16</xdr:row>
      <xdr:rowOff>145385</xdr:rowOff>
    </xdr:to>
    <xdr:sp macro="" textlink="">
      <xdr:nvSpPr>
        <xdr:cNvPr id="51" name="吹き出し: 四角形 50">
          <a:extLst>
            <a:ext uri="{FF2B5EF4-FFF2-40B4-BE49-F238E27FC236}">
              <a16:creationId xmlns:a16="http://schemas.microsoft.com/office/drawing/2014/main" id="{00000000-0008-0000-0300-000033000000}"/>
            </a:ext>
          </a:extLst>
        </xdr:cNvPr>
        <xdr:cNvSpPr/>
      </xdr:nvSpPr>
      <xdr:spPr>
        <a:xfrm>
          <a:off x="10385778" y="2695222"/>
          <a:ext cx="3568603" cy="1062607"/>
        </a:xfrm>
        <a:prstGeom prst="wedgeRectCallout">
          <a:avLst>
            <a:gd name="adj1" fmla="val -62826"/>
            <a:gd name="adj2" fmla="val 2466"/>
          </a:avLst>
        </a:prstGeom>
        <a:solidFill>
          <a:srgbClr val="FF0000">
            <a:alpha val="60000"/>
          </a:srgbClr>
        </a:solidFill>
        <a:ln>
          <a:solidFill>
            <a:srgbClr val="C00000">
              <a:alpha val="54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t>ドライ式真空ポンプ</a:t>
          </a:r>
          <a:endParaRPr kumimoji="1" lang="en-US" altLang="ja-JP" sz="2000"/>
        </a:p>
        <a:p>
          <a:pPr algn="ctr"/>
          <a:r>
            <a:rPr kumimoji="1" lang="en-US" altLang="ja-JP" sz="2000"/>
            <a:t>SP11</a:t>
          </a:r>
          <a:r>
            <a:rPr kumimoji="1" lang="ja-JP" altLang="en-US" sz="2000"/>
            <a:t>過負荷停止</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yakunt2\&#20849;&#36890;&#65298;\windows\TEMP\&#35386;&#26029;&#34220;00S&#25613;&#304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R:\windows\TEMP\&#35386;&#26029;&#34220;00S&#25613;&#304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YUKUROKI-YO-PC\coba\02%20&#24859;&#23445;\&#65313;&#65323;&#65325;&#35201;&#20966;&#29702;&#37197;&#31649;&#24310;&#38263;\&#24037;&#20107;&#35336;&#30011;&#26360;(&#65313;&#65323;&#65325;&#35201;&#20966;&#29702;&#37197;&#31649;&#65289;\windows\TEMP\&#35386;&#26029;&#34220;00S&#25613;&#304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OZEN-TGL070\hozen-tgl070\data\xl\&#38651;&#27133;PJ\LL&#38512;&#26997;\&#25240;&#12426;&#26354;&#1237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3.177.152\Users\windows\TEMP\&#35386;&#26029;&#34220;00S&#25613;&#304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a7100876\My%20Documents\2003MO\&#26032;&#35215;&#21830;&#21697;&#38283;&#30330;\&#35373;&#20633;&#25552;&#26696;&#26908;&#35342;&#38306;&#20418;\ML-V'&#12513;&#12522;&#12483;&#12488;&#35336;&#3163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windows/TEMP/&#35386;&#26029;&#34220;00S&#25613;&#304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g2008sv\&#9679;&#20849;&#36890;\data\xl\&#38651;&#27133;PJ\LL&#38512;&#26997;\&#25240;&#12426;&#26354;&#1237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Yk2003sv\&#65298;&#35506;\data\xl\&#38651;&#27133;PJ\LL&#38512;&#26997;\&#25240;&#12426;&#26354;&#1237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arans02\&#24037;&#22580;&#20840;&#20307;\data\xl\&#38651;&#27133;PJ\LL&#38512;&#26997;\&#25240;&#12426;&#26354;&#1237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vr00274\&#20849;&#26377;&#12501;&#12457;&#12523;&#12480;\000%20&#12461;&#12520;&#12514;&#12488;\0508%20&#31532;2&#33976;&#30330;&#32566;(V-820)&#26356;&#26032;\&#24037;&#20107;&#35336;&#30011;&#26360;\windows\TEMP\&#35386;&#26029;&#34220;00S&#25613;&#304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2003sv\&#9679;&#20849;&#36890;\data\xl\&#38651;&#27133;PJ\LL&#38512;&#26997;\&#25240;&#12426;&#26354;&#1237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3.177.152\&#20849;&#26377;&#12501;&#12457;&#12523;&#12480;2\21&#24310;&#23713;&#35069;&#36896;&#25152;\10_ISO13485&#21697;&#36074;&#22996;&#21729;&#20250;\01_&#21697;&#36074;&#22996;&#21729;&#20250;&#36039;&#26009;\01_&#26376;&#20363;&#22996;&#21729;&#20250;&#36039;&#26009;\2022&#24180;&#24230;\20221005\&#35373;&#20633;\22&#24180;9&#26376;&#24230;ISO13485&#21697;&#36074;&#22996;&#21729;&#20250;&#22577;&#21578;.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vr00274\&#20849;&#26377;&#12501;&#12457;&#12523;&#12480;\Documents%20and%20Settings\a7100876\My%20Documents\2003MO\&#26032;&#35215;&#21830;&#21697;&#38283;&#30330;\&#35373;&#20633;&#25552;&#26696;&#26908;&#35342;&#38306;&#20418;\ML-V'&#12513;&#12522;&#12483;&#12488;&#35336;&#31639;.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Nitrile\&#25216;&#34899;&#25285;&#24403;\&#28165;&#27700;&#20844;&#38283;\&#26908;&#35342;2\&#65313;&#65326;&#20445;&#23433;&#22996;&#21729;&#20250;\&#21453;&#24540;&#22120;&#25913;&#36896;&#21177;&#26524;&#12398;&#35413;&#20385;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DOCUME~1\a7710429\LOCALS~1\Temp\CAT4A02022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itrile\&#25216;&#34899;&#25285;&#24403;\03&#24180;&#26908;&#35342;\&#12522;&#12459;&#12496;&#12522;&#12540;&#27738;&#12428;&#35519;&#26619;\&#12522;&#12459;&#12496;&#12522;&#12540;&#12487;&#12540;&#12479;&#25216;&#34899;&#20250;&#35696;&#29992;&#12496;&#12540;&#12472;&#12519;&#1253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G:\windows\TEMP\165&#65374;169.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take.asahi-kasei.co.jp/Yoshimi/EXCEL/99&#24180;&#25552;&#26696;&#26360;/&#65332;&#65314;&#65313;&#21512;&#29702;&#21270;&#25552;&#26696;&#2636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take.asahi-kasei.co.jp/Yoshimi/EXCEL/TBA&#26908;&#35342;/&#25552;&#26696;&#36039;&#26009;/&#35302;&#23186;&#36092;&#20837;&#3732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nts%20and%20Settings/3G&#12288;&#37202;&#21250;/My%20Documents/&#29983;&#29987;&#35336;&#30011;/&#65296;&#65305;&#24180;&#24230;/windows/TEMP/&#35386;&#26029;&#34220;00S&#25613;&#3041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vr00274\&#20849;&#26377;&#12501;&#12457;&#12523;&#12480;\&#35386;&#26029;&#34220;00S&#25613;&#304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2003sv\&#9679;&#20849;&#36890;\&#20304;&#34276;&#20844;&#20037;\2006&#20241;&#36578;\&#35336;&#30011;&#26360;&#65292;&#65433;&#65392;&#65433;\&#38651;&#27671;&#20445;&#20840;&#20418;&#35336;&#30011;&#26360;\&#38651;&#27671;&#35336;&#30011;&#26360;200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33&#35373;&#20633;&#31649;&#29702;&#37096;/02&#35373;&#20633;&#31649;&#29702;&#37096;&#31038;&#20869;&#38322;&#35239;&#29992;/&#21307;&#34220;&#24037;&#22580;/22&#12288;&#20104;&#31639;/2012/&#35373;&#20633;/&#9733;&#35373;&#20633;&#20214;&#21517;&#21029;/&#25216;&#38283;&#37096;/&#9679;(62)&#65398;&#65438;&#65405;&#65400;&#65435;&#31227;&#35373;/&#12304;&#36092;&#36023;&#30330;&#27880;&#12305;/&#12304;&#27231;&#26800;&#24037;&#20107;&#12305;/windows/TEMP/&#35386;&#26029;&#34220;00S&#25613;&#3041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sserver\&#20107;&#21209;&#25152;&#20849;&#29992;\TEMP\&#65320;&#65297;&#65298;&#24180;&#24230;xl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vr00274\&#20849;&#26377;&#12501;&#12457;&#12523;&#12480;\windows\TEMP\&#35386;&#26029;&#34220;00S&#25613;&#3041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0.201.47.100\&#20107;&#21209;&#25285;&#24403;\&#20849;&#36890;\&#32113;&#35336;&#36039;&#26009;\&#31649;&#29702;&#36039;&#26009;\&#36009;&#22770;&#12288;&#20104;&#23455;&#31639;&#31649;&#29702;\&#26376;&#27425;&#20104;&#23455;&#31639;&#12288;&#31649;&#29702;&#36039;&#26009;\&#25512;&#31227;&#34920;\96&#19979;&#20462;&#27491;\&#35211;&#30452;&#12375;\FCST96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yakunt\&#20849;&#36890;&#65299;\windows\TEMP\&#35386;&#26029;&#34220;00S&#25613;&#304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kserver\staff\&#24341;&#32153;&#12366;&#36039;&#26009;\&#24037;&#20107;\&#35347;&#32244;&#12475;&#12531;&#12479;&#12540;\&#36939;&#21942;\&#35347;&#32244;&#12475;&#12531;&#12479;&#12540;&#21463;&#35611;&#32773;&#23455;&#32318;0404.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35302;&#23186;&#32068;&#25104;"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3.177.152\users\Documents%20and%20Settings\3G&#12288;&#37202;&#21250;\My%20Documents\&#29983;&#29987;&#35336;&#30011;\&#65296;&#65305;&#24180;&#24230;\windows\TEMP\&#35386;&#26029;&#34220;00S&#25613;&#304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3.177.152\Users\&#35386;&#26029;&#34220;00S&#25613;&#304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201.30.76\&#35373;&#20633;&#31649;&#29702;\windows\TEMP\&#35386;&#26029;&#34220;00S&#25613;&#304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国内海外別_(2)"/>
      <sheetName val="部門別"/>
      <sheetName val="診断薬00S損益"/>
      <sheetName val="図1-6・7･8･付表3･4･5"/>
      <sheetName val="表1-3"/>
      <sheetName val="図1-9･10･11･付表6･7A･7B･7C･8"/>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プルダウン"/>
      <sheetName val="管理No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選択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11.27.メリット計算表"/>
      <sheetName val="ML-V'メリット計算"/>
      <sheetName val="Sheet2"/>
      <sheetName val="BVS140"/>
    </sheetNames>
    <sheetDataSet>
      <sheetData sheetId="0" refreshError="1">
        <row r="15">
          <cell r="S15">
            <v>-4223.7142206560166</v>
          </cell>
        </row>
        <row r="23">
          <cell r="I23">
            <v>65000</v>
          </cell>
          <cell r="J23">
            <v>70000</v>
          </cell>
          <cell r="K23">
            <v>75000</v>
          </cell>
          <cell r="L23">
            <v>80000</v>
          </cell>
          <cell r="M23">
            <v>85000</v>
          </cell>
          <cell r="N23">
            <v>90000</v>
          </cell>
          <cell r="O23">
            <v>95000</v>
          </cell>
          <cell r="P23">
            <v>100000</v>
          </cell>
          <cell r="Q23">
            <v>105000</v>
          </cell>
          <cell r="R23">
            <v>110000</v>
          </cell>
          <cell r="S23">
            <v>86232</v>
          </cell>
          <cell r="T23">
            <v>88926</v>
          </cell>
          <cell r="U23">
            <v>90328</v>
          </cell>
          <cell r="V23">
            <v>94314</v>
          </cell>
        </row>
      </sheetData>
      <sheetData sheetId="1"/>
      <sheetData sheetId="2"/>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滞留vsVR（圧縮1st,2nd＋計量）各項目見直しアセンド"/>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cell r="H8" t="str">
            <v>SW mm</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G9">
            <v>1</v>
          </cell>
          <cell r="H9">
            <v>3</v>
          </cell>
          <cell r="I9">
            <v>6</v>
          </cell>
          <cell r="J9">
            <v>1</v>
          </cell>
          <cell r="K9">
            <v>2.2360679774997898</v>
          </cell>
          <cell r="P9">
            <v>93.515642944430439</v>
          </cell>
          <cell r="Q9">
            <v>39.353289638895895</v>
          </cell>
          <cell r="R9">
            <v>2.4845199749997664</v>
          </cell>
          <cell r="S9">
            <v>2.99</v>
          </cell>
          <cell r="T9">
            <v>2.9750000000000001</v>
          </cell>
          <cell r="U9">
            <v>2.9670000000000001</v>
          </cell>
          <cell r="V9">
            <v>2.9689999999999999</v>
          </cell>
        </row>
        <row r="10">
          <cell r="G10">
            <v>1</v>
          </cell>
          <cell r="H10">
            <v>4</v>
          </cell>
          <cell r="I10">
            <v>7</v>
          </cell>
          <cell r="J10">
            <v>1</v>
          </cell>
          <cell r="K10">
            <v>2.0155644370746373</v>
          </cell>
          <cell r="P10">
            <v>82.011845383856823</v>
          </cell>
          <cell r="Q10">
            <v>50.703260981540978</v>
          </cell>
          <cell r="R10">
            <v>2.0155644370746373</v>
          </cell>
        </row>
        <row r="11">
          <cell r="G11">
            <v>1</v>
          </cell>
          <cell r="H11">
            <v>5</v>
          </cell>
          <cell r="I11">
            <v>8</v>
          </cell>
          <cell r="J11">
            <v>1</v>
          </cell>
          <cell r="K11">
            <v>1.8867962264113203</v>
          </cell>
          <cell r="P11">
            <v>72.089811320566042</v>
          </cell>
          <cell r="Q11">
            <v>58.392594339716986</v>
          </cell>
          <cell r="R11">
            <v>1.6981166037701887</v>
          </cell>
        </row>
        <row r="12">
          <cell r="G12">
            <v>0.5</v>
          </cell>
          <cell r="H12">
            <v>2.2000000000000002</v>
          </cell>
          <cell r="I12">
            <v>3</v>
          </cell>
          <cell r="J12">
            <v>0.6</v>
          </cell>
          <cell r="K12">
            <v>1.0146041038766331</v>
          </cell>
          <cell r="P12">
            <v>149.21413511308103</v>
          </cell>
          <cell r="Q12">
            <v>43.797742937150083</v>
          </cell>
          <cell r="R12">
            <v>2.1726875759782445</v>
          </cell>
          <cell r="S12">
            <v>2.9950000000000001</v>
          </cell>
          <cell r="T12">
            <v>2.968</v>
          </cell>
          <cell r="U12">
            <v>2.9689999999999999</v>
          </cell>
        </row>
        <row r="13">
          <cell r="G13">
            <v>0.75</v>
          </cell>
          <cell r="H13">
            <v>3</v>
          </cell>
          <cell r="I13">
            <v>6</v>
          </cell>
          <cell r="J13">
            <v>1</v>
          </cell>
          <cell r="K13">
            <v>2.2360679774997898</v>
          </cell>
          <cell r="P13">
            <v>93.515642944430439</v>
          </cell>
          <cell r="Q13">
            <v>39.353289638895895</v>
          </cell>
          <cell r="R13">
            <v>2.2360679774997894</v>
          </cell>
          <cell r="S13">
            <v>2.9860000000000002</v>
          </cell>
        </row>
        <row r="14">
          <cell r="G14">
            <v>0.5</v>
          </cell>
          <cell r="H14">
            <v>3</v>
          </cell>
          <cell r="I14">
            <v>6</v>
          </cell>
          <cell r="J14">
            <v>1</v>
          </cell>
          <cell r="K14">
            <v>2.2360679774997898</v>
          </cell>
          <cell r="P14">
            <v>93.515642944430439</v>
          </cell>
          <cell r="Q14">
            <v>39.353289638895895</v>
          </cell>
          <cell r="R14">
            <v>1.9876159799998132</v>
          </cell>
          <cell r="S14">
            <v>2.976</v>
          </cell>
          <cell r="T14">
            <v>2.97</v>
          </cell>
          <cell r="U14">
            <v>2.972</v>
          </cell>
          <cell r="V14">
            <v>2.972</v>
          </cell>
        </row>
        <row r="15">
          <cell r="G15">
            <v>0.3</v>
          </cell>
          <cell r="H15">
            <v>3</v>
          </cell>
          <cell r="I15">
            <v>6</v>
          </cell>
          <cell r="J15">
            <v>1</v>
          </cell>
          <cell r="K15">
            <v>2.2360679774997898</v>
          </cell>
          <cell r="P15">
            <v>93.515642944430439</v>
          </cell>
          <cell r="Q15">
            <v>39.353289638895895</v>
          </cell>
          <cell r="R15">
            <v>1.7888543819998322</v>
          </cell>
          <cell r="S15">
            <v>2.9929999999999999</v>
          </cell>
          <cell r="U15">
            <v>2.9980000000000002</v>
          </cell>
          <cell r="V15">
            <v>2.9929999999999999</v>
          </cell>
        </row>
        <row r="16">
          <cell r="G16">
            <v>0.5</v>
          </cell>
          <cell r="H16">
            <v>3</v>
          </cell>
          <cell r="I16">
            <v>6</v>
          </cell>
          <cell r="J16">
            <v>0.5</v>
          </cell>
          <cell r="K16">
            <v>1.1180339887498949</v>
          </cell>
          <cell r="P16">
            <v>121.29342072220821</v>
          </cell>
          <cell r="Q16">
            <v>66.204422597225715</v>
          </cell>
          <cell r="R16">
            <v>1.3664859862498715</v>
          </cell>
        </row>
        <row r="17">
          <cell r="G17">
            <v>0.5</v>
          </cell>
          <cell r="H17">
            <v>4</v>
          </cell>
          <cell r="I17">
            <v>7</v>
          </cell>
          <cell r="J17">
            <v>0.5</v>
          </cell>
          <cell r="K17">
            <v>1.0077822185373186</v>
          </cell>
          <cell r="P17">
            <v>98.593478036918057</v>
          </cell>
          <cell r="Q17">
            <v>73.278926409137853</v>
          </cell>
          <cell r="R17">
            <v>1.0797666627185556</v>
          </cell>
        </row>
        <row r="18">
          <cell r="G18">
            <v>1.8</v>
          </cell>
          <cell r="H18">
            <v>7.6</v>
          </cell>
          <cell r="I18">
            <v>13</v>
          </cell>
          <cell r="J18">
            <v>1.8</v>
          </cell>
          <cell r="K18">
            <v>3.5664992496153598</v>
          </cell>
          <cell r="P18">
            <v>44.240070147919468</v>
          </cell>
          <cell r="Q18">
            <v>52.657358821010405</v>
          </cell>
          <cell r="R18">
            <v>1.9348619410868755</v>
          </cell>
        </row>
        <row r="19">
          <cell r="G19">
            <v>0.5</v>
          </cell>
          <cell r="H19">
            <v>7</v>
          </cell>
          <cell r="I19">
            <v>14</v>
          </cell>
          <cell r="J19">
            <v>0.8</v>
          </cell>
          <cell r="K19">
            <v>1.7888543819998297</v>
          </cell>
          <cell r="P19">
            <v>55.724391193871547</v>
          </cell>
          <cell r="Q19">
            <v>76.077590461226904</v>
          </cell>
          <cell r="R19">
            <v>0.79403230221421106</v>
          </cell>
        </row>
        <row r="20">
          <cell r="G20">
            <v>0.7</v>
          </cell>
          <cell r="H20">
            <v>3</v>
          </cell>
          <cell r="I20">
            <v>4.5</v>
          </cell>
          <cell r="J20">
            <v>0.7</v>
          </cell>
          <cell r="K20">
            <v>1.2619429464123963</v>
          </cell>
          <cell r="P20">
            <v>115.30845174901681</v>
          </cell>
          <cell r="Q20">
            <v>51.777844356979926</v>
          </cell>
          <cell r="R20">
            <v>1.9817178121439112</v>
          </cell>
        </row>
        <row r="21">
          <cell r="G21">
            <v>0.5</v>
          </cell>
          <cell r="H21">
            <v>3</v>
          </cell>
          <cell r="I21">
            <v>4.5</v>
          </cell>
          <cell r="J21">
            <v>0.5</v>
          </cell>
          <cell r="K21">
            <v>0.90138781886599739</v>
          </cell>
          <cell r="P21">
            <v>128.14795792185632</v>
          </cell>
          <cell r="Q21">
            <v>63.950664840523586</v>
          </cell>
          <cell r="R21">
            <v>1.468928297411255</v>
          </cell>
        </row>
        <row r="23">
          <cell r="G23">
            <v>0.5</v>
          </cell>
          <cell r="H23">
            <v>5</v>
          </cell>
          <cell r="I23">
            <v>8</v>
          </cell>
          <cell r="J23">
            <v>0.5</v>
          </cell>
          <cell r="K23">
            <v>0.94339811320566014</v>
          </cell>
          <cell r="P23">
            <v>83.214811320566042</v>
          </cell>
          <cell r="Q23">
            <v>77.805672169858497</v>
          </cell>
          <cell r="R23">
            <v>0.89622820754537735</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年11月度"/>
      <sheetName val="19年12月度"/>
      <sheetName val="20年1月度"/>
      <sheetName val="20年3月度"/>
      <sheetName val="20年4月度"/>
      <sheetName val="20年5月度"/>
      <sheetName val="20年6月度"/>
      <sheetName val="20年7月度"/>
      <sheetName val="20年8月度"/>
      <sheetName val="20年9月度"/>
      <sheetName val="20年10月度"/>
      <sheetName val="20年11月度"/>
      <sheetName val="20年12月度"/>
      <sheetName val="21年1月度"/>
      <sheetName val="21年2月度"/>
      <sheetName val="21年3月度"/>
      <sheetName val="21年4月度"/>
      <sheetName val="21年5月度"/>
      <sheetName val="21年6月度"/>
      <sheetName val="21年7月度"/>
      <sheetName val="21年8月度"/>
      <sheetName val="21年9月度"/>
      <sheetName val="21年10月度"/>
      <sheetName val="21年11月度"/>
      <sheetName val="21年12月度"/>
      <sheetName val="22年1月度"/>
      <sheetName val="22年2月度"/>
      <sheetName val="22年3月度"/>
      <sheetName val="22年4月度"/>
      <sheetName val="資産判定確認リスト（設管15％）"/>
      <sheetName val="22年5月度"/>
      <sheetName val="22年6月度"/>
      <sheetName val="22年7月度"/>
      <sheetName val="22年8月度"/>
      <sheetName val="22年9月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11.27.メリット計算表"/>
      <sheetName val="ML-V'メリット計算"/>
      <sheetName val="Sheet2"/>
    </sheetNames>
    <sheetDataSet>
      <sheetData sheetId="0">
        <row r="5">
          <cell r="C5" t="str">
            <v>/FR</v>
          </cell>
        </row>
        <row r="16">
          <cell r="S16">
            <v>28125.62323710342</v>
          </cell>
          <cell r="T16">
            <v>27931.149738269254</v>
          </cell>
          <cell r="U16">
            <v>27679.043966820194</v>
          </cell>
          <cell r="V16">
            <v>26321.164636542941</v>
          </cell>
        </row>
        <row r="23">
          <cell r="I23">
            <v>65000</v>
          </cell>
          <cell r="J23">
            <v>70000</v>
          </cell>
          <cell r="K23">
            <v>75000</v>
          </cell>
          <cell r="L23">
            <v>80000</v>
          </cell>
          <cell r="M23">
            <v>85000</v>
          </cell>
          <cell r="N23">
            <v>90000</v>
          </cell>
          <cell r="O23">
            <v>95000</v>
          </cell>
          <cell r="P23">
            <v>100000</v>
          </cell>
          <cell r="Q23">
            <v>105000</v>
          </cell>
          <cell r="R23">
            <v>110000</v>
          </cell>
          <cell r="S23">
            <v>86232</v>
          </cell>
          <cell r="T23">
            <v>88926</v>
          </cell>
          <cell r="U23">
            <v>90328</v>
          </cell>
          <cell r="V23">
            <v>94314</v>
          </cell>
        </row>
        <row r="44">
          <cell r="I44">
            <v>23039.148594312937</v>
          </cell>
          <cell r="J44">
            <v>24747.196606333513</v>
          </cell>
          <cell r="K44">
            <v>26009.071124309165</v>
          </cell>
          <cell r="L44">
            <v>27336.382645098245</v>
          </cell>
          <cell r="M44">
            <v>28097.925542879115</v>
          </cell>
          <cell r="N44">
            <v>27747.845783359902</v>
          </cell>
          <cell r="O44">
            <v>25982.506311751677</v>
          </cell>
          <cell r="P44">
            <v>22439.74943148411</v>
          </cell>
          <cell r="Q44">
            <v>16698.932192280634</v>
          </cell>
          <cell r="R44">
            <v>8287.584467287561</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et比較"/>
      <sheetName val="表紙"/>
      <sheetName val="A_RP3"/>
      <sheetName val="B_RP2"/>
      <sheetName val="C_RP2"/>
      <sheetName val="D_RP2"/>
      <sheetName val="E_RP3"/>
      <sheetName val="A_RP3 (2)"/>
      <sheetName val="Airﾓﾙ比の影響Ⅱ-A"/>
      <sheetName val="接触時間HeaviesⅡ-A"/>
      <sheetName val="Ⅱ-A評価"/>
      <sheetName val="Ⅱ-A評価 (2)"/>
      <sheetName val="Ⅱ-D評価"/>
      <sheetName val="Ⅱ-D評価 (2)"/>
      <sheetName val="D_RP2 (2)"/>
      <sheetName val="D_RP2 (3)"/>
      <sheetName val="接触時間HeaviesⅡ-D"/>
      <sheetName val="Airﾓﾙ比の影響ﾃﾞｰﾀD"/>
      <sheetName val="C_RP2 (2)"/>
      <sheetName val="Sheet2"/>
      <sheetName val="Sheet3"/>
      <sheetName val="経時グラフA"/>
      <sheetName val="経時グラフA (2)"/>
      <sheetName val="燃焼延長のＡＮ"/>
      <sheetName val="NH3燃焼延長結果 (2)"/>
      <sheetName val="経時ｸﾞﾗﾌB"/>
      <sheetName val="経時ｸﾞﾗﾌB (2)"/>
      <sheetName val="経時ｸﾞﾗﾌC"/>
      <sheetName val="経時ｸﾞﾗﾌC (2)"/>
      <sheetName val="経時ｸﾞﾗﾌD"/>
      <sheetName val="経時ｸﾞﾗﾌD (2)"/>
      <sheetName val="経時変化ｸﾞﾗﾌE"/>
      <sheetName val="経時変化ｸﾞﾗﾌE (2)"/>
      <sheetName val="Sheet6"/>
      <sheetName val="ｼｰﾌﾞﾈｯﾄ効果"/>
      <sheetName val="NH3燃焼延長結果"/>
      <sheetName val="Mo濃度ﾀﾞｳﾝ"/>
      <sheetName val="Ⅱ-CMo濃度"/>
      <sheetName val="Sheet12"/>
      <sheetName val="Sheet13"/>
      <sheetName val="Sheet14"/>
      <sheetName val="Sheet15"/>
      <sheetName val="Sheet16"/>
      <sheetName val=""/>
      <sheetName val="反応器改造効果の評価2"/>
      <sheetName val="Sheet1"/>
      <sheetName val="2003.11.27.メリット計算表"/>
      <sheetName val="#REF"/>
      <sheetName val="BBSS(B-70）"/>
      <sheetName val="本番稼動体制oct_2nd"/>
      <sheetName val="延ｴﾈﾃﾞｰﾀ"/>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メニュー"/>
      <sheetName val="DP"/>
      <sheetName val="SA"/>
      <sheetName val="Mo"/>
      <sheetName val="BI"/>
      <sheetName val="Ce"/>
      <sheetName val="Ni"/>
      <sheetName val="Fe"/>
      <sheetName val="Mg"/>
      <sheetName val="Rb"/>
      <sheetName val="SiO2"/>
      <sheetName val="酸化物合計"/>
      <sheetName val="Mo原子比"/>
      <sheetName val="Bi原子比 "/>
      <sheetName val="Ce原子比"/>
      <sheetName val="Fe原子比"/>
      <sheetName val="Mg原子比 "/>
      <sheetName val="Rb原子比"/>
      <sheetName val="生産量及び原単位"/>
      <sheetName val="2003.11.27.メリット計算表"/>
      <sheetName val="クレーム詳細"/>
      <sheetName val="S-2"/>
      <sheetName val="S-1"/>
      <sheetName val="比較"/>
      <sheetName val="IT投資案件一覧案 _20201105"/>
      <sheetName val="本一覧運用の目的とフロー"/>
      <sheetName val="入力規則"/>
    </sheetNames>
    <sheetDataSet>
      <sheetData sheetId="0">
        <row r="9">
          <cell r="B9">
            <v>26</v>
          </cell>
          <cell r="D9">
            <v>50.9</v>
          </cell>
          <cell r="E9">
            <v>21.997499999999999</v>
          </cell>
          <cell r="F9">
            <v>1.7997000000000001</v>
          </cell>
          <cell r="G9">
            <v>2.4331</v>
          </cell>
          <cell r="H9">
            <v>1.9296</v>
          </cell>
          <cell r="N9">
            <v>11.88</v>
          </cell>
        </row>
        <row r="10">
          <cell r="B10">
            <v>24.1</v>
          </cell>
          <cell r="D10">
            <v>50.7</v>
          </cell>
          <cell r="E10">
            <v>21.928899999999999</v>
          </cell>
          <cell r="F10">
            <v>1.8162</v>
          </cell>
          <cell r="G10">
            <v>2.4197000000000002</v>
          </cell>
          <cell r="H10">
            <v>1.9378</v>
          </cell>
          <cell r="N10">
            <v>11.912100000000001</v>
          </cell>
        </row>
        <row r="11">
          <cell r="B11">
            <v>23.3</v>
          </cell>
          <cell r="D11">
            <v>50.3</v>
          </cell>
          <cell r="E11">
            <v>21.886299999999999</v>
          </cell>
          <cell r="F11">
            <v>1.8051999999999999</v>
          </cell>
          <cell r="G11">
            <v>2.4272</v>
          </cell>
          <cell r="H11">
            <v>1.9367000000000001</v>
          </cell>
          <cell r="N11">
            <v>11.875</v>
          </cell>
        </row>
        <row r="12">
          <cell r="B12">
            <v>23.2</v>
          </cell>
          <cell r="D12">
            <v>49.8</v>
          </cell>
          <cell r="E12">
            <v>21.87</v>
          </cell>
          <cell r="F12">
            <v>1.8048</v>
          </cell>
          <cell r="G12">
            <v>2.4298000000000002</v>
          </cell>
          <cell r="H12">
            <v>1.9430000000000001</v>
          </cell>
          <cell r="N12">
            <v>11.8688</v>
          </cell>
        </row>
        <row r="13">
          <cell r="B13">
            <v>21.1</v>
          </cell>
          <cell r="D13">
            <v>48.05</v>
          </cell>
          <cell r="E13">
            <v>21.8263</v>
          </cell>
          <cell r="F13">
            <v>1.7990999999999999</v>
          </cell>
          <cell r="G13">
            <v>2.4376000000000002</v>
          </cell>
          <cell r="H13">
            <v>1.9334</v>
          </cell>
          <cell r="N13">
            <v>11.8277</v>
          </cell>
        </row>
        <row r="14">
          <cell r="B14">
            <v>21.2</v>
          </cell>
          <cell r="D14">
            <v>47.48</v>
          </cell>
          <cell r="E14">
            <v>21.736899999999999</v>
          </cell>
          <cell r="F14">
            <v>1.7997000000000001</v>
          </cell>
          <cell r="G14">
            <v>2.4318</v>
          </cell>
          <cell r="H14">
            <v>1.9319</v>
          </cell>
          <cell r="N14">
            <v>11.767799999999999</v>
          </cell>
        </row>
        <row r="15">
          <cell r="B15">
            <v>19.600000000000001</v>
          </cell>
          <cell r="D15">
            <v>47.9</v>
          </cell>
          <cell r="E15">
            <v>21.8401</v>
          </cell>
          <cell r="F15">
            <v>1.8016000000000001</v>
          </cell>
          <cell r="G15">
            <v>2.4457</v>
          </cell>
          <cell r="H15">
            <v>1.9352</v>
          </cell>
          <cell r="N15">
            <v>11.8192</v>
          </cell>
        </row>
        <row r="16">
          <cell r="B16">
            <v>20</v>
          </cell>
          <cell r="D16">
            <v>47.7</v>
          </cell>
          <cell r="E16">
            <v>21.9207</v>
          </cell>
          <cell r="F16">
            <v>1.8039000000000001</v>
          </cell>
          <cell r="G16">
            <v>2.4487000000000001</v>
          </cell>
          <cell r="H16">
            <v>1.9402999999999999</v>
          </cell>
          <cell r="N16">
            <v>11.828099999999999</v>
          </cell>
        </row>
        <row r="17">
          <cell r="B17">
            <v>23.8</v>
          </cell>
          <cell r="D17">
            <v>46.77</v>
          </cell>
          <cell r="E17">
            <v>21.7332</v>
          </cell>
          <cell r="F17">
            <v>1.8042</v>
          </cell>
          <cell r="G17">
            <v>2.4419</v>
          </cell>
          <cell r="H17">
            <v>1.9384999999999999</v>
          </cell>
          <cell r="N17">
            <v>11.758599999999999</v>
          </cell>
        </row>
        <row r="18">
          <cell r="B18">
            <v>24.3</v>
          </cell>
          <cell r="D18">
            <v>47.7</v>
          </cell>
          <cell r="E18">
            <v>21.7685</v>
          </cell>
          <cell r="F18">
            <v>1.8055000000000001</v>
          </cell>
          <cell r="G18">
            <v>2.4369000000000001</v>
          </cell>
          <cell r="H18">
            <v>1.9456</v>
          </cell>
          <cell r="N18">
            <v>11.770099999999999</v>
          </cell>
        </row>
        <row r="19">
          <cell r="B19">
            <v>19</v>
          </cell>
          <cell r="D19">
            <v>45.86</v>
          </cell>
          <cell r="E19">
            <v>21.743300000000001</v>
          </cell>
          <cell r="F19">
            <v>1.8105</v>
          </cell>
          <cell r="G19">
            <v>2.4413</v>
          </cell>
          <cell r="H19">
            <v>1.9423999999999999</v>
          </cell>
          <cell r="N19">
            <v>11.7553</v>
          </cell>
        </row>
        <row r="20">
          <cell r="B20">
            <v>14.3</v>
          </cell>
          <cell r="D20">
            <v>47.2</v>
          </cell>
          <cell r="E20">
            <v>21.5825</v>
          </cell>
          <cell r="F20">
            <v>1.8168</v>
          </cell>
          <cell r="G20">
            <v>2.4592000000000001</v>
          </cell>
          <cell r="H20">
            <v>1.9477</v>
          </cell>
          <cell r="N20">
            <v>11.651400000000001</v>
          </cell>
        </row>
        <row r="21">
          <cell r="B21">
            <v>17.100000000000001</v>
          </cell>
          <cell r="D21">
            <v>47.73</v>
          </cell>
          <cell r="E21">
            <v>21.620200000000001</v>
          </cell>
          <cell r="F21">
            <v>1.8104</v>
          </cell>
          <cell r="G21">
            <v>2.4575999999999998</v>
          </cell>
          <cell r="H21">
            <v>1.9519</v>
          </cell>
          <cell r="N21">
            <v>11.664400000000001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ow r="9">
          <cell r="B9"/>
        </row>
      </sheetData>
      <sheetData sheetId="2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0～360B計算"/>
      <sheetName val="生産量及び原単位"/>
      <sheetName val="Sheet1 (3)"/>
      <sheetName val="Sheet3 (2)"/>
      <sheetName val="クリーニング頻度データ"/>
      <sheetName val="表書き"/>
      <sheetName val="Sheet1"/>
      <sheetName val="Sheet3"/>
      <sheetName val="Sheet5"/>
      <sheetName val="タワー運転データ"/>
      <sheetName val="００年度と０２年度の運転条件比較 (2)"/>
      <sheetName val="Sheet7"/>
      <sheetName val="００年度と０２年度の運転条件比較"/>
      <sheetName val="Sheet6"/>
      <sheetName val="熱交換器クリーニング頻度調査"/>
      <sheetName val="総括"/>
      <sheetName val="Sheet8"/>
      <sheetName val="TI043X"/>
      <sheetName val="430A～360Bデータ"/>
      <sheetName val="チラー運転データ"/>
      <sheetName val="Pu運転データ"/>
      <sheetName val="Pu熱交計算"/>
      <sheetName val="分散剤投入状況"/>
      <sheetName val="経時変化グラフ"/>
      <sheetName val="ポリマー分析"/>
      <sheetName val="フローシート写真用"/>
      <sheetName val="Sheet4"/>
      <sheetName val="Sheet2"/>
      <sheetName val="Sheet1 (2)"/>
      <sheetName val="リスト"/>
      <sheetName val="2003.11.27.メリット計算表"/>
      <sheetName val="data"/>
      <sheetName val="砕石生産数量推移【年間】（県別）"/>
      <sheetName val="砕石生産数量推移【四半期】（県別）"/>
      <sheetName val="砕石地区別生産量推移【四半期】（地域別）"/>
      <sheetName val="砕石生産量【年間】推移（用途別）"/>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N-A（165）"/>
      <sheetName val="各RUN条件"/>
      <sheetName val="ﾚｰﾄVS積算Ｍｅ"/>
      <sheetName val="RUN-B（166）"/>
      <sheetName val="RUN-167"/>
      <sheetName val="RUN-D（168)"/>
      <sheetName val="RUN-E(169)"/>
      <sheetName val="ｸﾞﾗﾌ一覧"/>
      <sheetName val="Temp.OG.Mselec"/>
      <sheetName val="ＤＩ"/>
      <sheetName val="分解ガス"/>
      <sheetName val="接触効率"/>
      <sheetName val="温度"/>
      <sheetName val="K330"/>
      <sheetName val="ＰConv%"/>
      <sheetName val="ＰSelec%"/>
      <sheetName val="ＭSelec%"/>
      <sheetName val="ＭConv%"/>
      <sheetName val="ＭSelec% Temp "/>
      <sheetName val="pr"/>
      <sheetName val="FC112C"/>
      <sheetName val="ＬＶ"/>
      <sheetName val="ＳＶ"/>
      <sheetName val="ＷＦ"/>
      <sheetName val="ＰSelec-PConv%"/>
      <sheetName val="ＭSelec-Mconv% "/>
      <sheetName val="Ｍ Conv－Selec"/>
      <sheetName val="ＰSelec-M-Selec% "/>
      <sheetName val="ＡnSelec% "/>
      <sheetName val="Ｔｍｐ Selec% "/>
      <sheetName val="Meoh-Pﾓﾙ比 "/>
      <sheetName val="H2O-Pﾓﾙ比"/>
      <sheetName val="Anisol-Pﾓﾙ比"/>
      <sheetName val="OC-Pﾓﾙ比 "/>
      <sheetName val="XY-Pﾓﾙ比 "/>
      <sheetName val="Mﾓﾙ比相関"/>
      <sheetName val="操作ﾏﾆｭｱﾙ"/>
      <sheetName val="data"/>
      <sheetName val="B_RP2"/>
      <sheetName val="比較"/>
      <sheetName val="生産量及び原単位"/>
      <sheetName val="2003.11.27.メリット計算表"/>
      <sheetName val="IT投資案件一覧案 _20201105"/>
      <sheetName val="本一覧運用の目的とフロー"/>
      <sheetName val="入力規則"/>
      <sheetName val="PEバランス"/>
    </sheetNames>
    <sheetDataSet>
      <sheetData sheetId="0"/>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sheetData sheetId="43"/>
      <sheetData sheetId="44"/>
      <sheetData sheetId="4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概要"/>
      <sheetName val="ｲｿﾌﾞﾁ単価"/>
      <sheetName val="比例費変化"/>
      <sheetName val="比例費変化 +MMA"/>
      <sheetName val="増産比例費変化"/>
      <sheetName val="ﾘｱｸﾀｰ基数"/>
      <sheetName val="設備費比較"/>
      <sheetName val="設備費比較 (詳細)"/>
      <sheetName val="BBS購入量"/>
      <sheetName val="反応速度式検討"/>
      <sheetName val="濃度"/>
      <sheetName val="濃度 (2)"/>
      <sheetName val="低濃度イソブチレン相関性"/>
      <sheetName val="低濃度イソブチレン相関性 (2)"/>
      <sheetName val="触媒・θ因子"/>
      <sheetName val="イソブチレン濃度因子"/>
      <sheetName val="イソブチレン濃度"/>
      <sheetName val="IRR変化"/>
      <sheetName val="IRR変化 (2)"/>
      <sheetName val="ＴＢＡ・ＭＭＡ"/>
      <sheetName val="ｲｿﾌﾞﾁベース単価"/>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100C触媒量"/>
      <sheetName val="Ｂ－１１００界面レベル"/>
      <sheetName val="Sheet1"/>
      <sheetName val="Sheet2"/>
      <sheetName val="Sheet3"/>
    </sheetNames>
    <sheetDataSet>
      <sheetData sheetId="0">
        <row r="3">
          <cell r="M3">
            <v>4.5454545454545485</v>
          </cell>
          <cell r="S3">
            <v>1.4753659109359998</v>
          </cell>
        </row>
        <row r="4">
          <cell r="S4">
            <v>1.7923796995439998</v>
          </cell>
        </row>
        <row r="5">
          <cell r="S5">
            <v>2.1257553603039998</v>
          </cell>
        </row>
        <row r="6">
          <cell r="S6">
            <v>2.4734803628159998</v>
          </cell>
        </row>
        <row r="7">
          <cell r="S7">
            <v>2.8334415501599999</v>
          </cell>
        </row>
        <row r="8">
          <cell r="S8">
            <v>3.2045722812239994</v>
          </cell>
        </row>
        <row r="9">
          <cell r="S9">
            <v>3.5852424063839998</v>
          </cell>
        </row>
        <row r="10">
          <cell r="S10">
            <v>3.9741035302719996</v>
          </cell>
        </row>
        <row r="11">
          <cell r="S11">
            <v>4.3694248767439996</v>
          </cell>
        </row>
        <row r="12">
          <cell r="S12">
            <v>4.7701398046879993</v>
          </cell>
        </row>
        <row r="13">
          <cell r="S13">
            <v>5.5831417103760002</v>
          </cell>
        </row>
        <row r="14">
          <cell r="S14">
            <v>5.9930136516400001</v>
          </cell>
        </row>
      </sheetData>
      <sheetData sheetId="1" refreshError="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電気主任技術者指示事項"/>
      <sheetName val="ｽﾛｰｶﾞﾝ"/>
      <sheetName val="最新版平日"/>
      <sheetName val="最新版夜間休日"/>
      <sheetName val="環境安全管理組織"/>
      <sheetName val="停電フロー"/>
      <sheetName val="配電フロー"/>
      <sheetName val="配電フロー (2)"/>
      <sheetName val="配電ﾁｪｯｸｼｰﾄ (2)"/>
      <sheetName val="薬品停配電組織"/>
      <sheetName val="電気休転組織"/>
      <sheetName val="停電行動"/>
      <sheetName val="配電行動"/>
      <sheetName val="停電組織2.3BK"/>
      <sheetName val="配電組織2.3BK"/>
      <sheetName val="責任分界"/>
      <sheetName val="作業概要(2,3BANK)"/>
      <sheetName val="絶縁2,3BANK"/>
      <sheetName val="絶縁抵抗管理指針"/>
      <sheetName val="携帯電話一覧"/>
      <sheetName val="薬品携帯電話使用"/>
      <sheetName val="防毒マスク"/>
      <sheetName val="連絡票2bank"/>
      <sheetName val="連絡票3bank"/>
      <sheetName val="作業概要(4,5BANK)"/>
      <sheetName val="絶縁4,5BANK"/>
      <sheetName val="停電組織4.5BK"/>
      <sheetName val="配電組織4.5BK"/>
      <sheetName val="配電組織4.5BK (2)"/>
      <sheetName val="入、切ﾜｯﾍﾟﾝ"/>
      <sheetName val="本部地図"/>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Ｈ１２"/>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
      <sheetName val="修了００"/>
    </sheet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講者グラフ"/>
      <sheetName val="集計"/>
      <sheetName val="修了００"/>
      <sheetName val="修了０１"/>
      <sheetName val="修了０２"/>
      <sheetName val="０３年実績"/>
      <sheetName val="通蒸作業"/>
      <sheetName val="RUN-A（165）"/>
      <sheetName val="生産量及び原単位"/>
      <sheetName val="B_RP2"/>
      <sheetName val="サランフィルム"/>
      <sheetName val="比較"/>
      <sheetName val="MM"/>
    </sheetNames>
    <sheetDataSet>
      <sheetData sheetId="0" refreshError="1"/>
      <sheetData sheetId="1"/>
      <sheetData sheetId="2" refreshError="1">
        <row r="2">
          <cell r="M2" t="str">
            <v>２０００年度（平成１２年度）　　研　修　修　了　者　数　</v>
          </cell>
        </row>
        <row r="3">
          <cell r="J3" t="str">
            <v>2000年度（平成12年度）研修修了者数</v>
          </cell>
          <cell r="K3" t="str">
            <v>上　　　　　　　　　　期</v>
          </cell>
          <cell r="L3" t="str">
            <v>上　　　　　　　　　　期</v>
          </cell>
          <cell r="M3" t="str">
            <v>上　　　　　　　　　　期</v>
          </cell>
          <cell r="AR3" t="str">
            <v>上　　　　　　　　　　期</v>
          </cell>
        </row>
        <row r="4">
          <cell r="L4" t="str">
            <v>コ　ー　ス　別　合　計</v>
          </cell>
          <cell r="M4" t="str">
            <v>期間：H12/04-H12/09</v>
          </cell>
          <cell r="N4" t="str">
            <v>期間：H12/04-H12/09</v>
          </cell>
          <cell r="O4" t="str">
            <v>期間：H12/04-H12/09</v>
          </cell>
          <cell r="AS4" t="str">
            <v>期間：H12/04-H12/09</v>
          </cell>
        </row>
        <row r="5">
          <cell r="L5" t="str">
            <v>定　期　コ　ー　ス</v>
          </cell>
          <cell r="M5" t="str">
            <v>定　期　コ　ー　ス</v>
          </cell>
          <cell r="N5" t="str">
            <v>定　期　コ　ー　ス</v>
          </cell>
          <cell r="O5" t="str">
            <v>定　期　コ　ー　ス</v>
          </cell>
          <cell r="AS5" t="str">
            <v>定　期　コ　ー　ス</v>
          </cell>
        </row>
        <row r="6">
          <cell r="D6">
            <v>1</v>
          </cell>
          <cell r="E6">
            <v>1</v>
          </cell>
          <cell r="F6">
            <v>1</v>
          </cell>
          <cell r="G6">
            <v>1</v>
          </cell>
          <cell r="H6">
            <v>2</v>
          </cell>
          <cell r="I6">
            <v>1</v>
          </cell>
          <cell r="J6">
            <v>1</v>
          </cell>
          <cell r="K6">
            <v>1</v>
          </cell>
          <cell r="L6">
            <v>1</v>
          </cell>
          <cell r="M6">
            <v>1</v>
          </cell>
          <cell r="N6">
            <v>1</v>
          </cell>
          <cell r="O6">
            <v>0</v>
          </cell>
          <cell r="P6">
            <v>1</v>
          </cell>
          <cell r="Q6">
            <v>1</v>
          </cell>
          <cell r="R6">
            <v>1</v>
          </cell>
          <cell r="S6">
            <v>0</v>
          </cell>
          <cell r="T6">
            <v>1</v>
          </cell>
          <cell r="U6">
            <v>0</v>
          </cell>
          <cell r="V6">
            <v>1</v>
          </cell>
          <cell r="W6">
            <v>1</v>
          </cell>
          <cell r="X6">
            <v>1</v>
          </cell>
          <cell r="Y6">
            <v>1</v>
          </cell>
          <cell r="Z6">
            <v>1</v>
          </cell>
          <cell r="AA6">
            <v>0</v>
          </cell>
          <cell r="AB6">
            <v>1</v>
          </cell>
          <cell r="AC6">
            <v>0</v>
          </cell>
          <cell r="AD6">
            <v>0</v>
          </cell>
          <cell r="AE6">
            <v>0</v>
          </cell>
          <cell r="AF6">
            <v>0</v>
          </cell>
          <cell r="AG6">
            <v>1</v>
          </cell>
          <cell r="AH6">
            <v>1</v>
          </cell>
          <cell r="AI6">
            <v>1</v>
          </cell>
          <cell r="AJ6" t="str">
            <v>○</v>
          </cell>
          <cell r="AK6" t="str">
            <v>○</v>
          </cell>
          <cell r="AL6" t="str">
            <v>○</v>
          </cell>
          <cell r="AM6" t="str">
            <v>○</v>
          </cell>
          <cell r="AN6" t="str">
            <v>○</v>
          </cell>
          <cell r="AO6" t="str">
            <v>○</v>
          </cell>
          <cell r="AP6" t="str">
            <v>○</v>
          </cell>
          <cell r="AQ6" t="str">
            <v>○</v>
          </cell>
          <cell r="AR6" t="str">
            <v>○</v>
          </cell>
          <cell r="AS6" t="str">
            <v>○</v>
          </cell>
          <cell r="AT6" t="str">
            <v>○</v>
          </cell>
          <cell r="AU6" t="str">
            <v>○</v>
          </cell>
        </row>
        <row r="7">
          <cell r="D7" t="str">
            <v>配</v>
          </cell>
          <cell r="E7" t="str">
            <v>伝</v>
          </cell>
          <cell r="F7" t="str">
            <v>流</v>
          </cell>
          <cell r="G7" t="str">
            <v>流</v>
          </cell>
          <cell r="H7" t="str">
            <v>設</v>
          </cell>
          <cell r="I7" t="str">
            <v>図</v>
          </cell>
          <cell r="J7" t="str">
            <v>材</v>
          </cell>
          <cell r="K7" t="str">
            <v>計</v>
          </cell>
          <cell r="L7" t="str">
            <v>計</v>
          </cell>
          <cell r="M7" t="str">
            <v>計</v>
          </cell>
          <cell r="N7" t="str">
            <v>Ｃ</v>
          </cell>
          <cell r="O7" t="str">
            <v>Ｃ</v>
          </cell>
          <cell r="P7" t="str">
            <v>シ</v>
          </cell>
          <cell r="Q7" t="str">
            <v>シ</v>
          </cell>
          <cell r="R7" t="str">
            <v>シ</v>
          </cell>
          <cell r="S7" t="str">
            <v>シ</v>
          </cell>
          <cell r="T7" t="str">
            <v>Ｐ</v>
          </cell>
          <cell r="U7" t="str">
            <v>静</v>
          </cell>
          <cell r="V7" t="str">
            <v>復</v>
          </cell>
          <cell r="W7" t="str">
            <v>復</v>
          </cell>
          <cell r="X7" t="str">
            <v>復</v>
          </cell>
          <cell r="Y7" t="str">
            <v>復</v>
          </cell>
          <cell r="Z7" t="str">
            <v>復</v>
          </cell>
          <cell r="AA7" t="str">
            <v>カ</v>
          </cell>
          <cell r="AB7" t="str">
            <v>カ</v>
          </cell>
          <cell r="AC7" t="str">
            <v>タ</v>
          </cell>
          <cell r="AD7" t="str">
            <v>パ</v>
          </cell>
          <cell r="AE7" t="str">
            <v>エ</v>
          </cell>
          <cell r="AF7" t="str">
            <v>ワ</v>
          </cell>
          <cell r="AG7" t="str">
            <v>安</v>
          </cell>
          <cell r="AH7" t="str">
            <v>安</v>
          </cell>
          <cell r="AI7" t="str">
            <v>安</v>
          </cell>
          <cell r="AJ7" t="str">
            <v>伝</v>
          </cell>
          <cell r="AK7" t="str">
            <v>配</v>
          </cell>
          <cell r="AL7" t="str">
            <v>伝</v>
          </cell>
          <cell r="AM7" t="str">
            <v>流</v>
          </cell>
          <cell r="AN7" t="str">
            <v>流</v>
          </cell>
          <cell r="AO7" t="str">
            <v>設</v>
          </cell>
          <cell r="AP7" t="str">
            <v>図</v>
          </cell>
          <cell r="AQ7" t="str">
            <v>材</v>
          </cell>
          <cell r="AR7" t="str">
            <v>計</v>
          </cell>
          <cell r="AS7" t="str">
            <v>計</v>
          </cell>
          <cell r="AT7" t="str">
            <v>計</v>
          </cell>
          <cell r="AU7" t="str">
            <v>Ｃ</v>
          </cell>
        </row>
        <row r="8">
          <cell r="D8" t="str">
            <v>管</v>
          </cell>
          <cell r="E8" t="str">
            <v>達</v>
          </cell>
          <cell r="F8" t="str">
            <v>体</v>
          </cell>
          <cell r="G8" t="str">
            <v>体</v>
          </cell>
          <cell r="H8" t="str">
            <v>備</v>
          </cell>
          <cell r="I8" t="str">
            <v>面</v>
          </cell>
          <cell r="J8" t="str">
            <v>料</v>
          </cell>
          <cell r="K8" t="str">
            <v>装</v>
          </cell>
          <cell r="L8" t="str">
            <v>装</v>
          </cell>
          <cell r="M8" t="str">
            <v>装</v>
          </cell>
          <cell r="N8" t="str">
            <v>Ｒ</v>
          </cell>
          <cell r="O8" t="str">
            <v>Ｒ</v>
          </cell>
          <cell r="P8" t="str">
            <v>｜</v>
          </cell>
          <cell r="Q8" t="str">
            <v>｜</v>
          </cell>
          <cell r="R8" t="str">
            <v>｜</v>
          </cell>
          <cell r="S8" t="str">
            <v>｜</v>
          </cell>
          <cell r="T8" t="str">
            <v>電</v>
          </cell>
          <cell r="U8" t="str">
            <v>電</v>
          </cell>
          <cell r="V8" t="str">
            <v>習</v>
          </cell>
          <cell r="W8" t="str">
            <v>習</v>
          </cell>
          <cell r="X8" t="str">
            <v>習</v>
          </cell>
          <cell r="Y8" t="str">
            <v>習</v>
          </cell>
          <cell r="Z8" t="str">
            <v>習</v>
          </cell>
          <cell r="AA8" t="str">
            <v>イ</v>
          </cell>
          <cell r="AB8" t="str">
            <v>ッ</v>
          </cell>
          <cell r="AC8" t="str">
            <v>イ</v>
          </cell>
          <cell r="AD8" t="str">
            <v>ソ</v>
          </cell>
          <cell r="AE8" t="str">
            <v>ク</v>
          </cell>
          <cell r="AF8" t="str">
            <v>｜</v>
          </cell>
          <cell r="AG8" t="str">
            <v>全</v>
          </cell>
          <cell r="AH8" t="str">
            <v>全</v>
          </cell>
          <cell r="AI8" t="str">
            <v>全</v>
          </cell>
          <cell r="AJ8" t="str">
            <v>総</v>
          </cell>
          <cell r="AK8" t="str">
            <v>管</v>
          </cell>
          <cell r="AL8" t="str">
            <v>達</v>
          </cell>
          <cell r="AM8" t="str">
            <v>体</v>
          </cell>
          <cell r="AN8" t="str">
            <v>体</v>
          </cell>
          <cell r="AO8" t="str">
            <v>備</v>
          </cell>
          <cell r="AP8" t="str">
            <v>面</v>
          </cell>
          <cell r="AQ8" t="str">
            <v>料</v>
          </cell>
          <cell r="AR8" t="str">
            <v>装</v>
          </cell>
          <cell r="AS8" t="str">
            <v>装</v>
          </cell>
          <cell r="AT8" t="str">
            <v>装</v>
          </cell>
          <cell r="AU8" t="str">
            <v>Ｒ</v>
          </cell>
        </row>
        <row r="9">
          <cell r="D9" t="str">
            <v>・</v>
          </cell>
          <cell r="E9" t="str">
            <v>・</v>
          </cell>
          <cell r="F9" t="str">
            <v>輸</v>
          </cell>
          <cell r="G9" t="str">
            <v>輸</v>
          </cell>
          <cell r="H9" t="str">
            <v>管</v>
          </cell>
          <cell r="I9" t="str">
            <v>の</v>
          </cell>
          <cell r="J9" t="str">
            <v>と</v>
          </cell>
          <cell r="K9" t="str">
            <v>基</v>
          </cell>
          <cell r="L9" t="str">
            <v>基</v>
          </cell>
          <cell r="M9" t="str">
            <v>基</v>
          </cell>
          <cell r="N9" t="str">
            <v>Ｔ</v>
          </cell>
          <cell r="O9" t="str">
            <v>Ｔ</v>
          </cell>
          <cell r="P9" t="str">
            <v>ケ</v>
          </cell>
          <cell r="Q9" t="str">
            <v>ケ</v>
          </cell>
          <cell r="R9" t="str">
            <v>ケ</v>
          </cell>
          <cell r="S9" t="str">
            <v>ケ</v>
          </cell>
          <cell r="T9" t="str">
            <v>Ｈ</v>
          </cell>
          <cell r="U9" t="str">
            <v>気</v>
          </cell>
          <cell r="V9" t="str">
            <v>配</v>
          </cell>
          <cell r="W9" t="str">
            <v>伝</v>
          </cell>
          <cell r="X9" t="str">
            <v>計</v>
          </cell>
          <cell r="Y9" t="str">
            <v>計</v>
          </cell>
          <cell r="Z9" t="str">
            <v>計</v>
          </cell>
          <cell r="AA9" t="str">
            <v>ト</v>
          </cell>
          <cell r="AB9" t="str">
            <v>ト</v>
          </cell>
          <cell r="AC9" t="str">
            <v>ピ</v>
          </cell>
          <cell r="AD9" t="str">
            <v>コ</v>
          </cell>
          <cell r="AE9" t="str">
            <v>セ</v>
          </cell>
          <cell r="AF9" t="str">
            <v>ド</v>
          </cell>
          <cell r="AG9" t="str">
            <v>教</v>
          </cell>
          <cell r="AH9" t="str">
            <v>教</v>
          </cell>
          <cell r="AI9" t="str">
            <v>教</v>
          </cell>
          <cell r="AJ9" t="str">
            <v>・</v>
          </cell>
          <cell r="AK9" t="str">
            <v>・</v>
          </cell>
          <cell r="AL9" t="str">
            <v>・</v>
          </cell>
          <cell r="AM9" t="str">
            <v>輸</v>
          </cell>
          <cell r="AN9" t="str">
            <v>輸</v>
          </cell>
          <cell r="AO9" t="str">
            <v>管</v>
          </cell>
          <cell r="AP9" t="str">
            <v>の</v>
          </cell>
          <cell r="AQ9" t="str">
            <v>と</v>
          </cell>
          <cell r="AR9" t="str">
            <v>基</v>
          </cell>
          <cell r="AS9" t="str">
            <v>基</v>
          </cell>
          <cell r="AT9" t="str">
            <v>基</v>
          </cell>
          <cell r="AU9" t="str">
            <v>Ｔ</v>
          </cell>
        </row>
        <row r="10">
          <cell r="D10" t="str">
            <v>締</v>
          </cell>
          <cell r="E10" t="str">
            <v>潤</v>
          </cell>
          <cell r="F10" t="str">
            <v>送</v>
          </cell>
          <cell r="G10" t="str">
            <v>送</v>
          </cell>
          <cell r="H10" t="str">
            <v>理</v>
          </cell>
          <cell r="I10" t="str">
            <v>読</v>
          </cell>
          <cell r="J10" t="str">
            <v>防</v>
          </cell>
          <cell r="K10" t="str">
            <v>礎</v>
          </cell>
          <cell r="L10" t="str">
            <v>礎</v>
          </cell>
          <cell r="M10" t="str">
            <v>礎</v>
          </cell>
          <cell r="N10" t="str">
            <v>オ</v>
          </cell>
          <cell r="O10" t="str">
            <v>設</v>
          </cell>
          <cell r="P10" t="str">
            <v>ン</v>
          </cell>
          <cell r="Q10" t="str">
            <v>ン</v>
          </cell>
          <cell r="R10" t="str">
            <v>ン</v>
          </cell>
          <cell r="S10" t="str">
            <v>ン</v>
          </cell>
          <cell r="T10" t="str">
            <v>・</v>
          </cell>
          <cell r="U10" t="str">
            <v>・</v>
          </cell>
          <cell r="V10" t="str">
            <v>管</v>
          </cell>
          <cell r="W10" t="str">
            <v>達</v>
          </cell>
          <cell r="X10" t="str">
            <v>装</v>
          </cell>
          <cell r="Y10" t="str">
            <v>装</v>
          </cell>
          <cell r="Z10" t="str">
            <v>装</v>
          </cell>
          <cell r="AA10" t="str">
            <v>ン</v>
          </cell>
          <cell r="AB10" t="str">
            <v>ﾚ</v>
          </cell>
          <cell r="AC10" t="str">
            <v>ン</v>
          </cell>
          <cell r="AD10" t="str">
            <v>ン</v>
          </cell>
          <cell r="AE10" t="str">
            <v>ル</v>
          </cell>
          <cell r="AF10" t="str">
            <v>入</v>
          </cell>
          <cell r="AG10" t="str">
            <v>育</v>
          </cell>
          <cell r="AH10" t="str">
            <v>育</v>
          </cell>
          <cell r="AI10" t="str">
            <v>育</v>
          </cell>
          <cell r="AJ10" t="str">
            <v>計</v>
          </cell>
          <cell r="AK10" t="str">
            <v>締</v>
          </cell>
          <cell r="AL10" t="str">
            <v>潤</v>
          </cell>
          <cell r="AM10" t="str">
            <v>送</v>
          </cell>
          <cell r="AN10" t="str">
            <v>送</v>
          </cell>
          <cell r="AO10" t="str">
            <v>理</v>
          </cell>
          <cell r="AP10" t="str">
            <v>読</v>
          </cell>
          <cell r="AQ10" t="str">
            <v>防</v>
          </cell>
          <cell r="AR10" t="str">
            <v>礎</v>
          </cell>
          <cell r="AS10" t="str">
            <v>礎</v>
          </cell>
          <cell r="AT10" t="str">
            <v>礎</v>
          </cell>
          <cell r="AU10" t="str">
            <v>オ</v>
          </cell>
        </row>
        <row r="11">
          <cell r="D11" t="str">
            <v>結</v>
          </cell>
          <cell r="E11" t="str">
            <v>滑</v>
          </cell>
          <cell r="F11" t="str">
            <v>み</v>
          </cell>
          <cell r="G11" t="str">
            <v>食</v>
          </cell>
          <cell r="H11" t="str">
            <v>Ⅰ</v>
          </cell>
          <cell r="I11" t="str">
            <v>み</v>
          </cell>
          <cell r="J11" t="str">
            <v>食</v>
          </cell>
          <cell r="K11" t="str">
            <v>Ⅰ</v>
          </cell>
          <cell r="L11" t="str">
            <v>Ⅰ</v>
          </cell>
          <cell r="M11" t="str">
            <v>ス</v>
          </cell>
          <cell r="N11" t="str">
            <v>ペ</v>
          </cell>
          <cell r="O11" t="str">
            <v>計</v>
          </cell>
          <cell r="P11" t="str">
            <v>ス</v>
          </cell>
          <cell r="Q11" t="str">
            <v>ス</v>
          </cell>
          <cell r="R11" t="str">
            <v>ス</v>
          </cell>
          <cell r="S11" t="str">
            <v>ス</v>
          </cell>
          <cell r="T11" t="str">
            <v>計</v>
          </cell>
          <cell r="U11" t="str">
            <v>爆</v>
          </cell>
          <cell r="V11" t="str">
            <v>締</v>
          </cell>
          <cell r="W11" t="str">
            <v>潤</v>
          </cell>
          <cell r="X11" t="str">
            <v>Ⅰ</v>
          </cell>
          <cell r="Y11" t="str">
            <v>Ⅰ</v>
          </cell>
          <cell r="Z11" t="str">
            <v>Ⅱ</v>
          </cell>
          <cell r="AA11" t="str">
            <v>門</v>
          </cell>
          <cell r="AB11" t="str">
            <v>タ</v>
          </cell>
          <cell r="AC11" t="str">
            <v>グ</v>
          </cell>
          <cell r="AD11" t="str">
            <v>入</v>
          </cell>
          <cell r="AE11" t="str">
            <v>入</v>
          </cell>
          <cell r="AF11" t="str">
            <v>門</v>
          </cell>
          <cell r="AG11" t="str">
            <v>Ⅰ</v>
          </cell>
          <cell r="AH11" t="str">
            <v>Ⅱ</v>
          </cell>
          <cell r="AI11" t="str">
            <v>Ⅲ</v>
          </cell>
          <cell r="AJ11" t="str">
            <v>Ⅰ</v>
          </cell>
          <cell r="AK11" t="str">
            <v>結</v>
          </cell>
          <cell r="AL11" t="str">
            <v>滑</v>
          </cell>
          <cell r="AM11" t="str">
            <v>み</v>
          </cell>
          <cell r="AN11" t="str">
            <v>食</v>
          </cell>
          <cell r="AO11" t="str">
            <v>Ⅰ</v>
          </cell>
          <cell r="AP11" t="str">
            <v>み</v>
          </cell>
          <cell r="AQ11" t="str">
            <v>食</v>
          </cell>
          <cell r="AR11" t="str">
            <v>Ⅰ</v>
          </cell>
          <cell r="AS11" t="str">
            <v>Ⅰ</v>
          </cell>
          <cell r="AT11" t="str">
            <v>ペ</v>
          </cell>
          <cell r="AU11" t="str">
            <v>ペ</v>
          </cell>
        </row>
        <row r="12">
          <cell r="B12" t="str">
            <v>地区</v>
          </cell>
          <cell r="C12" t="str">
            <v>工場名</v>
          </cell>
          <cell r="D12" t="str">
            <v>Ⅰ</v>
          </cell>
          <cell r="E12" t="str">
            <v>Ⅱ</v>
          </cell>
          <cell r="F12" t="str">
            <v>Ⅰ</v>
          </cell>
          <cell r="G12" t="str">
            <v>Ⅱ</v>
          </cell>
          <cell r="H12" t="str">
            <v>Ｂ</v>
          </cell>
          <cell r="I12" t="str">
            <v>方</v>
          </cell>
          <cell r="J12" t="str">
            <v>入</v>
          </cell>
          <cell r="K12" t="str">
            <v>Ａ</v>
          </cell>
          <cell r="L12" t="str">
            <v>Ｂ</v>
          </cell>
          <cell r="M12" t="str">
            <v>Ⅱ</v>
          </cell>
          <cell r="N12" t="str">
            <v>燃</v>
          </cell>
          <cell r="O12" t="str">
            <v>結</v>
          </cell>
          <cell r="P12" t="str">
            <v>入</v>
          </cell>
          <cell r="Q12" t="str">
            <v>Ⅰ</v>
          </cell>
          <cell r="R12" t="str">
            <v>Ⅱ</v>
          </cell>
          <cell r="S12" t="str">
            <v>応</v>
          </cell>
          <cell r="T12" t="str">
            <v>門</v>
          </cell>
          <cell r="U12" t="str">
            <v>燃</v>
          </cell>
          <cell r="V12" t="str">
            <v>結</v>
          </cell>
          <cell r="W12" t="str">
            <v>滑</v>
          </cell>
          <cell r="X12" t="str">
            <v>Ａ</v>
          </cell>
          <cell r="Y12" t="str">
            <v>Ｂ</v>
          </cell>
          <cell r="Z12" t="str">
            <v>Ⅱ</v>
          </cell>
          <cell r="AA12" t="str">
            <v>門</v>
          </cell>
          <cell r="AB12" t="str">
            <v>門</v>
          </cell>
          <cell r="AC12" t="str">
            <v>Ⅰ</v>
          </cell>
          <cell r="AD12" t="str">
            <v>門</v>
          </cell>
          <cell r="AE12" t="str">
            <v>門</v>
          </cell>
          <cell r="AF12" t="str">
            <v>Ａ</v>
          </cell>
          <cell r="AG12" t="str">
            <v>Ｂ</v>
          </cell>
          <cell r="AH12" t="str">
            <v>Ⅱ</v>
          </cell>
          <cell r="AI12" t="str">
            <v>Ⅰ</v>
          </cell>
          <cell r="AJ12" t="str">
            <v>Ⅱ</v>
          </cell>
          <cell r="AK12" t="str">
            <v>方</v>
          </cell>
          <cell r="AL12" t="str">
            <v>Ａ</v>
          </cell>
          <cell r="AM12" t="str">
            <v>Ⅰ</v>
          </cell>
          <cell r="AN12" t="str">
            <v>Ⅱ</v>
          </cell>
          <cell r="AP12" t="str">
            <v>方</v>
          </cell>
          <cell r="AR12" t="str">
            <v>Ａ</v>
          </cell>
          <cell r="AS12" t="str">
            <v>Ｂ</v>
          </cell>
          <cell r="AT12" t="str">
            <v>Ⅱ</v>
          </cell>
        </row>
        <row r="13">
          <cell r="B13" t="str">
            <v>東</v>
          </cell>
          <cell r="C13" t="str">
            <v>東海工場</v>
          </cell>
          <cell r="D13">
            <v>0</v>
          </cell>
          <cell r="E13">
            <v>0</v>
          </cell>
          <cell r="F13">
            <v>0</v>
          </cell>
          <cell r="G13">
            <v>1</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1</v>
          </cell>
          <cell r="X13">
            <v>1</v>
          </cell>
          <cell r="Y13">
            <v>0</v>
          </cell>
          <cell r="Z13">
            <v>0</v>
          </cell>
          <cell r="AA13">
            <v>0</v>
          </cell>
          <cell r="AB13">
            <v>0</v>
          </cell>
          <cell r="AC13">
            <v>0</v>
          </cell>
          <cell r="AD13">
            <v>0</v>
          </cell>
          <cell r="AE13">
            <v>0</v>
          </cell>
          <cell r="AF13">
            <v>0</v>
          </cell>
          <cell r="AG13">
            <v>0</v>
          </cell>
          <cell r="AH13">
            <v>0</v>
          </cell>
          <cell r="AI13">
            <v>0</v>
          </cell>
          <cell r="AJ13">
            <v>3</v>
          </cell>
        </row>
        <row r="14">
          <cell r="C14" t="str">
            <v>東海化成品製造部</v>
          </cell>
          <cell r="D14">
            <v>0</v>
          </cell>
          <cell r="E14">
            <v>0</v>
          </cell>
          <cell r="F14">
            <v>1</v>
          </cell>
          <cell r="G14">
            <v>0</v>
          </cell>
          <cell r="H14">
            <v>0</v>
          </cell>
          <cell r="I14">
            <v>1</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2</v>
          </cell>
          <cell r="AK14">
            <v>1</v>
          </cell>
          <cell r="AL14">
            <v>1</v>
          </cell>
          <cell r="AM14">
            <v>1</v>
          </cell>
          <cell r="AN14">
            <v>1</v>
          </cell>
          <cell r="AO14">
            <v>1</v>
          </cell>
          <cell r="AP14">
            <v>1</v>
          </cell>
        </row>
        <row r="15">
          <cell r="B15" t="str">
            <v>海</v>
          </cell>
          <cell r="C15" t="str">
            <v>ｽﾍﾟｼｬﾘﾃｨｹﾐｶﾙ技術第３部</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row>
        <row r="17">
          <cell r="C17" t="str">
            <v>レーヨン工場</v>
          </cell>
          <cell r="D17">
            <v>0</v>
          </cell>
          <cell r="E17">
            <v>1</v>
          </cell>
          <cell r="F17">
            <v>0</v>
          </cell>
          <cell r="G17">
            <v>1</v>
          </cell>
          <cell r="H17">
            <v>1</v>
          </cell>
          <cell r="I17">
            <v>0</v>
          </cell>
          <cell r="J17">
            <v>0</v>
          </cell>
          <cell r="K17">
            <v>0</v>
          </cell>
          <cell r="L17">
            <v>1</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10</v>
          </cell>
          <cell r="AH17">
            <v>0</v>
          </cell>
          <cell r="AI17">
            <v>0</v>
          </cell>
          <cell r="AJ17">
            <v>14</v>
          </cell>
        </row>
      </sheetData>
      <sheetData sheetId="3" refreshError="1"/>
      <sheetData sheetId="4" refreshError="1"/>
      <sheetData sheetId="5" refreshError="1"/>
      <sheetData sheetId="6">
        <row r="1">
          <cell r="B1" t="str">
            <v>文書番号</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触媒組成"/>
      <sheetName val="バランス計算"/>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oleObject" Target="../embeddings/oleObject6.bin"/><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image" Target="../media/image4.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oleObject" Target="../embeddings/oleObject5.bin"/><Relationship Id="rId5" Type="http://schemas.openxmlformats.org/officeDocument/2006/relationships/image" Target="../media/image1.emf"/><Relationship Id="rId10" Type="http://schemas.openxmlformats.org/officeDocument/2006/relationships/image" Target="../media/image3.emf"/><Relationship Id="rId4" Type="http://schemas.openxmlformats.org/officeDocument/2006/relationships/oleObject" Target="../embeddings/oleObject1.bin"/><Relationship Id="rId9" Type="http://schemas.openxmlformats.org/officeDocument/2006/relationships/oleObject" Target="../embeddings/oleObject4.bin"/><Relationship Id="rId14" Type="http://schemas.openxmlformats.org/officeDocument/2006/relationships/image" Target="../media/image5.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65288;&#20206;&#65289;&#12304;&#22577;&#21578;&#26360;&#12305;SP-11&#36942;&#36000;&#33655;&#20572;&#27490;&#36617;&#12379;&#26367;&#12360;_220916.pdf" TargetMode="External"/><Relationship Id="rId1" Type="http://schemas.openxmlformats.org/officeDocument/2006/relationships/hyperlink" Target="&#12304;&#22577;&#21578;&#26360;&#12305;SZ-03&#30064;&#24120;&#23550;&#24540;&#65288;&#27744;&#20919;&#65289;_220920.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44042-AEB6-41A4-A0B7-221CB0DB345C}">
  <sheetPr>
    <tabColor theme="9" tint="0.59999389629810485"/>
  </sheetPr>
  <dimension ref="B1:Q32"/>
  <sheetViews>
    <sheetView zoomScale="90" zoomScaleNormal="90" workbookViewId="0">
      <selection activeCell="L8" sqref="L8:Q31"/>
    </sheetView>
  </sheetViews>
  <sheetFormatPr defaultColWidth="8.58203125" defaultRowHeight="15" x14ac:dyDescent="0.55000000000000004"/>
  <cols>
    <col min="1" max="1" width="1.5" style="1" customWidth="1"/>
    <col min="2" max="3" width="8.58203125" style="1"/>
    <col min="4" max="4" width="10.08203125" style="1" customWidth="1"/>
    <col min="5" max="5" width="11.08203125" style="1" customWidth="1"/>
    <col min="6" max="8" width="8.58203125" style="1"/>
    <col min="9" max="9" width="9" style="1" customWidth="1"/>
    <col min="10" max="10" width="9.08203125" style="1" customWidth="1"/>
    <col min="11" max="11" width="8.58203125" style="1"/>
    <col min="12" max="17" width="11.25" style="1" customWidth="1"/>
    <col min="18" max="16384" width="8.58203125" style="1"/>
  </cols>
  <sheetData>
    <row r="1" spans="2:17" ht="18" customHeight="1" x14ac:dyDescent="0.55000000000000004">
      <c r="B1" s="1" t="s">
        <v>16</v>
      </c>
    </row>
    <row r="2" spans="2:17" ht="17.149999999999999" customHeight="1" x14ac:dyDescent="0.55000000000000004">
      <c r="B2" s="6" t="s">
        <v>15</v>
      </c>
      <c r="Q2" s="5" t="s">
        <v>14</v>
      </c>
    </row>
    <row r="3" spans="2:17" x14ac:dyDescent="0.55000000000000004">
      <c r="L3" s="4" t="s">
        <v>13</v>
      </c>
      <c r="M3" s="4" t="s">
        <v>13</v>
      </c>
      <c r="N3" s="81" t="s">
        <v>12</v>
      </c>
      <c r="O3" s="81"/>
      <c r="P3" s="81"/>
      <c r="Q3" s="4" t="s">
        <v>11</v>
      </c>
    </row>
    <row r="4" spans="2:17" x14ac:dyDescent="0.55000000000000004">
      <c r="B4" s="2" t="s">
        <v>10</v>
      </c>
      <c r="C4" s="82" t="s">
        <v>181</v>
      </c>
      <c r="D4" s="83"/>
      <c r="E4" s="83"/>
      <c r="F4" s="83"/>
      <c r="G4" s="83"/>
      <c r="H4" s="83"/>
      <c r="I4" s="83"/>
      <c r="J4" s="83"/>
      <c r="K4" s="84"/>
      <c r="L4" s="3"/>
      <c r="M4" s="3"/>
      <c r="N4" s="3" t="s">
        <v>9</v>
      </c>
      <c r="O4" s="3" t="s">
        <v>8</v>
      </c>
      <c r="P4" s="3" t="s">
        <v>7</v>
      </c>
      <c r="Q4" s="85"/>
    </row>
    <row r="5" spans="2:17" x14ac:dyDescent="0.55000000000000004">
      <c r="B5" s="2" t="s">
        <v>6</v>
      </c>
      <c r="C5" s="85" t="s">
        <v>20</v>
      </c>
      <c r="D5" s="85"/>
      <c r="E5" s="85"/>
      <c r="F5" s="85"/>
      <c r="G5" s="2" t="s">
        <v>5</v>
      </c>
      <c r="H5" s="86" t="s">
        <v>18</v>
      </c>
      <c r="I5" s="87"/>
      <c r="J5" s="87"/>
      <c r="K5" s="88"/>
      <c r="L5" s="85"/>
      <c r="M5" s="85"/>
      <c r="N5" s="85"/>
      <c r="O5" s="85"/>
      <c r="P5" s="85"/>
      <c r="Q5" s="85"/>
    </row>
    <row r="6" spans="2:17" x14ac:dyDescent="0.55000000000000004">
      <c r="B6" s="2" t="s">
        <v>4</v>
      </c>
      <c r="C6" s="85" t="s">
        <v>19</v>
      </c>
      <c r="D6" s="85"/>
      <c r="E6" s="85"/>
      <c r="F6" s="85"/>
      <c r="G6" s="2" t="s">
        <v>3</v>
      </c>
      <c r="H6" s="86"/>
      <c r="I6" s="87"/>
      <c r="J6" s="87"/>
      <c r="K6" s="88"/>
      <c r="L6" s="85"/>
      <c r="M6" s="85"/>
      <c r="N6" s="85"/>
      <c r="O6" s="85"/>
      <c r="P6" s="85"/>
      <c r="Q6" s="85"/>
    </row>
    <row r="7" spans="2:17" x14ac:dyDescent="0.55000000000000004">
      <c r="B7" s="85" t="s">
        <v>2</v>
      </c>
      <c r="C7" s="85"/>
      <c r="D7" s="85"/>
      <c r="E7" s="85"/>
      <c r="F7" s="85"/>
      <c r="G7" s="85" t="s">
        <v>1</v>
      </c>
      <c r="H7" s="85"/>
      <c r="I7" s="85"/>
      <c r="J7" s="85"/>
      <c r="K7" s="85"/>
      <c r="L7" s="85" t="s">
        <v>0</v>
      </c>
      <c r="M7" s="85"/>
      <c r="N7" s="85"/>
      <c r="O7" s="85"/>
      <c r="P7" s="85"/>
      <c r="Q7" s="85"/>
    </row>
    <row r="8" spans="2:17" x14ac:dyDescent="0.55000000000000004">
      <c r="B8" s="89" t="s">
        <v>182</v>
      </c>
      <c r="C8" s="89"/>
      <c r="D8" s="89"/>
      <c r="E8" s="89"/>
      <c r="F8" s="89"/>
      <c r="G8" s="89" t="s">
        <v>17</v>
      </c>
      <c r="H8" s="89"/>
      <c r="I8" s="89"/>
      <c r="J8" s="89"/>
      <c r="K8" s="89"/>
      <c r="L8" s="89" t="s">
        <v>183</v>
      </c>
      <c r="M8" s="90"/>
      <c r="N8" s="90"/>
      <c r="O8" s="90"/>
      <c r="P8" s="90"/>
      <c r="Q8" s="90"/>
    </row>
    <row r="9" spans="2:17" x14ac:dyDescent="0.55000000000000004">
      <c r="B9" s="89"/>
      <c r="C9" s="89"/>
      <c r="D9" s="89"/>
      <c r="E9" s="89"/>
      <c r="F9" s="89"/>
      <c r="G9" s="89"/>
      <c r="H9" s="89"/>
      <c r="I9" s="89"/>
      <c r="J9" s="89"/>
      <c r="K9" s="89"/>
      <c r="L9" s="90"/>
      <c r="M9" s="90"/>
      <c r="N9" s="90"/>
      <c r="O9" s="90"/>
      <c r="P9" s="90"/>
      <c r="Q9" s="90"/>
    </row>
    <row r="10" spans="2:17" x14ac:dyDescent="0.55000000000000004">
      <c r="B10" s="89"/>
      <c r="C10" s="89"/>
      <c r="D10" s="89"/>
      <c r="E10" s="89"/>
      <c r="F10" s="89"/>
      <c r="G10" s="89"/>
      <c r="H10" s="89"/>
      <c r="I10" s="89"/>
      <c r="J10" s="89"/>
      <c r="K10" s="89"/>
      <c r="L10" s="90"/>
      <c r="M10" s="90"/>
      <c r="N10" s="90"/>
      <c r="O10" s="90"/>
      <c r="P10" s="90"/>
      <c r="Q10" s="90"/>
    </row>
    <row r="11" spans="2:17" x14ac:dyDescent="0.55000000000000004">
      <c r="B11" s="89"/>
      <c r="C11" s="89"/>
      <c r="D11" s="89"/>
      <c r="E11" s="89"/>
      <c r="F11" s="89"/>
      <c r="G11" s="89"/>
      <c r="H11" s="89"/>
      <c r="I11" s="89"/>
      <c r="J11" s="89"/>
      <c r="K11" s="89"/>
      <c r="L11" s="90"/>
      <c r="M11" s="90"/>
      <c r="N11" s="90"/>
      <c r="O11" s="90"/>
      <c r="P11" s="90"/>
      <c r="Q11" s="90"/>
    </row>
    <row r="12" spans="2:17" x14ac:dyDescent="0.55000000000000004">
      <c r="B12" s="89"/>
      <c r="C12" s="89"/>
      <c r="D12" s="89"/>
      <c r="E12" s="89"/>
      <c r="F12" s="89"/>
      <c r="G12" s="89"/>
      <c r="H12" s="89"/>
      <c r="I12" s="89"/>
      <c r="J12" s="89"/>
      <c r="K12" s="89"/>
      <c r="L12" s="90"/>
      <c r="M12" s="90"/>
      <c r="N12" s="90"/>
      <c r="O12" s="90"/>
      <c r="P12" s="90"/>
      <c r="Q12" s="90"/>
    </row>
    <row r="13" spans="2:17" x14ac:dyDescent="0.55000000000000004">
      <c r="B13" s="89"/>
      <c r="C13" s="89"/>
      <c r="D13" s="89"/>
      <c r="E13" s="89"/>
      <c r="F13" s="89"/>
      <c r="G13" s="89"/>
      <c r="H13" s="89"/>
      <c r="I13" s="89"/>
      <c r="J13" s="89"/>
      <c r="K13" s="89"/>
      <c r="L13" s="90"/>
      <c r="M13" s="90"/>
      <c r="N13" s="90"/>
      <c r="O13" s="90"/>
      <c r="P13" s="90"/>
      <c r="Q13" s="90"/>
    </row>
    <row r="14" spans="2:17" x14ac:dyDescent="0.55000000000000004">
      <c r="B14" s="89"/>
      <c r="C14" s="89"/>
      <c r="D14" s="89"/>
      <c r="E14" s="89"/>
      <c r="F14" s="89"/>
      <c r="G14" s="89"/>
      <c r="H14" s="89"/>
      <c r="I14" s="89"/>
      <c r="J14" s="89"/>
      <c r="K14" s="89"/>
      <c r="L14" s="90"/>
      <c r="M14" s="90"/>
      <c r="N14" s="90"/>
      <c r="O14" s="90"/>
      <c r="P14" s="90"/>
      <c r="Q14" s="90"/>
    </row>
    <row r="15" spans="2:17" x14ac:dyDescent="0.55000000000000004">
      <c r="B15" s="89"/>
      <c r="C15" s="89"/>
      <c r="D15" s="89"/>
      <c r="E15" s="89"/>
      <c r="F15" s="89"/>
      <c r="G15" s="89"/>
      <c r="H15" s="89"/>
      <c r="I15" s="89"/>
      <c r="J15" s="89"/>
      <c r="K15" s="89"/>
      <c r="L15" s="90"/>
      <c r="M15" s="90"/>
      <c r="N15" s="90"/>
      <c r="O15" s="90"/>
      <c r="P15" s="90"/>
      <c r="Q15" s="90"/>
    </row>
    <row r="16" spans="2:17" x14ac:dyDescent="0.55000000000000004">
      <c r="B16" s="89"/>
      <c r="C16" s="89"/>
      <c r="D16" s="89"/>
      <c r="E16" s="89"/>
      <c r="F16" s="89"/>
      <c r="G16" s="89"/>
      <c r="H16" s="89"/>
      <c r="I16" s="89"/>
      <c r="J16" s="89"/>
      <c r="K16" s="89"/>
      <c r="L16" s="90"/>
      <c r="M16" s="90"/>
      <c r="N16" s="90"/>
      <c r="O16" s="90"/>
      <c r="P16" s="90"/>
      <c r="Q16" s="90"/>
    </row>
    <row r="17" spans="2:17" x14ac:dyDescent="0.55000000000000004">
      <c r="B17" s="89"/>
      <c r="C17" s="89"/>
      <c r="D17" s="89"/>
      <c r="E17" s="89"/>
      <c r="F17" s="89"/>
      <c r="G17" s="89"/>
      <c r="H17" s="89"/>
      <c r="I17" s="89"/>
      <c r="J17" s="89"/>
      <c r="K17" s="89"/>
      <c r="L17" s="90"/>
      <c r="M17" s="90"/>
      <c r="N17" s="90"/>
      <c r="O17" s="90"/>
      <c r="P17" s="90"/>
      <c r="Q17" s="90"/>
    </row>
    <row r="18" spans="2:17" x14ac:dyDescent="0.55000000000000004">
      <c r="B18" s="89"/>
      <c r="C18" s="89"/>
      <c r="D18" s="89"/>
      <c r="E18" s="89"/>
      <c r="F18" s="89"/>
      <c r="G18" s="89"/>
      <c r="H18" s="89"/>
      <c r="I18" s="89"/>
      <c r="J18" s="89"/>
      <c r="K18" s="89"/>
      <c r="L18" s="90"/>
      <c r="M18" s="90"/>
      <c r="N18" s="90"/>
      <c r="O18" s="90"/>
      <c r="P18" s="90"/>
      <c r="Q18" s="90"/>
    </row>
    <row r="19" spans="2:17" x14ac:dyDescent="0.55000000000000004">
      <c r="B19" s="89"/>
      <c r="C19" s="89"/>
      <c r="D19" s="89"/>
      <c r="E19" s="89"/>
      <c r="F19" s="89"/>
      <c r="G19" s="89"/>
      <c r="H19" s="89"/>
      <c r="I19" s="89"/>
      <c r="J19" s="89"/>
      <c r="K19" s="89"/>
      <c r="L19" s="90"/>
      <c r="M19" s="90"/>
      <c r="N19" s="90"/>
      <c r="O19" s="90"/>
      <c r="P19" s="90"/>
      <c r="Q19" s="90"/>
    </row>
    <row r="20" spans="2:17" x14ac:dyDescent="0.55000000000000004">
      <c r="B20" s="89"/>
      <c r="C20" s="89"/>
      <c r="D20" s="89"/>
      <c r="E20" s="89"/>
      <c r="F20" s="89"/>
      <c r="G20" s="89"/>
      <c r="H20" s="89"/>
      <c r="I20" s="89"/>
      <c r="J20" s="89"/>
      <c r="K20" s="89"/>
      <c r="L20" s="90"/>
      <c r="M20" s="90"/>
      <c r="N20" s="90"/>
      <c r="O20" s="90"/>
      <c r="P20" s="90"/>
      <c r="Q20" s="90"/>
    </row>
    <row r="21" spans="2:17" x14ac:dyDescent="0.55000000000000004">
      <c r="B21" s="89"/>
      <c r="C21" s="89"/>
      <c r="D21" s="89"/>
      <c r="E21" s="89"/>
      <c r="F21" s="89"/>
      <c r="G21" s="89"/>
      <c r="H21" s="89"/>
      <c r="I21" s="89"/>
      <c r="J21" s="89"/>
      <c r="K21" s="89"/>
      <c r="L21" s="90"/>
      <c r="M21" s="90"/>
      <c r="N21" s="90"/>
      <c r="O21" s="90"/>
      <c r="P21" s="90"/>
      <c r="Q21" s="90"/>
    </row>
    <row r="22" spans="2:17" x14ac:dyDescent="0.55000000000000004">
      <c r="B22" s="89"/>
      <c r="C22" s="89"/>
      <c r="D22" s="89"/>
      <c r="E22" s="89"/>
      <c r="F22" s="89"/>
      <c r="G22" s="89"/>
      <c r="H22" s="89"/>
      <c r="I22" s="89"/>
      <c r="J22" s="89"/>
      <c r="K22" s="89"/>
      <c r="L22" s="90"/>
      <c r="M22" s="90"/>
      <c r="N22" s="90"/>
      <c r="O22" s="90"/>
      <c r="P22" s="90"/>
      <c r="Q22" s="90"/>
    </row>
    <row r="23" spans="2:17" x14ac:dyDescent="0.55000000000000004">
      <c r="B23" s="89"/>
      <c r="C23" s="89"/>
      <c r="D23" s="89"/>
      <c r="E23" s="89"/>
      <c r="F23" s="89"/>
      <c r="G23" s="89"/>
      <c r="H23" s="89"/>
      <c r="I23" s="89"/>
      <c r="J23" s="89"/>
      <c r="K23" s="89"/>
      <c r="L23" s="90"/>
      <c r="M23" s="90"/>
      <c r="N23" s="90"/>
      <c r="O23" s="90"/>
      <c r="P23" s="90"/>
      <c r="Q23" s="90"/>
    </row>
    <row r="24" spans="2:17" x14ac:dyDescent="0.55000000000000004">
      <c r="B24" s="89"/>
      <c r="C24" s="89"/>
      <c r="D24" s="89"/>
      <c r="E24" s="89"/>
      <c r="F24" s="89"/>
      <c r="G24" s="89"/>
      <c r="H24" s="89"/>
      <c r="I24" s="89"/>
      <c r="J24" s="89"/>
      <c r="K24" s="89"/>
      <c r="L24" s="90"/>
      <c r="M24" s="90"/>
      <c r="N24" s="90"/>
      <c r="O24" s="90"/>
      <c r="P24" s="90"/>
      <c r="Q24" s="90"/>
    </row>
    <row r="25" spans="2:17" x14ac:dyDescent="0.55000000000000004">
      <c r="B25" s="89"/>
      <c r="C25" s="89"/>
      <c r="D25" s="89"/>
      <c r="E25" s="89"/>
      <c r="F25" s="89"/>
      <c r="G25" s="89"/>
      <c r="H25" s="89"/>
      <c r="I25" s="89"/>
      <c r="J25" s="89"/>
      <c r="K25" s="89"/>
      <c r="L25" s="90"/>
      <c r="M25" s="90"/>
      <c r="N25" s="90"/>
      <c r="O25" s="90"/>
      <c r="P25" s="90"/>
      <c r="Q25" s="90"/>
    </row>
    <row r="26" spans="2:17" x14ac:dyDescent="0.55000000000000004">
      <c r="B26" s="89"/>
      <c r="C26" s="89"/>
      <c r="D26" s="89"/>
      <c r="E26" s="89"/>
      <c r="F26" s="89"/>
      <c r="G26" s="89"/>
      <c r="H26" s="89"/>
      <c r="I26" s="89"/>
      <c r="J26" s="89"/>
      <c r="K26" s="89"/>
      <c r="L26" s="90"/>
      <c r="M26" s="90"/>
      <c r="N26" s="90"/>
      <c r="O26" s="90"/>
      <c r="P26" s="90"/>
      <c r="Q26" s="90"/>
    </row>
    <row r="27" spans="2:17" x14ac:dyDescent="0.55000000000000004">
      <c r="B27" s="89"/>
      <c r="C27" s="89"/>
      <c r="D27" s="89"/>
      <c r="E27" s="89"/>
      <c r="F27" s="89"/>
      <c r="G27" s="89"/>
      <c r="H27" s="89"/>
      <c r="I27" s="89"/>
      <c r="J27" s="89"/>
      <c r="K27" s="89"/>
      <c r="L27" s="90"/>
      <c r="M27" s="90"/>
      <c r="N27" s="90"/>
      <c r="O27" s="90"/>
      <c r="P27" s="90"/>
      <c r="Q27" s="90"/>
    </row>
    <row r="28" spans="2:17" x14ac:dyDescent="0.55000000000000004">
      <c r="B28" s="89"/>
      <c r="C28" s="89"/>
      <c r="D28" s="89"/>
      <c r="E28" s="89"/>
      <c r="F28" s="89"/>
      <c r="G28" s="89"/>
      <c r="H28" s="89"/>
      <c r="I28" s="89"/>
      <c r="J28" s="89"/>
      <c r="K28" s="89"/>
      <c r="L28" s="90"/>
      <c r="M28" s="90"/>
      <c r="N28" s="90"/>
      <c r="O28" s="90"/>
      <c r="P28" s="90"/>
      <c r="Q28" s="90"/>
    </row>
    <row r="29" spans="2:17" x14ac:dyDescent="0.55000000000000004">
      <c r="B29" s="89"/>
      <c r="C29" s="89"/>
      <c r="D29" s="89"/>
      <c r="E29" s="89"/>
      <c r="F29" s="89"/>
      <c r="G29" s="89"/>
      <c r="H29" s="89"/>
      <c r="I29" s="89"/>
      <c r="J29" s="89"/>
      <c r="K29" s="89"/>
      <c r="L29" s="90"/>
      <c r="M29" s="90"/>
      <c r="N29" s="90"/>
      <c r="O29" s="90"/>
      <c r="P29" s="90"/>
      <c r="Q29" s="90"/>
    </row>
    <row r="30" spans="2:17" x14ac:dyDescent="0.55000000000000004">
      <c r="B30" s="89"/>
      <c r="C30" s="89"/>
      <c r="D30" s="89"/>
      <c r="E30" s="89"/>
      <c r="F30" s="89"/>
      <c r="G30" s="89"/>
      <c r="H30" s="89"/>
      <c r="I30" s="89"/>
      <c r="J30" s="89"/>
      <c r="K30" s="89"/>
      <c r="L30" s="90"/>
      <c r="M30" s="90"/>
      <c r="N30" s="90"/>
      <c r="O30" s="90"/>
      <c r="P30" s="90"/>
      <c r="Q30" s="90"/>
    </row>
    <row r="31" spans="2:17" x14ac:dyDescent="0.55000000000000004">
      <c r="B31" s="89"/>
      <c r="C31" s="89"/>
      <c r="D31" s="89"/>
      <c r="E31" s="89"/>
      <c r="F31" s="89"/>
      <c r="G31" s="89"/>
      <c r="H31" s="89"/>
      <c r="I31" s="89"/>
      <c r="J31" s="89"/>
      <c r="K31" s="89"/>
      <c r="L31" s="90"/>
      <c r="M31" s="90"/>
      <c r="N31" s="90"/>
      <c r="O31" s="90"/>
      <c r="P31" s="90"/>
      <c r="Q31" s="90"/>
    </row>
    <row r="32" spans="2:17" ht="33" customHeight="1" x14ac:dyDescent="0.55000000000000004">
      <c r="B32" s="2" t="s">
        <v>179</v>
      </c>
      <c r="C32" s="89" t="s">
        <v>180</v>
      </c>
      <c r="D32" s="89"/>
      <c r="E32" s="89"/>
      <c r="F32" s="89"/>
      <c r="G32" s="89"/>
      <c r="H32" s="89"/>
      <c r="I32" s="89"/>
      <c r="J32" s="89"/>
      <c r="K32" s="89"/>
      <c r="L32" s="89"/>
      <c r="M32" s="89"/>
      <c r="N32" s="89"/>
      <c r="O32" s="89"/>
      <c r="P32" s="89"/>
      <c r="Q32" s="89"/>
    </row>
  </sheetData>
  <mergeCells count="19">
    <mergeCell ref="C32:Q32"/>
    <mergeCell ref="C6:F6"/>
    <mergeCell ref="H6:K6"/>
    <mergeCell ref="B7:F7"/>
    <mergeCell ref="G7:K7"/>
    <mergeCell ref="L7:Q7"/>
    <mergeCell ref="B8:F31"/>
    <mergeCell ref="G8:K31"/>
    <mergeCell ref="L8:Q31"/>
    <mergeCell ref="N3:P3"/>
    <mergeCell ref="C4:K4"/>
    <mergeCell ref="Q4:Q6"/>
    <mergeCell ref="C5:F5"/>
    <mergeCell ref="H5:K5"/>
    <mergeCell ref="L5:L6"/>
    <mergeCell ref="M5:M6"/>
    <mergeCell ref="N5:N6"/>
    <mergeCell ref="O5:O6"/>
    <mergeCell ref="P5:P6"/>
  </mergeCells>
  <phoneticPr fontId="3"/>
  <pageMargins left="0.7" right="0.7" top="0.75" bottom="0.75" header="0.3" footer="0.3"/>
  <pageSetup paperSize="9" orientation="portrait" r:id="rId1"/>
  <drawing r:id="rId2"/>
  <legacyDrawing r:id="rId3"/>
  <oleObjects>
    <mc:AlternateContent xmlns:mc="http://schemas.openxmlformats.org/markup-compatibility/2006">
      <mc:Choice Requires="x14">
        <oleObject progId="Dstmp.StampObject.7" shapeId="6150" r:id="rId4">
          <objectPr defaultSize="0" autoPict="0" r:id="rId5">
            <anchor>
              <from>
                <xdr:col>16</xdr:col>
                <xdr:colOff>165100</xdr:colOff>
                <xdr:row>2</xdr:row>
                <xdr:rowOff>165100</xdr:rowOff>
              </from>
              <to>
                <xdr:col>16</xdr:col>
                <xdr:colOff>698500</xdr:colOff>
                <xdr:row>5</xdr:row>
                <xdr:rowOff>184150</xdr:rowOff>
              </to>
            </anchor>
          </objectPr>
        </oleObject>
      </mc:Choice>
      <mc:Fallback>
        <oleObject progId="Dstmp.StampObject.7" shapeId="6150" r:id="rId4"/>
      </mc:Fallback>
    </mc:AlternateContent>
    <mc:AlternateContent xmlns:mc="http://schemas.openxmlformats.org/markup-compatibility/2006">
      <mc:Choice Requires="x14">
        <oleObject progId="Dstmp.StampObject.7" shapeId="6151" r:id="rId6">
          <objectPr defaultSize="0" autoPict="0" r:id="rId7">
            <anchor>
              <from>
                <xdr:col>11</xdr:col>
                <xdr:colOff>152400</xdr:colOff>
                <xdr:row>2</xdr:row>
                <xdr:rowOff>114300</xdr:rowOff>
              </from>
              <to>
                <xdr:col>11</xdr:col>
                <xdr:colOff>685800</xdr:colOff>
                <xdr:row>6</xdr:row>
                <xdr:rowOff>0</xdr:rowOff>
              </to>
            </anchor>
          </objectPr>
        </oleObject>
      </mc:Choice>
      <mc:Fallback>
        <oleObject progId="Dstmp.StampObject.7" shapeId="6151" r:id="rId6"/>
      </mc:Fallback>
    </mc:AlternateContent>
    <mc:AlternateContent xmlns:mc="http://schemas.openxmlformats.org/markup-compatibility/2006">
      <mc:Choice Requires="x14">
        <oleObject progId="Dstmp.StampObject.7" shapeId="6152" r:id="rId8">
          <objectPr defaultSize="0" autoPict="0" r:id="rId5">
            <anchor>
              <from>
                <xdr:col>15</xdr:col>
                <xdr:colOff>133350</xdr:colOff>
                <xdr:row>4</xdr:row>
                <xdr:rowOff>19050</xdr:rowOff>
              </from>
              <to>
                <xdr:col>15</xdr:col>
                <xdr:colOff>666750</xdr:colOff>
                <xdr:row>7</xdr:row>
                <xdr:rowOff>31750</xdr:rowOff>
              </to>
            </anchor>
          </objectPr>
        </oleObject>
      </mc:Choice>
      <mc:Fallback>
        <oleObject progId="Dstmp.StampObject.7" shapeId="6152" r:id="rId8"/>
      </mc:Fallback>
    </mc:AlternateContent>
    <mc:AlternateContent xmlns:mc="http://schemas.openxmlformats.org/markup-compatibility/2006">
      <mc:Choice Requires="x14">
        <oleObject progId="Dstmp.StampObject.7" shapeId="6153" r:id="rId9">
          <objectPr defaultSize="0" autoPict="0" r:id="rId10">
            <anchor>
              <from>
                <xdr:col>13</xdr:col>
                <xdr:colOff>171450</xdr:colOff>
                <xdr:row>3</xdr:row>
                <xdr:rowOff>133350</xdr:rowOff>
              </from>
              <to>
                <xdr:col>13</xdr:col>
                <xdr:colOff>704850</xdr:colOff>
                <xdr:row>6</xdr:row>
                <xdr:rowOff>171450</xdr:rowOff>
              </to>
            </anchor>
          </objectPr>
        </oleObject>
      </mc:Choice>
      <mc:Fallback>
        <oleObject progId="Dstmp.StampObject.7" shapeId="6153" r:id="rId9"/>
      </mc:Fallback>
    </mc:AlternateContent>
    <mc:AlternateContent xmlns:mc="http://schemas.openxmlformats.org/markup-compatibility/2006">
      <mc:Choice Requires="x14">
        <oleObject progId="Dstmp.StampObject.7" shapeId="6155" r:id="rId11">
          <objectPr defaultSize="0" autoPict="0" r:id="rId12">
            <anchor>
              <from>
                <xdr:col>14</xdr:col>
                <xdr:colOff>146050</xdr:colOff>
                <xdr:row>3</xdr:row>
                <xdr:rowOff>133350</xdr:rowOff>
              </from>
              <to>
                <xdr:col>14</xdr:col>
                <xdr:colOff>666750</xdr:colOff>
                <xdr:row>6</xdr:row>
                <xdr:rowOff>95250</xdr:rowOff>
              </to>
            </anchor>
          </objectPr>
        </oleObject>
      </mc:Choice>
      <mc:Fallback>
        <oleObject progId="Dstmp.StampObject.7" shapeId="6155" r:id="rId11"/>
      </mc:Fallback>
    </mc:AlternateContent>
    <mc:AlternateContent xmlns:mc="http://schemas.openxmlformats.org/markup-compatibility/2006">
      <mc:Choice Requires="x14">
        <oleObject progId="Dstmp.StampObject.7" shapeId="6156" r:id="rId13">
          <objectPr defaultSize="0" autoPict="0" r:id="rId14">
            <anchor>
              <from>
                <xdr:col>11</xdr:col>
                <xdr:colOff>850900</xdr:colOff>
                <xdr:row>2</xdr:row>
                <xdr:rowOff>133350</xdr:rowOff>
              </from>
              <to>
                <xdr:col>12</xdr:col>
                <xdr:colOff>527050</xdr:colOff>
                <xdr:row>5</xdr:row>
                <xdr:rowOff>184150</xdr:rowOff>
              </to>
            </anchor>
          </objectPr>
        </oleObject>
      </mc:Choice>
      <mc:Fallback>
        <oleObject progId="Dstmp.StampObject.7" shapeId="6156" r:id="rId1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8D6E-9AD7-48DD-B245-BCF22183DE52}">
  <dimension ref="A1:U73"/>
  <sheetViews>
    <sheetView tabSelected="1" topLeftCell="A12" zoomScaleNormal="100" workbookViewId="0">
      <selection activeCell="M16" sqref="M16"/>
    </sheetView>
  </sheetViews>
  <sheetFormatPr defaultRowHeight="18" x14ac:dyDescent="0.55000000000000004"/>
  <cols>
    <col min="1" max="1" width="4.5" style="110" customWidth="1"/>
    <col min="2" max="2" width="5.58203125" style="108" customWidth="1"/>
    <col min="3" max="9" width="8.6640625" style="108"/>
    <col min="10" max="13" width="3.08203125" style="110" customWidth="1"/>
    <col min="14" max="16384" width="8.6640625" style="110"/>
  </cols>
  <sheetData>
    <row r="1" spans="2:21" x14ac:dyDescent="0.55000000000000004">
      <c r="J1" s="109" t="s">
        <v>184</v>
      </c>
    </row>
    <row r="2" spans="2:21" x14ac:dyDescent="0.55000000000000004">
      <c r="B2" s="108" t="s">
        <v>185</v>
      </c>
      <c r="J2" s="111" t="s">
        <v>186</v>
      </c>
    </row>
    <row r="5" spans="2:21" x14ac:dyDescent="0.55000000000000004">
      <c r="B5" s="108" t="s">
        <v>187</v>
      </c>
    </row>
    <row r="6" spans="2:21" x14ac:dyDescent="0.55000000000000004">
      <c r="B6" s="108" t="s">
        <v>188</v>
      </c>
      <c r="P6" s="112"/>
      <c r="Q6" s="112"/>
      <c r="R6" s="112"/>
      <c r="S6" s="112"/>
      <c r="T6" s="112"/>
      <c r="U6" s="112"/>
    </row>
    <row r="7" spans="2:21" x14ac:dyDescent="0.55000000000000004">
      <c r="B7" s="108" t="s">
        <v>189</v>
      </c>
      <c r="P7" s="112"/>
      <c r="Q7" s="112"/>
      <c r="R7" s="112"/>
      <c r="S7" s="112"/>
      <c r="T7" s="112"/>
      <c r="U7" s="112"/>
    </row>
    <row r="8" spans="2:21" x14ac:dyDescent="0.55000000000000004">
      <c r="B8" s="108" t="s">
        <v>190</v>
      </c>
      <c r="P8" s="112"/>
      <c r="Q8" s="112"/>
      <c r="R8" s="112"/>
      <c r="S8" s="112"/>
      <c r="T8" s="112"/>
      <c r="U8" s="112"/>
    </row>
    <row r="9" spans="2:21" x14ac:dyDescent="0.55000000000000004">
      <c r="B9" s="108" t="s">
        <v>191</v>
      </c>
      <c r="P9" s="112"/>
      <c r="Q9" s="112"/>
      <c r="R9" s="112"/>
      <c r="S9" s="112"/>
      <c r="T9" s="112"/>
      <c r="U9" s="112"/>
    </row>
    <row r="10" spans="2:21" x14ac:dyDescent="0.55000000000000004">
      <c r="B10" s="108" t="s">
        <v>192</v>
      </c>
      <c r="O10" s="112"/>
    </row>
    <row r="11" spans="2:21" x14ac:dyDescent="0.55000000000000004">
      <c r="B11" s="108" t="s">
        <v>193</v>
      </c>
      <c r="H11" s="113" t="s">
        <v>194</v>
      </c>
      <c r="O11" s="112"/>
    </row>
    <row r="12" spans="2:21" x14ac:dyDescent="0.55000000000000004">
      <c r="C12" s="112" t="s">
        <v>195</v>
      </c>
      <c r="H12" s="113"/>
      <c r="O12" s="112"/>
    </row>
    <row r="13" spans="2:21" x14ac:dyDescent="0.55000000000000004">
      <c r="C13" s="112" t="s">
        <v>196</v>
      </c>
      <c r="H13" s="113"/>
      <c r="O13" s="112"/>
    </row>
    <row r="14" spans="2:21" x14ac:dyDescent="0.55000000000000004">
      <c r="C14" s="112" t="s">
        <v>197</v>
      </c>
      <c r="H14" s="113"/>
      <c r="O14" s="112"/>
    </row>
    <row r="15" spans="2:21" x14ac:dyDescent="0.55000000000000004">
      <c r="C15" s="112" t="s">
        <v>198</v>
      </c>
      <c r="H15" s="113"/>
      <c r="O15" s="112"/>
    </row>
    <row r="17" spans="2:18" x14ac:dyDescent="0.55000000000000004">
      <c r="B17" s="108" t="s">
        <v>199</v>
      </c>
    </row>
    <row r="18" spans="2:18" x14ac:dyDescent="0.55000000000000004">
      <c r="B18" s="108" t="s">
        <v>200</v>
      </c>
    </row>
    <row r="19" spans="2:18" x14ac:dyDescent="0.55000000000000004">
      <c r="B19" s="108" t="s">
        <v>201</v>
      </c>
    </row>
    <row r="20" spans="2:18" x14ac:dyDescent="0.55000000000000004">
      <c r="B20" s="108" t="s">
        <v>202</v>
      </c>
    </row>
    <row r="21" spans="2:18" x14ac:dyDescent="0.55000000000000004">
      <c r="B21" s="108" t="s">
        <v>203</v>
      </c>
    </row>
    <row r="22" spans="2:18" x14ac:dyDescent="0.55000000000000004">
      <c r="B22" s="108" t="s">
        <v>204</v>
      </c>
    </row>
    <row r="23" spans="2:18" x14ac:dyDescent="0.55000000000000004">
      <c r="C23" s="113" t="s">
        <v>205</v>
      </c>
      <c r="H23" s="113"/>
    </row>
    <row r="25" spans="2:18" x14ac:dyDescent="0.55000000000000004">
      <c r="B25" s="108" t="s">
        <v>206</v>
      </c>
    </row>
    <row r="26" spans="2:18" x14ac:dyDescent="0.55000000000000004">
      <c r="B26" s="108" t="s">
        <v>207</v>
      </c>
      <c r="C26" s="110"/>
      <c r="R26" s="108"/>
    </row>
    <row r="27" spans="2:18" x14ac:dyDescent="0.55000000000000004">
      <c r="B27" s="108" t="s">
        <v>208</v>
      </c>
      <c r="C27" s="110"/>
      <c r="R27" s="108"/>
    </row>
    <row r="28" spans="2:18" x14ac:dyDescent="0.55000000000000004">
      <c r="C28" s="110"/>
      <c r="R28" s="108"/>
    </row>
    <row r="29" spans="2:18" x14ac:dyDescent="0.55000000000000004">
      <c r="B29" s="110" t="s">
        <v>209</v>
      </c>
      <c r="C29" s="110"/>
      <c r="R29" s="108"/>
    </row>
    <row r="30" spans="2:18" x14ac:dyDescent="0.55000000000000004">
      <c r="B30" s="110" t="s">
        <v>210</v>
      </c>
      <c r="C30" s="110"/>
      <c r="R30" s="108"/>
    </row>
    <row r="31" spans="2:18" x14ac:dyDescent="0.55000000000000004">
      <c r="B31" s="108" t="s">
        <v>211</v>
      </c>
      <c r="R31" s="108"/>
    </row>
    <row r="32" spans="2:18" x14ac:dyDescent="0.55000000000000004">
      <c r="B32" s="108" t="s">
        <v>212</v>
      </c>
      <c r="R32" s="108"/>
    </row>
    <row r="33" spans="1:2" x14ac:dyDescent="0.55000000000000004">
      <c r="B33" s="108" t="s">
        <v>213</v>
      </c>
    </row>
    <row r="35" spans="1:2" x14ac:dyDescent="0.55000000000000004">
      <c r="A35" s="108"/>
      <c r="B35" s="108" t="s">
        <v>214</v>
      </c>
    </row>
    <row r="36" spans="1:2" x14ac:dyDescent="0.55000000000000004">
      <c r="B36" s="108" t="s">
        <v>215</v>
      </c>
    </row>
    <row r="37" spans="1:2" x14ac:dyDescent="0.55000000000000004">
      <c r="B37" s="110" t="s">
        <v>216</v>
      </c>
    </row>
    <row r="38" spans="1:2" x14ac:dyDescent="0.55000000000000004">
      <c r="B38" s="110" t="s">
        <v>217</v>
      </c>
    </row>
    <row r="39" spans="1:2" x14ac:dyDescent="0.55000000000000004">
      <c r="B39" s="110" t="s">
        <v>218</v>
      </c>
    </row>
    <row r="40" spans="1:2" x14ac:dyDescent="0.55000000000000004">
      <c r="B40" s="110" t="s">
        <v>219</v>
      </c>
    </row>
    <row r="41" spans="1:2" x14ac:dyDescent="0.55000000000000004">
      <c r="B41" s="110" t="s">
        <v>220</v>
      </c>
    </row>
    <row r="42" spans="1:2" x14ac:dyDescent="0.55000000000000004">
      <c r="B42" s="110" t="s">
        <v>221</v>
      </c>
    </row>
    <row r="43" spans="1:2" x14ac:dyDescent="0.55000000000000004">
      <c r="B43" s="110" t="s">
        <v>222</v>
      </c>
    </row>
    <row r="44" spans="1:2" x14ac:dyDescent="0.55000000000000004">
      <c r="B44" s="110" t="s">
        <v>223</v>
      </c>
    </row>
    <row r="45" spans="1:2" x14ac:dyDescent="0.55000000000000004">
      <c r="B45" s="108" t="s">
        <v>224</v>
      </c>
    </row>
    <row r="46" spans="1:2" x14ac:dyDescent="0.55000000000000004">
      <c r="B46" s="108" t="s">
        <v>225</v>
      </c>
    </row>
    <row r="47" spans="1:2" x14ac:dyDescent="0.55000000000000004">
      <c r="B47" s="108" t="s">
        <v>226</v>
      </c>
    </row>
    <row r="48" spans="1:2" x14ac:dyDescent="0.55000000000000004">
      <c r="B48" s="108" t="s">
        <v>227</v>
      </c>
    </row>
    <row r="49" spans="1:18" x14ac:dyDescent="0.55000000000000004">
      <c r="B49" s="108" t="s">
        <v>228</v>
      </c>
    </row>
    <row r="51" spans="1:18" x14ac:dyDescent="0.55000000000000004">
      <c r="B51" s="108" t="s">
        <v>229</v>
      </c>
    </row>
    <row r="52" spans="1:18" x14ac:dyDescent="0.55000000000000004">
      <c r="B52" s="108" t="s">
        <v>230</v>
      </c>
    </row>
    <row r="53" spans="1:18" x14ac:dyDescent="0.55000000000000004">
      <c r="B53" s="108" t="s">
        <v>231</v>
      </c>
    </row>
    <row r="56" spans="1:18" s="108" customFormat="1" x14ac:dyDescent="0.55000000000000004">
      <c r="A56" s="110"/>
      <c r="J56" s="110"/>
      <c r="K56" s="110"/>
      <c r="L56" s="110"/>
      <c r="M56" s="110"/>
      <c r="N56" s="110"/>
    </row>
    <row r="57" spans="1:18" s="108" customFormat="1" x14ac:dyDescent="0.55000000000000004">
      <c r="A57" s="110"/>
      <c r="J57" s="110"/>
      <c r="K57" s="110"/>
      <c r="L57" s="110"/>
      <c r="M57" s="110"/>
      <c r="N57" s="110"/>
    </row>
    <row r="58" spans="1:18" s="108" customFormat="1" x14ac:dyDescent="0.55000000000000004">
      <c r="A58" s="110"/>
      <c r="J58" s="110"/>
      <c r="K58" s="110"/>
      <c r="L58" s="110"/>
      <c r="M58" s="110"/>
      <c r="N58" s="110"/>
      <c r="O58" s="110"/>
      <c r="P58" s="110"/>
      <c r="Q58" s="110"/>
      <c r="R58" s="110"/>
    </row>
    <row r="59" spans="1:18" s="108" customFormat="1" x14ac:dyDescent="0.55000000000000004">
      <c r="A59" s="110"/>
      <c r="J59" s="110"/>
      <c r="K59" s="110"/>
      <c r="L59" s="110"/>
      <c r="M59" s="110"/>
      <c r="N59" s="110"/>
      <c r="O59" s="110"/>
      <c r="P59" s="110"/>
      <c r="Q59" s="110"/>
      <c r="R59" s="110"/>
    </row>
    <row r="73" spans="2:2" ht="26.5" x14ac:dyDescent="0.55000000000000004">
      <c r="B73" s="114" t="s">
        <v>232</v>
      </c>
    </row>
  </sheetData>
  <phoneticPr fontId="3"/>
  <hyperlinks>
    <hyperlink ref="H11" r:id="rId1" xr:uid="{A5876C86-8679-4E05-AA9D-2DD1C16073C9}"/>
    <hyperlink ref="C23" r:id="rId2" xr:uid="{579C6BE1-7243-4526-AE58-9DF2F24F38D3}"/>
  </hyperlinks>
  <pageMargins left="0.59055118110236227" right="0.19685039370078741" top="0.74803149606299213" bottom="0.74803149606299213" header="0.31496062992125984" footer="0.31496062992125984"/>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C25C5-F543-4DBB-9458-38ECD482F2CC}">
  <dimension ref="A1"/>
  <sheetViews>
    <sheetView topLeftCell="A7" zoomScale="69" zoomScaleNormal="69" workbookViewId="0">
      <selection activeCell="T33" sqref="T33"/>
    </sheetView>
  </sheetViews>
  <sheetFormatPr defaultRowHeight="18" x14ac:dyDescent="0.55000000000000004"/>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0C48-74CC-4566-91D8-06C9488D0FA4}">
  <dimension ref="A1:U219"/>
  <sheetViews>
    <sheetView topLeftCell="A198" zoomScale="70" zoomScaleNormal="70" workbookViewId="0">
      <selection activeCell="P204" sqref="P204"/>
    </sheetView>
  </sheetViews>
  <sheetFormatPr defaultColWidth="8.25" defaultRowHeight="18" x14ac:dyDescent="0.55000000000000004"/>
  <cols>
    <col min="1" max="1" width="8.25" style="7"/>
    <col min="2" max="2" width="14.25" style="7" customWidth="1"/>
    <col min="3" max="3" width="8.75" style="7" customWidth="1"/>
    <col min="4" max="4" width="8.25" style="7"/>
    <col min="5" max="5" width="9.33203125" style="7" bestFit="1" customWidth="1"/>
    <col min="6" max="6" width="15.75" style="7" bestFit="1" customWidth="1"/>
    <col min="7" max="7" width="10.25" style="7" bestFit="1" customWidth="1"/>
    <col min="8" max="8" width="15.25" style="7" customWidth="1"/>
    <col min="9" max="11" width="8.25" style="7"/>
    <col min="12" max="12" width="8.75" style="7" bestFit="1" customWidth="1"/>
    <col min="13" max="13" width="8.25" style="7"/>
    <col min="14" max="14" width="2.75" style="7" customWidth="1"/>
    <col min="15" max="15" width="12" style="7" bestFit="1" customWidth="1"/>
    <col min="16" max="257" width="8.25" style="7"/>
    <col min="258" max="258" width="14.25" style="7" customWidth="1"/>
    <col min="259" max="259" width="8.75" style="7" customWidth="1"/>
    <col min="260" max="260" width="8.25" style="7"/>
    <col min="261" max="261" width="9.33203125" style="7" bestFit="1" customWidth="1"/>
    <col min="262" max="262" width="15.75" style="7" bestFit="1" customWidth="1"/>
    <col min="263" max="263" width="10.25" style="7" bestFit="1" customWidth="1"/>
    <col min="264" max="264" width="13.25" style="7" customWidth="1"/>
    <col min="265" max="267" width="8.25" style="7"/>
    <col min="268" max="268" width="8.75" style="7" bestFit="1" customWidth="1"/>
    <col min="269" max="269" width="8.25" style="7"/>
    <col min="270" max="270" width="2.75" style="7" customWidth="1"/>
    <col min="271" max="271" width="12" style="7" bestFit="1" customWidth="1"/>
    <col min="272" max="513" width="8.25" style="7"/>
    <col min="514" max="514" width="14.25" style="7" customWidth="1"/>
    <col min="515" max="515" width="8.75" style="7" customWidth="1"/>
    <col min="516" max="516" width="8.25" style="7"/>
    <col min="517" max="517" width="9.33203125" style="7" bestFit="1" customWidth="1"/>
    <col min="518" max="518" width="15.75" style="7" bestFit="1" customWidth="1"/>
    <col min="519" max="519" width="10.25" style="7" bestFit="1" customWidth="1"/>
    <col min="520" max="520" width="13.25" style="7" customWidth="1"/>
    <col min="521" max="523" width="8.25" style="7"/>
    <col min="524" max="524" width="8.75" style="7" bestFit="1" customWidth="1"/>
    <col min="525" max="525" width="8.25" style="7"/>
    <col min="526" max="526" width="2.75" style="7" customWidth="1"/>
    <col min="527" max="527" width="12" style="7" bestFit="1" customWidth="1"/>
    <col min="528" max="769" width="8.25" style="7"/>
    <col min="770" max="770" width="14.25" style="7" customWidth="1"/>
    <col min="771" max="771" width="8.75" style="7" customWidth="1"/>
    <col min="772" max="772" width="8.25" style="7"/>
    <col min="773" max="773" width="9.33203125" style="7" bestFit="1" customWidth="1"/>
    <col min="774" max="774" width="15.75" style="7" bestFit="1" customWidth="1"/>
    <col min="775" max="775" width="10.25" style="7" bestFit="1" customWidth="1"/>
    <col min="776" max="776" width="13.25" style="7" customWidth="1"/>
    <col min="777" max="779" width="8.25" style="7"/>
    <col min="780" max="780" width="8.75" style="7" bestFit="1" customWidth="1"/>
    <col min="781" max="781" width="8.25" style="7"/>
    <col min="782" max="782" width="2.75" style="7" customWidth="1"/>
    <col min="783" max="783" width="12" style="7" bestFit="1" customWidth="1"/>
    <col min="784" max="1025" width="8.25" style="7"/>
    <col min="1026" max="1026" width="14.25" style="7" customWidth="1"/>
    <col min="1027" max="1027" width="8.75" style="7" customWidth="1"/>
    <col min="1028" max="1028" width="8.25" style="7"/>
    <col min="1029" max="1029" width="9.33203125" style="7" bestFit="1" customWidth="1"/>
    <col min="1030" max="1030" width="15.75" style="7" bestFit="1" customWidth="1"/>
    <col min="1031" max="1031" width="10.25" style="7" bestFit="1" customWidth="1"/>
    <col min="1032" max="1032" width="13.25" style="7" customWidth="1"/>
    <col min="1033" max="1035" width="8.25" style="7"/>
    <col min="1036" max="1036" width="8.75" style="7" bestFit="1" customWidth="1"/>
    <col min="1037" max="1037" width="8.25" style="7"/>
    <col min="1038" max="1038" width="2.75" style="7" customWidth="1"/>
    <col min="1039" max="1039" width="12" style="7" bestFit="1" customWidth="1"/>
    <col min="1040" max="1281" width="8.25" style="7"/>
    <col min="1282" max="1282" width="14.25" style="7" customWidth="1"/>
    <col min="1283" max="1283" width="8.75" style="7" customWidth="1"/>
    <col min="1284" max="1284" width="8.25" style="7"/>
    <col min="1285" max="1285" width="9.33203125" style="7" bestFit="1" customWidth="1"/>
    <col min="1286" max="1286" width="15.75" style="7" bestFit="1" customWidth="1"/>
    <col min="1287" max="1287" width="10.25" style="7" bestFit="1" customWidth="1"/>
    <col min="1288" max="1288" width="13.25" style="7" customWidth="1"/>
    <col min="1289" max="1291" width="8.25" style="7"/>
    <col min="1292" max="1292" width="8.75" style="7" bestFit="1" customWidth="1"/>
    <col min="1293" max="1293" width="8.25" style="7"/>
    <col min="1294" max="1294" width="2.75" style="7" customWidth="1"/>
    <col min="1295" max="1295" width="12" style="7" bestFit="1" customWidth="1"/>
    <col min="1296" max="1537" width="8.25" style="7"/>
    <col min="1538" max="1538" width="14.25" style="7" customWidth="1"/>
    <col min="1539" max="1539" width="8.75" style="7" customWidth="1"/>
    <col min="1540" max="1540" width="8.25" style="7"/>
    <col min="1541" max="1541" width="9.33203125" style="7" bestFit="1" customWidth="1"/>
    <col min="1542" max="1542" width="15.75" style="7" bestFit="1" customWidth="1"/>
    <col min="1543" max="1543" width="10.25" style="7" bestFit="1" customWidth="1"/>
    <col min="1544" max="1544" width="13.25" style="7" customWidth="1"/>
    <col min="1545" max="1547" width="8.25" style="7"/>
    <col min="1548" max="1548" width="8.75" style="7" bestFit="1" customWidth="1"/>
    <col min="1549" max="1549" width="8.25" style="7"/>
    <col min="1550" max="1550" width="2.75" style="7" customWidth="1"/>
    <col min="1551" max="1551" width="12" style="7" bestFit="1" customWidth="1"/>
    <col min="1552" max="1793" width="8.25" style="7"/>
    <col min="1794" max="1794" width="14.25" style="7" customWidth="1"/>
    <col min="1795" max="1795" width="8.75" style="7" customWidth="1"/>
    <col min="1796" max="1796" width="8.25" style="7"/>
    <col min="1797" max="1797" width="9.33203125" style="7" bestFit="1" customWidth="1"/>
    <col min="1798" max="1798" width="15.75" style="7" bestFit="1" customWidth="1"/>
    <col min="1799" max="1799" width="10.25" style="7" bestFit="1" customWidth="1"/>
    <col min="1800" max="1800" width="13.25" style="7" customWidth="1"/>
    <col min="1801" max="1803" width="8.25" style="7"/>
    <col min="1804" max="1804" width="8.75" style="7" bestFit="1" customWidth="1"/>
    <col min="1805" max="1805" width="8.25" style="7"/>
    <col min="1806" max="1806" width="2.75" style="7" customWidth="1"/>
    <col min="1807" max="1807" width="12" style="7" bestFit="1" customWidth="1"/>
    <col min="1808" max="2049" width="8.25" style="7"/>
    <col min="2050" max="2050" width="14.25" style="7" customWidth="1"/>
    <col min="2051" max="2051" width="8.75" style="7" customWidth="1"/>
    <col min="2052" max="2052" width="8.25" style="7"/>
    <col min="2053" max="2053" width="9.33203125" style="7" bestFit="1" customWidth="1"/>
    <col min="2054" max="2054" width="15.75" style="7" bestFit="1" customWidth="1"/>
    <col min="2055" max="2055" width="10.25" style="7" bestFit="1" customWidth="1"/>
    <col min="2056" max="2056" width="13.25" style="7" customWidth="1"/>
    <col min="2057" max="2059" width="8.25" style="7"/>
    <col min="2060" max="2060" width="8.75" style="7" bestFit="1" customWidth="1"/>
    <col min="2061" max="2061" width="8.25" style="7"/>
    <col min="2062" max="2062" width="2.75" style="7" customWidth="1"/>
    <col min="2063" max="2063" width="12" style="7" bestFit="1" customWidth="1"/>
    <col min="2064" max="2305" width="8.25" style="7"/>
    <col min="2306" max="2306" width="14.25" style="7" customWidth="1"/>
    <col min="2307" max="2307" width="8.75" style="7" customWidth="1"/>
    <col min="2308" max="2308" width="8.25" style="7"/>
    <col min="2309" max="2309" width="9.33203125" style="7" bestFit="1" customWidth="1"/>
    <col min="2310" max="2310" width="15.75" style="7" bestFit="1" customWidth="1"/>
    <col min="2311" max="2311" width="10.25" style="7" bestFit="1" customWidth="1"/>
    <col min="2312" max="2312" width="13.25" style="7" customWidth="1"/>
    <col min="2313" max="2315" width="8.25" style="7"/>
    <col min="2316" max="2316" width="8.75" style="7" bestFit="1" customWidth="1"/>
    <col min="2317" max="2317" width="8.25" style="7"/>
    <col min="2318" max="2318" width="2.75" style="7" customWidth="1"/>
    <col min="2319" max="2319" width="12" style="7" bestFit="1" customWidth="1"/>
    <col min="2320" max="2561" width="8.25" style="7"/>
    <col min="2562" max="2562" width="14.25" style="7" customWidth="1"/>
    <col min="2563" max="2563" width="8.75" style="7" customWidth="1"/>
    <col min="2564" max="2564" width="8.25" style="7"/>
    <col min="2565" max="2565" width="9.33203125" style="7" bestFit="1" customWidth="1"/>
    <col min="2566" max="2566" width="15.75" style="7" bestFit="1" customWidth="1"/>
    <col min="2567" max="2567" width="10.25" style="7" bestFit="1" customWidth="1"/>
    <col min="2568" max="2568" width="13.25" style="7" customWidth="1"/>
    <col min="2569" max="2571" width="8.25" style="7"/>
    <col min="2572" max="2572" width="8.75" style="7" bestFit="1" customWidth="1"/>
    <col min="2573" max="2573" width="8.25" style="7"/>
    <col min="2574" max="2574" width="2.75" style="7" customWidth="1"/>
    <col min="2575" max="2575" width="12" style="7" bestFit="1" customWidth="1"/>
    <col min="2576" max="2817" width="8.25" style="7"/>
    <col min="2818" max="2818" width="14.25" style="7" customWidth="1"/>
    <col min="2819" max="2819" width="8.75" style="7" customWidth="1"/>
    <col min="2820" max="2820" width="8.25" style="7"/>
    <col min="2821" max="2821" width="9.33203125" style="7" bestFit="1" customWidth="1"/>
    <col min="2822" max="2822" width="15.75" style="7" bestFit="1" customWidth="1"/>
    <col min="2823" max="2823" width="10.25" style="7" bestFit="1" customWidth="1"/>
    <col min="2824" max="2824" width="13.25" style="7" customWidth="1"/>
    <col min="2825" max="2827" width="8.25" style="7"/>
    <col min="2828" max="2828" width="8.75" style="7" bestFit="1" customWidth="1"/>
    <col min="2829" max="2829" width="8.25" style="7"/>
    <col min="2830" max="2830" width="2.75" style="7" customWidth="1"/>
    <col min="2831" max="2831" width="12" style="7" bestFit="1" customWidth="1"/>
    <col min="2832" max="3073" width="8.25" style="7"/>
    <col min="3074" max="3074" width="14.25" style="7" customWidth="1"/>
    <col min="3075" max="3075" width="8.75" style="7" customWidth="1"/>
    <col min="3076" max="3076" width="8.25" style="7"/>
    <col min="3077" max="3077" width="9.33203125" style="7" bestFit="1" customWidth="1"/>
    <col min="3078" max="3078" width="15.75" style="7" bestFit="1" customWidth="1"/>
    <col min="3079" max="3079" width="10.25" style="7" bestFit="1" customWidth="1"/>
    <col min="3080" max="3080" width="13.25" style="7" customWidth="1"/>
    <col min="3081" max="3083" width="8.25" style="7"/>
    <col min="3084" max="3084" width="8.75" style="7" bestFit="1" customWidth="1"/>
    <col min="3085" max="3085" width="8.25" style="7"/>
    <col min="3086" max="3086" width="2.75" style="7" customWidth="1"/>
    <col min="3087" max="3087" width="12" style="7" bestFit="1" customWidth="1"/>
    <col min="3088" max="3329" width="8.25" style="7"/>
    <col min="3330" max="3330" width="14.25" style="7" customWidth="1"/>
    <col min="3331" max="3331" width="8.75" style="7" customWidth="1"/>
    <col min="3332" max="3332" width="8.25" style="7"/>
    <col min="3333" max="3333" width="9.33203125" style="7" bestFit="1" customWidth="1"/>
    <col min="3334" max="3334" width="15.75" style="7" bestFit="1" customWidth="1"/>
    <col min="3335" max="3335" width="10.25" style="7" bestFit="1" customWidth="1"/>
    <col min="3336" max="3336" width="13.25" style="7" customWidth="1"/>
    <col min="3337" max="3339" width="8.25" style="7"/>
    <col min="3340" max="3340" width="8.75" style="7" bestFit="1" customWidth="1"/>
    <col min="3341" max="3341" width="8.25" style="7"/>
    <col min="3342" max="3342" width="2.75" style="7" customWidth="1"/>
    <col min="3343" max="3343" width="12" style="7" bestFit="1" customWidth="1"/>
    <col min="3344" max="3585" width="8.25" style="7"/>
    <col min="3586" max="3586" width="14.25" style="7" customWidth="1"/>
    <col min="3587" max="3587" width="8.75" style="7" customWidth="1"/>
    <col min="3588" max="3588" width="8.25" style="7"/>
    <col min="3589" max="3589" width="9.33203125" style="7" bestFit="1" customWidth="1"/>
    <col min="3590" max="3590" width="15.75" style="7" bestFit="1" customWidth="1"/>
    <col min="3591" max="3591" width="10.25" style="7" bestFit="1" customWidth="1"/>
    <col min="3592" max="3592" width="13.25" style="7" customWidth="1"/>
    <col min="3593" max="3595" width="8.25" style="7"/>
    <col min="3596" max="3596" width="8.75" style="7" bestFit="1" customWidth="1"/>
    <col min="3597" max="3597" width="8.25" style="7"/>
    <col min="3598" max="3598" width="2.75" style="7" customWidth="1"/>
    <col min="3599" max="3599" width="12" style="7" bestFit="1" customWidth="1"/>
    <col min="3600" max="3841" width="8.25" style="7"/>
    <col min="3842" max="3842" width="14.25" style="7" customWidth="1"/>
    <col min="3843" max="3843" width="8.75" style="7" customWidth="1"/>
    <col min="3844" max="3844" width="8.25" style="7"/>
    <col min="3845" max="3845" width="9.33203125" style="7" bestFit="1" customWidth="1"/>
    <col min="3846" max="3846" width="15.75" style="7" bestFit="1" customWidth="1"/>
    <col min="3847" max="3847" width="10.25" style="7" bestFit="1" customWidth="1"/>
    <col min="3848" max="3848" width="13.25" style="7" customWidth="1"/>
    <col min="3849" max="3851" width="8.25" style="7"/>
    <col min="3852" max="3852" width="8.75" style="7" bestFit="1" customWidth="1"/>
    <col min="3853" max="3853" width="8.25" style="7"/>
    <col min="3854" max="3854" width="2.75" style="7" customWidth="1"/>
    <col min="3855" max="3855" width="12" style="7" bestFit="1" customWidth="1"/>
    <col min="3856" max="4097" width="8.25" style="7"/>
    <col min="4098" max="4098" width="14.25" style="7" customWidth="1"/>
    <col min="4099" max="4099" width="8.75" style="7" customWidth="1"/>
    <col min="4100" max="4100" width="8.25" style="7"/>
    <col min="4101" max="4101" width="9.33203125" style="7" bestFit="1" customWidth="1"/>
    <col min="4102" max="4102" width="15.75" style="7" bestFit="1" customWidth="1"/>
    <col min="4103" max="4103" width="10.25" style="7" bestFit="1" customWidth="1"/>
    <col min="4104" max="4104" width="13.25" style="7" customWidth="1"/>
    <col min="4105" max="4107" width="8.25" style="7"/>
    <col min="4108" max="4108" width="8.75" style="7" bestFit="1" customWidth="1"/>
    <col min="4109" max="4109" width="8.25" style="7"/>
    <col min="4110" max="4110" width="2.75" style="7" customWidth="1"/>
    <col min="4111" max="4111" width="12" style="7" bestFit="1" customWidth="1"/>
    <col min="4112" max="4353" width="8.25" style="7"/>
    <col min="4354" max="4354" width="14.25" style="7" customWidth="1"/>
    <col min="4355" max="4355" width="8.75" style="7" customWidth="1"/>
    <col min="4356" max="4356" width="8.25" style="7"/>
    <col min="4357" max="4357" width="9.33203125" style="7" bestFit="1" customWidth="1"/>
    <col min="4358" max="4358" width="15.75" style="7" bestFit="1" customWidth="1"/>
    <col min="4359" max="4359" width="10.25" style="7" bestFit="1" customWidth="1"/>
    <col min="4360" max="4360" width="13.25" style="7" customWidth="1"/>
    <col min="4361" max="4363" width="8.25" style="7"/>
    <col min="4364" max="4364" width="8.75" style="7" bestFit="1" customWidth="1"/>
    <col min="4365" max="4365" width="8.25" style="7"/>
    <col min="4366" max="4366" width="2.75" style="7" customWidth="1"/>
    <col min="4367" max="4367" width="12" style="7" bestFit="1" customWidth="1"/>
    <col min="4368" max="4609" width="8.25" style="7"/>
    <col min="4610" max="4610" width="14.25" style="7" customWidth="1"/>
    <col min="4611" max="4611" width="8.75" style="7" customWidth="1"/>
    <col min="4612" max="4612" width="8.25" style="7"/>
    <col min="4613" max="4613" width="9.33203125" style="7" bestFit="1" customWidth="1"/>
    <col min="4614" max="4614" width="15.75" style="7" bestFit="1" customWidth="1"/>
    <col min="4615" max="4615" width="10.25" style="7" bestFit="1" customWidth="1"/>
    <col min="4616" max="4616" width="13.25" style="7" customWidth="1"/>
    <col min="4617" max="4619" width="8.25" style="7"/>
    <col min="4620" max="4620" width="8.75" style="7" bestFit="1" customWidth="1"/>
    <col min="4621" max="4621" width="8.25" style="7"/>
    <col min="4622" max="4622" width="2.75" style="7" customWidth="1"/>
    <col min="4623" max="4623" width="12" style="7" bestFit="1" customWidth="1"/>
    <col min="4624" max="4865" width="8.25" style="7"/>
    <col min="4866" max="4866" width="14.25" style="7" customWidth="1"/>
    <col min="4867" max="4867" width="8.75" style="7" customWidth="1"/>
    <col min="4868" max="4868" width="8.25" style="7"/>
    <col min="4869" max="4869" width="9.33203125" style="7" bestFit="1" customWidth="1"/>
    <col min="4870" max="4870" width="15.75" style="7" bestFit="1" customWidth="1"/>
    <col min="4871" max="4871" width="10.25" style="7" bestFit="1" customWidth="1"/>
    <col min="4872" max="4872" width="13.25" style="7" customWidth="1"/>
    <col min="4873" max="4875" width="8.25" style="7"/>
    <col min="4876" max="4876" width="8.75" style="7" bestFit="1" customWidth="1"/>
    <col min="4877" max="4877" width="8.25" style="7"/>
    <col min="4878" max="4878" width="2.75" style="7" customWidth="1"/>
    <col min="4879" max="4879" width="12" style="7" bestFit="1" customWidth="1"/>
    <col min="4880" max="5121" width="8.25" style="7"/>
    <col min="5122" max="5122" width="14.25" style="7" customWidth="1"/>
    <col min="5123" max="5123" width="8.75" style="7" customWidth="1"/>
    <col min="5124" max="5124" width="8.25" style="7"/>
    <col min="5125" max="5125" width="9.33203125" style="7" bestFit="1" customWidth="1"/>
    <col min="5126" max="5126" width="15.75" style="7" bestFit="1" customWidth="1"/>
    <col min="5127" max="5127" width="10.25" style="7" bestFit="1" customWidth="1"/>
    <col min="5128" max="5128" width="13.25" style="7" customWidth="1"/>
    <col min="5129" max="5131" width="8.25" style="7"/>
    <col min="5132" max="5132" width="8.75" style="7" bestFit="1" customWidth="1"/>
    <col min="5133" max="5133" width="8.25" style="7"/>
    <col min="5134" max="5134" width="2.75" style="7" customWidth="1"/>
    <col min="5135" max="5135" width="12" style="7" bestFit="1" customWidth="1"/>
    <col min="5136" max="5377" width="8.25" style="7"/>
    <col min="5378" max="5378" width="14.25" style="7" customWidth="1"/>
    <col min="5379" max="5379" width="8.75" style="7" customWidth="1"/>
    <col min="5380" max="5380" width="8.25" style="7"/>
    <col min="5381" max="5381" width="9.33203125" style="7" bestFit="1" customWidth="1"/>
    <col min="5382" max="5382" width="15.75" style="7" bestFit="1" customWidth="1"/>
    <col min="5383" max="5383" width="10.25" style="7" bestFit="1" customWidth="1"/>
    <col min="5384" max="5384" width="13.25" style="7" customWidth="1"/>
    <col min="5385" max="5387" width="8.25" style="7"/>
    <col min="5388" max="5388" width="8.75" style="7" bestFit="1" customWidth="1"/>
    <col min="5389" max="5389" width="8.25" style="7"/>
    <col min="5390" max="5390" width="2.75" style="7" customWidth="1"/>
    <col min="5391" max="5391" width="12" style="7" bestFit="1" customWidth="1"/>
    <col min="5392" max="5633" width="8.25" style="7"/>
    <col min="5634" max="5634" width="14.25" style="7" customWidth="1"/>
    <col min="5635" max="5635" width="8.75" style="7" customWidth="1"/>
    <col min="5636" max="5636" width="8.25" style="7"/>
    <col min="5637" max="5637" width="9.33203125" style="7" bestFit="1" customWidth="1"/>
    <col min="5638" max="5638" width="15.75" style="7" bestFit="1" customWidth="1"/>
    <col min="5639" max="5639" width="10.25" style="7" bestFit="1" customWidth="1"/>
    <col min="5640" max="5640" width="13.25" style="7" customWidth="1"/>
    <col min="5641" max="5643" width="8.25" style="7"/>
    <col min="5644" max="5644" width="8.75" style="7" bestFit="1" customWidth="1"/>
    <col min="5645" max="5645" width="8.25" style="7"/>
    <col min="5646" max="5646" width="2.75" style="7" customWidth="1"/>
    <col min="5647" max="5647" width="12" style="7" bestFit="1" customWidth="1"/>
    <col min="5648" max="5889" width="8.25" style="7"/>
    <col min="5890" max="5890" width="14.25" style="7" customWidth="1"/>
    <col min="5891" max="5891" width="8.75" style="7" customWidth="1"/>
    <col min="5892" max="5892" width="8.25" style="7"/>
    <col min="5893" max="5893" width="9.33203125" style="7" bestFit="1" customWidth="1"/>
    <col min="5894" max="5894" width="15.75" style="7" bestFit="1" customWidth="1"/>
    <col min="5895" max="5895" width="10.25" style="7" bestFit="1" customWidth="1"/>
    <col min="5896" max="5896" width="13.25" style="7" customWidth="1"/>
    <col min="5897" max="5899" width="8.25" style="7"/>
    <col min="5900" max="5900" width="8.75" style="7" bestFit="1" customWidth="1"/>
    <col min="5901" max="5901" width="8.25" style="7"/>
    <col min="5902" max="5902" width="2.75" style="7" customWidth="1"/>
    <col min="5903" max="5903" width="12" style="7" bestFit="1" customWidth="1"/>
    <col min="5904" max="6145" width="8.25" style="7"/>
    <col min="6146" max="6146" width="14.25" style="7" customWidth="1"/>
    <col min="6147" max="6147" width="8.75" style="7" customWidth="1"/>
    <col min="6148" max="6148" width="8.25" style="7"/>
    <col min="6149" max="6149" width="9.33203125" style="7" bestFit="1" customWidth="1"/>
    <col min="6150" max="6150" width="15.75" style="7" bestFit="1" customWidth="1"/>
    <col min="6151" max="6151" width="10.25" style="7" bestFit="1" customWidth="1"/>
    <col min="6152" max="6152" width="13.25" style="7" customWidth="1"/>
    <col min="6153" max="6155" width="8.25" style="7"/>
    <col min="6156" max="6156" width="8.75" style="7" bestFit="1" customWidth="1"/>
    <col min="6157" max="6157" width="8.25" style="7"/>
    <col min="6158" max="6158" width="2.75" style="7" customWidth="1"/>
    <col min="6159" max="6159" width="12" style="7" bestFit="1" customWidth="1"/>
    <col min="6160" max="6401" width="8.25" style="7"/>
    <col min="6402" max="6402" width="14.25" style="7" customWidth="1"/>
    <col min="6403" max="6403" width="8.75" style="7" customWidth="1"/>
    <col min="6404" max="6404" width="8.25" style="7"/>
    <col min="6405" max="6405" width="9.33203125" style="7" bestFit="1" customWidth="1"/>
    <col min="6406" max="6406" width="15.75" style="7" bestFit="1" customWidth="1"/>
    <col min="6407" max="6407" width="10.25" style="7" bestFit="1" customWidth="1"/>
    <col min="6408" max="6408" width="13.25" style="7" customWidth="1"/>
    <col min="6409" max="6411" width="8.25" style="7"/>
    <col min="6412" max="6412" width="8.75" style="7" bestFit="1" customWidth="1"/>
    <col min="6413" max="6413" width="8.25" style="7"/>
    <col min="6414" max="6414" width="2.75" style="7" customWidth="1"/>
    <col min="6415" max="6415" width="12" style="7" bestFit="1" customWidth="1"/>
    <col min="6416" max="6657" width="8.25" style="7"/>
    <col min="6658" max="6658" width="14.25" style="7" customWidth="1"/>
    <col min="6659" max="6659" width="8.75" style="7" customWidth="1"/>
    <col min="6660" max="6660" width="8.25" style="7"/>
    <col min="6661" max="6661" width="9.33203125" style="7" bestFit="1" customWidth="1"/>
    <col min="6662" max="6662" width="15.75" style="7" bestFit="1" customWidth="1"/>
    <col min="6663" max="6663" width="10.25" style="7" bestFit="1" customWidth="1"/>
    <col min="6664" max="6664" width="13.25" style="7" customWidth="1"/>
    <col min="6665" max="6667" width="8.25" style="7"/>
    <col min="6668" max="6668" width="8.75" style="7" bestFit="1" customWidth="1"/>
    <col min="6669" max="6669" width="8.25" style="7"/>
    <col min="6670" max="6670" width="2.75" style="7" customWidth="1"/>
    <col min="6671" max="6671" width="12" style="7" bestFit="1" customWidth="1"/>
    <col min="6672" max="6913" width="8.25" style="7"/>
    <col min="6914" max="6914" width="14.25" style="7" customWidth="1"/>
    <col min="6915" max="6915" width="8.75" style="7" customWidth="1"/>
    <col min="6916" max="6916" width="8.25" style="7"/>
    <col min="6917" max="6917" width="9.33203125" style="7" bestFit="1" customWidth="1"/>
    <col min="6918" max="6918" width="15.75" style="7" bestFit="1" customWidth="1"/>
    <col min="6919" max="6919" width="10.25" style="7" bestFit="1" customWidth="1"/>
    <col min="6920" max="6920" width="13.25" style="7" customWidth="1"/>
    <col min="6921" max="6923" width="8.25" style="7"/>
    <col min="6924" max="6924" width="8.75" style="7" bestFit="1" customWidth="1"/>
    <col min="6925" max="6925" width="8.25" style="7"/>
    <col min="6926" max="6926" width="2.75" style="7" customWidth="1"/>
    <col min="6927" max="6927" width="12" style="7" bestFit="1" customWidth="1"/>
    <col min="6928" max="7169" width="8.25" style="7"/>
    <col min="7170" max="7170" width="14.25" style="7" customWidth="1"/>
    <col min="7171" max="7171" width="8.75" style="7" customWidth="1"/>
    <col min="7172" max="7172" width="8.25" style="7"/>
    <col min="7173" max="7173" width="9.33203125" style="7" bestFit="1" customWidth="1"/>
    <col min="7174" max="7174" width="15.75" style="7" bestFit="1" customWidth="1"/>
    <col min="7175" max="7175" width="10.25" style="7" bestFit="1" customWidth="1"/>
    <col min="7176" max="7176" width="13.25" style="7" customWidth="1"/>
    <col min="7177" max="7179" width="8.25" style="7"/>
    <col min="7180" max="7180" width="8.75" style="7" bestFit="1" customWidth="1"/>
    <col min="7181" max="7181" width="8.25" style="7"/>
    <col min="7182" max="7182" width="2.75" style="7" customWidth="1"/>
    <col min="7183" max="7183" width="12" style="7" bestFit="1" customWidth="1"/>
    <col min="7184" max="7425" width="8.25" style="7"/>
    <col min="7426" max="7426" width="14.25" style="7" customWidth="1"/>
    <col min="7427" max="7427" width="8.75" style="7" customWidth="1"/>
    <col min="7428" max="7428" width="8.25" style="7"/>
    <col min="7429" max="7429" width="9.33203125" style="7" bestFit="1" customWidth="1"/>
    <col min="7430" max="7430" width="15.75" style="7" bestFit="1" customWidth="1"/>
    <col min="7431" max="7431" width="10.25" style="7" bestFit="1" customWidth="1"/>
    <col min="7432" max="7432" width="13.25" style="7" customWidth="1"/>
    <col min="7433" max="7435" width="8.25" style="7"/>
    <col min="7436" max="7436" width="8.75" style="7" bestFit="1" customWidth="1"/>
    <col min="7437" max="7437" width="8.25" style="7"/>
    <col min="7438" max="7438" width="2.75" style="7" customWidth="1"/>
    <col min="7439" max="7439" width="12" style="7" bestFit="1" customWidth="1"/>
    <col min="7440" max="7681" width="8.25" style="7"/>
    <col min="7682" max="7682" width="14.25" style="7" customWidth="1"/>
    <col min="7683" max="7683" width="8.75" style="7" customWidth="1"/>
    <col min="7684" max="7684" width="8.25" style="7"/>
    <col min="7685" max="7685" width="9.33203125" style="7" bestFit="1" customWidth="1"/>
    <col min="7686" max="7686" width="15.75" style="7" bestFit="1" customWidth="1"/>
    <col min="7687" max="7687" width="10.25" style="7" bestFit="1" customWidth="1"/>
    <col min="7688" max="7688" width="13.25" style="7" customWidth="1"/>
    <col min="7689" max="7691" width="8.25" style="7"/>
    <col min="7692" max="7692" width="8.75" style="7" bestFit="1" customWidth="1"/>
    <col min="7693" max="7693" width="8.25" style="7"/>
    <col min="7694" max="7694" width="2.75" style="7" customWidth="1"/>
    <col min="7695" max="7695" width="12" style="7" bestFit="1" customWidth="1"/>
    <col min="7696" max="7937" width="8.25" style="7"/>
    <col min="7938" max="7938" width="14.25" style="7" customWidth="1"/>
    <col min="7939" max="7939" width="8.75" style="7" customWidth="1"/>
    <col min="7940" max="7940" width="8.25" style="7"/>
    <col min="7941" max="7941" width="9.33203125" style="7" bestFit="1" customWidth="1"/>
    <col min="7942" max="7942" width="15.75" style="7" bestFit="1" customWidth="1"/>
    <col min="7943" max="7943" width="10.25" style="7" bestFit="1" customWidth="1"/>
    <col min="7944" max="7944" width="13.25" style="7" customWidth="1"/>
    <col min="7945" max="7947" width="8.25" style="7"/>
    <col min="7948" max="7948" width="8.75" style="7" bestFit="1" customWidth="1"/>
    <col min="7949" max="7949" width="8.25" style="7"/>
    <col min="7950" max="7950" width="2.75" style="7" customWidth="1"/>
    <col min="7951" max="7951" width="12" style="7" bestFit="1" customWidth="1"/>
    <col min="7952" max="8193" width="8.25" style="7"/>
    <col min="8194" max="8194" width="14.25" style="7" customWidth="1"/>
    <col min="8195" max="8195" width="8.75" style="7" customWidth="1"/>
    <col min="8196" max="8196" width="8.25" style="7"/>
    <col min="8197" max="8197" width="9.33203125" style="7" bestFit="1" customWidth="1"/>
    <col min="8198" max="8198" width="15.75" style="7" bestFit="1" customWidth="1"/>
    <col min="8199" max="8199" width="10.25" style="7" bestFit="1" customWidth="1"/>
    <col min="8200" max="8200" width="13.25" style="7" customWidth="1"/>
    <col min="8201" max="8203" width="8.25" style="7"/>
    <col min="8204" max="8204" width="8.75" style="7" bestFit="1" customWidth="1"/>
    <col min="8205" max="8205" width="8.25" style="7"/>
    <col min="8206" max="8206" width="2.75" style="7" customWidth="1"/>
    <col min="8207" max="8207" width="12" style="7" bestFit="1" customWidth="1"/>
    <col min="8208" max="8449" width="8.25" style="7"/>
    <col min="8450" max="8450" width="14.25" style="7" customWidth="1"/>
    <col min="8451" max="8451" width="8.75" style="7" customWidth="1"/>
    <col min="8452" max="8452" width="8.25" style="7"/>
    <col min="8453" max="8453" width="9.33203125" style="7" bestFit="1" customWidth="1"/>
    <col min="8454" max="8454" width="15.75" style="7" bestFit="1" customWidth="1"/>
    <col min="8455" max="8455" width="10.25" style="7" bestFit="1" customWidth="1"/>
    <col min="8456" max="8456" width="13.25" style="7" customWidth="1"/>
    <col min="8457" max="8459" width="8.25" style="7"/>
    <col min="8460" max="8460" width="8.75" style="7" bestFit="1" customWidth="1"/>
    <col min="8461" max="8461" width="8.25" style="7"/>
    <col min="8462" max="8462" width="2.75" style="7" customWidth="1"/>
    <col min="8463" max="8463" width="12" style="7" bestFit="1" customWidth="1"/>
    <col min="8464" max="8705" width="8.25" style="7"/>
    <col min="8706" max="8706" width="14.25" style="7" customWidth="1"/>
    <col min="8707" max="8707" width="8.75" style="7" customWidth="1"/>
    <col min="8708" max="8708" width="8.25" style="7"/>
    <col min="8709" max="8709" width="9.33203125" style="7" bestFit="1" customWidth="1"/>
    <col min="8710" max="8710" width="15.75" style="7" bestFit="1" customWidth="1"/>
    <col min="8711" max="8711" width="10.25" style="7" bestFit="1" customWidth="1"/>
    <col min="8712" max="8712" width="13.25" style="7" customWidth="1"/>
    <col min="8713" max="8715" width="8.25" style="7"/>
    <col min="8716" max="8716" width="8.75" style="7" bestFit="1" customWidth="1"/>
    <col min="8717" max="8717" width="8.25" style="7"/>
    <col min="8718" max="8718" width="2.75" style="7" customWidth="1"/>
    <col min="8719" max="8719" width="12" style="7" bestFit="1" customWidth="1"/>
    <col min="8720" max="8961" width="8.25" style="7"/>
    <col min="8962" max="8962" width="14.25" style="7" customWidth="1"/>
    <col min="8963" max="8963" width="8.75" style="7" customWidth="1"/>
    <col min="8964" max="8964" width="8.25" style="7"/>
    <col min="8965" max="8965" width="9.33203125" style="7" bestFit="1" customWidth="1"/>
    <col min="8966" max="8966" width="15.75" style="7" bestFit="1" customWidth="1"/>
    <col min="8967" max="8967" width="10.25" style="7" bestFit="1" customWidth="1"/>
    <col min="8968" max="8968" width="13.25" style="7" customWidth="1"/>
    <col min="8969" max="8971" width="8.25" style="7"/>
    <col min="8972" max="8972" width="8.75" style="7" bestFit="1" customWidth="1"/>
    <col min="8973" max="8973" width="8.25" style="7"/>
    <col min="8974" max="8974" width="2.75" style="7" customWidth="1"/>
    <col min="8975" max="8975" width="12" style="7" bestFit="1" customWidth="1"/>
    <col min="8976" max="9217" width="8.25" style="7"/>
    <col min="9218" max="9218" width="14.25" style="7" customWidth="1"/>
    <col min="9219" max="9219" width="8.75" style="7" customWidth="1"/>
    <col min="9220" max="9220" width="8.25" style="7"/>
    <col min="9221" max="9221" width="9.33203125" style="7" bestFit="1" customWidth="1"/>
    <col min="9222" max="9222" width="15.75" style="7" bestFit="1" customWidth="1"/>
    <col min="9223" max="9223" width="10.25" style="7" bestFit="1" customWidth="1"/>
    <col min="9224" max="9224" width="13.25" style="7" customWidth="1"/>
    <col min="9225" max="9227" width="8.25" style="7"/>
    <col min="9228" max="9228" width="8.75" style="7" bestFit="1" customWidth="1"/>
    <col min="9229" max="9229" width="8.25" style="7"/>
    <col min="9230" max="9230" width="2.75" style="7" customWidth="1"/>
    <col min="9231" max="9231" width="12" style="7" bestFit="1" customWidth="1"/>
    <col min="9232" max="9473" width="8.25" style="7"/>
    <col min="9474" max="9474" width="14.25" style="7" customWidth="1"/>
    <col min="9475" max="9475" width="8.75" style="7" customWidth="1"/>
    <col min="9476" max="9476" width="8.25" style="7"/>
    <col min="9477" max="9477" width="9.33203125" style="7" bestFit="1" customWidth="1"/>
    <col min="9478" max="9478" width="15.75" style="7" bestFit="1" customWidth="1"/>
    <col min="9479" max="9479" width="10.25" style="7" bestFit="1" customWidth="1"/>
    <col min="9480" max="9480" width="13.25" style="7" customWidth="1"/>
    <col min="9481" max="9483" width="8.25" style="7"/>
    <col min="9484" max="9484" width="8.75" style="7" bestFit="1" customWidth="1"/>
    <col min="9485" max="9485" width="8.25" style="7"/>
    <col min="9486" max="9486" width="2.75" style="7" customWidth="1"/>
    <col min="9487" max="9487" width="12" style="7" bestFit="1" customWidth="1"/>
    <col min="9488" max="9729" width="8.25" style="7"/>
    <col min="9730" max="9730" width="14.25" style="7" customWidth="1"/>
    <col min="9731" max="9731" width="8.75" style="7" customWidth="1"/>
    <col min="9732" max="9732" width="8.25" style="7"/>
    <col min="9733" max="9733" width="9.33203125" style="7" bestFit="1" customWidth="1"/>
    <col min="9734" max="9734" width="15.75" style="7" bestFit="1" customWidth="1"/>
    <col min="9735" max="9735" width="10.25" style="7" bestFit="1" customWidth="1"/>
    <col min="9736" max="9736" width="13.25" style="7" customWidth="1"/>
    <col min="9737" max="9739" width="8.25" style="7"/>
    <col min="9740" max="9740" width="8.75" style="7" bestFit="1" customWidth="1"/>
    <col min="9741" max="9741" width="8.25" style="7"/>
    <col min="9742" max="9742" width="2.75" style="7" customWidth="1"/>
    <col min="9743" max="9743" width="12" style="7" bestFit="1" customWidth="1"/>
    <col min="9744" max="9985" width="8.25" style="7"/>
    <col min="9986" max="9986" width="14.25" style="7" customWidth="1"/>
    <col min="9987" max="9987" width="8.75" style="7" customWidth="1"/>
    <col min="9988" max="9988" width="8.25" style="7"/>
    <col min="9989" max="9989" width="9.33203125" style="7" bestFit="1" customWidth="1"/>
    <col min="9990" max="9990" width="15.75" style="7" bestFit="1" customWidth="1"/>
    <col min="9991" max="9991" width="10.25" style="7" bestFit="1" customWidth="1"/>
    <col min="9992" max="9992" width="13.25" style="7" customWidth="1"/>
    <col min="9993" max="9995" width="8.25" style="7"/>
    <col min="9996" max="9996" width="8.75" style="7" bestFit="1" customWidth="1"/>
    <col min="9997" max="9997" width="8.25" style="7"/>
    <col min="9998" max="9998" width="2.75" style="7" customWidth="1"/>
    <col min="9999" max="9999" width="12" style="7" bestFit="1" customWidth="1"/>
    <col min="10000" max="10241" width="8.25" style="7"/>
    <col min="10242" max="10242" width="14.25" style="7" customWidth="1"/>
    <col min="10243" max="10243" width="8.75" style="7" customWidth="1"/>
    <col min="10244" max="10244" width="8.25" style="7"/>
    <col min="10245" max="10245" width="9.33203125" style="7" bestFit="1" customWidth="1"/>
    <col min="10246" max="10246" width="15.75" style="7" bestFit="1" customWidth="1"/>
    <col min="10247" max="10247" width="10.25" style="7" bestFit="1" customWidth="1"/>
    <col min="10248" max="10248" width="13.25" style="7" customWidth="1"/>
    <col min="10249" max="10251" width="8.25" style="7"/>
    <col min="10252" max="10252" width="8.75" style="7" bestFit="1" customWidth="1"/>
    <col min="10253" max="10253" width="8.25" style="7"/>
    <col min="10254" max="10254" width="2.75" style="7" customWidth="1"/>
    <col min="10255" max="10255" width="12" style="7" bestFit="1" customWidth="1"/>
    <col min="10256" max="10497" width="8.25" style="7"/>
    <col min="10498" max="10498" width="14.25" style="7" customWidth="1"/>
    <col min="10499" max="10499" width="8.75" style="7" customWidth="1"/>
    <col min="10500" max="10500" width="8.25" style="7"/>
    <col min="10501" max="10501" width="9.33203125" style="7" bestFit="1" customWidth="1"/>
    <col min="10502" max="10502" width="15.75" style="7" bestFit="1" customWidth="1"/>
    <col min="10503" max="10503" width="10.25" style="7" bestFit="1" customWidth="1"/>
    <col min="10504" max="10504" width="13.25" style="7" customWidth="1"/>
    <col min="10505" max="10507" width="8.25" style="7"/>
    <col min="10508" max="10508" width="8.75" style="7" bestFit="1" customWidth="1"/>
    <col min="10509" max="10509" width="8.25" style="7"/>
    <col min="10510" max="10510" width="2.75" style="7" customWidth="1"/>
    <col min="10511" max="10511" width="12" style="7" bestFit="1" customWidth="1"/>
    <col min="10512" max="10753" width="8.25" style="7"/>
    <col min="10754" max="10754" width="14.25" style="7" customWidth="1"/>
    <col min="10755" max="10755" width="8.75" style="7" customWidth="1"/>
    <col min="10756" max="10756" width="8.25" style="7"/>
    <col min="10757" max="10757" width="9.33203125" style="7" bestFit="1" customWidth="1"/>
    <col min="10758" max="10758" width="15.75" style="7" bestFit="1" customWidth="1"/>
    <col min="10759" max="10759" width="10.25" style="7" bestFit="1" customWidth="1"/>
    <col min="10760" max="10760" width="13.25" style="7" customWidth="1"/>
    <col min="10761" max="10763" width="8.25" style="7"/>
    <col min="10764" max="10764" width="8.75" style="7" bestFit="1" customWidth="1"/>
    <col min="10765" max="10765" width="8.25" style="7"/>
    <col min="10766" max="10766" width="2.75" style="7" customWidth="1"/>
    <col min="10767" max="10767" width="12" style="7" bestFit="1" customWidth="1"/>
    <col min="10768" max="11009" width="8.25" style="7"/>
    <col min="11010" max="11010" width="14.25" style="7" customWidth="1"/>
    <col min="11011" max="11011" width="8.75" style="7" customWidth="1"/>
    <col min="11012" max="11012" width="8.25" style="7"/>
    <col min="11013" max="11013" width="9.33203125" style="7" bestFit="1" customWidth="1"/>
    <col min="11014" max="11014" width="15.75" style="7" bestFit="1" customWidth="1"/>
    <col min="11015" max="11015" width="10.25" style="7" bestFit="1" customWidth="1"/>
    <col min="11016" max="11016" width="13.25" style="7" customWidth="1"/>
    <col min="11017" max="11019" width="8.25" style="7"/>
    <col min="11020" max="11020" width="8.75" style="7" bestFit="1" customWidth="1"/>
    <col min="11021" max="11021" width="8.25" style="7"/>
    <col min="11022" max="11022" width="2.75" style="7" customWidth="1"/>
    <col min="11023" max="11023" width="12" style="7" bestFit="1" customWidth="1"/>
    <col min="11024" max="11265" width="8.25" style="7"/>
    <col min="11266" max="11266" width="14.25" style="7" customWidth="1"/>
    <col min="11267" max="11267" width="8.75" style="7" customWidth="1"/>
    <col min="11268" max="11268" width="8.25" style="7"/>
    <col min="11269" max="11269" width="9.33203125" style="7" bestFit="1" customWidth="1"/>
    <col min="11270" max="11270" width="15.75" style="7" bestFit="1" customWidth="1"/>
    <col min="11271" max="11271" width="10.25" style="7" bestFit="1" customWidth="1"/>
    <col min="11272" max="11272" width="13.25" style="7" customWidth="1"/>
    <col min="11273" max="11275" width="8.25" style="7"/>
    <col min="11276" max="11276" width="8.75" style="7" bestFit="1" customWidth="1"/>
    <col min="11277" max="11277" width="8.25" style="7"/>
    <col min="11278" max="11278" width="2.75" style="7" customWidth="1"/>
    <col min="11279" max="11279" width="12" style="7" bestFit="1" customWidth="1"/>
    <col min="11280" max="11521" width="8.25" style="7"/>
    <col min="11522" max="11522" width="14.25" style="7" customWidth="1"/>
    <col min="11523" max="11523" width="8.75" style="7" customWidth="1"/>
    <col min="11524" max="11524" width="8.25" style="7"/>
    <col min="11525" max="11525" width="9.33203125" style="7" bestFit="1" customWidth="1"/>
    <col min="11526" max="11526" width="15.75" style="7" bestFit="1" customWidth="1"/>
    <col min="11527" max="11527" width="10.25" style="7" bestFit="1" customWidth="1"/>
    <col min="11528" max="11528" width="13.25" style="7" customWidth="1"/>
    <col min="11529" max="11531" width="8.25" style="7"/>
    <col min="11532" max="11532" width="8.75" style="7" bestFit="1" customWidth="1"/>
    <col min="11533" max="11533" width="8.25" style="7"/>
    <col min="11534" max="11534" width="2.75" style="7" customWidth="1"/>
    <col min="11535" max="11535" width="12" style="7" bestFit="1" customWidth="1"/>
    <col min="11536" max="11777" width="8.25" style="7"/>
    <col min="11778" max="11778" width="14.25" style="7" customWidth="1"/>
    <col min="11779" max="11779" width="8.75" style="7" customWidth="1"/>
    <col min="11780" max="11780" width="8.25" style="7"/>
    <col min="11781" max="11781" width="9.33203125" style="7" bestFit="1" customWidth="1"/>
    <col min="11782" max="11782" width="15.75" style="7" bestFit="1" customWidth="1"/>
    <col min="11783" max="11783" width="10.25" style="7" bestFit="1" customWidth="1"/>
    <col min="11784" max="11784" width="13.25" style="7" customWidth="1"/>
    <col min="11785" max="11787" width="8.25" style="7"/>
    <col min="11788" max="11788" width="8.75" style="7" bestFit="1" customWidth="1"/>
    <col min="11789" max="11789" width="8.25" style="7"/>
    <col min="11790" max="11790" width="2.75" style="7" customWidth="1"/>
    <col min="11791" max="11791" width="12" style="7" bestFit="1" customWidth="1"/>
    <col min="11792" max="12033" width="8.25" style="7"/>
    <col min="12034" max="12034" width="14.25" style="7" customWidth="1"/>
    <col min="12035" max="12035" width="8.75" style="7" customWidth="1"/>
    <col min="12036" max="12036" width="8.25" style="7"/>
    <col min="12037" max="12037" width="9.33203125" style="7" bestFit="1" customWidth="1"/>
    <col min="12038" max="12038" width="15.75" style="7" bestFit="1" customWidth="1"/>
    <col min="12039" max="12039" width="10.25" style="7" bestFit="1" customWidth="1"/>
    <col min="12040" max="12040" width="13.25" style="7" customWidth="1"/>
    <col min="12041" max="12043" width="8.25" style="7"/>
    <col min="12044" max="12044" width="8.75" style="7" bestFit="1" customWidth="1"/>
    <col min="12045" max="12045" width="8.25" style="7"/>
    <col min="12046" max="12046" width="2.75" style="7" customWidth="1"/>
    <col min="12047" max="12047" width="12" style="7" bestFit="1" customWidth="1"/>
    <col min="12048" max="12289" width="8.25" style="7"/>
    <col min="12290" max="12290" width="14.25" style="7" customWidth="1"/>
    <col min="12291" max="12291" width="8.75" style="7" customWidth="1"/>
    <col min="12292" max="12292" width="8.25" style="7"/>
    <col min="12293" max="12293" width="9.33203125" style="7" bestFit="1" customWidth="1"/>
    <col min="12294" max="12294" width="15.75" style="7" bestFit="1" customWidth="1"/>
    <col min="12295" max="12295" width="10.25" style="7" bestFit="1" customWidth="1"/>
    <col min="12296" max="12296" width="13.25" style="7" customWidth="1"/>
    <col min="12297" max="12299" width="8.25" style="7"/>
    <col min="12300" max="12300" width="8.75" style="7" bestFit="1" customWidth="1"/>
    <col min="12301" max="12301" width="8.25" style="7"/>
    <col min="12302" max="12302" width="2.75" style="7" customWidth="1"/>
    <col min="12303" max="12303" width="12" style="7" bestFit="1" customWidth="1"/>
    <col min="12304" max="12545" width="8.25" style="7"/>
    <col min="12546" max="12546" width="14.25" style="7" customWidth="1"/>
    <col min="12547" max="12547" width="8.75" style="7" customWidth="1"/>
    <col min="12548" max="12548" width="8.25" style="7"/>
    <col min="12549" max="12549" width="9.33203125" style="7" bestFit="1" customWidth="1"/>
    <col min="12550" max="12550" width="15.75" style="7" bestFit="1" customWidth="1"/>
    <col min="12551" max="12551" width="10.25" style="7" bestFit="1" customWidth="1"/>
    <col min="12552" max="12552" width="13.25" style="7" customWidth="1"/>
    <col min="12553" max="12555" width="8.25" style="7"/>
    <col min="12556" max="12556" width="8.75" style="7" bestFit="1" customWidth="1"/>
    <col min="12557" max="12557" width="8.25" style="7"/>
    <col min="12558" max="12558" width="2.75" style="7" customWidth="1"/>
    <col min="12559" max="12559" width="12" style="7" bestFit="1" customWidth="1"/>
    <col min="12560" max="12801" width="8.25" style="7"/>
    <col min="12802" max="12802" width="14.25" style="7" customWidth="1"/>
    <col min="12803" max="12803" width="8.75" style="7" customWidth="1"/>
    <col min="12804" max="12804" width="8.25" style="7"/>
    <col min="12805" max="12805" width="9.33203125" style="7" bestFit="1" customWidth="1"/>
    <col min="12806" max="12806" width="15.75" style="7" bestFit="1" customWidth="1"/>
    <col min="12807" max="12807" width="10.25" style="7" bestFit="1" customWidth="1"/>
    <col min="12808" max="12808" width="13.25" style="7" customWidth="1"/>
    <col min="12809" max="12811" width="8.25" style="7"/>
    <col min="12812" max="12812" width="8.75" style="7" bestFit="1" customWidth="1"/>
    <col min="12813" max="12813" width="8.25" style="7"/>
    <col min="12814" max="12814" width="2.75" style="7" customWidth="1"/>
    <col min="12815" max="12815" width="12" style="7" bestFit="1" customWidth="1"/>
    <col min="12816" max="13057" width="8.25" style="7"/>
    <col min="13058" max="13058" width="14.25" style="7" customWidth="1"/>
    <col min="13059" max="13059" width="8.75" style="7" customWidth="1"/>
    <col min="13060" max="13060" width="8.25" style="7"/>
    <col min="13061" max="13061" width="9.33203125" style="7" bestFit="1" customWidth="1"/>
    <col min="13062" max="13062" width="15.75" style="7" bestFit="1" customWidth="1"/>
    <col min="13063" max="13063" width="10.25" style="7" bestFit="1" customWidth="1"/>
    <col min="13064" max="13064" width="13.25" style="7" customWidth="1"/>
    <col min="13065" max="13067" width="8.25" style="7"/>
    <col min="13068" max="13068" width="8.75" style="7" bestFit="1" customWidth="1"/>
    <col min="13069" max="13069" width="8.25" style="7"/>
    <col min="13070" max="13070" width="2.75" style="7" customWidth="1"/>
    <col min="13071" max="13071" width="12" style="7" bestFit="1" customWidth="1"/>
    <col min="13072" max="13313" width="8.25" style="7"/>
    <col min="13314" max="13314" width="14.25" style="7" customWidth="1"/>
    <col min="13315" max="13315" width="8.75" style="7" customWidth="1"/>
    <col min="13316" max="13316" width="8.25" style="7"/>
    <col min="13317" max="13317" width="9.33203125" style="7" bestFit="1" customWidth="1"/>
    <col min="13318" max="13318" width="15.75" style="7" bestFit="1" customWidth="1"/>
    <col min="13319" max="13319" width="10.25" style="7" bestFit="1" customWidth="1"/>
    <col min="13320" max="13320" width="13.25" style="7" customWidth="1"/>
    <col min="13321" max="13323" width="8.25" style="7"/>
    <col min="13324" max="13324" width="8.75" style="7" bestFit="1" customWidth="1"/>
    <col min="13325" max="13325" width="8.25" style="7"/>
    <col min="13326" max="13326" width="2.75" style="7" customWidth="1"/>
    <col min="13327" max="13327" width="12" style="7" bestFit="1" customWidth="1"/>
    <col min="13328" max="13569" width="8.25" style="7"/>
    <col min="13570" max="13570" width="14.25" style="7" customWidth="1"/>
    <col min="13571" max="13571" width="8.75" style="7" customWidth="1"/>
    <col min="13572" max="13572" width="8.25" style="7"/>
    <col min="13573" max="13573" width="9.33203125" style="7" bestFit="1" customWidth="1"/>
    <col min="13574" max="13574" width="15.75" style="7" bestFit="1" customWidth="1"/>
    <col min="13575" max="13575" width="10.25" style="7" bestFit="1" customWidth="1"/>
    <col min="13576" max="13576" width="13.25" style="7" customWidth="1"/>
    <col min="13577" max="13579" width="8.25" style="7"/>
    <col min="13580" max="13580" width="8.75" style="7" bestFit="1" customWidth="1"/>
    <col min="13581" max="13581" width="8.25" style="7"/>
    <col min="13582" max="13582" width="2.75" style="7" customWidth="1"/>
    <col min="13583" max="13583" width="12" style="7" bestFit="1" customWidth="1"/>
    <col min="13584" max="13825" width="8.25" style="7"/>
    <col min="13826" max="13826" width="14.25" style="7" customWidth="1"/>
    <col min="13827" max="13827" width="8.75" style="7" customWidth="1"/>
    <col min="13828" max="13828" width="8.25" style="7"/>
    <col min="13829" max="13829" width="9.33203125" style="7" bestFit="1" customWidth="1"/>
    <col min="13830" max="13830" width="15.75" style="7" bestFit="1" customWidth="1"/>
    <col min="13831" max="13831" width="10.25" style="7" bestFit="1" customWidth="1"/>
    <col min="13832" max="13832" width="13.25" style="7" customWidth="1"/>
    <col min="13833" max="13835" width="8.25" style="7"/>
    <col min="13836" max="13836" width="8.75" style="7" bestFit="1" customWidth="1"/>
    <col min="13837" max="13837" width="8.25" style="7"/>
    <col min="13838" max="13838" width="2.75" style="7" customWidth="1"/>
    <col min="13839" max="13839" width="12" style="7" bestFit="1" customWidth="1"/>
    <col min="13840" max="14081" width="8.25" style="7"/>
    <col min="14082" max="14082" width="14.25" style="7" customWidth="1"/>
    <col min="14083" max="14083" width="8.75" style="7" customWidth="1"/>
    <col min="14084" max="14084" width="8.25" style="7"/>
    <col min="14085" max="14085" width="9.33203125" style="7" bestFit="1" customWidth="1"/>
    <col min="14086" max="14086" width="15.75" style="7" bestFit="1" customWidth="1"/>
    <col min="14087" max="14087" width="10.25" style="7" bestFit="1" customWidth="1"/>
    <col min="14088" max="14088" width="13.25" style="7" customWidth="1"/>
    <col min="14089" max="14091" width="8.25" style="7"/>
    <col min="14092" max="14092" width="8.75" style="7" bestFit="1" customWidth="1"/>
    <col min="14093" max="14093" width="8.25" style="7"/>
    <col min="14094" max="14094" width="2.75" style="7" customWidth="1"/>
    <col min="14095" max="14095" width="12" style="7" bestFit="1" customWidth="1"/>
    <col min="14096" max="14337" width="8.25" style="7"/>
    <col min="14338" max="14338" width="14.25" style="7" customWidth="1"/>
    <col min="14339" max="14339" width="8.75" style="7" customWidth="1"/>
    <col min="14340" max="14340" width="8.25" style="7"/>
    <col min="14341" max="14341" width="9.33203125" style="7" bestFit="1" customWidth="1"/>
    <col min="14342" max="14342" width="15.75" style="7" bestFit="1" customWidth="1"/>
    <col min="14343" max="14343" width="10.25" style="7" bestFit="1" customWidth="1"/>
    <col min="14344" max="14344" width="13.25" style="7" customWidth="1"/>
    <col min="14345" max="14347" width="8.25" style="7"/>
    <col min="14348" max="14348" width="8.75" style="7" bestFit="1" customWidth="1"/>
    <col min="14349" max="14349" width="8.25" style="7"/>
    <col min="14350" max="14350" width="2.75" style="7" customWidth="1"/>
    <col min="14351" max="14351" width="12" style="7" bestFit="1" customWidth="1"/>
    <col min="14352" max="14593" width="8.25" style="7"/>
    <col min="14594" max="14594" width="14.25" style="7" customWidth="1"/>
    <col min="14595" max="14595" width="8.75" style="7" customWidth="1"/>
    <col min="14596" max="14596" width="8.25" style="7"/>
    <col min="14597" max="14597" width="9.33203125" style="7" bestFit="1" customWidth="1"/>
    <col min="14598" max="14598" width="15.75" style="7" bestFit="1" customWidth="1"/>
    <col min="14599" max="14599" width="10.25" style="7" bestFit="1" customWidth="1"/>
    <col min="14600" max="14600" width="13.25" style="7" customWidth="1"/>
    <col min="14601" max="14603" width="8.25" style="7"/>
    <col min="14604" max="14604" width="8.75" style="7" bestFit="1" customWidth="1"/>
    <col min="14605" max="14605" width="8.25" style="7"/>
    <col min="14606" max="14606" width="2.75" style="7" customWidth="1"/>
    <col min="14607" max="14607" width="12" style="7" bestFit="1" customWidth="1"/>
    <col min="14608" max="14849" width="8.25" style="7"/>
    <col min="14850" max="14850" width="14.25" style="7" customWidth="1"/>
    <col min="14851" max="14851" width="8.75" style="7" customWidth="1"/>
    <col min="14852" max="14852" width="8.25" style="7"/>
    <col min="14853" max="14853" width="9.33203125" style="7" bestFit="1" customWidth="1"/>
    <col min="14854" max="14854" width="15.75" style="7" bestFit="1" customWidth="1"/>
    <col min="14855" max="14855" width="10.25" style="7" bestFit="1" customWidth="1"/>
    <col min="14856" max="14856" width="13.25" style="7" customWidth="1"/>
    <col min="14857" max="14859" width="8.25" style="7"/>
    <col min="14860" max="14860" width="8.75" style="7" bestFit="1" customWidth="1"/>
    <col min="14861" max="14861" width="8.25" style="7"/>
    <col min="14862" max="14862" width="2.75" style="7" customWidth="1"/>
    <col min="14863" max="14863" width="12" style="7" bestFit="1" customWidth="1"/>
    <col min="14864" max="15105" width="8.25" style="7"/>
    <col min="15106" max="15106" width="14.25" style="7" customWidth="1"/>
    <col min="15107" max="15107" width="8.75" style="7" customWidth="1"/>
    <col min="15108" max="15108" width="8.25" style="7"/>
    <col min="15109" max="15109" width="9.33203125" style="7" bestFit="1" customWidth="1"/>
    <col min="15110" max="15110" width="15.75" style="7" bestFit="1" customWidth="1"/>
    <col min="15111" max="15111" width="10.25" style="7" bestFit="1" customWidth="1"/>
    <col min="15112" max="15112" width="13.25" style="7" customWidth="1"/>
    <col min="15113" max="15115" width="8.25" style="7"/>
    <col min="15116" max="15116" width="8.75" style="7" bestFit="1" customWidth="1"/>
    <col min="15117" max="15117" width="8.25" style="7"/>
    <col min="15118" max="15118" width="2.75" style="7" customWidth="1"/>
    <col min="15119" max="15119" width="12" style="7" bestFit="1" customWidth="1"/>
    <col min="15120" max="15361" width="8.25" style="7"/>
    <col min="15362" max="15362" width="14.25" style="7" customWidth="1"/>
    <col min="15363" max="15363" width="8.75" style="7" customWidth="1"/>
    <col min="15364" max="15364" width="8.25" style="7"/>
    <col min="15365" max="15365" width="9.33203125" style="7" bestFit="1" customWidth="1"/>
    <col min="15366" max="15366" width="15.75" style="7" bestFit="1" customWidth="1"/>
    <col min="15367" max="15367" width="10.25" style="7" bestFit="1" customWidth="1"/>
    <col min="15368" max="15368" width="13.25" style="7" customWidth="1"/>
    <col min="15369" max="15371" width="8.25" style="7"/>
    <col min="15372" max="15372" width="8.75" style="7" bestFit="1" customWidth="1"/>
    <col min="15373" max="15373" width="8.25" style="7"/>
    <col min="15374" max="15374" width="2.75" style="7" customWidth="1"/>
    <col min="15375" max="15375" width="12" style="7" bestFit="1" customWidth="1"/>
    <col min="15376" max="15617" width="8.25" style="7"/>
    <col min="15618" max="15618" width="14.25" style="7" customWidth="1"/>
    <col min="15619" max="15619" width="8.75" style="7" customWidth="1"/>
    <col min="15620" max="15620" width="8.25" style="7"/>
    <col min="15621" max="15621" width="9.33203125" style="7" bestFit="1" customWidth="1"/>
    <col min="15622" max="15622" width="15.75" style="7" bestFit="1" customWidth="1"/>
    <col min="15623" max="15623" width="10.25" style="7" bestFit="1" customWidth="1"/>
    <col min="15624" max="15624" width="13.25" style="7" customWidth="1"/>
    <col min="15625" max="15627" width="8.25" style="7"/>
    <col min="15628" max="15628" width="8.75" style="7" bestFit="1" customWidth="1"/>
    <col min="15629" max="15629" width="8.25" style="7"/>
    <col min="15630" max="15630" width="2.75" style="7" customWidth="1"/>
    <col min="15631" max="15631" width="12" style="7" bestFit="1" customWidth="1"/>
    <col min="15632" max="15873" width="8.25" style="7"/>
    <col min="15874" max="15874" width="14.25" style="7" customWidth="1"/>
    <col min="15875" max="15875" width="8.75" style="7" customWidth="1"/>
    <col min="15876" max="15876" width="8.25" style="7"/>
    <col min="15877" max="15877" width="9.33203125" style="7" bestFit="1" customWidth="1"/>
    <col min="15878" max="15878" width="15.75" style="7" bestFit="1" customWidth="1"/>
    <col min="15879" max="15879" width="10.25" style="7" bestFit="1" customWidth="1"/>
    <col min="15880" max="15880" width="13.25" style="7" customWidth="1"/>
    <col min="15881" max="15883" width="8.25" style="7"/>
    <col min="15884" max="15884" width="8.75" style="7" bestFit="1" customWidth="1"/>
    <col min="15885" max="15885" width="8.25" style="7"/>
    <col min="15886" max="15886" width="2.75" style="7" customWidth="1"/>
    <col min="15887" max="15887" width="12" style="7" bestFit="1" customWidth="1"/>
    <col min="15888" max="16129" width="8.25" style="7"/>
    <col min="16130" max="16130" width="14.25" style="7" customWidth="1"/>
    <col min="16131" max="16131" width="8.75" style="7" customWidth="1"/>
    <col min="16132" max="16132" width="8.25" style="7"/>
    <col min="16133" max="16133" width="9.33203125" style="7" bestFit="1" customWidth="1"/>
    <col min="16134" max="16134" width="15.75" style="7" bestFit="1" customWidth="1"/>
    <col min="16135" max="16135" width="10.25" style="7" bestFit="1" customWidth="1"/>
    <col min="16136" max="16136" width="13.25" style="7" customWidth="1"/>
    <col min="16137" max="16139" width="8.25" style="7"/>
    <col min="16140" max="16140" width="8.75" style="7" bestFit="1" customWidth="1"/>
    <col min="16141" max="16141" width="8.25" style="7"/>
    <col min="16142" max="16142" width="2.75" style="7" customWidth="1"/>
    <col min="16143" max="16143" width="12" style="7" bestFit="1" customWidth="1"/>
    <col min="16144" max="16384" width="8.25" style="7"/>
  </cols>
  <sheetData>
    <row r="1" spans="1:21" ht="18.5" thickBot="1" x14ac:dyDescent="0.6">
      <c r="A1" s="7" t="s">
        <v>21</v>
      </c>
      <c r="B1" s="7">
        <v>0.87690000000000001</v>
      </c>
    </row>
    <row r="2" spans="1:21" ht="18.5" thickBot="1" x14ac:dyDescent="0.6">
      <c r="A2" s="8" t="s">
        <v>22</v>
      </c>
      <c r="B2" s="9">
        <f>0.8769/146*162</f>
        <v>0.97299863013698629</v>
      </c>
      <c r="C2" s="10" t="s">
        <v>23</v>
      </c>
    </row>
    <row r="3" spans="1:21" x14ac:dyDescent="0.55000000000000004">
      <c r="B3" s="11"/>
      <c r="D3" s="12" t="s">
        <v>24</v>
      </c>
    </row>
    <row r="4" spans="1:21" x14ac:dyDescent="0.55000000000000004">
      <c r="B4" s="11"/>
    </row>
    <row r="5" spans="1:21" x14ac:dyDescent="0.55000000000000004">
      <c r="D5" s="7" t="s">
        <v>25</v>
      </c>
      <c r="N5" s="7" t="s">
        <v>26</v>
      </c>
      <c r="O5" s="13"/>
    </row>
    <row r="6" spans="1:21" x14ac:dyDescent="0.55000000000000004">
      <c r="N6" s="14"/>
      <c r="O6" s="15" t="s">
        <v>27</v>
      </c>
      <c r="P6" s="16"/>
      <c r="Q6" s="16"/>
      <c r="R6" s="16"/>
      <c r="S6" s="16"/>
      <c r="T6" s="17"/>
    </row>
    <row r="7" spans="1:21" x14ac:dyDescent="0.55000000000000004">
      <c r="B7" s="18" t="s">
        <v>28</v>
      </c>
      <c r="C7" s="19" t="s">
        <v>29</v>
      </c>
      <c r="E7" s="99" t="s">
        <v>30</v>
      </c>
      <c r="F7" s="99"/>
      <c r="N7" s="20"/>
      <c r="O7" s="21" t="s">
        <v>31</v>
      </c>
      <c r="T7" s="22"/>
    </row>
    <row r="8" spans="1:21" x14ac:dyDescent="0.55000000000000004">
      <c r="B8" s="18" t="s">
        <v>32</v>
      </c>
      <c r="C8" s="19" t="s">
        <v>33</v>
      </c>
      <c r="E8" s="17"/>
      <c r="N8" s="20"/>
      <c r="T8" s="22"/>
    </row>
    <row r="9" spans="1:21" x14ac:dyDescent="0.55000000000000004">
      <c r="B9" s="18" t="s">
        <v>34</v>
      </c>
      <c r="C9" s="23">
        <f>B2*178.08</f>
        <v>173.27159605479454</v>
      </c>
      <c r="D9" s="7" t="s">
        <v>35</v>
      </c>
      <c r="E9" s="24"/>
      <c r="N9" s="20"/>
      <c r="O9" s="7" t="s">
        <v>36</v>
      </c>
      <c r="T9" s="22"/>
    </row>
    <row r="10" spans="1:21" x14ac:dyDescent="0.55000000000000004">
      <c r="B10" s="25" t="s">
        <v>37</v>
      </c>
      <c r="E10" s="99" t="s">
        <v>38</v>
      </c>
      <c r="F10" s="99"/>
      <c r="N10" s="20"/>
      <c r="O10" s="26">
        <v>98.09</v>
      </c>
      <c r="P10" s="27" t="s">
        <v>39</v>
      </c>
      <c r="Q10" s="28">
        <f>O10/100</f>
        <v>0.98089999999999999</v>
      </c>
      <c r="T10" s="22"/>
    </row>
    <row r="11" spans="1:21" x14ac:dyDescent="0.55000000000000004">
      <c r="B11" s="25" t="s">
        <v>40</v>
      </c>
      <c r="E11" s="91" t="s">
        <v>41</v>
      </c>
      <c r="F11" s="92"/>
      <c r="N11" s="20"/>
      <c r="O11" s="29">
        <f>10.63/(O10/100)</f>
        <v>10.836986441023551</v>
      </c>
      <c r="P11" s="30" t="s">
        <v>42</v>
      </c>
      <c r="T11" s="22"/>
    </row>
    <row r="12" spans="1:21" x14ac:dyDescent="0.55000000000000004">
      <c r="B12" s="25" t="s">
        <v>43</v>
      </c>
      <c r="E12" s="17"/>
      <c r="N12" s="31"/>
      <c r="O12" s="32"/>
      <c r="P12" s="32"/>
      <c r="Q12" s="32"/>
      <c r="R12" s="32"/>
      <c r="S12" s="32"/>
      <c r="T12" s="24"/>
    </row>
    <row r="13" spans="1:21" x14ac:dyDescent="0.55000000000000004">
      <c r="E13" s="22"/>
      <c r="H13" s="33" t="s">
        <v>44</v>
      </c>
      <c r="N13" s="7" t="s">
        <v>26</v>
      </c>
    </row>
    <row r="14" spans="1:21" x14ac:dyDescent="0.55000000000000004">
      <c r="E14" s="24"/>
      <c r="H14" s="7" t="s">
        <v>45</v>
      </c>
      <c r="N14" s="14"/>
      <c r="O14" s="16" t="s">
        <v>46</v>
      </c>
      <c r="P14" s="16"/>
      <c r="Q14" s="16"/>
      <c r="R14" s="16"/>
      <c r="S14" s="16"/>
      <c r="T14" s="16"/>
      <c r="U14" s="17"/>
    </row>
    <row r="15" spans="1:21" x14ac:dyDescent="0.55000000000000004">
      <c r="B15" s="18" t="s">
        <v>47</v>
      </c>
      <c r="C15" s="23">
        <f>B2*9.624</f>
        <v>9.3641388164383574</v>
      </c>
      <c r="E15" s="99" t="s">
        <v>30</v>
      </c>
      <c r="F15" s="99"/>
      <c r="N15" s="20"/>
      <c r="O15" s="21" t="s">
        <v>48</v>
      </c>
      <c r="U15" s="22"/>
    </row>
    <row r="16" spans="1:21" x14ac:dyDescent="0.55000000000000004">
      <c r="D16" s="7" t="s">
        <v>35</v>
      </c>
      <c r="E16" s="17"/>
      <c r="N16" s="20"/>
      <c r="U16" s="22"/>
    </row>
    <row r="17" spans="2:21" x14ac:dyDescent="0.55000000000000004">
      <c r="E17" s="24"/>
      <c r="N17" s="20"/>
      <c r="O17" s="7" t="s">
        <v>49</v>
      </c>
      <c r="U17" s="22"/>
    </row>
    <row r="18" spans="2:21" x14ac:dyDescent="0.55000000000000004">
      <c r="E18" s="91" t="s">
        <v>50</v>
      </c>
      <c r="F18" s="92"/>
      <c r="N18" s="20"/>
      <c r="O18" s="34">
        <v>876</v>
      </c>
      <c r="P18" s="27" t="s">
        <v>39</v>
      </c>
      <c r="U18" s="22"/>
    </row>
    <row r="19" spans="2:21" x14ac:dyDescent="0.55000000000000004">
      <c r="E19" s="35" t="s">
        <v>51</v>
      </c>
      <c r="F19" s="36" t="s">
        <v>52</v>
      </c>
      <c r="N19" s="20"/>
      <c r="O19" s="37">
        <f>(O11*(2600-O18))/1000</f>
        <v>18.682964624324601</v>
      </c>
      <c r="P19" s="30" t="s">
        <v>53</v>
      </c>
      <c r="U19" s="22"/>
    </row>
    <row r="20" spans="2:21" x14ac:dyDescent="0.55000000000000004">
      <c r="F20" s="38"/>
      <c r="N20" s="31"/>
      <c r="O20" s="32"/>
      <c r="P20" s="32"/>
      <c r="Q20" s="32"/>
      <c r="R20" s="32"/>
      <c r="S20" s="32"/>
      <c r="T20" s="32"/>
      <c r="U20" s="24"/>
    </row>
    <row r="21" spans="2:21" x14ac:dyDescent="0.55000000000000004">
      <c r="B21" s="18" t="s">
        <v>54</v>
      </c>
      <c r="C21" s="39">
        <f>B2*0.693</f>
        <v>0.67428805068493147</v>
      </c>
      <c r="E21" s="91" t="s">
        <v>55</v>
      </c>
      <c r="F21" s="92"/>
    </row>
    <row r="22" spans="2:21" x14ac:dyDescent="0.55000000000000004">
      <c r="E22" s="40" t="s">
        <v>56</v>
      </c>
      <c r="F22" s="36" t="s">
        <v>57</v>
      </c>
    </row>
    <row r="23" spans="2:21" x14ac:dyDescent="0.55000000000000004">
      <c r="E23" s="17"/>
      <c r="F23" s="13" t="s">
        <v>58</v>
      </c>
    </row>
    <row r="24" spans="2:21" x14ac:dyDescent="0.55000000000000004">
      <c r="E24" s="24"/>
    </row>
    <row r="25" spans="2:21" x14ac:dyDescent="0.55000000000000004">
      <c r="E25" s="91" t="s">
        <v>59</v>
      </c>
      <c r="F25" s="92"/>
    </row>
    <row r="26" spans="2:21" x14ac:dyDescent="0.55000000000000004">
      <c r="E26" s="91" t="s">
        <v>60</v>
      </c>
      <c r="F26" s="92"/>
      <c r="H26" s="7" t="s">
        <v>61</v>
      </c>
    </row>
    <row r="27" spans="2:21" x14ac:dyDescent="0.55000000000000004">
      <c r="E27" s="17"/>
      <c r="H27" s="33" t="s">
        <v>62</v>
      </c>
    </row>
    <row r="28" spans="2:21" x14ac:dyDescent="0.55000000000000004">
      <c r="E28" s="24"/>
      <c r="H28" s="7" t="s">
        <v>63</v>
      </c>
    </row>
    <row r="29" spans="2:21" x14ac:dyDescent="0.55000000000000004">
      <c r="E29" s="91" t="s">
        <v>64</v>
      </c>
      <c r="F29" s="92"/>
    </row>
    <row r="30" spans="2:21" x14ac:dyDescent="0.55000000000000004">
      <c r="E30" s="91" t="s">
        <v>65</v>
      </c>
      <c r="F30" s="92"/>
    </row>
    <row r="31" spans="2:21" x14ac:dyDescent="0.55000000000000004">
      <c r="E31" s="41"/>
      <c r="F31" s="42" t="s">
        <v>66</v>
      </c>
    </row>
    <row r="32" spans="2:21" x14ac:dyDescent="0.55000000000000004">
      <c r="E32" s="24"/>
    </row>
    <row r="33" spans="2:11" x14ac:dyDescent="0.55000000000000004">
      <c r="B33" s="18" t="s">
        <v>67</v>
      </c>
      <c r="C33" s="39">
        <f>B2*2.837</f>
        <v>2.7603971136986303</v>
      </c>
      <c r="E33" s="91" t="s">
        <v>68</v>
      </c>
      <c r="F33" s="92"/>
    </row>
    <row r="34" spans="2:11" x14ac:dyDescent="0.55000000000000004">
      <c r="C34" s="43"/>
      <c r="D34" s="7" t="s">
        <v>35</v>
      </c>
      <c r="E34" s="91" t="s">
        <v>65</v>
      </c>
      <c r="F34" s="92"/>
    </row>
    <row r="35" spans="2:11" x14ac:dyDescent="0.55000000000000004">
      <c r="B35" s="7" t="s">
        <v>69</v>
      </c>
      <c r="C35" s="43"/>
      <c r="E35" s="91" t="s">
        <v>70</v>
      </c>
      <c r="F35" s="92"/>
    </row>
    <row r="36" spans="2:11" x14ac:dyDescent="0.55000000000000004">
      <c r="B36" s="18" t="s">
        <v>67</v>
      </c>
      <c r="C36" s="44">
        <f>C33*0.25</f>
        <v>0.69009927842465757</v>
      </c>
      <c r="E36" s="17"/>
      <c r="H36" s="7" t="s">
        <v>71</v>
      </c>
    </row>
    <row r="37" spans="2:11" x14ac:dyDescent="0.55000000000000004">
      <c r="B37" s="7" t="s">
        <v>72</v>
      </c>
      <c r="E37" s="22"/>
      <c r="H37" s="33" t="s">
        <v>62</v>
      </c>
    </row>
    <row r="38" spans="2:11" x14ac:dyDescent="0.55000000000000004">
      <c r="C38" s="43"/>
      <c r="E38" s="22"/>
      <c r="H38" s="7" t="s">
        <v>73</v>
      </c>
    </row>
    <row r="39" spans="2:11" x14ac:dyDescent="0.55000000000000004">
      <c r="C39" s="43"/>
      <c r="F39" s="20" t="s">
        <v>74</v>
      </c>
    </row>
    <row r="40" spans="2:11" x14ac:dyDescent="0.55000000000000004">
      <c r="C40" s="43"/>
      <c r="F40" s="20"/>
      <c r="H40" s="33" t="s">
        <v>62</v>
      </c>
    </row>
    <row r="41" spans="2:11" x14ac:dyDescent="0.55000000000000004">
      <c r="C41" s="43"/>
      <c r="E41" s="32"/>
      <c r="F41" s="31"/>
      <c r="H41" s="7" t="s">
        <v>75</v>
      </c>
    </row>
    <row r="42" spans="2:11" x14ac:dyDescent="0.55000000000000004">
      <c r="B42" s="18" t="s">
        <v>76</v>
      </c>
      <c r="C42" s="45">
        <v>128.80000000000001</v>
      </c>
      <c r="E42" s="91" t="s">
        <v>77</v>
      </c>
      <c r="F42" s="92"/>
    </row>
    <row r="43" spans="2:11" x14ac:dyDescent="0.55000000000000004">
      <c r="C43" s="43"/>
      <c r="D43" s="7" t="s">
        <v>35</v>
      </c>
      <c r="E43" s="91" t="s">
        <v>65</v>
      </c>
      <c r="F43" s="92"/>
    </row>
    <row r="44" spans="2:11" x14ac:dyDescent="0.55000000000000004">
      <c r="C44" s="43"/>
      <c r="E44" s="91" t="s">
        <v>78</v>
      </c>
      <c r="F44" s="92"/>
      <c r="H44" s="12" t="s">
        <v>79</v>
      </c>
    </row>
    <row r="45" spans="2:11" x14ac:dyDescent="0.55000000000000004">
      <c r="C45" s="43"/>
      <c r="E45" s="22"/>
      <c r="F45" s="46"/>
      <c r="H45" s="12" t="s">
        <v>80</v>
      </c>
    </row>
    <row r="46" spans="2:11" x14ac:dyDescent="0.55000000000000004">
      <c r="C46" s="43"/>
      <c r="E46" s="22"/>
    </row>
    <row r="47" spans="2:11" x14ac:dyDescent="0.55000000000000004">
      <c r="C47" s="43"/>
      <c r="E47" s="91" t="s">
        <v>81</v>
      </c>
      <c r="F47" s="92"/>
      <c r="H47" s="96" t="s">
        <v>82</v>
      </c>
      <c r="I47" s="97"/>
      <c r="J47" s="97"/>
      <c r="K47" s="98"/>
    </row>
    <row r="48" spans="2:11" x14ac:dyDescent="0.55000000000000004">
      <c r="C48" s="43"/>
      <c r="E48" s="91" t="s">
        <v>65</v>
      </c>
      <c r="F48" s="92"/>
    </row>
    <row r="49" spans="2:11" x14ac:dyDescent="0.55000000000000004">
      <c r="C49" s="43"/>
      <c r="E49" s="47"/>
      <c r="F49" s="46"/>
      <c r="H49" s="18" t="s">
        <v>83</v>
      </c>
      <c r="I49" s="48">
        <f>SUM(I50:I51)</f>
        <v>3.1560381434382032</v>
      </c>
      <c r="J49" s="49" t="s">
        <v>84</v>
      </c>
      <c r="K49" s="49"/>
    </row>
    <row r="50" spans="2:11" x14ac:dyDescent="0.55000000000000004">
      <c r="C50" s="43"/>
      <c r="E50" s="24"/>
      <c r="H50" s="18" t="s">
        <v>67</v>
      </c>
      <c r="I50" s="48">
        <f>(C33/84.01-C21/150.08)*84.01</f>
        <v>2.3829521567553931</v>
      </c>
      <c r="J50" s="49" t="s">
        <v>84</v>
      </c>
      <c r="K50" s="49"/>
    </row>
    <row r="51" spans="2:11" x14ac:dyDescent="0.55000000000000004">
      <c r="B51" s="18" t="s">
        <v>76</v>
      </c>
      <c r="C51" s="45">
        <f>C42/5</f>
        <v>25.76</v>
      </c>
      <c r="E51" s="91" t="s">
        <v>85</v>
      </c>
      <c r="F51" s="92"/>
      <c r="H51" s="18" t="s">
        <v>86</v>
      </c>
      <c r="I51" s="48">
        <f>172.07*C21/150.08</f>
        <v>0.77308598668281014</v>
      </c>
      <c r="J51" s="49" t="s">
        <v>84</v>
      </c>
      <c r="K51" s="49"/>
    </row>
    <row r="52" spans="2:11" x14ac:dyDescent="0.55000000000000004">
      <c r="C52" s="43"/>
      <c r="E52" s="91" t="s">
        <v>78</v>
      </c>
      <c r="F52" s="92"/>
      <c r="H52" s="96" t="s">
        <v>82</v>
      </c>
      <c r="I52" s="97"/>
      <c r="J52" s="97"/>
      <c r="K52" s="98"/>
    </row>
    <row r="53" spans="2:11" x14ac:dyDescent="0.55000000000000004">
      <c r="C53" s="43"/>
      <c r="E53" s="47"/>
    </row>
    <row r="54" spans="2:11" x14ac:dyDescent="0.55000000000000004">
      <c r="C54" s="43"/>
      <c r="E54" s="24"/>
    </row>
    <row r="55" spans="2:11" x14ac:dyDescent="0.55000000000000004">
      <c r="C55" s="43"/>
      <c r="E55" s="106" t="s">
        <v>87</v>
      </c>
      <c r="F55" s="107"/>
      <c r="H55" s="33" t="s">
        <v>62</v>
      </c>
    </row>
    <row r="56" spans="2:11" x14ac:dyDescent="0.55000000000000004">
      <c r="C56" s="43"/>
      <c r="E56" s="50"/>
      <c r="F56" s="51">
        <f>C51+C42+C15+O11+C9</f>
        <v>348.03272131225646</v>
      </c>
      <c r="H56" s="7" t="s">
        <v>88</v>
      </c>
    </row>
    <row r="57" spans="2:11" x14ac:dyDescent="0.55000000000000004">
      <c r="C57" s="43"/>
      <c r="G57" s="49" t="s">
        <v>84</v>
      </c>
    </row>
    <row r="58" spans="2:11" x14ac:dyDescent="0.55000000000000004">
      <c r="C58" s="43"/>
    </row>
    <row r="59" spans="2:11" x14ac:dyDescent="0.55000000000000004">
      <c r="C59" s="43"/>
    </row>
    <row r="60" spans="2:11" x14ac:dyDescent="0.55000000000000004">
      <c r="C60" s="43"/>
      <c r="D60" s="12" t="s">
        <v>89</v>
      </c>
    </row>
    <row r="61" spans="2:11" x14ac:dyDescent="0.55000000000000004">
      <c r="C61" s="43"/>
    </row>
    <row r="62" spans="2:11" x14ac:dyDescent="0.55000000000000004">
      <c r="C62" s="43"/>
      <c r="E62" s="91" t="s">
        <v>90</v>
      </c>
      <c r="F62" s="92"/>
    </row>
    <row r="63" spans="2:11" x14ac:dyDescent="0.55000000000000004">
      <c r="C63" s="43"/>
      <c r="E63" s="52"/>
      <c r="H63" s="12" t="s">
        <v>91</v>
      </c>
    </row>
    <row r="64" spans="2:11" x14ac:dyDescent="0.55000000000000004">
      <c r="B64" s="18" t="s">
        <v>92</v>
      </c>
      <c r="C64" s="53">
        <v>160</v>
      </c>
      <c r="E64" s="91" t="s">
        <v>93</v>
      </c>
      <c r="F64" s="92"/>
      <c r="H64" s="96" t="s">
        <v>94</v>
      </c>
      <c r="I64" s="97"/>
      <c r="J64" s="97"/>
      <c r="K64" s="98"/>
    </row>
    <row r="65" spans="2:11" x14ac:dyDescent="0.55000000000000004">
      <c r="C65" s="43"/>
      <c r="E65" s="91" t="s">
        <v>95</v>
      </c>
      <c r="F65" s="92"/>
    </row>
    <row r="66" spans="2:11" x14ac:dyDescent="0.55000000000000004">
      <c r="C66" s="43"/>
      <c r="E66" s="46"/>
      <c r="F66" s="54"/>
      <c r="H66" s="7" t="s">
        <v>96</v>
      </c>
    </row>
    <row r="67" spans="2:11" x14ac:dyDescent="0.55000000000000004">
      <c r="C67" s="43"/>
      <c r="E67" s="22"/>
      <c r="H67" s="38" t="s">
        <v>97</v>
      </c>
      <c r="I67" s="52"/>
    </row>
    <row r="68" spans="2:11" x14ac:dyDescent="0.55000000000000004">
      <c r="C68" s="43"/>
      <c r="E68" s="24"/>
      <c r="H68" s="18" t="s">
        <v>98</v>
      </c>
      <c r="I68" s="53">
        <f>C64*3</f>
        <v>480</v>
      </c>
      <c r="J68" s="49" t="s">
        <v>99</v>
      </c>
      <c r="K68" s="49"/>
    </row>
    <row r="69" spans="2:11" x14ac:dyDescent="0.55000000000000004">
      <c r="B69" s="18" t="s">
        <v>100</v>
      </c>
      <c r="C69" s="53">
        <v>160</v>
      </c>
      <c r="E69" s="91" t="s">
        <v>101</v>
      </c>
      <c r="F69" s="92"/>
    </row>
    <row r="70" spans="2:11" x14ac:dyDescent="0.55000000000000004">
      <c r="C70" s="43"/>
      <c r="E70" s="91" t="s">
        <v>102</v>
      </c>
      <c r="F70" s="92"/>
      <c r="H70" s="55"/>
      <c r="I70" s="55"/>
      <c r="J70" s="55"/>
      <c r="K70" s="55"/>
    </row>
    <row r="71" spans="2:11" x14ac:dyDescent="0.55000000000000004">
      <c r="C71" s="43"/>
      <c r="E71" s="91" t="s">
        <v>103</v>
      </c>
      <c r="F71" s="92"/>
    </row>
    <row r="72" spans="2:11" x14ac:dyDescent="0.55000000000000004">
      <c r="C72" s="43"/>
      <c r="E72" s="17"/>
      <c r="H72" s="38" t="s">
        <v>97</v>
      </c>
      <c r="I72" s="52"/>
    </row>
    <row r="73" spans="2:11" x14ac:dyDescent="0.55000000000000004">
      <c r="C73" s="43"/>
      <c r="E73" s="24"/>
      <c r="H73" s="18" t="s">
        <v>98</v>
      </c>
      <c r="I73" s="56">
        <f>C69</f>
        <v>160</v>
      </c>
      <c r="J73" s="49" t="s">
        <v>99</v>
      </c>
      <c r="K73" s="49"/>
    </row>
    <row r="74" spans="2:11" x14ac:dyDescent="0.55000000000000004">
      <c r="B74" s="57" t="s">
        <v>104</v>
      </c>
      <c r="C74" s="53">
        <v>1000</v>
      </c>
      <c r="E74" s="91" t="s">
        <v>105</v>
      </c>
      <c r="F74" s="92"/>
    </row>
    <row r="75" spans="2:11" x14ac:dyDescent="0.55000000000000004">
      <c r="C75" s="43"/>
      <c r="E75" s="91" t="s">
        <v>95</v>
      </c>
      <c r="F75" s="92"/>
      <c r="H75" s="96" t="s">
        <v>106</v>
      </c>
      <c r="I75" s="97"/>
      <c r="J75" s="97"/>
      <c r="K75" s="98"/>
    </row>
    <row r="76" spans="2:11" x14ac:dyDescent="0.55000000000000004">
      <c r="C76" s="43"/>
      <c r="E76" s="41"/>
      <c r="F76" s="54"/>
    </row>
    <row r="77" spans="2:11" x14ac:dyDescent="0.55000000000000004">
      <c r="C77" s="43"/>
      <c r="E77" s="22"/>
      <c r="H77" s="38" t="s">
        <v>97</v>
      </c>
      <c r="I77" s="52"/>
    </row>
    <row r="78" spans="2:11" x14ac:dyDescent="0.55000000000000004">
      <c r="B78" s="58"/>
      <c r="C78" s="43"/>
      <c r="E78" s="24"/>
      <c r="H78" s="18" t="s">
        <v>98</v>
      </c>
      <c r="I78" s="56">
        <f>C74</f>
        <v>1000</v>
      </c>
      <c r="J78" s="49" t="s">
        <v>99</v>
      </c>
      <c r="K78" s="49"/>
    </row>
    <row r="79" spans="2:11" x14ac:dyDescent="0.55000000000000004">
      <c r="B79" s="57" t="s">
        <v>104</v>
      </c>
      <c r="C79" s="53">
        <v>200</v>
      </c>
      <c r="E79" s="91" t="s">
        <v>101</v>
      </c>
      <c r="F79" s="92"/>
    </row>
    <row r="80" spans="2:11" x14ac:dyDescent="0.55000000000000004">
      <c r="C80" s="59"/>
      <c r="E80" s="91" t="s">
        <v>102</v>
      </c>
      <c r="F80" s="92"/>
      <c r="H80" s="96" t="s">
        <v>106</v>
      </c>
      <c r="I80" s="97"/>
      <c r="J80" s="97"/>
      <c r="K80" s="98"/>
    </row>
    <row r="81" spans="2:11" x14ac:dyDescent="0.55000000000000004">
      <c r="C81" s="59"/>
      <c r="E81" s="91" t="s">
        <v>103</v>
      </c>
      <c r="F81" s="92"/>
    </row>
    <row r="82" spans="2:11" x14ac:dyDescent="0.55000000000000004">
      <c r="C82" s="59"/>
      <c r="E82" s="17"/>
      <c r="F82" s="46"/>
      <c r="H82" s="38" t="s">
        <v>97</v>
      </c>
      <c r="I82" s="52"/>
    </row>
    <row r="83" spans="2:11" x14ac:dyDescent="0.55000000000000004">
      <c r="C83" s="59"/>
      <c r="E83" s="22"/>
      <c r="H83" s="18" t="s">
        <v>98</v>
      </c>
      <c r="I83" s="56">
        <f>C79</f>
        <v>200</v>
      </c>
      <c r="J83" s="49" t="s">
        <v>99</v>
      </c>
      <c r="K83" s="49"/>
    </row>
    <row r="84" spans="2:11" x14ac:dyDescent="0.55000000000000004">
      <c r="B84" s="57" t="s">
        <v>104</v>
      </c>
      <c r="C84" s="53">
        <v>1000</v>
      </c>
      <c r="E84" s="91" t="s">
        <v>105</v>
      </c>
      <c r="F84" s="92"/>
    </row>
    <row r="85" spans="2:11" x14ac:dyDescent="0.55000000000000004">
      <c r="C85" s="43"/>
      <c r="E85" s="91" t="s">
        <v>95</v>
      </c>
      <c r="F85" s="92"/>
      <c r="H85" s="96" t="s">
        <v>107</v>
      </c>
      <c r="I85" s="97"/>
      <c r="J85" s="97"/>
      <c r="K85" s="98"/>
    </row>
    <row r="86" spans="2:11" x14ac:dyDescent="0.55000000000000004">
      <c r="C86" s="43"/>
      <c r="E86" s="41"/>
      <c r="F86" s="54"/>
    </row>
    <row r="87" spans="2:11" x14ac:dyDescent="0.55000000000000004">
      <c r="C87" s="43"/>
      <c r="E87" s="22"/>
    </row>
    <row r="88" spans="2:11" x14ac:dyDescent="0.55000000000000004">
      <c r="B88" s="58"/>
      <c r="C88" s="43"/>
      <c r="E88" s="24"/>
      <c r="H88" s="18" t="s">
        <v>98</v>
      </c>
      <c r="I88" s="53">
        <f>C84</f>
        <v>1000</v>
      </c>
      <c r="J88" s="49" t="s">
        <v>99</v>
      </c>
      <c r="K88" s="49"/>
    </row>
    <row r="89" spans="2:11" x14ac:dyDescent="0.55000000000000004">
      <c r="C89" s="59"/>
      <c r="E89" s="91" t="s">
        <v>108</v>
      </c>
      <c r="F89" s="92"/>
    </row>
    <row r="90" spans="2:11" x14ac:dyDescent="0.55000000000000004">
      <c r="C90" s="59"/>
      <c r="E90" s="91" t="s">
        <v>109</v>
      </c>
      <c r="F90" s="92"/>
      <c r="H90" s="60" t="s">
        <v>110</v>
      </c>
    </row>
    <row r="91" spans="2:11" x14ac:dyDescent="0.55000000000000004">
      <c r="C91" s="59"/>
      <c r="E91" s="22"/>
      <c r="H91" s="12" t="s">
        <v>111</v>
      </c>
    </row>
    <row r="92" spans="2:11" x14ac:dyDescent="0.55000000000000004">
      <c r="C92" s="59"/>
      <c r="F92" s="31"/>
    </row>
    <row r="93" spans="2:11" x14ac:dyDescent="0.55000000000000004">
      <c r="B93" s="18" t="s">
        <v>76</v>
      </c>
      <c r="C93" s="53">
        <v>160</v>
      </c>
      <c r="E93" s="91" t="s">
        <v>101</v>
      </c>
      <c r="F93" s="92"/>
    </row>
    <row r="94" spans="2:11" x14ac:dyDescent="0.55000000000000004">
      <c r="C94" s="43"/>
      <c r="E94" s="91" t="s">
        <v>102</v>
      </c>
      <c r="F94" s="92"/>
      <c r="H94" s="96" t="s">
        <v>112</v>
      </c>
      <c r="I94" s="97"/>
      <c r="J94" s="97"/>
      <c r="K94" s="98"/>
    </row>
    <row r="95" spans="2:11" x14ac:dyDescent="0.55000000000000004">
      <c r="C95" s="43"/>
      <c r="E95" s="99" t="s">
        <v>113</v>
      </c>
      <c r="F95" s="99"/>
      <c r="H95" s="12" t="s">
        <v>114</v>
      </c>
    </row>
    <row r="96" spans="2:11" x14ac:dyDescent="0.55000000000000004">
      <c r="C96" s="43"/>
      <c r="E96" s="22"/>
      <c r="H96" s="38" t="s">
        <v>98</v>
      </c>
      <c r="I96" s="61">
        <f>C93</f>
        <v>160</v>
      </c>
      <c r="J96" s="49" t="s">
        <v>99</v>
      </c>
      <c r="K96" s="49"/>
    </row>
    <row r="97" spans="2:11" x14ac:dyDescent="0.55000000000000004">
      <c r="C97" s="43"/>
      <c r="E97" s="22"/>
    </row>
    <row r="98" spans="2:11" x14ac:dyDescent="0.55000000000000004">
      <c r="C98" s="43"/>
      <c r="E98" s="91" t="s">
        <v>115</v>
      </c>
      <c r="F98" s="92"/>
    </row>
    <row r="99" spans="2:11" x14ac:dyDescent="0.55000000000000004">
      <c r="C99" s="43"/>
      <c r="E99" s="91" t="s">
        <v>116</v>
      </c>
      <c r="F99" s="92"/>
    </row>
    <row r="100" spans="2:11" x14ac:dyDescent="0.55000000000000004">
      <c r="C100" s="43"/>
    </row>
    <row r="101" spans="2:11" x14ac:dyDescent="0.55000000000000004">
      <c r="C101" s="43"/>
    </row>
    <row r="102" spans="2:11" x14ac:dyDescent="0.55000000000000004">
      <c r="C102" s="43"/>
      <c r="D102" s="12" t="s">
        <v>117</v>
      </c>
    </row>
    <row r="103" spans="2:11" x14ac:dyDescent="0.55000000000000004">
      <c r="C103" s="43"/>
    </row>
    <row r="104" spans="2:11" x14ac:dyDescent="0.55000000000000004">
      <c r="C104" s="43"/>
      <c r="E104" s="91" t="s">
        <v>90</v>
      </c>
      <c r="F104" s="92"/>
    </row>
    <row r="105" spans="2:11" x14ac:dyDescent="0.55000000000000004">
      <c r="C105" s="43"/>
      <c r="F105" s="38"/>
    </row>
    <row r="106" spans="2:11" x14ac:dyDescent="0.55000000000000004">
      <c r="B106" s="91" t="s">
        <v>118</v>
      </c>
      <c r="C106" s="92"/>
      <c r="E106" s="91" t="s">
        <v>119</v>
      </c>
      <c r="F106" s="92"/>
      <c r="H106" s="96" t="s">
        <v>120</v>
      </c>
      <c r="I106" s="97"/>
      <c r="J106" s="97"/>
      <c r="K106" s="98"/>
    </row>
    <row r="107" spans="2:11" x14ac:dyDescent="0.55000000000000004">
      <c r="B107" s="38" t="s">
        <v>121</v>
      </c>
      <c r="C107" s="62">
        <f>F56</f>
        <v>348.03272131225646</v>
      </c>
      <c r="D107" s="49" t="s">
        <v>84</v>
      </c>
      <c r="E107" s="17"/>
    </row>
    <row r="108" spans="2:11" x14ac:dyDescent="0.55000000000000004">
      <c r="C108" s="43"/>
      <c r="E108" s="22"/>
    </row>
    <row r="109" spans="2:11" x14ac:dyDescent="0.55000000000000004">
      <c r="B109" s="18" t="s">
        <v>122</v>
      </c>
      <c r="C109" s="19">
        <v>20.88</v>
      </c>
      <c r="E109" s="22"/>
    </row>
    <row r="110" spans="2:11" x14ac:dyDescent="0.55000000000000004">
      <c r="E110" s="91" t="s">
        <v>50</v>
      </c>
      <c r="F110" s="92"/>
    </row>
    <row r="111" spans="2:11" x14ac:dyDescent="0.55000000000000004">
      <c r="C111" s="43"/>
      <c r="E111" s="38" t="s">
        <v>51</v>
      </c>
      <c r="F111" s="52" t="s">
        <v>123</v>
      </c>
    </row>
    <row r="112" spans="2:11" x14ac:dyDescent="0.55000000000000004">
      <c r="C112" s="43"/>
      <c r="E112" s="17"/>
    </row>
    <row r="113" spans="2:11" x14ac:dyDescent="0.55000000000000004">
      <c r="C113" s="43"/>
      <c r="E113" s="24"/>
    </row>
    <row r="114" spans="2:11" x14ac:dyDescent="0.55000000000000004">
      <c r="C114" s="43"/>
      <c r="E114" s="94" t="s">
        <v>124</v>
      </c>
      <c r="F114" s="95"/>
    </row>
    <row r="115" spans="2:11" x14ac:dyDescent="0.55000000000000004">
      <c r="C115" s="43"/>
      <c r="E115" s="38" t="s">
        <v>125</v>
      </c>
      <c r="F115" s="52" t="s">
        <v>126</v>
      </c>
      <c r="H115" s="18" t="s">
        <v>127</v>
      </c>
      <c r="I115" s="63">
        <f>B2*154.6</f>
        <v>150.42558821917808</v>
      </c>
      <c r="J115" s="49" t="s">
        <v>84</v>
      </c>
      <c r="K115" s="49"/>
    </row>
    <row r="116" spans="2:11" x14ac:dyDescent="0.55000000000000004">
      <c r="C116" s="43"/>
      <c r="E116" s="38" t="s">
        <v>128</v>
      </c>
      <c r="F116" s="52" t="s">
        <v>129</v>
      </c>
      <c r="H116" s="64" t="s">
        <v>130</v>
      </c>
      <c r="I116" s="62">
        <f>C42+C51-I115</f>
        <v>4.134411780821921</v>
      </c>
      <c r="J116" s="49" t="s">
        <v>84</v>
      </c>
      <c r="K116" s="49"/>
    </row>
    <row r="117" spans="2:11" x14ac:dyDescent="0.55000000000000004">
      <c r="C117" s="43"/>
      <c r="E117" s="17"/>
    </row>
    <row r="118" spans="2:11" x14ac:dyDescent="0.55000000000000004">
      <c r="C118" s="43"/>
      <c r="E118" s="22"/>
      <c r="H118" s="60" t="s">
        <v>44</v>
      </c>
    </row>
    <row r="119" spans="2:11" x14ac:dyDescent="0.55000000000000004">
      <c r="C119" s="43"/>
      <c r="E119" s="22"/>
      <c r="H119" s="7" t="s">
        <v>131</v>
      </c>
    </row>
    <row r="120" spans="2:11" x14ac:dyDescent="0.55000000000000004">
      <c r="C120" s="43"/>
      <c r="E120" s="24"/>
      <c r="H120" s="60" t="s">
        <v>110</v>
      </c>
    </row>
    <row r="121" spans="2:11" x14ac:dyDescent="0.55000000000000004">
      <c r="C121" s="43"/>
      <c r="E121" s="91" t="s">
        <v>64</v>
      </c>
      <c r="F121" s="92"/>
    </row>
    <row r="122" spans="2:11" x14ac:dyDescent="0.55000000000000004">
      <c r="C122" s="43"/>
      <c r="E122" s="91" t="s">
        <v>65</v>
      </c>
      <c r="F122" s="92"/>
    </row>
    <row r="123" spans="2:11" x14ac:dyDescent="0.55000000000000004">
      <c r="C123" s="43"/>
      <c r="E123" s="38" t="s">
        <v>132</v>
      </c>
      <c r="F123" s="62">
        <f>C9+C15+O11</f>
        <v>193.47272131225645</v>
      </c>
      <c r="G123" s="49" t="s">
        <v>84</v>
      </c>
    </row>
    <row r="124" spans="2:11" x14ac:dyDescent="0.55000000000000004">
      <c r="C124" s="43"/>
      <c r="E124" s="22"/>
      <c r="F124" s="42" t="s">
        <v>66</v>
      </c>
      <c r="G124" s="8"/>
    </row>
    <row r="125" spans="2:11" x14ac:dyDescent="0.55000000000000004">
      <c r="C125" s="65"/>
      <c r="E125" s="22"/>
    </row>
    <row r="126" spans="2:11" x14ac:dyDescent="0.55000000000000004">
      <c r="B126" s="18" t="s">
        <v>133</v>
      </c>
      <c r="C126" s="63">
        <v>226.1</v>
      </c>
      <c r="E126" s="91" t="s">
        <v>134</v>
      </c>
      <c r="F126" s="92"/>
    </row>
    <row r="127" spans="2:11" x14ac:dyDescent="0.55000000000000004">
      <c r="B127" s="7" t="s">
        <v>135</v>
      </c>
      <c r="C127" s="43"/>
      <c r="E127" s="91" t="s">
        <v>136</v>
      </c>
      <c r="F127" s="92"/>
    </row>
    <row r="128" spans="2:11" x14ac:dyDescent="0.55000000000000004">
      <c r="C128" s="43"/>
      <c r="E128" s="91" t="s">
        <v>137</v>
      </c>
      <c r="F128" s="92"/>
    </row>
    <row r="129" spans="2:11" x14ac:dyDescent="0.55000000000000004">
      <c r="B129" s="18" t="s">
        <v>138</v>
      </c>
      <c r="C129" s="66">
        <f>F123*1.2*0.025</f>
        <v>5.8041816393676937</v>
      </c>
      <c r="E129" s="17"/>
    </row>
    <row r="130" spans="2:11" x14ac:dyDescent="0.55000000000000004">
      <c r="B130" s="7" t="s">
        <v>139</v>
      </c>
      <c r="C130" s="43"/>
      <c r="E130" s="24"/>
    </row>
    <row r="131" spans="2:11" x14ac:dyDescent="0.55000000000000004">
      <c r="C131" s="43"/>
      <c r="E131" s="91" t="s">
        <v>140</v>
      </c>
      <c r="F131" s="92"/>
      <c r="H131" s="96" t="s">
        <v>141</v>
      </c>
      <c r="I131" s="97"/>
      <c r="J131" s="97"/>
      <c r="K131" s="98"/>
    </row>
    <row r="132" spans="2:11" x14ac:dyDescent="0.55000000000000004">
      <c r="C132" s="43"/>
      <c r="E132" s="102" t="s">
        <v>142</v>
      </c>
      <c r="F132" s="103"/>
    </row>
    <row r="133" spans="2:11" x14ac:dyDescent="0.55000000000000004">
      <c r="C133" s="43"/>
      <c r="E133" s="91" t="s">
        <v>143</v>
      </c>
      <c r="F133" s="92"/>
      <c r="H133" s="91" t="s">
        <v>144</v>
      </c>
      <c r="I133" s="92"/>
      <c r="K133" s="33" t="s">
        <v>145</v>
      </c>
    </row>
    <row r="134" spans="2:11" x14ac:dyDescent="0.55000000000000004">
      <c r="C134" s="43"/>
      <c r="E134" s="91" t="s">
        <v>146</v>
      </c>
      <c r="F134" s="92"/>
      <c r="H134" s="104">
        <f>SUM(H145:H150)</f>
        <v>1391.5826408219177</v>
      </c>
      <c r="I134" s="105"/>
      <c r="J134" s="49" t="s">
        <v>84</v>
      </c>
      <c r="K134" s="49"/>
    </row>
    <row r="135" spans="2:11" x14ac:dyDescent="0.55000000000000004">
      <c r="C135" s="43"/>
      <c r="E135" s="17"/>
    </row>
    <row r="136" spans="2:11" x14ac:dyDescent="0.55000000000000004">
      <c r="C136" s="43"/>
      <c r="E136" s="22"/>
      <c r="H136" s="33" t="s">
        <v>62</v>
      </c>
    </row>
    <row r="137" spans="2:11" x14ac:dyDescent="0.55000000000000004">
      <c r="C137" s="43"/>
      <c r="E137" s="22"/>
      <c r="H137" s="46" t="s">
        <v>147</v>
      </c>
    </row>
    <row r="138" spans="2:11" x14ac:dyDescent="0.55000000000000004">
      <c r="C138" s="43"/>
      <c r="E138" s="22"/>
      <c r="H138" s="67"/>
    </row>
    <row r="139" spans="2:11" x14ac:dyDescent="0.55000000000000004">
      <c r="C139" s="43"/>
      <c r="E139" s="24"/>
    </row>
    <row r="140" spans="2:11" x14ac:dyDescent="0.55000000000000004">
      <c r="C140" s="43"/>
      <c r="E140" s="91" t="s">
        <v>148</v>
      </c>
      <c r="F140" s="92"/>
      <c r="H140" s="96" t="s">
        <v>120</v>
      </c>
      <c r="I140" s="97"/>
      <c r="J140" s="97"/>
      <c r="K140" s="98"/>
    </row>
    <row r="141" spans="2:11" x14ac:dyDescent="0.55000000000000004">
      <c r="C141" s="43"/>
      <c r="E141" s="46"/>
      <c r="F141" s="54"/>
      <c r="H141" s="68"/>
      <c r="I141" s="68"/>
      <c r="J141" s="68"/>
      <c r="K141" s="68"/>
    </row>
    <row r="142" spans="2:11" x14ac:dyDescent="0.55000000000000004">
      <c r="C142" s="43"/>
      <c r="E142" s="32"/>
      <c r="F142" s="31"/>
    </row>
    <row r="143" spans="2:11" x14ac:dyDescent="0.55000000000000004">
      <c r="C143" s="43"/>
      <c r="E143" s="100" t="s">
        <v>149</v>
      </c>
      <c r="F143" s="92"/>
    </row>
    <row r="144" spans="2:11" x14ac:dyDescent="0.55000000000000004">
      <c r="C144" s="43"/>
      <c r="E144" s="91" t="s">
        <v>150</v>
      </c>
      <c r="F144" s="92"/>
      <c r="H144" s="7" t="s">
        <v>151</v>
      </c>
      <c r="I144" s="7" t="s">
        <v>152</v>
      </c>
    </row>
    <row r="145" spans="2:11" x14ac:dyDescent="0.55000000000000004">
      <c r="D145" s="49" t="s">
        <v>84</v>
      </c>
      <c r="E145" s="38" t="s">
        <v>153</v>
      </c>
      <c r="F145" s="63">
        <f>B2*172.6</f>
        <v>167.93956356164384</v>
      </c>
      <c r="G145" s="7">
        <v>1</v>
      </c>
      <c r="H145" s="69">
        <f>B2*244.2</f>
        <v>237.60626547945205</v>
      </c>
      <c r="I145" s="70">
        <f>F123+C126+C129-H145</f>
        <v>187.77063747217213</v>
      </c>
      <c r="J145" s="49" t="s">
        <v>84</v>
      </c>
      <c r="K145" s="49"/>
    </row>
    <row r="146" spans="2:11" x14ac:dyDescent="0.55000000000000004">
      <c r="C146" s="43"/>
      <c r="D146" s="71"/>
      <c r="E146" s="16"/>
      <c r="G146" s="7">
        <v>2</v>
      </c>
      <c r="H146" s="69">
        <f>B2*244.2</f>
        <v>237.60626547945205</v>
      </c>
      <c r="I146" s="70">
        <f>I145+C126+C129-H146</f>
        <v>182.06855363208777</v>
      </c>
      <c r="J146" s="49" t="s">
        <v>84</v>
      </c>
      <c r="K146" s="49"/>
    </row>
    <row r="147" spans="2:11" x14ac:dyDescent="0.55000000000000004">
      <c r="C147" s="72"/>
      <c r="D147" s="71"/>
      <c r="G147" s="7">
        <v>3</v>
      </c>
      <c r="H147" s="69">
        <f>B2*226.7</f>
        <v>220.57878945205479</v>
      </c>
      <c r="I147" s="70">
        <f>I146+C126+C129-H147</f>
        <v>193.39394581940067</v>
      </c>
      <c r="J147" s="49" t="s">
        <v>84</v>
      </c>
      <c r="K147" s="49"/>
    </row>
    <row r="148" spans="2:11" x14ac:dyDescent="0.55000000000000004">
      <c r="C148" s="43"/>
      <c r="D148" s="71"/>
      <c r="E148" s="101"/>
      <c r="F148" s="101"/>
      <c r="G148" s="7">
        <v>4</v>
      </c>
      <c r="H148" s="69">
        <f>B2*244.2</f>
        <v>237.60626547945205</v>
      </c>
      <c r="I148" s="70">
        <f>I147+C126+C129-H148</f>
        <v>187.69186197931631</v>
      </c>
      <c r="J148" s="49" t="s">
        <v>84</v>
      </c>
      <c r="K148" s="49"/>
    </row>
    <row r="149" spans="2:11" ht="18.5" thickBot="1" x14ac:dyDescent="0.6">
      <c r="C149" s="43"/>
      <c r="F149" s="43"/>
      <c r="G149" s="7">
        <v>5</v>
      </c>
      <c r="H149" s="69">
        <f>B2*244.2</f>
        <v>237.60626547945205</v>
      </c>
      <c r="I149" s="70">
        <f>I148+C126+C129-H149</f>
        <v>181.98977813923196</v>
      </c>
      <c r="J149" s="49" t="s">
        <v>84</v>
      </c>
      <c r="K149" s="49"/>
    </row>
    <row r="150" spans="2:11" ht="18.5" thickBot="1" x14ac:dyDescent="0.6">
      <c r="C150" s="43"/>
      <c r="G150" s="7">
        <v>6</v>
      </c>
      <c r="H150" s="69">
        <f>B2*226.7</f>
        <v>220.57878945205479</v>
      </c>
      <c r="I150" s="73">
        <f>I149+C126+C129-H150</f>
        <v>193.31517032654486</v>
      </c>
      <c r="J150" s="49" t="s">
        <v>84</v>
      </c>
      <c r="K150" s="49"/>
    </row>
    <row r="151" spans="2:11" x14ac:dyDescent="0.55000000000000004">
      <c r="C151" s="43"/>
      <c r="D151" s="12" t="s">
        <v>154</v>
      </c>
      <c r="I151" s="74"/>
    </row>
    <row r="152" spans="2:11" x14ac:dyDescent="0.55000000000000004">
      <c r="C152" s="43"/>
    </row>
    <row r="153" spans="2:11" x14ac:dyDescent="0.55000000000000004">
      <c r="C153" s="43"/>
      <c r="D153" s="12" t="s">
        <v>155</v>
      </c>
    </row>
    <row r="154" spans="2:11" x14ac:dyDescent="0.55000000000000004">
      <c r="C154" s="43"/>
      <c r="E154" s="91" t="s">
        <v>90</v>
      </c>
      <c r="F154" s="92"/>
    </row>
    <row r="155" spans="2:11" x14ac:dyDescent="0.55000000000000004">
      <c r="C155" s="43"/>
      <c r="E155" s="17"/>
      <c r="H155" s="8" t="s">
        <v>156</v>
      </c>
    </row>
    <row r="156" spans="2:11" x14ac:dyDescent="0.55000000000000004">
      <c r="B156" s="18" t="s">
        <v>100</v>
      </c>
      <c r="C156" s="53">
        <v>160</v>
      </c>
      <c r="E156" s="91" t="s">
        <v>105</v>
      </c>
      <c r="F156" s="92"/>
      <c r="H156" s="96" t="s">
        <v>157</v>
      </c>
      <c r="I156" s="97"/>
      <c r="J156" s="97"/>
      <c r="K156" s="98"/>
    </row>
    <row r="157" spans="2:11" x14ac:dyDescent="0.55000000000000004">
      <c r="C157" s="59"/>
      <c r="E157" s="91" t="s">
        <v>95</v>
      </c>
      <c r="F157" s="92"/>
      <c r="H157" s="7" t="s">
        <v>158</v>
      </c>
    </row>
    <row r="158" spans="2:11" x14ac:dyDescent="0.55000000000000004">
      <c r="C158" s="59"/>
      <c r="E158" s="41"/>
      <c r="F158" s="54"/>
    </row>
    <row r="159" spans="2:11" x14ac:dyDescent="0.55000000000000004">
      <c r="C159" s="59"/>
      <c r="E159" s="46"/>
      <c r="F159" s="75"/>
    </row>
    <row r="160" spans="2:11" x14ac:dyDescent="0.55000000000000004">
      <c r="C160" s="59"/>
      <c r="F160" s="20"/>
      <c r="H160" s="91" t="s">
        <v>159</v>
      </c>
      <c r="I160" s="92"/>
    </row>
    <row r="161" spans="2:11" x14ac:dyDescent="0.55000000000000004">
      <c r="C161" s="59"/>
      <c r="F161" s="20"/>
      <c r="H161" s="38" t="s">
        <v>98</v>
      </c>
      <c r="I161" s="61">
        <f>C156</f>
        <v>160</v>
      </c>
      <c r="J161" s="49" t="s">
        <v>99</v>
      </c>
      <c r="K161" s="49"/>
    </row>
    <row r="162" spans="2:11" x14ac:dyDescent="0.55000000000000004">
      <c r="C162" s="59"/>
      <c r="F162" s="20"/>
      <c r="I162" s="59"/>
    </row>
    <row r="163" spans="2:11" x14ac:dyDescent="0.55000000000000004">
      <c r="C163" s="59"/>
      <c r="E163" s="32"/>
      <c r="F163" s="31"/>
      <c r="I163" s="59"/>
    </row>
    <row r="164" spans="2:11" x14ac:dyDescent="0.55000000000000004">
      <c r="B164" s="18" t="s">
        <v>100</v>
      </c>
      <c r="C164" s="53">
        <v>160</v>
      </c>
      <c r="E164" s="91" t="s">
        <v>101</v>
      </c>
      <c r="F164" s="92"/>
      <c r="H164" s="8" t="s">
        <v>160</v>
      </c>
    </row>
    <row r="165" spans="2:11" x14ac:dyDescent="0.55000000000000004">
      <c r="C165" s="59"/>
      <c r="E165" s="91" t="s">
        <v>102</v>
      </c>
      <c r="F165" s="92"/>
      <c r="H165" s="96" t="s">
        <v>141</v>
      </c>
      <c r="I165" s="97"/>
      <c r="J165" s="97"/>
      <c r="K165" s="98"/>
    </row>
    <row r="166" spans="2:11" x14ac:dyDescent="0.55000000000000004">
      <c r="C166" s="59"/>
      <c r="E166" s="91" t="s">
        <v>103</v>
      </c>
      <c r="F166" s="92"/>
      <c r="H166" s="7" t="s">
        <v>161</v>
      </c>
    </row>
    <row r="167" spans="2:11" x14ac:dyDescent="0.55000000000000004">
      <c r="C167" s="59"/>
      <c r="E167" s="41"/>
      <c r="F167" s="46"/>
    </row>
    <row r="168" spans="2:11" x14ac:dyDescent="0.55000000000000004">
      <c r="C168" s="59"/>
      <c r="E168" s="17"/>
      <c r="H168" s="91" t="s">
        <v>162</v>
      </c>
      <c r="I168" s="92"/>
    </row>
    <row r="169" spans="2:11" x14ac:dyDescent="0.55000000000000004">
      <c r="C169" s="59"/>
      <c r="E169" s="24"/>
      <c r="H169" s="38" t="s">
        <v>98</v>
      </c>
      <c r="I169" s="61">
        <f>C164</f>
        <v>160</v>
      </c>
      <c r="J169" s="49" t="s">
        <v>99</v>
      </c>
      <c r="K169" s="49"/>
    </row>
    <row r="170" spans="2:11" x14ac:dyDescent="0.55000000000000004">
      <c r="B170" s="18" t="s">
        <v>76</v>
      </c>
      <c r="C170" s="53">
        <v>160</v>
      </c>
      <c r="E170" s="91" t="s">
        <v>101</v>
      </c>
      <c r="F170" s="92"/>
    </row>
    <row r="171" spans="2:11" x14ac:dyDescent="0.55000000000000004">
      <c r="B171" s="7" t="s">
        <v>163</v>
      </c>
      <c r="C171" s="59"/>
      <c r="E171" s="91" t="s">
        <v>102</v>
      </c>
      <c r="F171" s="92"/>
      <c r="H171" s="96" t="s">
        <v>141</v>
      </c>
      <c r="I171" s="97"/>
      <c r="J171" s="97"/>
      <c r="K171" s="98"/>
    </row>
    <row r="172" spans="2:11" x14ac:dyDescent="0.55000000000000004">
      <c r="C172" s="59"/>
      <c r="E172" s="99" t="s">
        <v>113</v>
      </c>
      <c r="F172" s="99"/>
    </row>
    <row r="173" spans="2:11" x14ac:dyDescent="0.55000000000000004">
      <c r="C173" s="59"/>
      <c r="E173" s="16"/>
      <c r="F173" s="14"/>
      <c r="H173" s="91" t="s">
        <v>162</v>
      </c>
      <c r="I173" s="92"/>
    </row>
    <row r="174" spans="2:11" x14ac:dyDescent="0.55000000000000004">
      <c r="C174" s="59"/>
      <c r="F174" s="20"/>
      <c r="H174" s="38" t="s">
        <v>98</v>
      </c>
      <c r="I174" s="61">
        <f>C170</f>
        <v>160</v>
      </c>
      <c r="J174" s="49" t="s">
        <v>99</v>
      </c>
      <c r="K174" s="49"/>
    </row>
    <row r="175" spans="2:11" x14ac:dyDescent="0.55000000000000004">
      <c r="C175" s="59"/>
      <c r="F175" s="20"/>
      <c r="G175" s="7" t="s">
        <v>164</v>
      </c>
      <c r="I175" s="59"/>
    </row>
    <row r="176" spans="2:11" x14ac:dyDescent="0.55000000000000004">
      <c r="C176" s="59"/>
      <c r="F176" s="20"/>
      <c r="H176" s="60" t="s">
        <v>110</v>
      </c>
      <c r="I176" s="59"/>
    </row>
    <row r="177" spans="2:11" x14ac:dyDescent="0.55000000000000004">
      <c r="C177" s="59"/>
      <c r="D177" s="12" t="s">
        <v>165</v>
      </c>
      <c r="E177" s="32"/>
      <c r="F177" s="31"/>
      <c r="H177" s="7" t="s">
        <v>166</v>
      </c>
    </row>
    <row r="178" spans="2:11" x14ac:dyDescent="0.55000000000000004">
      <c r="C178" s="59"/>
      <c r="E178" s="91" t="s">
        <v>167</v>
      </c>
      <c r="F178" s="92"/>
    </row>
    <row r="179" spans="2:11" x14ac:dyDescent="0.55000000000000004">
      <c r="C179" s="59"/>
      <c r="E179" s="24"/>
    </row>
    <row r="180" spans="2:11" x14ac:dyDescent="0.55000000000000004">
      <c r="B180" s="18" t="s">
        <v>76</v>
      </c>
      <c r="C180" s="53">
        <v>160</v>
      </c>
      <c r="E180" s="91" t="s">
        <v>105</v>
      </c>
      <c r="F180" s="92"/>
      <c r="H180" s="96" t="s">
        <v>120</v>
      </c>
      <c r="I180" s="97"/>
      <c r="J180" s="97"/>
      <c r="K180" s="98"/>
    </row>
    <row r="181" spans="2:11" x14ac:dyDescent="0.55000000000000004">
      <c r="B181" s="7" t="s">
        <v>163</v>
      </c>
      <c r="C181" s="59"/>
      <c r="E181" s="91" t="s">
        <v>95</v>
      </c>
      <c r="F181" s="92"/>
    </row>
    <row r="182" spans="2:11" x14ac:dyDescent="0.55000000000000004">
      <c r="C182" s="59"/>
      <c r="E182" s="16"/>
      <c r="F182" s="14"/>
      <c r="H182" s="38" t="s">
        <v>90</v>
      </c>
      <c r="I182" s="52"/>
    </row>
    <row r="183" spans="2:11" x14ac:dyDescent="0.55000000000000004">
      <c r="C183" s="59"/>
      <c r="F183" s="20"/>
      <c r="H183" s="38" t="s">
        <v>98</v>
      </c>
      <c r="I183" s="61">
        <f>C180</f>
        <v>160</v>
      </c>
      <c r="J183" s="49" t="s">
        <v>99</v>
      </c>
      <c r="K183" s="49"/>
    </row>
    <row r="184" spans="2:11" x14ac:dyDescent="0.55000000000000004">
      <c r="C184" s="59"/>
      <c r="F184" s="20"/>
      <c r="I184" s="59"/>
      <c r="J184" s="49"/>
      <c r="K184" s="49"/>
    </row>
    <row r="185" spans="2:11" x14ac:dyDescent="0.55000000000000004">
      <c r="C185" s="59"/>
      <c r="F185" s="20"/>
      <c r="G185" s="7" t="s">
        <v>168</v>
      </c>
      <c r="I185" s="59"/>
    </row>
    <row r="186" spans="2:11" x14ac:dyDescent="0.55000000000000004">
      <c r="C186" s="59"/>
      <c r="F186" s="20"/>
      <c r="H186" s="60" t="s">
        <v>110</v>
      </c>
      <c r="I186" s="59"/>
    </row>
    <row r="187" spans="2:11" x14ac:dyDescent="0.55000000000000004">
      <c r="E187" s="32"/>
      <c r="F187" s="31"/>
      <c r="H187" s="7" t="s">
        <v>166</v>
      </c>
    </row>
    <row r="188" spans="2:11" x14ac:dyDescent="0.55000000000000004">
      <c r="E188" s="91" t="s">
        <v>90</v>
      </c>
      <c r="F188" s="92"/>
    </row>
    <row r="189" spans="2:11" x14ac:dyDescent="0.55000000000000004">
      <c r="E189" s="22"/>
    </row>
    <row r="190" spans="2:11" x14ac:dyDescent="0.55000000000000004">
      <c r="E190" s="22"/>
    </row>
    <row r="191" spans="2:11" x14ac:dyDescent="0.55000000000000004">
      <c r="E191" s="91" t="s">
        <v>115</v>
      </c>
      <c r="F191" s="92"/>
    </row>
    <row r="192" spans="2:11" x14ac:dyDescent="0.55000000000000004">
      <c r="E192" s="91" t="s">
        <v>116</v>
      </c>
      <c r="F192" s="92"/>
    </row>
    <row r="193" spans="2:17" x14ac:dyDescent="0.55000000000000004">
      <c r="E193" s="46"/>
      <c r="F193" s="46"/>
    </row>
    <row r="194" spans="2:17" x14ac:dyDescent="0.55000000000000004">
      <c r="E194" s="46"/>
      <c r="F194" s="46"/>
    </row>
    <row r="195" spans="2:17" x14ac:dyDescent="0.55000000000000004">
      <c r="E195" s="46"/>
      <c r="F195" s="46"/>
    </row>
    <row r="196" spans="2:17" x14ac:dyDescent="0.55000000000000004">
      <c r="D196" s="12" t="s">
        <v>169</v>
      </c>
      <c r="E196" s="46"/>
      <c r="F196" s="46"/>
    </row>
    <row r="197" spans="2:17" x14ac:dyDescent="0.55000000000000004">
      <c r="E197" s="32"/>
      <c r="F197" s="32"/>
    </row>
    <row r="198" spans="2:17" x14ac:dyDescent="0.55000000000000004">
      <c r="B198" s="18" t="s">
        <v>170</v>
      </c>
      <c r="C198" s="66">
        <f>F145</f>
        <v>167.93956356164384</v>
      </c>
      <c r="E198" s="91" t="s">
        <v>30</v>
      </c>
      <c r="F198" s="93"/>
      <c r="G198" s="20"/>
    </row>
    <row r="199" spans="2:17" x14ac:dyDescent="0.55000000000000004">
      <c r="B199" s="30" t="s">
        <v>171</v>
      </c>
      <c r="E199" s="22"/>
    </row>
    <row r="200" spans="2:17" x14ac:dyDescent="0.55000000000000004">
      <c r="B200" s="7" t="s">
        <v>172</v>
      </c>
      <c r="E200" s="24"/>
      <c r="P200" s="21"/>
    </row>
    <row r="201" spans="2:17" x14ac:dyDescent="0.55000000000000004">
      <c r="B201" s="18" t="s">
        <v>100</v>
      </c>
      <c r="C201" s="66">
        <f>B2*36</f>
        <v>35.027950684931504</v>
      </c>
      <c r="E201" s="91" t="s">
        <v>50</v>
      </c>
      <c r="F201" s="92"/>
      <c r="P201" s="21"/>
    </row>
    <row r="202" spans="2:17" x14ac:dyDescent="0.55000000000000004">
      <c r="B202" s="18" t="s">
        <v>122</v>
      </c>
      <c r="C202" s="76">
        <v>22.3</v>
      </c>
      <c r="E202" s="38" t="s">
        <v>51</v>
      </c>
      <c r="F202" s="52" t="s">
        <v>123</v>
      </c>
    </row>
    <row r="203" spans="2:17" x14ac:dyDescent="0.55000000000000004">
      <c r="C203" s="49" t="s">
        <v>173</v>
      </c>
      <c r="E203" s="17"/>
      <c r="P203" s="77"/>
      <c r="Q203" s="27"/>
    </row>
    <row r="204" spans="2:17" x14ac:dyDescent="0.55000000000000004">
      <c r="E204" s="24"/>
      <c r="P204" s="78"/>
      <c r="Q204" s="30"/>
    </row>
    <row r="205" spans="2:17" x14ac:dyDescent="0.55000000000000004">
      <c r="E205" s="94" t="s">
        <v>169</v>
      </c>
      <c r="F205" s="95"/>
    </row>
    <row r="206" spans="2:17" x14ac:dyDescent="0.55000000000000004">
      <c r="E206" s="38" t="s">
        <v>125</v>
      </c>
      <c r="F206" s="52" t="s">
        <v>126</v>
      </c>
    </row>
    <row r="207" spans="2:17" x14ac:dyDescent="0.55000000000000004">
      <c r="E207" s="38" t="s">
        <v>128</v>
      </c>
      <c r="F207" s="52" t="s">
        <v>129</v>
      </c>
    </row>
    <row r="208" spans="2:17" x14ac:dyDescent="0.55000000000000004">
      <c r="E208" s="17"/>
      <c r="H208" s="18" t="s">
        <v>127</v>
      </c>
      <c r="I208" s="62">
        <f>C198+C201-E216</f>
        <v>40.963242328767137</v>
      </c>
      <c r="J208" s="49" t="s">
        <v>84</v>
      </c>
      <c r="K208" s="49"/>
    </row>
    <row r="209" spans="3:8" x14ac:dyDescent="0.55000000000000004">
      <c r="E209" s="22"/>
    </row>
    <row r="210" spans="3:8" x14ac:dyDescent="0.55000000000000004">
      <c r="E210" s="22"/>
      <c r="H210" s="60" t="s">
        <v>44</v>
      </c>
    </row>
    <row r="211" spans="3:8" x14ac:dyDescent="0.55000000000000004">
      <c r="E211" s="22"/>
      <c r="H211" s="7" t="s">
        <v>174</v>
      </c>
    </row>
    <row r="212" spans="3:8" x14ac:dyDescent="0.55000000000000004">
      <c r="E212" s="22"/>
      <c r="H212" s="60" t="s">
        <v>110</v>
      </c>
    </row>
    <row r="213" spans="3:8" x14ac:dyDescent="0.55000000000000004">
      <c r="E213" s="22"/>
      <c r="G213" s="46" t="s">
        <v>175</v>
      </c>
      <c r="H213" s="7" t="s">
        <v>176</v>
      </c>
    </row>
    <row r="214" spans="3:8" x14ac:dyDescent="0.55000000000000004">
      <c r="E214" s="24"/>
    </row>
    <row r="215" spans="3:8" x14ac:dyDescent="0.55000000000000004">
      <c r="E215" s="94" t="s">
        <v>177</v>
      </c>
      <c r="F215" s="95"/>
    </row>
    <row r="216" spans="3:8" x14ac:dyDescent="0.55000000000000004">
      <c r="C216" s="79"/>
      <c r="E216" s="80">
        <f>B2*166.5</f>
        <v>162.00427191780821</v>
      </c>
      <c r="F216" s="52"/>
      <c r="G216" s="49" t="s">
        <v>178</v>
      </c>
    </row>
    <row r="217" spans="3:8" x14ac:dyDescent="0.55000000000000004">
      <c r="E217" s="17"/>
    </row>
    <row r="218" spans="3:8" x14ac:dyDescent="0.55000000000000004">
      <c r="E218" s="24"/>
    </row>
    <row r="219" spans="3:8" x14ac:dyDescent="0.55000000000000004">
      <c r="E219" s="91" t="s">
        <v>149</v>
      </c>
      <c r="F219" s="92"/>
    </row>
  </sheetData>
  <mergeCells count="98">
    <mergeCell ref="E21:F21"/>
    <mergeCell ref="E7:F7"/>
    <mergeCell ref="E10:F10"/>
    <mergeCell ref="E11:F11"/>
    <mergeCell ref="E15:F15"/>
    <mergeCell ref="E18:F18"/>
    <mergeCell ref="H75:K75"/>
    <mergeCell ref="E79:F79"/>
    <mergeCell ref="H47:K47"/>
    <mergeCell ref="E25:F25"/>
    <mergeCell ref="E26:F26"/>
    <mergeCell ref="E29:F29"/>
    <mergeCell ref="E30:F30"/>
    <mergeCell ref="E33:F33"/>
    <mergeCell ref="E34:F34"/>
    <mergeCell ref="E35:F35"/>
    <mergeCell ref="E42:F42"/>
    <mergeCell ref="E43:F43"/>
    <mergeCell ref="E44:F44"/>
    <mergeCell ref="E47:F47"/>
    <mergeCell ref="E71:F71"/>
    <mergeCell ref="E48:F48"/>
    <mergeCell ref="E51:F51"/>
    <mergeCell ref="E52:F52"/>
    <mergeCell ref="H52:K52"/>
    <mergeCell ref="E55:F55"/>
    <mergeCell ref="E62:F62"/>
    <mergeCell ref="E64:F64"/>
    <mergeCell ref="H64:K64"/>
    <mergeCell ref="E65:F65"/>
    <mergeCell ref="E69:F69"/>
    <mergeCell ref="E70:F70"/>
    <mergeCell ref="H80:K80"/>
    <mergeCell ref="E81:F81"/>
    <mergeCell ref="E99:F99"/>
    <mergeCell ref="E104:F104"/>
    <mergeCell ref="E90:F90"/>
    <mergeCell ref="E94:F94"/>
    <mergeCell ref="H94:K94"/>
    <mergeCell ref="E95:F95"/>
    <mergeCell ref="E98:F98"/>
    <mergeCell ref="H85:K85"/>
    <mergeCell ref="E89:F89"/>
    <mergeCell ref="E74:F74"/>
    <mergeCell ref="E75:F75"/>
    <mergeCell ref="E84:F84"/>
    <mergeCell ref="E85:F85"/>
    <mergeCell ref="E93:F93"/>
    <mergeCell ref="E80:F80"/>
    <mergeCell ref="B106:C106"/>
    <mergeCell ref="E106:F106"/>
    <mergeCell ref="H106:K106"/>
    <mergeCell ref="E110:F110"/>
    <mergeCell ref="E121:F121"/>
    <mergeCell ref="E114:F114"/>
    <mergeCell ref="E122:F122"/>
    <mergeCell ref="E126:F126"/>
    <mergeCell ref="E127:F127"/>
    <mergeCell ref="E128:F128"/>
    <mergeCell ref="H131:K131"/>
    <mergeCell ref="E131:F131"/>
    <mergeCell ref="E132:F132"/>
    <mergeCell ref="E133:F133"/>
    <mergeCell ref="H133:I133"/>
    <mergeCell ref="E134:F134"/>
    <mergeCell ref="H134:I134"/>
    <mergeCell ref="E165:F165"/>
    <mergeCell ref="H165:K165"/>
    <mergeCell ref="E140:F140"/>
    <mergeCell ref="H140:K140"/>
    <mergeCell ref="E143:F143"/>
    <mergeCell ref="E144:F144"/>
    <mergeCell ref="E148:F148"/>
    <mergeCell ref="E154:F154"/>
    <mergeCell ref="E156:F156"/>
    <mergeCell ref="H156:K156"/>
    <mergeCell ref="E157:F157"/>
    <mergeCell ref="H160:I160"/>
    <mergeCell ref="E164:F164"/>
    <mergeCell ref="E188:F188"/>
    <mergeCell ref="E166:F166"/>
    <mergeCell ref="H168:I168"/>
    <mergeCell ref="E170:F170"/>
    <mergeCell ref="E171:F171"/>
    <mergeCell ref="H171:K171"/>
    <mergeCell ref="E172:F172"/>
    <mergeCell ref="H173:I173"/>
    <mergeCell ref="E178:F178"/>
    <mergeCell ref="E180:F180"/>
    <mergeCell ref="H180:K180"/>
    <mergeCell ref="E181:F181"/>
    <mergeCell ref="E219:F219"/>
    <mergeCell ref="E191:F191"/>
    <mergeCell ref="E192:F192"/>
    <mergeCell ref="E198:F198"/>
    <mergeCell ref="E201:F201"/>
    <mergeCell ref="E205:F205"/>
    <mergeCell ref="E215:F215"/>
  </mergeCells>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088F7-979B-45C0-94B2-AADEF179831E}">
  <dimension ref="A1"/>
  <sheetViews>
    <sheetView topLeftCell="C13" zoomScale="90" zoomScaleNormal="90" workbookViewId="0"/>
  </sheetViews>
  <sheetFormatPr defaultRowHeight="18" x14ac:dyDescent="0.55000000000000004"/>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異常処置</vt:lpstr>
      <vt:lpstr>22年9月度</vt:lpstr>
      <vt:lpstr>プロセスフロー</vt:lpstr>
      <vt:lpstr>H5Aブロックフロー</vt:lpstr>
      <vt:lpstr>SK11-SK12EFS</vt:lpstr>
    </vt:vector>
  </TitlesOfParts>
  <Company>旭化成グループ</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2022-09-11T23:19:48Z</cp:lastPrinted>
  <dcterms:created xsi:type="dcterms:W3CDTF">2022-08-09T07:32:21Z</dcterms:created>
  <dcterms:modified xsi:type="dcterms:W3CDTF">2023-02-01T00:35:42Z</dcterms:modified>
</cp:coreProperties>
</file>