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lia\Dropbox\DOCTORADO IQ\DOCUMENTACION MODELO R. EUTROPHA\PAPER #3 PHB\PAPER MODELO\MATERIAL SUPLEMENTARIO\"/>
    </mc:Choice>
  </mc:AlternateContent>
  <xr:revisionPtr revIDLastSave="0" documentId="13_ncr:1_{A92D4D89-D305-48B4-B95D-2AFB1EDEE829}" xr6:coauthVersionLast="47" xr6:coauthVersionMax="47" xr10:uidLastSave="{00000000-0000-0000-0000-000000000000}"/>
  <bookViews>
    <workbookView xWindow="-108" yWindow="-108" windowWidth="23256" windowHeight="12456" xr2:uid="{244606CF-1813-4E31-82DF-F4BBB8A1FBC3}"/>
  </bookViews>
  <sheets>
    <sheet name="Fluxes batch" sheetId="1" r:id="rId1"/>
    <sheet name="Fluxes fed batch strategy 1" sheetId="2" r:id="rId2"/>
    <sheet name="Fluxes fed batch strategy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3" l="1"/>
  <c r="K4" i="3"/>
  <c r="C16" i="3"/>
  <c r="E16" i="3" s="1"/>
  <c r="C15" i="3"/>
  <c r="E11" i="3"/>
  <c r="C11" i="3"/>
  <c r="E10" i="3"/>
  <c r="C10" i="3"/>
  <c r="E9" i="3"/>
  <c r="C9" i="3"/>
  <c r="E8" i="3"/>
  <c r="C8" i="3"/>
  <c r="E7" i="3"/>
  <c r="C7" i="3"/>
  <c r="E6" i="3"/>
  <c r="C6" i="3"/>
  <c r="E5" i="3"/>
  <c r="C5" i="3"/>
  <c r="E4" i="3"/>
  <c r="C4" i="3"/>
  <c r="C3" i="3"/>
  <c r="C17" i="2" l="1"/>
  <c r="C16" i="2"/>
  <c r="E17" i="2" s="1"/>
  <c r="E12" i="2"/>
  <c r="C12" i="2"/>
  <c r="E11" i="2"/>
  <c r="C11" i="2"/>
  <c r="E10" i="2"/>
  <c r="C10" i="2"/>
  <c r="E9" i="2"/>
  <c r="C9" i="2"/>
  <c r="E8" i="2"/>
  <c r="C8" i="2"/>
  <c r="E7" i="2"/>
  <c r="C7" i="2"/>
  <c r="E6" i="2"/>
  <c r="C6" i="2"/>
  <c r="J5" i="2"/>
  <c r="E5" i="2"/>
  <c r="C5" i="2"/>
  <c r="J4" i="2"/>
  <c r="E4" i="2"/>
  <c r="C4" i="2"/>
  <c r="J3" i="2"/>
  <c r="E3" i="2"/>
  <c r="C3" i="2"/>
  <c r="J2" i="2"/>
  <c r="C2" i="2"/>
  <c r="C14" i="1" l="1"/>
  <c r="C13" i="1"/>
  <c r="E14" i="1" s="1"/>
  <c r="E8" i="1"/>
  <c r="C8" i="1"/>
  <c r="C7" i="1"/>
  <c r="C6" i="1"/>
  <c r="E7" i="1" s="1"/>
  <c r="J5" i="1"/>
  <c r="E5" i="1"/>
  <c r="C5" i="1"/>
  <c r="E6" i="1" s="1"/>
  <c r="J4" i="1"/>
  <c r="E4" i="1"/>
  <c r="C4" i="1"/>
  <c r="J3" i="1"/>
  <c r="C3" i="1"/>
</calcChain>
</file>

<file path=xl/sharedStrings.xml><?xml version="1.0" encoding="utf-8"?>
<sst xmlns="http://schemas.openxmlformats.org/spreadsheetml/2006/main" count="50" uniqueCount="18">
  <si>
    <t>Tiempo (h)</t>
  </si>
  <si>
    <t>glucosa (g/L)</t>
  </si>
  <si>
    <t>Glucosa (mmol/L)</t>
  </si>
  <si>
    <t>Biomasa (g/L)</t>
  </si>
  <si>
    <t>Flux (mmol/CDW*h)</t>
  </si>
  <si>
    <t>tiempo (h)</t>
  </si>
  <si>
    <r>
      <rPr>
        <sz val="11"/>
        <color theme="1"/>
        <rFont val="Calibri"/>
        <family val="2"/>
      </rPr>
      <t>µ</t>
    </r>
    <r>
      <rPr>
        <sz val="11"/>
        <color theme="1"/>
        <rFont val="Aptos Narrow"/>
        <family val="2"/>
        <scheme val="minor"/>
      </rPr>
      <t xml:space="preserve"> (1/h)(Experimental</t>
    </r>
  </si>
  <si>
    <t>µ (1/h) (modelo)</t>
  </si>
  <si>
    <t xml:space="preserve">Error </t>
  </si>
  <si>
    <t>Tiempo</t>
  </si>
  <si>
    <t>Sulfato de Amonio (g/L)</t>
  </si>
  <si>
    <t>Amonio (mmol/L)</t>
  </si>
  <si>
    <t>PHA 24</t>
  </si>
  <si>
    <t>PHA 48</t>
  </si>
  <si>
    <t>PHA 72</t>
  </si>
  <si>
    <t>PHA 120</t>
  </si>
  <si>
    <t>PHA(mmol/L) modelo</t>
  </si>
  <si>
    <t>PHA 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</si>
</sst>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%"/>
    <numFmt numFmtId="166" formatCode="0.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164" fontId="0" fillId="0" borderId="1" xfId="0" applyNumberFormat="1" applyBorder="1"/>
    <xf numFmtId="165" fontId="0" fillId="0" borderId="1" xfId="1" applyNumberFormat="1" applyFont="1" applyBorder="1"/>
    <xf numFmtId="0" fontId="0" fillId="0" borderId="2" xfId="0" applyBorder="1"/>
    <xf numFmtId="164" fontId="0" fillId="0" borderId="2" xfId="0" applyNumberFormat="1" applyBorder="1"/>
    <xf numFmtId="165" fontId="0" fillId="0" borderId="2" xfId="1" applyNumberFormat="1" applyFont="1" applyBorder="1"/>
    <xf numFmtId="0" fontId="0" fillId="4" borderId="1" xfId="0" applyFill="1" applyBorder="1"/>
    <xf numFmtId="164" fontId="0" fillId="0" borderId="0" xfId="0" applyNumberFormat="1"/>
    <xf numFmtId="165" fontId="0" fillId="0" borderId="0" xfId="1" applyNumberFormat="1" applyFont="1" applyBorder="1"/>
    <xf numFmtId="0" fontId="0" fillId="5" borderId="1" xfId="0" applyFill="1" applyBorder="1"/>
    <xf numFmtId="0" fontId="0" fillId="6" borderId="0" xfId="0" applyFill="1" applyBorder="1"/>
    <xf numFmtId="0" fontId="0" fillId="0" borderId="3" xfId="0" applyBorder="1"/>
    <xf numFmtId="0" fontId="0" fillId="0" borderId="5" xfId="0" applyBorder="1"/>
    <xf numFmtId="0" fontId="0" fillId="6" borderId="6" xfId="0" applyFill="1" applyBorder="1"/>
    <xf numFmtId="0" fontId="0" fillId="6" borderId="7" xfId="0" applyFill="1" applyBorder="1"/>
    <xf numFmtId="0" fontId="0" fillId="0" borderId="8" xfId="0" applyBorder="1"/>
    <xf numFmtId="0" fontId="0" fillId="6" borderId="4" xfId="0" applyFill="1" applyBorder="1"/>
    <xf numFmtId="0" fontId="0" fillId="6" borderId="9" xfId="0" applyFill="1" applyBorder="1"/>
    <xf numFmtId="0" fontId="0" fillId="6" borderId="5" xfId="0" applyFill="1" applyBorder="1"/>
    <xf numFmtId="0" fontId="0" fillId="6" borderId="3" xfId="0" applyFill="1" applyBorder="1"/>
    <xf numFmtId="166" fontId="0" fillId="6" borderId="3" xfId="0" applyNumberFormat="1" applyFill="1" applyBorder="1"/>
    <xf numFmtId="166" fontId="0" fillId="6" borderId="5" xfId="0" applyNumberFormat="1" applyFill="1" applyBorder="1"/>
    <xf numFmtId="2" fontId="0" fillId="0" borderId="1" xfId="0" applyNumberFormat="1" applyBorder="1" applyAlignment="1">
      <alignment vertical="center"/>
    </xf>
    <xf numFmtId="164" fontId="2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right"/>
    </xf>
    <xf numFmtId="0" fontId="2" fillId="0" borderId="1" xfId="0" applyFont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880E0-4DE6-4195-BBE3-D1CFD9146BF4}">
  <dimension ref="A1:M20"/>
  <sheetViews>
    <sheetView tabSelected="1" workbookViewId="0">
      <selection activeCell="G11" sqref="G11"/>
    </sheetView>
  </sheetViews>
  <sheetFormatPr baseColWidth="10" defaultRowHeight="14.4" x14ac:dyDescent="0.3"/>
  <cols>
    <col min="5" max="5" width="17.77734375" customWidth="1"/>
  </cols>
  <sheetData>
    <row r="1" spans="1:12" x14ac:dyDescent="0.3">
      <c r="H1" s="1"/>
      <c r="I1" s="1"/>
      <c r="J1" s="2"/>
    </row>
    <row r="2" spans="1:12" x14ac:dyDescent="0.3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G2" s="5" t="s">
        <v>5</v>
      </c>
      <c r="H2" s="5" t="s">
        <v>6</v>
      </c>
      <c r="I2" s="5" t="s">
        <v>7</v>
      </c>
      <c r="J2" s="5" t="s">
        <v>8</v>
      </c>
    </row>
    <row r="3" spans="1:12" x14ac:dyDescent="0.3">
      <c r="A3" s="3">
        <v>0</v>
      </c>
      <c r="B3" s="3">
        <v>20</v>
      </c>
      <c r="C3" s="3">
        <f>(B3/180.169)*1000</f>
        <v>111.00688797739899</v>
      </c>
      <c r="D3" s="3">
        <v>0.77</v>
      </c>
      <c r="E3" s="3"/>
      <c r="G3" s="3">
        <v>24</v>
      </c>
      <c r="H3" s="6">
        <v>1.7999999999999999E-2</v>
      </c>
      <c r="I3" s="6">
        <v>1.2500000000000001E-2</v>
      </c>
      <c r="J3" s="7">
        <f>(I3-H3)/I3</f>
        <v>-0.43999999999999984</v>
      </c>
    </row>
    <row r="4" spans="1:12" ht="15" thickBot="1" x14ac:dyDescent="0.35">
      <c r="A4" s="3">
        <v>12</v>
      </c>
      <c r="B4" s="3">
        <v>18.59</v>
      </c>
      <c r="C4" s="3">
        <f t="shared" ref="C4:C7" si="0">(B4/180.169)*1000</f>
        <v>103.18090237499236</v>
      </c>
      <c r="D4" s="3">
        <v>1.63</v>
      </c>
      <c r="E4" s="4">
        <f>(B3-B4)/((A4-A3)*AVERAGE(D3:D4))/180.16*1000</f>
        <v>0.5434983718176436</v>
      </c>
      <c r="G4" s="8">
        <v>36</v>
      </c>
      <c r="H4" s="9">
        <v>1.49E-2</v>
      </c>
      <c r="I4" s="9">
        <v>1.2500000000000001E-2</v>
      </c>
      <c r="J4" s="10">
        <f t="shared" ref="J4:J5" si="1">(I4-H4)/I4</f>
        <v>-0.19199999999999995</v>
      </c>
    </row>
    <row r="5" spans="1:12" ht="15" thickBot="1" x14ac:dyDescent="0.35">
      <c r="A5" s="3">
        <v>18</v>
      </c>
      <c r="B5" s="3">
        <v>16.350000000000001</v>
      </c>
      <c r="C5" s="3">
        <f t="shared" si="0"/>
        <v>90.748130921523682</v>
      </c>
      <c r="D5" s="3">
        <v>3.07</v>
      </c>
      <c r="E5" s="11">
        <f>(B4-B5)/((A5-A4)*AVERAGE(D4:D5))/180.16*1000</f>
        <v>0.88180088935918233</v>
      </c>
      <c r="G5" s="3">
        <v>48</v>
      </c>
      <c r="H5" s="6">
        <v>1.6E-2</v>
      </c>
      <c r="I5" s="6">
        <v>1.24E-2</v>
      </c>
      <c r="J5" s="10">
        <f t="shared" si="1"/>
        <v>-0.29032258064516137</v>
      </c>
    </row>
    <row r="6" spans="1:12" x14ac:dyDescent="0.3">
      <c r="A6" s="3">
        <v>24</v>
      </c>
      <c r="B6" s="3">
        <v>15.63</v>
      </c>
      <c r="C6" s="3">
        <f t="shared" si="0"/>
        <v>86.751882954337319</v>
      </c>
      <c r="D6" s="3">
        <v>3.53</v>
      </c>
      <c r="E6" s="11">
        <f>(C5-C6)/((A6-A5)*AVERAGE(D5:D6))</f>
        <v>0.20183070541345272</v>
      </c>
    </row>
    <row r="7" spans="1:12" x14ac:dyDescent="0.3">
      <c r="A7" s="3">
        <v>36</v>
      </c>
      <c r="B7" s="3">
        <v>13.8</v>
      </c>
      <c r="C7" s="3">
        <f t="shared" si="0"/>
        <v>76.594752704405309</v>
      </c>
      <c r="D7" s="3">
        <v>4.2300000000000004</v>
      </c>
      <c r="E7" s="11">
        <f>(C6-C7)/((A7-A6)*AVERAGE(D6:D7))</f>
        <v>0.21815142289372871</v>
      </c>
    </row>
    <row r="8" spans="1:12" x14ac:dyDescent="0.3">
      <c r="A8" s="3">
        <v>48</v>
      </c>
      <c r="B8" s="3">
        <v>12.9</v>
      </c>
      <c r="C8" s="3">
        <f>(B8/180.169)*1000</f>
        <v>71.599442745422351</v>
      </c>
      <c r="D8" s="3">
        <v>5.17</v>
      </c>
      <c r="E8" s="4">
        <f>(C7-C8)/((A8-A7)*AVERAGE(D7:D8))</f>
        <v>8.8569325513882219E-2</v>
      </c>
      <c r="H8" s="12"/>
      <c r="I8" s="12"/>
      <c r="J8" s="13"/>
    </row>
    <row r="10" spans="1:12" x14ac:dyDescent="0.3">
      <c r="H10" s="20"/>
      <c r="K10" s="16"/>
    </row>
    <row r="11" spans="1:12" x14ac:dyDescent="0.3">
      <c r="F11" s="16"/>
      <c r="G11" s="18"/>
      <c r="H11" s="21"/>
      <c r="I11" s="23"/>
      <c r="J11" s="21"/>
      <c r="K11" s="23"/>
      <c r="L11" s="23"/>
    </row>
    <row r="12" spans="1:12" x14ac:dyDescent="0.3">
      <c r="A12" s="3" t="s">
        <v>9</v>
      </c>
      <c r="B12" s="3" t="s">
        <v>10</v>
      </c>
      <c r="C12" s="3" t="s">
        <v>11</v>
      </c>
      <c r="D12" s="3" t="s">
        <v>3</v>
      </c>
      <c r="E12" s="4" t="s">
        <v>4</v>
      </c>
      <c r="F12" s="16"/>
      <c r="G12" s="19"/>
      <c r="H12" s="21"/>
      <c r="I12" s="23"/>
      <c r="J12" s="21"/>
      <c r="K12" s="25"/>
      <c r="L12" s="24"/>
    </row>
    <row r="13" spans="1:12" x14ac:dyDescent="0.3">
      <c r="A13" s="3">
        <v>0</v>
      </c>
      <c r="B13" s="3">
        <v>1</v>
      </c>
      <c r="C13" s="3">
        <f>((B3/180.169)*(6)/44/B13*2)*1000</f>
        <v>30.274605812017906</v>
      </c>
      <c r="D13" s="3">
        <v>0.77</v>
      </c>
      <c r="E13" s="3"/>
      <c r="F13" s="16"/>
      <c r="G13" s="18"/>
      <c r="H13" s="21"/>
      <c r="I13" s="23"/>
      <c r="J13" s="21"/>
      <c r="K13" s="26"/>
      <c r="L13" s="23"/>
    </row>
    <row r="14" spans="1:12" x14ac:dyDescent="0.3">
      <c r="A14" s="3">
        <v>48</v>
      </c>
      <c r="B14" s="3">
        <v>0.1</v>
      </c>
      <c r="C14" s="3">
        <f>((B8/180.169)*(6)/44/2*2)*1000</f>
        <v>9.7635603743757748</v>
      </c>
      <c r="D14" s="3">
        <v>5.17</v>
      </c>
      <c r="E14" s="11">
        <f>(C13-C14)/((A14-A13)*AVERAGE(D13:D14))</f>
        <v>0.14387658135270856</v>
      </c>
      <c r="F14" s="16"/>
      <c r="G14" s="15"/>
      <c r="H14" s="22"/>
      <c r="I14" s="24"/>
      <c r="J14" s="22"/>
      <c r="K14" s="25"/>
      <c r="L14" s="24"/>
    </row>
    <row r="15" spans="1:12" x14ac:dyDescent="0.3">
      <c r="F15" s="16"/>
      <c r="G15" s="18"/>
      <c r="H15" s="21"/>
      <c r="I15" s="23"/>
      <c r="J15" s="21"/>
      <c r="K15" s="26"/>
      <c r="L15" s="23"/>
    </row>
    <row r="16" spans="1:12" x14ac:dyDescent="0.3">
      <c r="F16" s="16"/>
      <c r="G16" s="15"/>
      <c r="H16" s="22"/>
      <c r="I16" s="24"/>
      <c r="J16" s="22"/>
      <c r="K16" s="25"/>
      <c r="L16" s="24"/>
    </row>
    <row r="17" spans="6:13" x14ac:dyDescent="0.3">
      <c r="F17" s="16"/>
      <c r="G17" s="18"/>
      <c r="H17" s="21"/>
      <c r="I17" s="23"/>
      <c r="J17" s="21"/>
      <c r="K17" s="26"/>
      <c r="L17" s="23"/>
    </row>
    <row r="18" spans="6:13" x14ac:dyDescent="0.3">
      <c r="F18" s="16"/>
      <c r="G18" s="15"/>
      <c r="H18" s="22"/>
      <c r="I18" s="24"/>
      <c r="J18" s="22"/>
      <c r="K18" s="25"/>
      <c r="L18" s="24"/>
    </row>
    <row r="19" spans="6:13" x14ac:dyDescent="0.3">
      <c r="F19" s="16"/>
      <c r="G19" s="18"/>
      <c r="H19" s="21"/>
      <c r="I19" s="23"/>
      <c r="J19" s="21"/>
      <c r="K19" s="26"/>
      <c r="L19" s="23"/>
      <c r="M19" s="17"/>
    </row>
    <row r="20" spans="6:13" x14ac:dyDescent="0.3">
      <c r="F20" s="16"/>
      <c r="I20" s="16"/>
    </row>
  </sheetData>
  <mergeCells count="1"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6A146-D661-4D76-9923-1B6A91E906F5}">
  <dimension ref="A1:J17"/>
  <sheetViews>
    <sheetView workbookViewId="0">
      <selection activeCell="F25" sqref="F25"/>
    </sheetView>
  </sheetViews>
  <sheetFormatPr baseColWidth="10" defaultRowHeight="14.4" x14ac:dyDescent="0.3"/>
  <cols>
    <col min="5" max="5" width="19.109375" customWidth="1"/>
  </cols>
  <sheetData>
    <row r="1" spans="1:10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G1" s="5" t="s">
        <v>5</v>
      </c>
      <c r="H1" s="5" t="s">
        <v>6</v>
      </c>
      <c r="I1" s="5" t="s">
        <v>7</v>
      </c>
      <c r="J1" s="5" t="s">
        <v>8</v>
      </c>
    </row>
    <row r="2" spans="1:10" x14ac:dyDescent="0.3">
      <c r="A2" s="3">
        <v>0</v>
      </c>
      <c r="B2" s="3">
        <v>20.7</v>
      </c>
      <c r="C2" s="3">
        <f>(B2/180.169)*1000</f>
        <v>114.89212905660796</v>
      </c>
      <c r="D2" s="27">
        <v>0.75</v>
      </c>
      <c r="E2" s="3"/>
      <c r="G2" s="3">
        <v>24</v>
      </c>
      <c r="H2" s="28">
        <v>7.4000000000000003E-3</v>
      </c>
      <c r="I2" s="6">
        <v>3.0000000000000001E-3</v>
      </c>
      <c r="J2" s="7">
        <f>(H2-I2)/I2</f>
        <v>1.4666666666666668</v>
      </c>
    </row>
    <row r="3" spans="1:10" x14ac:dyDescent="0.3">
      <c r="A3" s="3">
        <v>12</v>
      </c>
      <c r="B3" s="3">
        <v>18.440000000000001</v>
      </c>
      <c r="C3" s="3">
        <f t="shared" ref="C3:C6" si="0">(B3/180.169)*1000</f>
        <v>102.34835071516189</v>
      </c>
      <c r="D3" s="29">
        <v>1.7</v>
      </c>
      <c r="E3" s="4">
        <f>(B2-B3)/((A3-A2)*AVERAGE(D2:D3))/180.16*1000</f>
        <v>0.85336088254129283</v>
      </c>
      <c r="G3" s="3">
        <v>48</v>
      </c>
      <c r="H3" s="28">
        <v>6.0000000000000001E-3</v>
      </c>
      <c r="I3" s="6">
        <v>3.5999999999999999E-3</v>
      </c>
      <c r="J3" s="7">
        <f t="shared" ref="J3:J5" si="1">(H3-I3)/I3</f>
        <v>0.66666666666666674</v>
      </c>
    </row>
    <row r="4" spans="1:10" x14ac:dyDescent="0.3">
      <c r="A4" s="3">
        <v>24</v>
      </c>
      <c r="B4" s="3">
        <v>15.88</v>
      </c>
      <c r="C4" s="3">
        <f t="shared" si="0"/>
        <v>88.1394690540548</v>
      </c>
      <c r="D4" s="27">
        <v>3.45</v>
      </c>
      <c r="E4" s="11">
        <f>(B3-B4)/((A4-A3)*AVERAGE(D3:D4))/180.16*1000</f>
        <v>0.45985732926359607</v>
      </c>
      <c r="G4" s="3">
        <v>72</v>
      </c>
      <c r="H4" s="28">
        <v>7.4000000000000003E-3</v>
      </c>
      <c r="I4" s="6">
        <v>3.5999999999999999E-3</v>
      </c>
      <c r="J4" s="7">
        <f t="shared" si="1"/>
        <v>1.0555555555555558</v>
      </c>
    </row>
    <row r="5" spans="1:10" x14ac:dyDescent="0.3">
      <c r="A5" s="3">
        <v>36</v>
      </c>
      <c r="B5" s="3">
        <v>19.3</v>
      </c>
      <c r="C5" s="3">
        <f t="shared" si="0"/>
        <v>107.12164689819002</v>
      </c>
      <c r="D5" s="3">
        <v>3.5</v>
      </c>
      <c r="E5" s="11">
        <f>(B4-B5)/((A5-A4)*AVERAGE(D4:D5))/180.16*1000</f>
        <v>-0.45523084196940844</v>
      </c>
      <c r="G5" s="3">
        <v>120</v>
      </c>
      <c r="H5" s="28">
        <v>7.4000000000000003E-3</v>
      </c>
      <c r="I5" s="6">
        <v>3.3999999999999998E-3</v>
      </c>
      <c r="J5" s="7">
        <f t="shared" si="1"/>
        <v>1.1764705882352942</v>
      </c>
    </row>
    <row r="6" spans="1:10" x14ac:dyDescent="0.3">
      <c r="A6" s="3">
        <v>48</v>
      </c>
      <c r="B6" s="3">
        <v>18.670000000000002</v>
      </c>
      <c r="C6" s="3">
        <f t="shared" si="0"/>
        <v>103.62492992690196</v>
      </c>
      <c r="D6" s="27">
        <v>3.8</v>
      </c>
      <c r="E6" s="11">
        <f t="shared" ref="E6:E12" si="2">(B5-B6)/((A6-A5)*AVERAGE(D5:D6))/180.16*1000</f>
        <v>7.9837708946689595E-2</v>
      </c>
    </row>
    <row r="7" spans="1:10" x14ac:dyDescent="0.3">
      <c r="A7" s="3">
        <v>60</v>
      </c>
      <c r="B7" s="3">
        <v>21.8</v>
      </c>
      <c r="C7" s="3">
        <f>(B7/180.169)*1000</f>
        <v>120.99750789536489</v>
      </c>
      <c r="D7" s="27">
        <v>4.25</v>
      </c>
      <c r="E7" s="11">
        <f t="shared" si="2"/>
        <v>-0.35969867134435812</v>
      </c>
      <c r="J7" s="13"/>
    </row>
    <row r="8" spans="1:10" x14ac:dyDescent="0.3">
      <c r="A8" s="3">
        <v>72</v>
      </c>
      <c r="B8" s="3">
        <v>19.25</v>
      </c>
      <c r="C8" s="3">
        <f t="shared" ref="C8:C12" si="3">(B8/180.169)*1000</f>
        <v>106.84412967824653</v>
      </c>
      <c r="D8" s="27">
        <v>4.8</v>
      </c>
      <c r="E8" s="11">
        <f t="shared" si="2"/>
        <v>0.26066455354601931</v>
      </c>
      <c r="H8" s="30" t="s">
        <v>12</v>
      </c>
      <c r="I8" s="3">
        <v>0.63690000000000002</v>
      </c>
    </row>
    <row r="9" spans="1:10" x14ac:dyDescent="0.3">
      <c r="A9" s="3">
        <v>84</v>
      </c>
      <c r="B9" s="3">
        <v>18.13</v>
      </c>
      <c r="C9" s="3">
        <f t="shared" si="3"/>
        <v>100.62774395151219</v>
      </c>
      <c r="D9" s="27">
        <v>5.2</v>
      </c>
      <c r="E9" s="11">
        <f t="shared" si="2"/>
        <v>0.10361160449970405</v>
      </c>
      <c r="H9" s="30" t="s">
        <v>13</v>
      </c>
      <c r="I9" s="6">
        <v>8.0399999999999999E-2</v>
      </c>
    </row>
    <row r="10" spans="1:10" x14ac:dyDescent="0.3">
      <c r="A10" s="3">
        <v>96</v>
      </c>
      <c r="B10" s="3">
        <v>17.5</v>
      </c>
      <c r="C10" s="3">
        <f t="shared" si="3"/>
        <v>97.131026980224121</v>
      </c>
      <c r="D10" s="3">
        <v>5.4</v>
      </c>
      <c r="E10" s="11">
        <f t="shared" si="2"/>
        <v>5.4982573142531493E-2</v>
      </c>
      <c r="H10" s="30" t="s">
        <v>14</v>
      </c>
      <c r="I10" s="6">
        <v>0.35189999999999999</v>
      </c>
    </row>
    <row r="11" spans="1:10" x14ac:dyDescent="0.3">
      <c r="A11" s="3">
        <v>108</v>
      </c>
      <c r="B11" s="3">
        <v>17.13</v>
      </c>
      <c r="C11" s="3">
        <f t="shared" si="3"/>
        <v>95.077399552642234</v>
      </c>
      <c r="D11" s="3">
        <v>5.5</v>
      </c>
      <c r="E11" s="11">
        <f t="shared" si="2"/>
        <v>3.1402599659969339E-2</v>
      </c>
      <c r="H11" s="30" t="s">
        <v>15</v>
      </c>
      <c r="I11" s="6">
        <v>0</v>
      </c>
    </row>
    <row r="12" spans="1:10" x14ac:dyDescent="0.3">
      <c r="A12" s="3">
        <v>120</v>
      </c>
      <c r="B12" s="3">
        <v>16.84</v>
      </c>
      <c r="C12" s="3">
        <f t="shared" si="3"/>
        <v>93.467799676969946</v>
      </c>
      <c r="D12" s="3">
        <v>5.35</v>
      </c>
      <c r="E12" s="11">
        <f t="shared" si="2"/>
        <v>2.4726271646571811E-2</v>
      </c>
    </row>
    <row r="15" spans="1:10" x14ac:dyDescent="0.3">
      <c r="A15" s="3" t="s">
        <v>9</v>
      </c>
      <c r="B15" s="3" t="s">
        <v>10</v>
      </c>
      <c r="C15" s="3" t="s">
        <v>11</v>
      </c>
      <c r="D15" s="3" t="s">
        <v>3</v>
      </c>
      <c r="E15" s="4" t="s">
        <v>4</v>
      </c>
    </row>
    <row r="16" spans="1:10" x14ac:dyDescent="0.3">
      <c r="A16" s="3">
        <v>0</v>
      </c>
      <c r="B16" s="3">
        <v>1</v>
      </c>
      <c r="C16" s="3">
        <f>((B2/180.169)*(6)/44/B16*2)*1000</f>
        <v>31.334217015438529</v>
      </c>
      <c r="D16" s="3">
        <v>0.75</v>
      </c>
      <c r="E16" s="3"/>
    </row>
    <row r="17" spans="1:5" x14ac:dyDescent="0.3">
      <c r="A17" s="3">
        <v>120</v>
      </c>
      <c r="B17" s="3">
        <v>0.1</v>
      </c>
      <c r="C17" s="3">
        <f>((B7/180.169)*(6)/44/2*2)*1000</f>
        <v>16.499660167549759</v>
      </c>
      <c r="D17" s="3">
        <v>5.35</v>
      </c>
      <c r="E17" s="11">
        <f>(C16-C17)/((A17-A16)*AVERAGE(D16:D17))</f>
        <v>4.0531576087127784E-2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933EA-523F-44B8-BCE7-27C0F9A9C93C}">
  <dimension ref="A2:K16"/>
  <sheetViews>
    <sheetView workbookViewId="0">
      <selection activeCell="I13" sqref="I13"/>
    </sheetView>
  </sheetViews>
  <sheetFormatPr baseColWidth="10" defaultRowHeight="14.4" x14ac:dyDescent="0.3"/>
  <cols>
    <col min="5" max="5" width="19" customWidth="1"/>
    <col min="9" max="9" width="18.21875" customWidth="1"/>
    <col min="10" max="10" width="16.21875" customWidth="1"/>
  </cols>
  <sheetData>
    <row r="2" spans="1:11" x14ac:dyDescent="0.3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</row>
    <row r="3" spans="1:11" x14ac:dyDescent="0.3">
      <c r="A3" s="3">
        <v>0</v>
      </c>
      <c r="B3" s="31">
        <v>21.57</v>
      </c>
      <c r="C3" s="3">
        <f>(B3/180.169)*1000</f>
        <v>119.72092868362482</v>
      </c>
      <c r="D3" s="32">
        <v>1.1000000000000001</v>
      </c>
      <c r="E3" s="3"/>
      <c r="H3" s="5" t="s">
        <v>5</v>
      </c>
      <c r="I3" s="5" t="s">
        <v>6</v>
      </c>
      <c r="J3" s="5" t="s">
        <v>7</v>
      </c>
      <c r="K3" s="5" t="s">
        <v>8</v>
      </c>
    </row>
    <row r="4" spans="1:11" x14ac:dyDescent="0.3">
      <c r="A4" s="3">
        <v>12</v>
      </c>
      <c r="B4" s="31">
        <v>19.5</v>
      </c>
      <c r="C4" s="3">
        <f t="shared" ref="C4:C7" si="0">(B4/180.169)*1000</f>
        <v>108.23171577796401</v>
      </c>
      <c r="D4" s="33">
        <v>2.2000000000000002</v>
      </c>
      <c r="E4" s="4">
        <f>(B3-B4)/((A4-A3)*AVERAGE(D3:D4))/180.16*1000</f>
        <v>0.58029226546100443</v>
      </c>
      <c r="H4" s="3">
        <v>24</v>
      </c>
      <c r="I4" s="6">
        <v>7.4999999999999997E-3</v>
      </c>
      <c r="J4" s="6">
        <v>7.9000000000000008E-3</v>
      </c>
      <c r="K4" s="7">
        <f>(J4-I4)/J4</f>
        <v>5.0632911392405194E-2</v>
      </c>
    </row>
    <row r="5" spans="1:11" ht="15" thickBot="1" x14ac:dyDescent="0.35">
      <c r="A5" s="3">
        <v>24</v>
      </c>
      <c r="B5" s="31">
        <v>15.6</v>
      </c>
      <c r="C5" s="3">
        <f t="shared" si="0"/>
        <v>86.58537262237121</v>
      </c>
      <c r="D5" s="32">
        <v>3.2</v>
      </c>
      <c r="E5" s="11">
        <f>(B4-B5)/((A5-A4)*AVERAGE(D4:D5))/180.16*1000</f>
        <v>0.66813038615880527</v>
      </c>
      <c r="H5" s="8">
        <v>96</v>
      </c>
      <c r="I5" s="6">
        <v>7.4999999999999997E-3</v>
      </c>
      <c r="J5" s="6">
        <v>7.9000000000000008E-3</v>
      </c>
      <c r="K5" s="10">
        <f t="shared" ref="K5" si="1">(J5-I5)/J5</f>
        <v>5.0632911392405194E-2</v>
      </c>
    </row>
    <row r="6" spans="1:11" x14ac:dyDescent="0.3">
      <c r="A6" s="3">
        <v>36</v>
      </c>
      <c r="B6" s="31">
        <v>14.2</v>
      </c>
      <c r="C6" s="3">
        <f t="shared" si="0"/>
        <v>78.814890463953276</v>
      </c>
      <c r="D6" s="31">
        <v>3.95</v>
      </c>
      <c r="E6" s="11">
        <f>(B5-B6)/((A6-A5)*AVERAGE(D5:D6))/180.16*1000</f>
        <v>0.1811391687057762</v>
      </c>
    </row>
    <row r="7" spans="1:11" x14ac:dyDescent="0.3">
      <c r="A7" s="3">
        <v>48</v>
      </c>
      <c r="B7" s="31">
        <v>13.8</v>
      </c>
      <c r="C7" s="3">
        <f t="shared" si="0"/>
        <v>76.594752704405309</v>
      </c>
      <c r="D7" s="32">
        <v>4.0999999999999996</v>
      </c>
      <c r="E7" s="11">
        <f t="shared" ref="E7:E11" si="2">(B6-B7)/((A7-A6)*AVERAGE(D6:D7))/180.16*1000</f>
        <v>4.5967881321962549E-2</v>
      </c>
    </row>
    <row r="8" spans="1:11" x14ac:dyDescent="0.3">
      <c r="A8" s="3">
        <v>60</v>
      </c>
      <c r="B8" s="31">
        <v>12.87</v>
      </c>
      <c r="C8" s="3">
        <f>(B8/180.169)*1000</f>
        <v>71.432932413456243</v>
      </c>
      <c r="D8" s="32">
        <v>4.05</v>
      </c>
      <c r="E8" s="11">
        <f t="shared" si="2"/>
        <v>0.10556397040394923</v>
      </c>
    </row>
    <row r="9" spans="1:11" x14ac:dyDescent="0.3">
      <c r="A9" s="3">
        <v>72</v>
      </c>
      <c r="B9" s="31">
        <v>14.36</v>
      </c>
      <c r="C9" s="3">
        <f t="shared" ref="C9:C11" si="3">(B9/180.169)*1000</f>
        <v>79.702945567772474</v>
      </c>
      <c r="D9" s="32">
        <v>4.0999999999999996</v>
      </c>
      <c r="E9" s="11">
        <f t="shared" si="2"/>
        <v>-0.16912937193750982</v>
      </c>
      <c r="H9" s="14" t="s">
        <v>0</v>
      </c>
      <c r="I9" s="14" t="s">
        <v>16</v>
      </c>
    </row>
    <row r="10" spans="1:11" x14ac:dyDescent="0.3">
      <c r="A10" s="3">
        <v>84</v>
      </c>
      <c r="B10" s="31">
        <v>11.85</v>
      </c>
      <c r="C10" s="3">
        <f t="shared" si="3"/>
        <v>65.771581126608893</v>
      </c>
      <c r="D10" s="32">
        <v>4.1500000000000004</v>
      </c>
      <c r="E10" s="11">
        <f t="shared" si="2"/>
        <v>0.28145576546997503</v>
      </c>
      <c r="H10" s="3" t="s">
        <v>12</v>
      </c>
      <c r="I10" s="3">
        <v>0.78520000000000001</v>
      </c>
    </row>
    <row r="11" spans="1:11" x14ac:dyDescent="0.3">
      <c r="A11" s="3">
        <v>96</v>
      </c>
      <c r="B11" s="31">
        <v>10.7</v>
      </c>
      <c r="C11" s="3">
        <f t="shared" si="3"/>
        <v>59.388685067908455</v>
      </c>
      <c r="D11" s="32">
        <v>4.25</v>
      </c>
      <c r="E11" s="11">
        <f t="shared" si="2"/>
        <v>0.12665108968394939</v>
      </c>
      <c r="H11" s="3" t="s">
        <v>17</v>
      </c>
      <c r="I11" s="3">
        <v>9.5200000000000007E-2</v>
      </c>
    </row>
    <row r="14" spans="1:11" x14ac:dyDescent="0.3">
      <c r="A14" s="3" t="s">
        <v>9</v>
      </c>
      <c r="B14" s="3" t="s">
        <v>10</v>
      </c>
      <c r="C14" s="3" t="s">
        <v>11</v>
      </c>
      <c r="D14" s="3" t="s">
        <v>3</v>
      </c>
      <c r="E14" s="4" t="s">
        <v>4</v>
      </c>
    </row>
    <row r="15" spans="1:11" x14ac:dyDescent="0.3">
      <c r="A15" s="3">
        <v>0</v>
      </c>
      <c r="B15" s="3">
        <v>1</v>
      </c>
      <c r="C15" s="3">
        <f>((B3/180.169)*(6)/44/B15*2)*1000</f>
        <v>32.651162368261318</v>
      </c>
      <c r="D15" s="32">
        <v>1.1000000000000001</v>
      </c>
      <c r="E15" s="3"/>
    </row>
    <row r="16" spans="1:11" x14ac:dyDescent="0.3">
      <c r="A16" s="3">
        <v>96</v>
      </c>
      <c r="B16" s="3">
        <v>0.1</v>
      </c>
      <c r="C16" s="3">
        <f>((B8/180.169)*(6)/44/2*2)*1000</f>
        <v>9.7408544200167615</v>
      </c>
      <c r="D16" s="32">
        <v>4.25</v>
      </c>
      <c r="E16" s="11">
        <f>(C15-C16)/((A16-A15)*AVERAGE(D15:D16))</f>
        <v>8.9214594814036458E-2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Fluxes batch</vt:lpstr>
      <vt:lpstr>Fluxes fed batch strategy 1</vt:lpstr>
      <vt:lpstr>Fluxes fed batch strategy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Ligia Ascencio Galvan</dc:creator>
  <cp:lastModifiedBy>Martha Ligia Ascencio Galvan</cp:lastModifiedBy>
  <dcterms:created xsi:type="dcterms:W3CDTF">2025-01-15T02:40:59Z</dcterms:created>
  <dcterms:modified xsi:type="dcterms:W3CDTF">2025-01-15T02:50:42Z</dcterms:modified>
</cp:coreProperties>
</file>