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6275" windowHeight="8010" activeTab="2"/>
  </bookViews>
  <sheets>
    <sheet name="Package 3 in 1" sheetId="1" r:id="rId1"/>
    <sheet name="Package 3 on 3" sheetId="2" r:id="rId2"/>
    <sheet name="Package 1 by 1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I15" i="1" l="1"/>
  <c r="I15" i="2"/>
  <c r="I15" i="3"/>
  <c r="J20" i="3"/>
  <c r="E12" i="3"/>
  <c r="F11" i="3"/>
  <c r="E11" i="3"/>
  <c r="F10" i="3"/>
  <c r="E10" i="3"/>
  <c r="J9" i="3"/>
  <c r="J12" i="3" s="1"/>
  <c r="E9" i="3"/>
  <c r="F9" i="3" s="1"/>
  <c r="E8" i="3"/>
  <c r="F8" i="3" s="1"/>
  <c r="E7" i="3"/>
  <c r="F7" i="3" s="1"/>
  <c r="F13" i="3" s="1"/>
  <c r="J6" i="3"/>
  <c r="E6" i="3"/>
  <c r="E13" i="3" s="1"/>
  <c r="J20" i="2"/>
  <c r="E12" i="2"/>
  <c r="F11" i="2"/>
  <c r="E11" i="2"/>
  <c r="F10" i="2"/>
  <c r="E10" i="2"/>
  <c r="J9" i="2"/>
  <c r="J12" i="2" s="1"/>
  <c r="E9" i="2"/>
  <c r="F9" i="2" s="1"/>
  <c r="E8" i="2"/>
  <c r="F8" i="2" s="1"/>
  <c r="E7" i="2"/>
  <c r="F7" i="2" s="1"/>
  <c r="J6" i="2"/>
  <c r="E6" i="2"/>
  <c r="L23" i="1"/>
  <c r="F14" i="3" l="1"/>
  <c r="F15" i="3" s="1"/>
  <c r="J21" i="3" s="1"/>
  <c r="L23" i="3" s="1"/>
  <c r="M23" i="3" s="1"/>
  <c r="N23" i="3" s="1"/>
  <c r="E14" i="3"/>
  <c r="E15" i="3" s="1"/>
  <c r="D12" i="3"/>
  <c r="D13" i="3" s="1"/>
  <c r="D15" i="3" s="1"/>
  <c r="E13" i="2"/>
  <c r="F13" i="2"/>
  <c r="E14" i="2"/>
  <c r="E15" i="2" s="1"/>
  <c r="F14" i="2"/>
  <c r="D12" i="2"/>
  <c r="D13" i="2" s="1"/>
  <c r="D15" i="2" s="1"/>
  <c r="F8" i="1"/>
  <c r="F10" i="1"/>
  <c r="F11" i="1"/>
  <c r="F15" i="2" l="1"/>
  <c r="J21" i="2" s="1"/>
  <c r="L23" i="2" s="1"/>
  <c r="M23" i="2" s="1"/>
  <c r="N23" i="2" s="1"/>
  <c r="E12" i="1" l="1"/>
  <c r="J20" i="1"/>
  <c r="J6" i="1"/>
  <c r="J9" i="1" s="1"/>
  <c r="J12" i="1" s="1"/>
  <c r="D12" i="1" l="1"/>
  <c r="D13" i="1" s="1"/>
  <c r="D15" i="1" s="1"/>
  <c r="E10" i="1"/>
  <c r="E11" i="1"/>
  <c r="E9" i="1"/>
  <c r="F9" i="1" s="1"/>
  <c r="E8" i="1"/>
  <c r="E7" i="1"/>
  <c r="F7" i="1" s="1"/>
  <c r="E6" i="1"/>
  <c r="F13" i="1" l="1"/>
  <c r="F14" i="1" s="1"/>
  <c r="F15" i="1" s="1"/>
  <c r="J21" i="1" s="1"/>
  <c r="E13" i="1"/>
  <c r="E14" i="1" s="1"/>
  <c r="E15" i="1" s="1"/>
  <c r="M23" i="1" l="1"/>
  <c r="N23" i="1" s="1"/>
</calcChain>
</file>

<file path=xl/sharedStrings.xml><?xml version="1.0" encoding="utf-8"?>
<sst xmlns="http://schemas.openxmlformats.org/spreadsheetml/2006/main" count="117" uniqueCount="38">
  <si>
    <t>#Package 3 in 1</t>
  </si>
  <si>
    <t>No</t>
  </si>
  <si>
    <t>Nama Barang</t>
  </si>
  <si>
    <t>Server Sekolah</t>
  </si>
  <si>
    <t>Finger Print</t>
  </si>
  <si>
    <t>Router</t>
  </si>
  <si>
    <t>Hub</t>
  </si>
  <si>
    <t>Kabel + RJ45</t>
  </si>
  <si>
    <t>Modem</t>
  </si>
  <si>
    <t>Quantity</t>
  </si>
  <si>
    <t>Harga Satuan</t>
  </si>
  <si>
    <t>Harga Modal</t>
  </si>
  <si>
    <t>Harga Jual</t>
  </si>
  <si>
    <t>1 Paket</t>
  </si>
  <si>
    <t>Jumlah</t>
  </si>
  <si>
    <t>Fee Management 10%</t>
  </si>
  <si>
    <t>Total</t>
  </si>
  <si>
    <t>#Notes</t>
  </si>
  <si>
    <r>
      <t xml:space="preserve">Cari Sekolah Minimal 210 Siswa, Karena Budget Minimal Tanpa Server 20,470,000 dan biaya 210 Siswa </t>
    </r>
    <r>
      <rPr>
        <b/>
        <sz val="11"/>
        <color theme="1"/>
        <rFont val="Calibri"/>
        <family val="2"/>
      </rPr>
      <t>× 100,000 /tahun = 21,000,000</t>
    </r>
  </si>
  <si>
    <t>Paket SMS (default)</t>
  </si>
  <si>
    <t>jumlah siswa</t>
  </si>
  <si>
    <t>hari sekolah 1 bulan</t>
  </si>
  <si>
    <t>per sms x 2 Rp.</t>
  </si>
  <si>
    <t>Jadi, biaya SMS 1 bulan = ((per-sms x 2) x jumlah siswa) x hari sekolah 1 bulan</t>
  </si>
  <si>
    <t>Detail paket</t>
  </si>
  <si>
    <t>Harga Paket</t>
  </si>
  <si>
    <t>Paket sms per-bulan</t>
  </si>
  <si>
    <t>Setahun (x12)</t>
  </si>
  <si>
    <t>Total Harga Modal adalah yang dibayar sekolah setiap tahun untuk pemeliharaan Hardware</t>
  </si>
  <si>
    <t>Jika Paket sms per tahun &gt; 50,000,000 (-)</t>
  </si>
  <si>
    <t>3 Finger Print 1 Angkatan</t>
  </si>
  <si>
    <t>Harga diatas juga belum termasuk biaya sms Pengumuman dan Pemanggilan Orang Tua Murid</t>
  </si>
  <si>
    <t>## TARGET SISWA MINIMAL 210 SISWA ##</t>
  </si>
  <si>
    <t xml:space="preserve">Total keseluruhan sms + hardware pertahun </t>
  </si>
  <si>
    <t>pertahun</t>
  </si>
  <si>
    <t>perbulan</t>
  </si>
  <si>
    <t>perhari</t>
  </si>
  <si>
    <t>Grand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</si>
</sst>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  <numFmt numFmtId="166" formatCode="_(* #,##0_);_(* \(#,##0\);_(* &quot;-&quot;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0" fontId="0" fillId="4" borderId="1" xfId="0" applyFill="1" applyBorder="1"/>
    <xf numFmtId="165" fontId="0" fillId="4" borderId="1" xfId="0" applyNumberFormat="1" applyFill="1" applyBorder="1"/>
    <xf numFmtId="166" fontId="0" fillId="4" borderId="1" xfId="0" applyNumberFormat="1" applyFill="1" applyBorder="1"/>
    <xf numFmtId="164" fontId="3" fillId="2" borderId="1" xfId="1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/>
    <xf numFmtId="164" fontId="3" fillId="2" borderId="1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64" fontId="3" fillId="6" borderId="0" xfId="0" applyNumberFormat="1" applyFont="1" applyFill="1"/>
    <xf numFmtId="0" fontId="3" fillId="6" borderId="1" xfId="0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5" fillId="7" borderId="1" xfId="0" applyFont="1" applyFill="1" applyBorder="1"/>
    <xf numFmtId="0" fontId="6" fillId="11" borderId="0" xfId="0" applyFont="1" applyFill="1"/>
    <xf numFmtId="164" fontId="0" fillId="0" borderId="0" xfId="0" applyNumberFormat="1"/>
    <xf numFmtId="164" fontId="0" fillId="0" borderId="1" xfId="0" applyNumberFormat="1" applyBorder="1"/>
    <xf numFmtId="44" fontId="0" fillId="0" borderId="0" xfId="0" applyNumberFormat="1"/>
    <xf numFmtId="0" fontId="7" fillId="10" borderId="0" xfId="0" applyFont="1" applyFill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166" fontId="3" fillId="12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11" borderId="1" xfId="0" applyFont="1" applyFill="1" applyBorder="1"/>
    <xf numFmtId="43" fontId="0" fillId="4" borderId="1" xfId="0" applyNumberForma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B1" zoomScale="90" zoomScaleNormal="90" workbookViewId="0">
      <selection activeCell="H15" sqref="H15:I15"/>
    </sheetView>
  </sheetViews>
  <sheetFormatPr defaultRowHeight="15" x14ac:dyDescent="0.25"/>
  <cols>
    <col min="2" max="2" width="18.85546875" customWidth="1"/>
    <col min="3" max="3" width="14.5703125" customWidth="1"/>
    <col min="4" max="4" width="26" customWidth="1"/>
    <col min="5" max="5" width="44.140625" customWidth="1"/>
    <col min="6" max="6" width="40.140625" customWidth="1"/>
    <col min="9" max="9" width="17" customWidth="1"/>
    <col min="10" max="10" width="16.5703125" customWidth="1"/>
    <col min="11" max="11" width="12.140625" bestFit="1" customWidth="1"/>
    <col min="12" max="12" width="24.85546875" customWidth="1"/>
    <col min="13" max="13" width="11.140625" bestFit="1" customWidth="1"/>
    <col min="14" max="14" width="10" bestFit="1" customWidth="1"/>
  </cols>
  <sheetData>
    <row r="1" spans="1:12" ht="61.5" customHeight="1" x14ac:dyDescent="0.25">
      <c r="D1" s="26" t="s">
        <v>32</v>
      </c>
      <c r="E1" s="26"/>
      <c r="F1" s="26"/>
    </row>
    <row r="3" spans="1:12" x14ac:dyDescent="0.25">
      <c r="A3" s="33" t="s">
        <v>0</v>
      </c>
      <c r="B3" s="34"/>
      <c r="C3" s="35"/>
      <c r="D3" s="35"/>
      <c r="E3" s="34"/>
      <c r="F3" s="36"/>
      <c r="H3" s="29" t="s">
        <v>26</v>
      </c>
      <c r="I3" s="29"/>
      <c r="J3" s="29"/>
    </row>
    <row r="4" spans="1:12" x14ac:dyDescent="0.25">
      <c r="C4" s="39" t="s">
        <v>30</v>
      </c>
      <c r="D4" s="39"/>
    </row>
    <row r="5" spans="1:12" x14ac:dyDescent="0.25">
      <c r="A5" s="2" t="s">
        <v>1</v>
      </c>
      <c r="B5" s="2" t="s">
        <v>2</v>
      </c>
      <c r="C5" s="2" t="s">
        <v>9</v>
      </c>
      <c r="D5" s="2" t="s">
        <v>10</v>
      </c>
      <c r="E5" s="2" t="s">
        <v>11</v>
      </c>
      <c r="F5" s="2" t="s">
        <v>12</v>
      </c>
      <c r="H5" s="14" t="s">
        <v>1</v>
      </c>
      <c r="I5" s="14" t="s">
        <v>24</v>
      </c>
      <c r="J5" s="14" t="s">
        <v>25</v>
      </c>
    </row>
    <row r="6" spans="1:12" x14ac:dyDescent="0.25">
      <c r="A6" s="1">
        <v>1</v>
      </c>
      <c r="B6" s="1" t="s">
        <v>3</v>
      </c>
      <c r="C6" s="1">
        <v>1</v>
      </c>
      <c r="D6" s="4">
        <v>5000000</v>
      </c>
      <c r="E6" s="3">
        <f>D6*C6</f>
        <v>5000000</v>
      </c>
      <c r="F6" s="3">
        <v>28500000</v>
      </c>
      <c r="H6" s="13">
        <v>1</v>
      </c>
      <c r="I6" s="13" t="s">
        <v>22</v>
      </c>
      <c r="J6" s="13">
        <f>300*2</f>
        <v>600</v>
      </c>
    </row>
    <row r="7" spans="1:12" x14ac:dyDescent="0.25">
      <c r="A7" s="1">
        <v>2</v>
      </c>
      <c r="B7" s="1" t="s">
        <v>4</v>
      </c>
      <c r="C7" s="1">
        <v>3</v>
      </c>
      <c r="D7" s="4">
        <v>1800000</v>
      </c>
      <c r="E7" s="3">
        <f>D7*C7</f>
        <v>5400000</v>
      </c>
      <c r="F7" s="3">
        <f>E7*20%+E7</f>
        <v>6480000</v>
      </c>
      <c r="H7" s="13">
        <v>2</v>
      </c>
      <c r="I7" s="13" t="s">
        <v>20</v>
      </c>
      <c r="J7" s="13">
        <v>300</v>
      </c>
    </row>
    <row r="8" spans="1:12" x14ac:dyDescent="0.25">
      <c r="A8" s="1">
        <v>3</v>
      </c>
      <c r="B8" s="1" t="s">
        <v>5</v>
      </c>
      <c r="C8" s="1">
        <v>1</v>
      </c>
      <c r="D8" s="4">
        <v>300000</v>
      </c>
      <c r="E8" s="3">
        <f>D8*C8</f>
        <v>300000</v>
      </c>
      <c r="F8" s="24">
        <f>E8*20%+E8</f>
        <v>360000</v>
      </c>
      <c r="G8" s="11"/>
      <c r="H8" s="13">
        <v>3</v>
      </c>
      <c r="I8" s="13" t="s">
        <v>21</v>
      </c>
      <c r="J8" s="13">
        <v>26</v>
      </c>
      <c r="L8" s="25"/>
    </row>
    <row r="9" spans="1:12" ht="15" customHeight="1" x14ac:dyDescent="0.25">
      <c r="A9" s="1">
        <v>4</v>
      </c>
      <c r="B9" s="1" t="s">
        <v>6</v>
      </c>
      <c r="C9" s="1">
        <v>3</v>
      </c>
      <c r="D9" s="4">
        <v>90000</v>
      </c>
      <c r="E9" s="3">
        <f>D9*C9</f>
        <v>270000</v>
      </c>
      <c r="F9" s="24">
        <f t="shared" ref="F9:F11" si="0">E9*20%+E9</f>
        <v>324000</v>
      </c>
      <c r="H9" s="30" t="s">
        <v>23</v>
      </c>
      <c r="I9" s="30"/>
      <c r="J9" s="31">
        <f>(J6*J7)*J8</f>
        <v>4680000</v>
      </c>
    </row>
    <row r="10" spans="1:12" x14ac:dyDescent="0.25">
      <c r="A10" s="1">
        <v>5</v>
      </c>
      <c r="B10" s="1" t="s">
        <v>7</v>
      </c>
      <c r="C10" s="1" t="s">
        <v>13</v>
      </c>
      <c r="D10" s="4">
        <v>1000000</v>
      </c>
      <c r="E10" s="3">
        <f>D10</f>
        <v>1000000</v>
      </c>
      <c r="F10" s="24">
        <f t="shared" si="0"/>
        <v>1200000</v>
      </c>
      <c r="H10" s="30"/>
      <c r="I10" s="30"/>
      <c r="J10" s="31"/>
    </row>
    <row r="11" spans="1:12" x14ac:dyDescent="0.25">
      <c r="A11" s="1">
        <v>6</v>
      </c>
      <c r="B11" s="1" t="s">
        <v>8</v>
      </c>
      <c r="C11" s="1">
        <v>1</v>
      </c>
      <c r="D11" s="4">
        <v>500000</v>
      </c>
      <c r="E11" s="3">
        <f>D11*C11</f>
        <v>500000</v>
      </c>
      <c r="F11" s="24">
        <f t="shared" si="0"/>
        <v>600000</v>
      </c>
      <c r="H11" s="30"/>
      <c r="I11" s="30"/>
      <c r="J11" s="31"/>
    </row>
    <row r="12" spans="1:12" x14ac:dyDescent="0.25">
      <c r="A12" s="1">
        <v>7</v>
      </c>
      <c r="B12" s="1" t="s">
        <v>19</v>
      </c>
      <c r="C12" s="16">
        <v>300</v>
      </c>
      <c r="D12" s="17">
        <f>J9</f>
        <v>4680000</v>
      </c>
      <c r="E12" s="18">
        <f>IF(J20&gt;=50000000,0,J20)</f>
        <v>0</v>
      </c>
      <c r="F12" s="1"/>
      <c r="H12" s="32" t="s">
        <v>27</v>
      </c>
      <c r="I12" s="32"/>
      <c r="J12" s="15">
        <f>J9*12</f>
        <v>56160000</v>
      </c>
    </row>
    <row r="13" spans="1:12" x14ac:dyDescent="0.25">
      <c r="A13" s="49" t="s">
        <v>14</v>
      </c>
      <c r="B13" s="50"/>
      <c r="C13" s="51"/>
      <c r="D13" s="8">
        <f>D6+D7+D8+D9+D10+D11+D12</f>
        <v>13370000</v>
      </c>
      <c r="E13" s="8">
        <f>E6+E7+E8+E9+E10+E11+E12</f>
        <v>12470000</v>
      </c>
      <c r="F13" s="8">
        <f>F6+F7+G8+F9+F10+F11+F12</f>
        <v>37104000</v>
      </c>
    </row>
    <row r="14" spans="1:12" x14ac:dyDescent="0.25">
      <c r="A14" s="52" t="s">
        <v>15</v>
      </c>
      <c r="B14" s="53"/>
      <c r="C14" s="54"/>
      <c r="D14" s="5"/>
      <c r="E14" s="7">
        <f>E13*0.1</f>
        <v>1247000</v>
      </c>
      <c r="F14" s="6">
        <f>F13*0.1</f>
        <v>3710400</v>
      </c>
    </row>
    <row r="15" spans="1:12" x14ac:dyDescent="0.25">
      <c r="A15" s="49" t="s">
        <v>16</v>
      </c>
      <c r="B15" s="50"/>
      <c r="C15" s="51"/>
      <c r="D15" s="10">
        <f>D13+D14</f>
        <v>13370000</v>
      </c>
      <c r="E15" s="9">
        <f>E13+E14</f>
        <v>13717000</v>
      </c>
      <c r="F15" s="8">
        <f>F13+F14</f>
        <v>40814400</v>
      </c>
      <c r="H15" t="s">
        <v>37</v>
      </c>
      <c r="I15" s="23">
        <f>F13-E13</f>
        <v>24634000</v>
      </c>
      <c r="J15" s="23"/>
      <c r="K15" s="23"/>
    </row>
    <row r="16" spans="1:12" x14ac:dyDescent="0.25">
      <c r="I16" s="23"/>
      <c r="J16" s="23"/>
    </row>
    <row r="17" spans="1:14" x14ac:dyDescent="0.25">
      <c r="A17" s="22" t="s">
        <v>17</v>
      </c>
    </row>
    <row r="18" spans="1:14" ht="15" customHeight="1" x14ac:dyDescent="0.25">
      <c r="A18" s="20">
        <v>1</v>
      </c>
      <c r="B18" s="37" t="s">
        <v>18</v>
      </c>
      <c r="C18" s="21">
        <v>3</v>
      </c>
      <c r="D18" s="57" t="s">
        <v>29</v>
      </c>
      <c r="E18" s="20">
        <v>5</v>
      </c>
      <c r="F18" s="37" t="s">
        <v>31</v>
      </c>
      <c r="G18" s="37"/>
      <c r="H18" s="37"/>
    </row>
    <row r="19" spans="1:14" x14ac:dyDescent="0.25">
      <c r="A19" s="12"/>
      <c r="B19" s="37"/>
      <c r="C19" s="12"/>
      <c r="D19" s="58"/>
      <c r="E19" s="12"/>
      <c r="F19" s="37"/>
      <c r="G19" s="37"/>
      <c r="H19" s="37"/>
    </row>
    <row r="20" spans="1:14" ht="66.75" customHeight="1" x14ac:dyDescent="0.25">
      <c r="A20" s="12"/>
      <c r="B20" s="37"/>
      <c r="C20" s="12"/>
      <c r="D20" s="59"/>
      <c r="E20" s="12"/>
      <c r="F20" s="37"/>
      <c r="G20" s="37"/>
      <c r="H20" s="37"/>
      <c r="J20" s="19">
        <f>((300*2)*300)*24*12</f>
        <v>51840000</v>
      </c>
    </row>
    <row r="21" spans="1:14" ht="15" customHeight="1" x14ac:dyDescent="0.25">
      <c r="A21" s="12">
        <v>3</v>
      </c>
      <c r="B21" s="37" t="s">
        <v>28</v>
      </c>
      <c r="C21" s="12"/>
      <c r="D21" s="12"/>
      <c r="E21" s="12">
        <v>6</v>
      </c>
      <c r="F21" s="40"/>
      <c r="G21" s="41"/>
      <c r="H21" s="42"/>
      <c r="I21" s="27" t="s">
        <v>33</v>
      </c>
      <c r="J21" s="28">
        <f>F15+J12</f>
        <v>96974400</v>
      </c>
    </row>
    <row r="22" spans="1:14" x14ac:dyDescent="0.25">
      <c r="A22" s="12"/>
      <c r="B22" s="37"/>
      <c r="C22" s="12"/>
      <c r="D22" s="12"/>
      <c r="E22" s="12"/>
      <c r="F22" s="43"/>
      <c r="G22" s="44"/>
      <c r="H22" s="45"/>
      <c r="I22" s="27"/>
      <c r="J22" s="27"/>
      <c r="L22" s="55" t="s">
        <v>34</v>
      </c>
      <c r="M22" s="55" t="s">
        <v>35</v>
      </c>
      <c r="N22" s="55" t="s">
        <v>36</v>
      </c>
    </row>
    <row r="23" spans="1:14" ht="31.5" customHeight="1" x14ac:dyDescent="0.25">
      <c r="A23" s="12"/>
      <c r="B23" s="37"/>
      <c r="C23" s="12"/>
      <c r="D23" s="12"/>
      <c r="E23" s="12"/>
      <c r="F23" s="46"/>
      <c r="G23" s="47"/>
      <c r="H23" s="48"/>
      <c r="I23" s="27"/>
      <c r="J23" s="27"/>
      <c r="L23" s="56">
        <f>J21/300</f>
        <v>323248</v>
      </c>
      <c r="M23" s="56">
        <f>L23/12</f>
        <v>26937.333333333332</v>
      </c>
      <c r="N23" s="56">
        <f>M23/26</f>
        <v>1036.051282051282</v>
      </c>
    </row>
  </sheetData>
  <mergeCells count="17">
    <mergeCell ref="A14:C14"/>
    <mergeCell ref="A15:C15"/>
    <mergeCell ref="D1:F1"/>
    <mergeCell ref="I21:I23"/>
    <mergeCell ref="J21:J23"/>
    <mergeCell ref="H3:J3"/>
    <mergeCell ref="H9:I11"/>
    <mergeCell ref="J9:J11"/>
    <mergeCell ref="H12:I12"/>
    <mergeCell ref="A3:F3"/>
    <mergeCell ref="B21:B23"/>
    <mergeCell ref="C4:D4"/>
    <mergeCell ref="F18:H20"/>
    <mergeCell ref="F21:H23"/>
    <mergeCell ref="B18:B20"/>
    <mergeCell ref="D18:D20"/>
    <mergeCell ref="A13:C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3" zoomScale="90" zoomScaleNormal="90" workbookViewId="0">
      <selection activeCell="I16" sqref="I16"/>
    </sheetView>
  </sheetViews>
  <sheetFormatPr defaultRowHeight="15" x14ac:dyDescent="0.25"/>
  <cols>
    <col min="2" max="2" width="18.85546875" customWidth="1"/>
    <col min="3" max="3" width="14.5703125" customWidth="1"/>
    <col min="4" max="4" width="26" customWidth="1"/>
    <col min="5" max="5" width="44.140625" customWidth="1"/>
    <col min="6" max="6" width="40.140625" customWidth="1"/>
    <col min="9" max="9" width="17" customWidth="1"/>
    <col min="10" max="10" width="16.5703125" customWidth="1"/>
    <col min="12" max="12" width="24.85546875" customWidth="1"/>
    <col min="13" max="13" width="11.140625" bestFit="1" customWidth="1"/>
    <col min="14" max="14" width="10" bestFit="1" customWidth="1"/>
  </cols>
  <sheetData>
    <row r="1" spans="1:12" ht="61.5" customHeight="1" x14ac:dyDescent="0.25">
      <c r="D1" s="26" t="s">
        <v>32</v>
      </c>
      <c r="E1" s="26"/>
      <c r="F1" s="26"/>
    </row>
    <row r="3" spans="1:12" x14ac:dyDescent="0.25">
      <c r="A3" s="33" t="s">
        <v>0</v>
      </c>
      <c r="B3" s="34"/>
      <c r="C3" s="35"/>
      <c r="D3" s="35"/>
      <c r="E3" s="34"/>
      <c r="F3" s="36"/>
      <c r="H3" s="29" t="s">
        <v>26</v>
      </c>
      <c r="I3" s="29"/>
      <c r="J3" s="29"/>
    </row>
    <row r="4" spans="1:12" x14ac:dyDescent="0.25">
      <c r="C4" s="39" t="s">
        <v>30</v>
      </c>
      <c r="D4" s="39"/>
    </row>
    <row r="5" spans="1:12" x14ac:dyDescent="0.25">
      <c r="A5" s="2" t="s">
        <v>1</v>
      </c>
      <c r="B5" s="2" t="s">
        <v>2</v>
      </c>
      <c r="C5" s="2" t="s">
        <v>9</v>
      </c>
      <c r="D5" s="2" t="s">
        <v>10</v>
      </c>
      <c r="E5" s="2" t="s">
        <v>11</v>
      </c>
      <c r="F5" s="2" t="s">
        <v>12</v>
      </c>
      <c r="H5" s="14" t="s">
        <v>1</v>
      </c>
      <c r="I5" s="14" t="s">
        <v>24</v>
      </c>
      <c r="J5" s="14" t="s">
        <v>25</v>
      </c>
    </row>
    <row r="6" spans="1:12" x14ac:dyDescent="0.25">
      <c r="A6" s="1">
        <v>1</v>
      </c>
      <c r="B6" s="1" t="s">
        <v>3</v>
      </c>
      <c r="C6" s="1">
        <v>1</v>
      </c>
      <c r="D6" s="4">
        <v>5000000</v>
      </c>
      <c r="E6" s="3">
        <f>D6*C6</f>
        <v>5000000</v>
      </c>
      <c r="F6" s="3">
        <v>28500000</v>
      </c>
      <c r="H6" s="13">
        <v>1</v>
      </c>
      <c r="I6" s="13" t="s">
        <v>22</v>
      </c>
      <c r="J6" s="13">
        <f>300*2</f>
        <v>600</v>
      </c>
    </row>
    <row r="7" spans="1:12" x14ac:dyDescent="0.25">
      <c r="A7" s="1">
        <v>2</v>
      </c>
      <c r="B7" s="1" t="s">
        <v>4</v>
      </c>
      <c r="C7" s="1">
        <v>9</v>
      </c>
      <c r="D7" s="4">
        <v>1800000</v>
      </c>
      <c r="E7" s="3">
        <f>D7*C7</f>
        <v>16200000</v>
      </c>
      <c r="F7" s="3">
        <f>E7*20%+E7</f>
        <v>19440000</v>
      </c>
      <c r="H7" s="13">
        <v>2</v>
      </c>
      <c r="I7" s="13" t="s">
        <v>20</v>
      </c>
      <c r="J7" s="13">
        <v>300</v>
      </c>
    </row>
    <row r="8" spans="1:12" x14ac:dyDescent="0.25">
      <c r="A8" s="1">
        <v>3</v>
      </c>
      <c r="B8" s="1" t="s">
        <v>5</v>
      </c>
      <c r="C8" s="1">
        <v>1</v>
      </c>
      <c r="D8" s="4">
        <v>300000</v>
      </c>
      <c r="E8" s="3">
        <f>D8*C8</f>
        <v>300000</v>
      </c>
      <c r="F8" s="24">
        <f>E8*20%+E8</f>
        <v>360000</v>
      </c>
      <c r="G8" s="11"/>
      <c r="H8" s="13">
        <v>3</v>
      </c>
      <c r="I8" s="13" t="s">
        <v>21</v>
      </c>
      <c r="J8" s="13">
        <v>26</v>
      </c>
      <c r="L8" s="25"/>
    </row>
    <row r="9" spans="1:12" ht="15" customHeight="1" x14ac:dyDescent="0.25">
      <c r="A9" s="1">
        <v>4</v>
      </c>
      <c r="B9" s="1" t="s">
        <v>6</v>
      </c>
      <c r="C9" s="1">
        <v>9</v>
      </c>
      <c r="D9" s="4">
        <v>90000</v>
      </c>
      <c r="E9" s="3">
        <f>D9*C9</f>
        <v>810000</v>
      </c>
      <c r="F9" s="24">
        <f t="shared" ref="F9:F11" si="0">E9*20%+E9</f>
        <v>972000</v>
      </c>
      <c r="H9" s="30" t="s">
        <v>23</v>
      </c>
      <c r="I9" s="30"/>
      <c r="J9" s="31">
        <f>(J6*J7)*J8</f>
        <v>4680000</v>
      </c>
    </row>
    <row r="10" spans="1:12" x14ac:dyDescent="0.25">
      <c r="A10" s="1">
        <v>5</v>
      </c>
      <c r="B10" s="1" t="s">
        <v>7</v>
      </c>
      <c r="C10" s="1" t="s">
        <v>13</v>
      </c>
      <c r="D10" s="4">
        <v>1000000</v>
      </c>
      <c r="E10" s="3">
        <f>D10</f>
        <v>1000000</v>
      </c>
      <c r="F10" s="24">
        <f t="shared" si="0"/>
        <v>1200000</v>
      </c>
      <c r="H10" s="30"/>
      <c r="I10" s="30"/>
      <c r="J10" s="31"/>
    </row>
    <row r="11" spans="1:12" x14ac:dyDescent="0.25">
      <c r="A11" s="1">
        <v>6</v>
      </c>
      <c r="B11" s="1" t="s">
        <v>8</v>
      </c>
      <c r="C11" s="1">
        <v>1</v>
      </c>
      <c r="D11" s="4">
        <v>500000</v>
      </c>
      <c r="E11" s="3">
        <f>D11*C11</f>
        <v>500000</v>
      </c>
      <c r="F11" s="24">
        <f t="shared" si="0"/>
        <v>600000</v>
      </c>
      <c r="H11" s="30"/>
      <c r="I11" s="30"/>
      <c r="J11" s="31"/>
    </row>
    <row r="12" spans="1:12" x14ac:dyDescent="0.25">
      <c r="A12" s="1">
        <v>7</v>
      </c>
      <c r="B12" s="1" t="s">
        <v>19</v>
      </c>
      <c r="C12" s="16">
        <v>300</v>
      </c>
      <c r="D12" s="17">
        <f>J9</f>
        <v>4680000</v>
      </c>
      <c r="E12" s="18">
        <f>IF(J20&gt;=50000000,0,J20)</f>
        <v>0</v>
      </c>
      <c r="F12" s="1"/>
      <c r="H12" s="32" t="s">
        <v>27</v>
      </c>
      <c r="I12" s="32"/>
      <c r="J12" s="15">
        <f>J9*12</f>
        <v>56160000</v>
      </c>
    </row>
    <row r="13" spans="1:12" x14ac:dyDescent="0.25">
      <c r="A13" s="49" t="s">
        <v>14</v>
      </c>
      <c r="B13" s="50"/>
      <c r="C13" s="51"/>
      <c r="D13" s="8">
        <f>D6+D7+D8+D9+D10+D11+D12</f>
        <v>13370000</v>
      </c>
      <c r="E13" s="8">
        <f>E6+E7+E8+E9+E10+E11+E12</f>
        <v>23810000</v>
      </c>
      <c r="F13" s="8">
        <f>F6+F7+G8+F9+F10+F11+F12</f>
        <v>50712000</v>
      </c>
    </row>
    <row r="14" spans="1:12" x14ac:dyDescent="0.25">
      <c r="A14" s="52" t="s">
        <v>15</v>
      </c>
      <c r="B14" s="53"/>
      <c r="C14" s="54"/>
      <c r="D14" s="5"/>
      <c r="E14" s="7">
        <f>E13*0.1</f>
        <v>2381000</v>
      </c>
      <c r="F14" s="6">
        <f>F13*0.1</f>
        <v>5071200</v>
      </c>
    </row>
    <row r="15" spans="1:12" x14ac:dyDescent="0.25">
      <c r="A15" s="49" t="s">
        <v>16</v>
      </c>
      <c r="B15" s="50"/>
      <c r="C15" s="51"/>
      <c r="D15" s="10">
        <f>D13+D14</f>
        <v>13370000</v>
      </c>
      <c r="E15" s="9">
        <f>E13+E14</f>
        <v>26191000</v>
      </c>
      <c r="F15" s="8">
        <f>F13+F14</f>
        <v>55783200</v>
      </c>
      <c r="H15" t="s">
        <v>37</v>
      </c>
      <c r="I15" s="23">
        <f>F13-E13</f>
        <v>26902000</v>
      </c>
    </row>
    <row r="17" spans="1:14" x14ac:dyDescent="0.25">
      <c r="A17" s="22" t="s">
        <v>17</v>
      </c>
    </row>
    <row r="18" spans="1:14" ht="15" customHeight="1" x14ac:dyDescent="0.25">
      <c r="A18" s="20">
        <v>1</v>
      </c>
      <c r="B18" s="37" t="s">
        <v>18</v>
      </c>
      <c r="C18" s="21">
        <v>3</v>
      </c>
      <c r="D18" s="38" t="s">
        <v>29</v>
      </c>
      <c r="E18" s="20">
        <v>5</v>
      </c>
      <c r="F18" s="37" t="s">
        <v>31</v>
      </c>
      <c r="G18" s="37"/>
      <c r="H18" s="37"/>
    </row>
    <row r="19" spans="1:14" x14ac:dyDescent="0.25">
      <c r="A19" s="12"/>
      <c r="B19" s="37"/>
      <c r="C19" s="12"/>
      <c r="D19" s="38"/>
      <c r="E19" s="12"/>
      <c r="F19" s="37"/>
      <c r="G19" s="37"/>
      <c r="H19" s="37"/>
    </row>
    <row r="20" spans="1:14" ht="66.75" customHeight="1" x14ac:dyDescent="0.25">
      <c r="A20" s="12"/>
      <c r="B20" s="37"/>
      <c r="C20" s="12"/>
      <c r="D20" s="38"/>
      <c r="E20" s="12"/>
      <c r="F20" s="37"/>
      <c r="G20" s="37"/>
      <c r="H20" s="37"/>
      <c r="J20" s="19">
        <f>((300*2)*300)*24*12</f>
        <v>51840000</v>
      </c>
    </row>
    <row r="21" spans="1:14" ht="15" customHeight="1" x14ac:dyDescent="0.25">
      <c r="A21" s="12">
        <v>3</v>
      </c>
      <c r="B21" s="37" t="s">
        <v>28</v>
      </c>
      <c r="C21" s="12"/>
      <c r="D21" s="12"/>
      <c r="E21" s="12">
        <v>6</v>
      </c>
      <c r="F21" s="40"/>
      <c r="G21" s="41"/>
      <c r="H21" s="42"/>
      <c r="I21" s="27" t="s">
        <v>33</v>
      </c>
      <c r="J21" s="28">
        <f>F15+J12</f>
        <v>111943200</v>
      </c>
    </row>
    <row r="22" spans="1:14" x14ac:dyDescent="0.25">
      <c r="A22" s="12"/>
      <c r="B22" s="37"/>
      <c r="C22" s="12"/>
      <c r="D22" s="12"/>
      <c r="E22" s="12"/>
      <c r="F22" s="43"/>
      <c r="G22" s="44"/>
      <c r="H22" s="45"/>
      <c r="I22" s="27"/>
      <c r="J22" s="27"/>
      <c r="L22" s="55" t="s">
        <v>34</v>
      </c>
      <c r="M22" s="55" t="s">
        <v>35</v>
      </c>
      <c r="N22" s="55" t="s">
        <v>36</v>
      </c>
    </row>
    <row r="23" spans="1:14" ht="31.5" customHeight="1" x14ac:dyDescent="0.25">
      <c r="A23" s="12"/>
      <c r="B23" s="37"/>
      <c r="C23" s="12"/>
      <c r="D23" s="12"/>
      <c r="E23" s="12"/>
      <c r="F23" s="46"/>
      <c r="G23" s="47"/>
      <c r="H23" s="48"/>
      <c r="I23" s="27"/>
      <c r="J23" s="27"/>
      <c r="L23" s="56">
        <f>J21/300</f>
        <v>373144</v>
      </c>
      <c r="M23" s="56">
        <f>L23/12</f>
        <v>31095.333333333332</v>
      </c>
      <c r="N23" s="56">
        <f>M23/26</f>
        <v>1195.9743589743589</v>
      </c>
    </row>
  </sheetData>
  <mergeCells count="17">
    <mergeCell ref="D1:F1"/>
    <mergeCell ref="A3:F3"/>
    <mergeCell ref="H3:J3"/>
    <mergeCell ref="C4:D4"/>
    <mergeCell ref="H9:I11"/>
    <mergeCell ref="J9:J11"/>
    <mergeCell ref="H12:I12"/>
    <mergeCell ref="A13:C13"/>
    <mergeCell ref="A14:C14"/>
    <mergeCell ref="A15:C15"/>
    <mergeCell ref="B18:B20"/>
    <mergeCell ref="D18:D20"/>
    <mergeCell ref="F18:H20"/>
    <mergeCell ref="B21:B23"/>
    <mergeCell ref="F21:H23"/>
    <mergeCell ref="I21:I23"/>
    <mergeCell ref="J21:J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A2" zoomScale="90" zoomScaleNormal="90" workbookViewId="0">
      <selection activeCell="I16" sqref="I16"/>
    </sheetView>
  </sheetViews>
  <sheetFormatPr defaultRowHeight="15" x14ac:dyDescent="0.25"/>
  <cols>
    <col min="2" max="2" width="18.85546875" customWidth="1"/>
    <col min="3" max="3" width="14.5703125" customWidth="1"/>
    <col min="4" max="4" width="26.7109375" customWidth="1"/>
    <col min="5" max="5" width="44.140625" customWidth="1"/>
    <col min="6" max="6" width="40.140625" customWidth="1"/>
    <col min="9" max="9" width="17" customWidth="1"/>
    <col min="10" max="10" width="16.5703125" customWidth="1"/>
    <col min="12" max="12" width="24.85546875" customWidth="1"/>
    <col min="13" max="13" width="11.140625" bestFit="1" customWidth="1"/>
    <col min="14" max="14" width="10" bestFit="1" customWidth="1"/>
  </cols>
  <sheetData>
    <row r="1" spans="1:12" ht="61.5" customHeight="1" x14ac:dyDescent="0.25">
      <c r="D1" s="26" t="s">
        <v>32</v>
      </c>
      <c r="E1" s="26"/>
      <c r="F1" s="26"/>
    </row>
    <row r="3" spans="1:12" x14ac:dyDescent="0.25">
      <c r="A3" s="33" t="s">
        <v>0</v>
      </c>
      <c r="B3" s="34"/>
      <c r="C3" s="35"/>
      <c r="D3" s="35"/>
      <c r="E3" s="34"/>
      <c r="F3" s="36"/>
      <c r="H3" s="29" t="s">
        <v>26</v>
      </c>
      <c r="I3" s="29"/>
      <c r="J3" s="29"/>
    </row>
    <row r="4" spans="1:12" x14ac:dyDescent="0.25">
      <c r="C4" s="39" t="s">
        <v>30</v>
      </c>
      <c r="D4" s="39"/>
    </row>
    <row r="5" spans="1:12" x14ac:dyDescent="0.25">
      <c r="A5" s="2" t="s">
        <v>1</v>
      </c>
      <c r="B5" s="2" t="s">
        <v>2</v>
      </c>
      <c r="C5" s="2" t="s">
        <v>9</v>
      </c>
      <c r="D5" s="2" t="s">
        <v>10</v>
      </c>
      <c r="E5" s="2" t="s">
        <v>11</v>
      </c>
      <c r="F5" s="2" t="s">
        <v>12</v>
      </c>
      <c r="H5" s="14" t="s">
        <v>1</v>
      </c>
      <c r="I5" s="14" t="s">
        <v>24</v>
      </c>
      <c r="J5" s="14" t="s">
        <v>25</v>
      </c>
    </row>
    <row r="6" spans="1:12" x14ac:dyDescent="0.25">
      <c r="A6" s="1">
        <v>1</v>
      </c>
      <c r="B6" s="1" t="s">
        <v>3</v>
      </c>
      <c r="C6" s="1">
        <v>1</v>
      </c>
      <c r="D6" s="4">
        <v>5000000</v>
      </c>
      <c r="E6" s="3">
        <f>D6*C6</f>
        <v>5000000</v>
      </c>
      <c r="F6" s="3">
        <v>28500000</v>
      </c>
      <c r="H6" s="13">
        <v>1</v>
      </c>
      <c r="I6" s="13" t="s">
        <v>22</v>
      </c>
      <c r="J6" s="13">
        <f>300*2</f>
        <v>600</v>
      </c>
    </row>
    <row r="7" spans="1:12" x14ac:dyDescent="0.25">
      <c r="A7" s="1">
        <v>2</v>
      </c>
      <c r="B7" s="1" t="s">
        <v>4</v>
      </c>
      <c r="C7" s="1">
        <v>21</v>
      </c>
      <c r="D7" s="4">
        <v>1800000</v>
      </c>
      <c r="E7" s="3">
        <f>D7*C7</f>
        <v>37800000</v>
      </c>
      <c r="F7" s="3">
        <f>E7*20%+E7</f>
        <v>45360000</v>
      </c>
      <c r="H7" s="13">
        <v>2</v>
      </c>
      <c r="I7" s="13" t="s">
        <v>20</v>
      </c>
      <c r="J7" s="13">
        <v>300</v>
      </c>
    </row>
    <row r="8" spans="1:12" x14ac:dyDescent="0.25">
      <c r="A8" s="1">
        <v>3</v>
      </c>
      <c r="B8" s="1" t="s">
        <v>5</v>
      </c>
      <c r="C8" s="1">
        <v>1</v>
      </c>
      <c r="D8" s="4">
        <v>300000</v>
      </c>
      <c r="E8" s="3">
        <f>D8*C8</f>
        <v>300000</v>
      </c>
      <c r="F8" s="24">
        <f>E8*20%+E8</f>
        <v>360000</v>
      </c>
      <c r="G8" s="11"/>
      <c r="H8" s="13">
        <v>3</v>
      </c>
      <c r="I8" s="13" t="s">
        <v>21</v>
      </c>
      <c r="J8" s="13">
        <v>26</v>
      </c>
      <c r="L8" s="25"/>
    </row>
    <row r="9" spans="1:12" ht="15" customHeight="1" x14ac:dyDescent="0.25">
      <c r="A9" s="1">
        <v>4</v>
      </c>
      <c r="B9" s="1" t="s">
        <v>6</v>
      </c>
      <c r="C9" s="1">
        <v>21</v>
      </c>
      <c r="D9" s="4">
        <v>90000</v>
      </c>
      <c r="E9" s="3">
        <f>D9*C9</f>
        <v>1890000</v>
      </c>
      <c r="F9" s="24">
        <f t="shared" ref="F9:F11" si="0">E9*20%+E9</f>
        <v>2268000</v>
      </c>
      <c r="H9" s="30" t="s">
        <v>23</v>
      </c>
      <c r="I9" s="30"/>
      <c r="J9" s="31">
        <f>(J6*J7)*J8</f>
        <v>4680000</v>
      </c>
    </row>
    <row r="10" spans="1:12" x14ac:dyDescent="0.25">
      <c r="A10" s="1">
        <v>5</v>
      </c>
      <c r="B10" s="1" t="s">
        <v>7</v>
      </c>
      <c r="C10" s="1" t="s">
        <v>13</v>
      </c>
      <c r="D10" s="4">
        <v>1000000</v>
      </c>
      <c r="E10" s="3">
        <f>D10</f>
        <v>1000000</v>
      </c>
      <c r="F10" s="24">
        <f t="shared" si="0"/>
        <v>1200000</v>
      </c>
      <c r="H10" s="30"/>
      <c r="I10" s="30"/>
      <c r="J10" s="31"/>
    </row>
    <row r="11" spans="1:12" x14ac:dyDescent="0.25">
      <c r="A11" s="1">
        <v>6</v>
      </c>
      <c r="B11" s="1" t="s">
        <v>8</v>
      </c>
      <c r="C11" s="1">
        <v>1</v>
      </c>
      <c r="D11" s="4">
        <v>500000</v>
      </c>
      <c r="E11" s="3">
        <f>D11*C11</f>
        <v>500000</v>
      </c>
      <c r="F11" s="24">
        <f t="shared" si="0"/>
        <v>600000</v>
      </c>
      <c r="H11" s="30"/>
      <c r="I11" s="30"/>
      <c r="J11" s="31"/>
    </row>
    <row r="12" spans="1:12" x14ac:dyDescent="0.25">
      <c r="A12" s="1">
        <v>7</v>
      </c>
      <c r="B12" s="1" t="s">
        <v>19</v>
      </c>
      <c r="C12" s="16">
        <v>300</v>
      </c>
      <c r="D12" s="17">
        <f>J9</f>
        <v>4680000</v>
      </c>
      <c r="E12" s="18">
        <f>IF(J20&gt;=50000000,0,J20)</f>
        <v>0</v>
      </c>
      <c r="F12" s="1"/>
      <c r="H12" s="32" t="s">
        <v>27</v>
      </c>
      <c r="I12" s="32"/>
      <c r="J12" s="15">
        <f>J9*12</f>
        <v>56160000</v>
      </c>
    </row>
    <row r="13" spans="1:12" x14ac:dyDescent="0.25">
      <c r="A13" s="49" t="s">
        <v>14</v>
      </c>
      <c r="B13" s="50"/>
      <c r="C13" s="51"/>
      <c r="D13" s="8">
        <f>D6+D7+D8+D9+D10+D11+D12</f>
        <v>13370000</v>
      </c>
      <c r="E13" s="8">
        <f>E6+E7+E8+E9+E10+E11+E12</f>
        <v>46490000</v>
      </c>
      <c r="F13" s="8">
        <f>F6+F7+G8+F9+F10+F11+F12</f>
        <v>77928000</v>
      </c>
    </row>
    <row r="14" spans="1:12" x14ac:dyDescent="0.25">
      <c r="A14" s="52" t="s">
        <v>15</v>
      </c>
      <c r="B14" s="53"/>
      <c r="C14" s="54"/>
      <c r="D14" s="5"/>
      <c r="E14" s="7">
        <f>E13*0.1</f>
        <v>4649000</v>
      </c>
      <c r="F14" s="6">
        <f>F13*0.1</f>
        <v>7792800</v>
      </c>
    </row>
    <row r="15" spans="1:12" x14ac:dyDescent="0.25">
      <c r="A15" s="49" t="s">
        <v>16</v>
      </c>
      <c r="B15" s="50"/>
      <c r="C15" s="51"/>
      <c r="D15" s="10">
        <f>D13+D14</f>
        <v>13370000</v>
      </c>
      <c r="E15" s="9">
        <f>E13+E14</f>
        <v>51139000</v>
      </c>
      <c r="F15" s="8">
        <f>F13+F14</f>
        <v>85720800</v>
      </c>
      <c r="H15" t="s">
        <v>37</v>
      </c>
      <c r="I15" s="23">
        <f>F13-E13</f>
        <v>31438000</v>
      </c>
    </row>
    <row r="17" spans="1:14" x14ac:dyDescent="0.25">
      <c r="A17" s="22" t="s">
        <v>17</v>
      </c>
    </row>
    <row r="18" spans="1:14" ht="15" customHeight="1" x14ac:dyDescent="0.25">
      <c r="A18" s="20">
        <v>1</v>
      </c>
      <c r="B18" s="37" t="s">
        <v>18</v>
      </c>
      <c r="C18" s="21">
        <v>3</v>
      </c>
      <c r="D18" s="38" t="s">
        <v>29</v>
      </c>
      <c r="E18" s="20">
        <v>5</v>
      </c>
      <c r="F18" s="37" t="s">
        <v>31</v>
      </c>
      <c r="G18" s="37"/>
      <c r="H18" s="37"/>
    </row>
    <row r="19" spans="1:14" x14ac:dyDescent="0.25">
      <c r="A19" s="12"/>
      <c r="B19" s="37"/>
      <c r="C19" s="12"/>
      <c r="D19" s="38"/>
      <c r="E19" s="12"/>
      <c r="F19" s="37"/>
      <c r="G19" s="37"/>
      <c r="H19" s="37"/>
    </row>
    <row r="20" spans="1:14" ht="66.75" customHeight="1" x14ac:dyDescent="0.25">
      <c r="A20" s="12"/>
      <c r="B20" s="37"/>
      <c r="C20" s="12"/>
      <c r="D20" s="38"/>
      <c r="E20" s="12"/>
      <c r="F20" s="37"/>
      <c r="G20" s="37"/>
      <c r="H20" s="37"/>
      <c r="J20" s="19">
        <f>((300*2)*300)*24*12</f>
        <v>51840000</v>
      </c>
    </row>
    <row r="21" spans="1:14" ht="15" customHeight="1" x14ac:dyDescent="0.25">
      <c r="A21" s="12">
        <v>3</v>
      </c>
      <c r="B21" s="37" t="s">
        <v>28</v>
      </c>
      <c r="C21" s="12"/>
      <c r="D21" s="12"/>
      <c r="E21" s="12">
        <v>6</v>
      </c>
      <c r="F21" s="40"/>
      <c r="G21" s="41"/>
      <c r="H21" s="42"/>
      <c r="I21" s="27" t="s">
        <v>33</v>
      </c>
      <c r="J21" s="28">
        <f>F15+J12</f>
        <v>141880800</v>
      </c>
    </row>
    <row r="22" spans="1:14" x14ac:dyDescent="0.25">
      <c r="A22" s="12"/>
      <c r="B22" s="37"/>
      <c r="C22" s="12"/>
      <c r="D22" s="12"/>
      <c r="E22" s="12"/>
      <c r="F22" s="43"/>
      <c r="G22" s="44"/>
      <c r="H22" s="45"/>
      <c r="I22" s="27"/>
      <c r="J22" s="27"/>
      <c r="L22" s="55" t="s">
        <v>34</v>
      </c>
      <c r="M22" s="55" t="s">
        <v>35</v>
      </c>
      <c r="N22" s="55" t="s">
        <v>36</v>
      </c>
    </row>
    <row r="23" spans="1:14" ht="31.5" customHeight="1" x14ac:dyDescent="0.25">
      <c r="A23" s="12"/>
      <c r="B23" s="37"/>
      <c r="C23" s="12"/>
      <c r="D23" s="12"/>
      <c r="E23" s="12"/>
      <c r="F23" s="46"/>
      <c r="G23" s="47"/>
      <c r="H23" s="48"/>
      <c r="I23" s="27"/>
      <c r="J23" s="27"/>
      <c r="L23" s="56">
        <f>J21/300</f>
        <v>472936</v>
      </c>
      <c r="M23" s="56">
        <f>L23/12</f>
        <v>39411.333333333336</v>
      </c>
      <c r="N23" s="56">
        <f>M23/26</f>
        <v>1515.8205128205129</v>
      </c>
    </row>
  </sheetData>
  <mergeCells count="17">
    <mergeCell ref="D1:F1"/>
    <mergeCell ref="A3:F3"/>
    <mergeCell ref="H3:J3"/>
    <mergeCell ref="C4:D4"/>
    <mergeCell ref="H9:I11"/>
    <mergeCell ref="J9:J11"/>
    <mergeCell ref="H12:I12"/>
    <mergeCell ref="A13:C13"/>
    <mergeCell ref="A14:C14"/>
    <mergeCell ref="A15:C15"/>
    <mergeCell ref="B18:B20"/>
    <mergeCell ref="D18:D20"/>
    <mergeCell ref="F18:H20"/>
    <mergeCell ref="B21:B23"/>
    <mergeCell ref="F21:H23"/>
    <mergeCell ref="I21:I23"/>
    <mergeCell ref="J21:J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Package 3 in 1</vt:lpstr>
      <vt:lpstr>Package 3 on 3</vt:lpstr>
      <vt:lpstr>Package 1 by 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fuckhrizal</dc:creator>
  <cp:lastModifiedBy>fuckhrizal</cp:lastModifiedBy>
  <dcterms:created xsi:type="dcterms:W3CDTF">2017-02-05T18:58:04Z</dcterms:created>
  <dcterms:modified xsi:type="dcterms:W3CDTF">2017-02-12T22:34:56Z</dcterms:modified>
</cp:coreProperties>
</file>