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ug\Documents\Visual Studio 2013\Projects\DFW2\Docs\"/>
    </mc:Choice>
  </mc:AlternateContent>
  <bookViews>
    <workbookView xWindow="0" yWindow="0" windowWidth="28800" windowHeight="12435"/>
  </bookViews>
  <sheets>
    <sheet name="Лист1" sheetId="1" r:id="rId1"/>
    <sheet name="Лист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8" i="2" l="1"/>
  <c r="B29" i="2"/>
  <c r="D28" i="1"/>
  <c r="E12" i="2"/>
  <c r="E13" i="2"/>
  <c r="E11" i="2"/>
  <c r="G11" i="2"/>
  <c r="F11" i="2"/>
  <c r="G13" i="2"/>
  <c r="D4" i="2"/>
  <c r="C4" i="2"/>
  <c r="B4" i="2"/>
  <c r="D29" i="1"/>
  <c r="E12" i="1"/>
  <c r="F12" i="1"/>
  <c r="G12" i="1"/>
  <c r="H12" i="1"/>
  <c r="E13" i="1"/>
  <c r="F13" i="1"/>
  <c r="G13" i="1"/>
  <c r="H13" i="1"/>
  <c r="E14" i="1"/>
  <c r="F14" i="1"/>
  <c r="G14" i="1"/>
  <c r="H14" i="1"/>
  <c r="E15" i="1"/>
  <c r="F15" i="1"/>
  <c r="G15" i="1"/>
  <c r="H15" i="1"/>
  <c r="E16" i="1"/>
  <c r="F16" i="1"/>
  <c r="G16" i="1"/>
  <c r="H16" i="1"/>
  <c r="E17" i="1"/>
  <c r="F17" i="1"/>
  <c r="G17" i="1"/>
  <c r="H17" i="1"/>
  <c r="E18" i="1"/>
  <c r="F18" i="1"/>
  <c r="G18" i="1"/>
  <c r="H18" i="1"/>
  <c r="E19" i="1"/>
  <c r="F19" i="1"/>
  <c r="G19" i="1"/>
  <c r="H19" i="1"/>
  <c r="E20" i="1"/>
  <c r="F20" i="1"/>
  <c r="G20" i="1"/>
  <c r="H20" i="1"/>
  <c r="E21" i="1"/>
  <c r="F21" i="1"/>
  <c r="G21" i="1"/>
  <c r="H21" i="1"/>
  <c r="H11" i="1"/>
  <c r="G11" i="1"/>
  <c r="F11" i="1"/>
  <c r="E11" i="1"/>
  <c r="F13" i="2" l="1"/>
  <c r="F12" i="2"/>
  <c r="G12" i="2"/>
  <c r="E14" i="2"/>
  <c r="B5" i="2"/>
  <c r="B7" i="2" s="1"/>
  <c r="D12" i="1"/>
  <c r="D13" i="1" s="1"/>
  <c r="D14" i="1" s="1"/>
  <c r="D15" i="1" s="1"/>
  <c r="D16" i="1" s="1"/>
  <c r="D17" i="1" s="1"/>
  <c r="D18" i="1" s="1"/>
  <c r="D19" i="1" s="1"/>
  <c r="D20" i="1" s="1"/>
  <c r="D21" i="1" s="1"/>
  <c r="C4" i="1"/>
  <c r="D4" i="1"/>
  <c r="B4" i="1"/>
  <c r="G14" i="2" l="1"/>
  <c r="F14" i="2"/>
  <c r="B6" i="2"/>
  <c r="D15" i="2"/>
  <c r="E15" i="2" s="1"/>
  <c r="B5" i="1"/>
  <c r="F15" i="2" l="1"/>
  <c r="G15" i="2"/>
  <c r="E16" i="2"/>
  <c r="E6" i="2"/>
  <c r="A11" i="2"/>
  <c r="B7" i="1"/>
  <c r="B6" i="1"/>
  <c r="H6" i="1" s="1"/>
  <c r="B29" i="1" l="1"/>
  <c r="E29" i="1" s="1"/>
  <c r="F29" i="1" s="1"/>
  <c r="B28" i="1"/>
  <c r="B31" i="2"/>
  <c r="B33" i="2"/>
  <c r="B32" i="2"/>
  <c r="H12" i="2"/>
  <c r="H15" i="2"/>
  <c r="H13" i="2"/>
  <c r="H11" i="2"/>
  <c r="H14" i="2"/>
  <c r="F16" i="2"/>
  <c r="G16" i="2"/>
  <c r="B11" i="2"/>
  <c r="C11" i="2"/>
  <c r="A12" i="2"/>
  <c r="C28" i="2"/>
  <c r="C29" i="2"/>
  <c r="E17" i="2"/>
  <c r="A11" i="1"/>
  <c r="A12" i="1" s="1"/>
  <c r="C12" i="1" s="1"/>
  <c r="E6" i="1"/>
  <c r="E28" i="1" l="1"/>
  <c r="F28" i="1" s="1"/>
  <c r="V11" i="1"/>
  <c r="H16" i="2"/>
  <c r="D33" i="2"/>
  <c r="I15" i="2"/>
  <c r="I16" i="2"/>
  <c r="I12" i="2"/>
  <c r="I11" i="2"/>
  <c r="I13" i="2"/>
  <c r="I14" i="2"/>
  <c r="F17" i="2"/>
  <c r="G17" i="2"/>
  <c r="E18" i="2"/>
  <c r="A13" i="2"/>
  <c r="C12" i="2"/>
  <c r="B12" i="2"/>
  <c r="G29" i="1"/>
  <c r="B11" i="1"/>
  <c r="C11" i="1"/>
  <c r="C29" i="1"/>
  <c r="C28" i="1"/>
  <c r="B12" i="1"/>
  <c r="A13" i="1"/>
  <c r="A14" i="1" s="1"/>
  <c r="W11" i="1" l="1"/>
  <c r="V12" i="1"/>
  <c r="W8" i="1"/>
  <c r="V8" i="1"/>
  <c r="Y11" i="1" s="1"/>
  <c r="H17" i="2"/>
  <c r="I17" i="2"/>
  <c r="F18" i="2"/>
  <c r="G18" i="2"/>
  <c r="E19" i="2"/>
  <c r="A14" i="2"/>
  <c r="C13" i="2"/>
  <c r="B13" i="2"/>
  <c r="G28" i="1"/>
  <c r="H29" i="1"/>
  <c r="B13" i="1"/>
  <c r="C13" i="1"/>
  <c r="A15" i="1"/>
  <c r="C14" i="1"/>
  <c r="B14" i="1"/>
  <c r="V13" i="1" l="1"/>
  <c r="W12" i="1"/>
  <c r="Y12" i="1" s="1"/>
  <c r="I29" i="1"/>
  <c r="H18" i="2"/>
  <c r="I18" i="2"/>
  <c r="F19" i="2"/>
  <c r="G19" i="2"/>
  <c r="B14" i="2"/>
  <c r="A15" i="2"/>
  <c r="C14" i="2"/>
  <c r="E20" i="2"/>
  <c r="I17" i="1"/>
  <c r="I15" i="1"/>
  <c r="I12" i="1"/>
  <c r="I21" i="1"/>
  <c r="I18" i="1"/>
  <c r="I11" i="1"/>
  <c r="I13" i="1"/>
  <c r="I20" i="1"/>
  <c r="I14" i="1"/>
  <c r="I16" i="1"/>
  <c r="I19" i="1"/>
  <c r="H28" i="1"/>
  <c r="A16" i="1"/>
  <c r="C15" i="1"/>
  <c r="B15" i="1"/>
  <c r="V14" i="1" l="1"/>
  <c r="W13" i="1"/>
  <c r="Y13" i="1" s="1"/>
  <c r="J13" i="1"/>
  <c r="H19" i="2"/>
  <c r="I19" i="2"/>
  <c r="I20" i="2"/>
  <c r="J20" i="1"/>
  <c r="J21" i="1"/>
  <c r="J16" i="1"/>
  <c r="J15" i="1"/>
  <c r="I28" i="1"/>
  <c r="G20" i="2"/>
  <c r="F20" i="2"/>
  <c r="E21" i="2"/>
  <c r="C15" i="2"/>
  <c r="A16" i="2"/>
  <c r="B15" i="2"/>
  <c r="J14" i="1"/>
  <c r="J11" i="1"/>
  <c r="J12" i="1"/>
  <c r="J17" i="1"/>
  <c r="J18" i="1"/>
  <c r="J19" i="1"/>
  <c r="A17" i="1"/>
  <c r="C16" i="1"/>
  <c r="B16" i="1"/>
  <c r="V15" i="1" l="1"/>
  <c r="W14" i="1"/>
  <c r="Y14" i="1" s="1"/>
  <c r="X12" i="1"/>
  <c r="X11" i="1"/>
  <c r="X13" i="1"/>
  <c r="H20" i="2"/>
  <c r="G21" i="2"/>
  <c r="F21" i="2"/>
  <c r="H21" i="2" s="1"/>
  <c r="A17" i="2"/>
  <c r="C16" i="2"/>
  <c r="B16" i="2"/>
  <c r="A18" i="1"/>
  <c r="B17" i="1"/>
  <c r="C17" i="1"/>
  <c r="W15" i="1" l="1"/>
  <c r="V16" i="1"/>
  <c r="X14" i="1"/>
  <c r="I21" i="2"/>
  <c r="A18" i="2"/>
  <c r="C17" i="2"/>
  <c r="B17" i="2"/>
  <c r="A19" i="1"/>
  <c r="C18" i="1"/>
  <c r="B18" i="1"/>
  <c r="W16" i="1" l="1"/>
  <c r="V17" i="1"/>
  <c r="Y15" i="1"/>
  <c r="X15" i="1"/>
  <c r="B18" i="2"/>
  <c r="A19" i="2"/>
  <c r="C18" i="2"/>
  <c r="A20" i="1"/>
  <c r="B19" i="1"/>
  <c r="C19" i="1"/>
  <c r="V18" i="1" l="1"/>
  <c r="W17" i="1"/>
  <c r="Y16" i="1"/>
  <c r="X16" i="1"/>
  <c r="C19" i="2"/>
  <c r="B19" i="2"/>
  <c r="A20" i="2"/>
  <c r="C20" i="1"/>
  <c r="A21" i="1"/>
  <c r="B20" i="1"/>
  <c r="Y17" i="1" l="1"/>
  <c r="X17" i="1"/>
  <c r="V19" i="1"/>
  <c r="W18" i="1"/>
  <c r="A21" i="2"/>
  <c r="C20" i="2"/>
  <c r="B20" i="2"/>
  <c r="C21" i="1"/>
  <c r="B21" i="1"/>
  <c r="X18" i="1" l="1"/>
  <c r="Y18" i="1"/>
  <c r="V20" i="1"/>
  <c r="W19" i="1"/>
  <c r="C21" i="2"/>
  <c r="B21" i="2"/>
  <c r="X19" i="1" l="1"/>
  <c r="Y19" i="1"/>
  <c r="V21" i="1"/>
  <c r="W21" i="1" s="1"/>
  <c r="W20" i="1"/>
  <c r="X20" i="1" l="1"/>
  <c r="Y20" i="1"/>
  <c r="X21" i="1"/>
  <c r="Y21" i="1"/>
</calcChain>
</file>

<file path=xl/sharedStrings.xml><?xml version="1.0" encoding="utf-8"?>
<sst xmlns="http://schemas.openxmlformats.org/spreadsheetml/2006/main" count="57" uniqueCount="29">
  <si>
    <t>a</t>
  </si>
  <si>
    <t>b</t>
  </si>
  <si>
    <t>c</t>
  </si>
  <si>
    <t>D</t>
  </si>
  <si>
    <t>X1</t>
  </si>
  <si>
    <t>X2</t>
  </si>
  <si>
    <t>xs</t>
  </si>
  <si>
    <t>Vici</t>
  </si>
  <si>
    <t>y1</t>
  </si>
  <si>
    <t>y2</t>
  </si>
  <si>
    <t>t</t>
  </si>
  <si>
    <t>Vici2</t>
  </si>
  <si>
    <t>x</t>
  </si>
  <si>
    <t>y</t>
  </si>
  <si>
    <t>Tx</t>
  </si>
  <si>
    <t>Ty</t>
  </si>
  <si>
    <t>h1</t>
  </si>
  <si>
    <t>h2</t>
  </si>
  <si>
    <t>h3</t>
  </si>
  <si>
    <t>h4</t>
  </si>
  <si>
    <t>ex</t>
  </si>
  <si>
    <t>ey</t>
  </si>
  <si>
    <t>Y</t>
  </si>
  <si>
    <t>dx</t>
  </si>
  <si>
    <t>dy</t>
  </si>
  <si>
    <t>mod</t>
  </si>
  <si>
    <t>x0</t>
  </si>
  <si>
    <t>VdVn</t>
  </si>
  <si>
    <t>y'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</si>
</sst>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Лист1!$B$10</c:f>
              <c:strCache>
                <c:ptCount val="1"/>
                <c:pt idx="0">
                  <c:v>y1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Лист1!$A$11:$A$21</c:f>
              <c:numCache>
                <c:formatCode>General</c:formatCode>
                <c:ptCount val="11"/>
                <c:pt idx="0">
                  <c:v>-5.5232279781183724E-2</c:v>
                </c:pt>
                <c:pt idx="1">
                  <c:v>4.4767720218816281E-2</c:v>
                </c:pt>
                <c:pt idx="2">
                  <c:v>0.14476772021881629</c:v>
                </c:pt>
                <c:pt idx="3">
                  <c:v>0.24476772021881629</c:v>
                </c:pt>
                <c:pt idx="4">
                  <c:v>0.3447677202188163</c:v>
                </c:pt>
                <c:pt idx="5">
                  <c:v>0.44476772021881628</c:v>
                </c:pt>
                <c:pt idx="6">
                  <c:v>0.54476772021881625</c:v>
                </c:pt>
                <c:pt idx="7">
                  <c:v>0.64476772021881623</c:v>
                </c:pt>
                <c:pt idx="8">
                  <c:v>0.74476772021881621</c:v>
                </c:pt>
                <c:pt idx="9">
                  <c:v>0.84476772021881619</c:v>
                </c:pt>
                <c:pt idx="10">
                  <c:v>0.94476772021881616</c:v>
                </c:pt>
              </c:numCache>
            </c:numRef>
          </c:xVal>
          <c:yVal>
            <c:numRef>
              <c:f>Лист1!$B$11:$B$21</c:f>
              <c:numCache>
                <c:formatCode>General</c:formatCode>
                <c:ptCount val="11"/>
                <c:pt idx="0">
                  <c:v>1.2202418919307826E-2</c:v>
                </c:pt>
                <c:pt idx="1">
                  <c:v>8.0165950943608486E-3</c:v>
                </c:pt>
                <c:pt idx="2">
                  <c:v>8.3830771269413878E-2</c:v>
                </c:pt>
                <c:pt idx="3">
                  <c:v>0.23964494744446693</c:v>
                </c:pt>
                <c:pt idx="4">
                  <c:v>0.47545912361951997</c:v>
                </c:pt>
                <c:pt idx="5">
                  <c:v>0.79127329979457295</c:v>
                </c:pt>
                <c:pt idx="6">
                  <c:v>1.1870874759696259</c:v>
                </c:pt>
                <c:pt idx="7">
                  <c:v>1.6629016521446787</c:v>
                </c:pt>
                <c:pt idx="8">
                  <c:v>2.2187158283197315</c:v>
                </c:pt>
                <c:pt idx="9">
                  <c:v>2.8545300044947846</c:v>
                </c:pt>
                <c:pt idx="10">
                  <c:v>3.5703441806698373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Лист1!$C$10</c:f>
              <c:strCache>
                <c:ptCount val="1"/>
                <c:pt idx="0">
                  <c:v>y2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Лист1!$A$11:$A$21</c:f>
              <c:numCache>
                <c:formatCode>General</c:formatCode>
                <c:ptCount val="11"/>
                <c:pt idx="0">
                  <c:v>-5.5232279781183724E-2</c:v>
                </c:pt>
                <c:pt idx="1">
                  <c:v>4.4767720218816281E-2</c:v>
                </c:pt>
                <c:pt idx="2">
                  <c:v>0.14476772021881629</c:v>
                </c:pt>
                <c:pt idx="3">
                  <c:v>0.24476772021881629</c:v>
                </c:pt>
                <c:pt idx="4">
                  <c:v>0.3447677202188163</c:v>
                </c:pt>
                <c:pt idx="5">
                  <c:v>0.44476772021881628</c:v>
                </c:pt>
                <c:pt idx="6">
                  <c:v>0.54476772021881625</c:v>
                </c:pt>
                <c:pt idx="7">
                  <c:v>0.64476772021881623</c:v>
                </c:pt>
                <c:pt idx="8">
                  <c:v>0.74476772021881621</c:v>
                </c:pt>
                <c:pt idx="9">
                  <c:v>0.84476772021881619</c:v>
                </c:pt>
                <c:pt idx="10">
                  <c:v>0.94476772021881616</c:v>
                </c:pt>
              </c:numCache>
            </c:numRef>
          </c:xVal>
          <c:yVal>
            <c:numRef>
              <c:f>Лист1!$C$11:$C$21</c:f>
              <c:numCache>
                <c:formatCode>General</c:formatCode>
                <c:ptCount val="11"/>
                <c:pt idx="0">
                  <c:v>0.71227329979457299</c:v>
                </c:pt>
                <c:pt idx="1">
                  <c:v>0.72807329979457291</c:v>
                </c:pt>
                <c:pt idx="2">
                  <c:v>0.74387329979457295</c:v>
                </c:pt>
                <c:pt idx="3">
                  <c:v>0.75967329979457299</c:v>
                </c:pt>
                <c:pt idx="4">
                  <c:v>0.77547329979457291</c:v>
                </c:pt>
                <c:pt idx="5">
                  <c:v>0.79127329979457295</c:v>
                </c:pt>
                <c:pt idx="6">
                  <c:v>0.80707329979457298</c:v>
                </c:pt>
                <c:pt idx="7">
                  <c:v>0.82287329979457291</c:v>
                </c:pt>
                <c:pt idx="8">
                  <c:v>0.83867329979457295</c:v>
                </c:pt>
                <c:pt idx="9">
                  <c:v>0.85447329979457298</c:v>
                </c:pt>
                <c:pt idx="10">
                  <c:v>0.87027329979457291</c:v>
                </c:pt>
              </c:numCache>
            </c:numRef>
          </c:yVal>
          <c:smooth val="0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Лист1!$V$11:$V$21</c:f>
              <c:numCache>
                <c:formatCode>General</c:formatCode>
                <c:ptCount val="11"/>
                <c:pt idx="0">
                  <c:v>0.24476772021881626</c:v>
                </c:pt>
                <c:pt idx="1">
                  <c:v>0.28476772021881624</c:v>
                </c:pt>
                <c:pt idx="2">
                  <c:v>0.32476772021881622</c:v>
                </c:pt>
                <c:pt idx="3">
                  <c:v>0.3647677202188162</c:v>
                </c:pt>
                <c:pt idx="4">
                  <c:v>0.40476772021881618</c:v>
                </c:pt>
                <c:pt idx="5">
                  <c:v>0.44476772021881616</c:v>
                </c:pt>
                <c:pt idx="6">
                  <c:v>0.48476772021881614</c:v>
                </c:pt>
                <c:pt idx="7">
                  <c:v>0.52476772021881612</c:v>
                </c:pt>
                <c:pt idx="8">
                  <c:v>0.56476772021881616</c:v>
                </c:pt>
                <c:pt idx="9">
                  <c:v>0.6047677202188162</c:v>
                </c:pt>
                <c:pt idx="10">
                  <c:v>0.64476772021881623</c:v>
                </c:pt>
              </c:numCache>
            </c:numRef>
          </c:xVal>
          <c:yVal>
            <c:numRef>
              <c:f>Лист1!$X$11:$X$21</c:f>
              <c:numCache>
                <c:formatCode>General</c:formatCode>
                <c:ptCount val="11"/>
                <c:pt idx="0">
                  <c:v>0.23964494744446688</c:v>
                </c:pt>
                <c:pt idx="1">
                  <c:v>0.31905239051172651</c:v>
                </c:pt>
                <c:pt idx="2">
                  <c:v>0.39925357605313444</c:v>
                </c:pt>
                <c:pt idx="3">
                  <c:v>0.47819379998819761</c:v>
                </c:pt>
                <c:pt idx="4">
                  <c:v>0.553818358236423</c:v>
                </c:pt>
                <c:pt idx="5">
                  <c:v>0.6240725467173176</c:v>
                </c:pt>
                <c:pt idx="6">
                  <c:v>0.68690166135038844</c:v>
                </c:pt>
                <c:pt idx="7">
                  <c:v>0.7402509980551425</c:v>
                </c:pt>
                <c:pt idx="8">
                  <c:v>0.78206585275108653</c:v>
                </c:pt>
                <c:pt idx="9">
                  <c:v>0.81029152135772775</c:v>
                </c:pt>
                <c:pt idx="10">
                  <c:v>0.82287329979457291</c:v>
                </c:pt>
              </c:numCache>
            </c:numRef>
          </c:yVal>
          <c:smooth val="0"/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Лист1!$V$11:$V$21</c:f>
              <c:numCache>
                <c:formatCode>General</c:formatCode>
                <c:ptCount val="11"/>
                <c:pt idx="0">
                  <c:v>0.24476772021881626</c:v>
                </c:pt>
                <c:pt idx="1">
                  <c:v>0.28476772021881624</c:v>
                </c:pt>
                <c:pt idx="2">
                  <c:v>0.32476772021881622</c:v>
                </c:pt>
                <c:pt idx="3">
                  <c:v>0.3647677202188162</c:v>
                </c:pt>
                <c:pt idx="4">
                  <c:v>0.40476772021881618</c:v>
                </c:pt>
                <c:pt idx="5">
                  <c:v>0.44476772021881616</c:v>
                </c:pt>
                <c:pt idx="6">
                  <c:v>0.48476772021881614</c:v>
                </c:pt>
                <c:pt idx="7">
                  <c:v>0.52476772021881612</c:v>
                </c:pt>
                <c:pt idx="8">
                  <c:v>0.56476772021881616</c:v>
                </c:pt>
                <c:pt idx="9">
                  <c:v>0.6047677202188162</c:v>
                </c:pt>
                <c:pt idx="10">
                  <c:v>0.64476772021881623</c:v>
                </c:pt>
              </c:numCache>
            </c:numRef>
          </c:xVal>
          <c:yVal>
            <c:numRef>
              <c:f>Лист1!$Y$11:$Y$21</c:f>
              <c:numCache>
                <c:formatCode>General</c:formatCode>
                <c:ptCount val="11"/>
                <c:pt idx="0">
                  <c:v>1.9581417617505303</c:v>
                </c:pt>
                <c:pt idx="1">
                  <c:v>2.0036691246104001</c:v>
                </c:pt>
                <c:pt idx="2">
                  <c:v>1.997828885457944</c:v>
                </c:pt>
                <c:pt idx="3">
                  <c:v>1.9406210442931626</c:v>
                </c:pt>
                <c:pt idx="4">
                  <c:v>1.8320456011160553</c:v>
                </c:pt>
                <c:pt idx="5">
                  <c:v>1.6721025559266227</c:v>
                </c:pt>
                <c:pt idx="6">
                  <c:v>1.4607919087248642</c:v>
                </c:pt>
                <c:pt idx="7">
                  <c:v>1.1981136595107802</c:v>
                </c:pt>
                <c:pt idx="8">
                  <c:v>0.88406780828437015</c:v>
                </c:pt>
                <c:pt idx="9">
                  <c:v>0.51865435504563462</c:v>
                </c:pt>
                <c:pt idx="10">
                  <c:v>0.10187329979457305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063024"/>
        <c:axId val="140063584"/>
      </c:scatterChart>
      <c:valAx>
        <c:axId val="140063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0063584"/>
        <c:crosses val="autoZero"/>
        <c:crossBetween val="midCat"/>
      </c:valAx>
      <c:valAx>
        <c:axId val="14006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0063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Лист2!$B$10</c:f>
              <c:strCache>
                <c:ptCount val="1"/>
                <c:pt idx="0">
                  <c:v>y1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Лист2!$A$11:$A$21</c:f>
              <c:numCache>
                <c:formatCode>General</c:formatCode>
                <c:ptCount val="11"/>
                <c:pt idx="0">
                  <c:v>-0.5</c:v>
                </c:pt>
                <c:pt idx="1">
                  <c:v>-0.3</c:v>
                </c:pt>
                <c:pt idx="2">
                  <c:v>-9.9999999999999978E-2</c:v>
                </c:pt>
                <c:pt idx="3">
                  <c:v>0.10000000000000003</c:v>
                </c:pt>
                <c:pt idx="4">
                  <c:v>0.30000000000000004</c:v>
                </c:pt>
                <c:pt idx="5">
                  <c:v>0.5</c:v>
                </c:pt>
                <c:pt idx="6">
                  <c:v>0.7</c:v>
                </c:pt>
                <c:pt idx="7">
                  <c:v>0.89999999999999991</c:v>
                </c:pt>
                <c:pt idx="8">
                  <c:v>1.0999999999999999</c:v>
                </c:pt>
                <c:pt idx="9">
                  <c:v>1.2999999999999998</c:v>
                </c:pt>
                <c:pt idx="10">
                  <c:v>1.4999999999999998</c:v>
                </c:pt>
              </c:numCache>
            </c:numRef>
          </c:xVal>
          <c:yVal>
            <c:numRef>
              <c:f>Лист2!$B$11:$B$21</c:f>
              <c:numCache>
                <c:formatCode>General</c:formatCode>
                <c:ptCount val="11"/>
                <c:pt idx="0">
                  <c:v>1</c:v>
                </c:pt>
                <c:pt idx="1">
                  <c:v>0.36</c:v>
                </c:pt>
                <c:pt idx="2">
                  <c:v>3.999999999999998E-2</c:v>
                </c:pt>
                <c:pt idx="3">
                  <c:v>4.0000000000000029E-2</c:v>
                </c:pt>
                <c:pt idx="4">
                  <c:v>0.3600000000000001</c:v>
                </c:pt>
                <c:pt idx="5">
                  <c:v>1</c:v>
                </c:pt>
                <c:pt idx="6">
                  <c:v>1.9599999999999997</c:v>
                </c:pt>
                <c:pt idx="7">
                  <c:v>3.2399999999999993</c:v>
                </c:pt>
                <c:pt idx="8">
                  <c:v>4.839999999999999</c:v>
                </c:pt>
                <c:pt idx="9">
                  <c:v>6.759999999999998</c:v>
                </c:pt>
                <c:pt idx="10">
                  <c:v>8.9999999999999964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Лист2!$C$10</c:f>
              <c:strCache>
                <c:ptCount val="1"/>
                <c:pt idx="0">
                  <c:v>y2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Лист2!$A$11:$A$21</c:f>
              <c:numCache>
                <c:formatCode>General</c:formatCode>
                <c:ptCount val="11"/>
                <c:pt idx="0">
                  <c:v>-0.5</c:v>
                </c:pt>
                <c:pt idx="1">
                  <c:v>-0.3</c:v>
                </c:pt>
                <c:pt idx="2">
                  <c:v>-9.9999999999999978E-2</c:v>
                </c:pt>
                <c:pt idx="3">
                  <c:v>0.10000000000000003</c:v>
                </c:pt>
                <c:pt idx="4">
                  <c:v>0.30000000000000004</c:v>
                </c:pt>
                <c:pt idx="5">
                  <c:v>0.5</c:v>
                </c:pt>
                <c:pt idx="6">
                  <c:v>0.7</c:v>
                </c:pt>
                <c:pt idx="7">
                  <c:v>0.89999999999999991</c:v>
                </c:pt>
                <c:pt idx="8">
                  <c:v>1.0999999999999999</c:v>
                </c:pt>
                <c:pt idx="9">
                  <c:v>1.2999999999999998</c:v>
                </c:pt>
                <c:pt idx="10">
                  <c:v>1.4999999999999998</c:v>
                </c:pt>
              </c:numCache>
            </c:numRef>
          </c:xVal>
          <c:yVal>
            <c:numRef>
              <c:f>Лист2!$C$11:$C$21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yVal>
          <c:smooth val="0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Лист2!$H$11:$H$21</c:f>
              <c:numCache>
                <c:formatCode>General</c:formatCode>
                <c:ptCount val="11"/>
                <c:pt idx="0">
                  <c:v>0.48164948704529398</c:v>
                </c:pt>
                <c:pt idx="1">
                  <c:v>0.48211282720179716</c:v>
                </c:pt>
                <c:pt idx="2">
                  <c:v>0.48276882715311842</c:v>
                </c:pt>
                <c:pt idx="3">
                  <c:v>0.48589278577599104</c:v>
                </c:pt>
                <c:pt idx="4">
                  <c:v>0.50882886784874393</c:v>
                </c:pt>
                <c:pt idx="5">
                  <c:v>0.74082474352264693</c:v>
                </c:pt>
                <c:pt idx="6">
                  <c:v>0.85045773326355278</c:v>
                </c:pt>
                <c:pt idx="7">
                  <c:v>0.97935670248627038</c:v>
                </c:pt>
                <c:pt idx="8">
                  <c:v>1.1275216511907999</c:v>
                </c:pt>
                <c:pt idx="9">
                  <c:v>1.294952579377141</c:v>
                </c:pt>
                <c:pt idx="10">
                  <c:v>1.4816494870452939</c:v>
                </c:pt>
              </c:numCache>
            </c:numRef>
          </c:xVal>
          <c:yVal>
            <c:numRef>
              <c:f>Лист2!$I$11:$I$21</c:f>
              <c:numCache>
                <c:formatCode>General</c:formatCode>
                <c:ptCount val="11"/>
                <c:pt idx="0">
                  <c:v>0.92794491348397923</c:v>
                </c:pt>
                <c:pt idx="1">
                  <c:v>0.92937880970564801</c:v>
                </c:pt>
                <c:pt idx="2">
                  <c:v>0.93079829491001354</c:v>
                </c:pt>
                <c:pt idx="3">
                  <c:v>0.9349702844192912</c:v>
                </c:pt>
                <c:pt idx="4">
                  <c:v>0.94794019999217494</c:v>
                </c:pt>
                <c:pt idx="5">
                  <c:v>0.98198622837099481</c:v>
                </c:pt>
                <c:pt idx="6">
                  <c:v>0.98847118615743668</c:v>
                </c:pt>
                <c:pt idx="7">
                  <c:v>0.99351504221355813</c:v>
                </c:pt>
                <c:pt idx="8">
                  <c:v>0.99711779653935917</c:v>
                </c:pt>
                <c:pt idx="9">
                  <c:v>0.99927944913483979</c:v>
                </c:pt>
                <c:pt idx="1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764624"/>
        <c:axId val="140765184"/>
      </c:scatterChart>
      <c:valAx>
        <c:axId val="140764624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0765184"/>
        <c:crosses val="autoZero"/>
        <c:crossBetween val="midCat"/>
      </c:valAx>
      <c:valAx>
        <c:axId val="140765184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0764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561975</xdr:colOff>
      <xdr:row>0</xdr:row>
      <xdr:rowOff>180975</xdr:rowOff>
    </xdr:from>
    <xdr:to>
      <xdr:col>17</xdr:col>
      <xdr:colOff>238125</xdr:colOff>
      <xdr:row>27</xdr:row>
      <xdr:rowOff>161925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457200</xdr:colOff>
      <xdr:row>0</xdr:row>
      <xdr:rowOff>180975</xdr:rowOff>
    </xdr:from>
    <xdr:to>
      <xdr:col>20</xdr:col>
      <xdr:colOff>428625</xdr:colOff>
      <xdr:row>25</xdr:row>
      <xdr:rowOff>109537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9"/>
  <sheetViews>
    <sheetView tabSelected="1" workbookViewId="0">
      <selection activeCell="E9" sqref="E9"/>
    </sheetView>
  </sheetViews>
  <sheetFormatPr defaultRowHeight="15" x14ac:dyDescent="0.25"/>
  <sheetData>
    <row r="1" spans="1:25" x14ac:dyDescent="0.25">
      <c r="B1" t="s">
        <v>0</v>
      </c>
      <c r="C1" t="s">
        <v>1</v>
      </c>
      <c r="D1" t="s">
        <v>2</v>
      </c>
    </row>
    <row r="2" spans="1:25" x14ac:dyDescent="0.25">
      <c r="A2">
        <v>1</v>
      </c>
      <c r="B2">
        <v>4</v>
      </c>
      <c r="C2">
        <v>0</v>
      </c>
      <c r="D2">
        <v>0</v>
      </c>
    </row>
    <row r="3" spans="1:25" x14ac:dyDescent="0.25">
      <c r="A3">
        <v>2</v>
      </c>
      <c r="B3">
        <v>0</v>
      </c>
      <c r="C3">
        <v>0.158</v>
      </c>
      <c r="D3">
        <v>0.72099999999999997</v>
      </c>
    </row>
    <row r="4" spans="1:25" x14ac:dyDescent="0.25">
      <c r="B4">
        <f>B2-B3</f>
        <v>4</v>
      </c>
      <c r="C4">
        <f t="shared" ref="C4:D4" si="0">C2-C3</f>
        <v>-0.158</v>
      </c>
      <c r="D4">
        <f t="shared" si="0"/>
        <v>-0.72099999999999997</v>
      </c>
    </row>
    <row r="5" spans="1:25" x14ac:dyDescent="0.25">
      <c r="A5" t="s">
        <v>3</v>
      </c>
      <c r="B5">
        <f>SQRT(C4*C4-4*B4*D4)</f>
        <v>3.4001417617505303</v>
      </c>
    </row>
    <row r="6" spans="1:25" x14ac:dyDescent="0.25">
      <c r="A6" t="s">
        <v>4</v>
      </c>
      <c r="B6">
        <f>(-C4+B5)/2/B4</f>
        <v>0.44476772021881628</v>
      </c>
      <c r="D6" t="s">
        <v>22</v>
      </c>
      <c r="E6">
        <f>B2*B6*B6+C2*B6+D2</f>
        <v>0.79127329979457295</v>
      </c>
      <c r="G6" t="s">
        <v>27</v>
      </c>
      <c r="H6">
        <f>B6</f>
        <v>0.44476772021881628</v>
      </c>
    </row>
    <row r="7" spans="1:25" x14ac:dyDescent="0.25">
      <c r="A7" t="s">
        <v>5</v>
      </c>
      <c r="B7">
        <f>(-C4+B5)/2/B4</f>
        <v>0.44476772021881628</v>
      </c>
      <c r="V7" t="s">
        <v>0</v>
      </c>
      <c r="W7" t="s">
        <v>1</v>
      </c>
    </row>
    <row r="8" spans="1:25" x14ac:dyDescent="0.25">
      <c r="A8" t="s">
        <v>7</v>
      </c>
      <c r="B8">
        <v>0.5</v>
      </c>
      <c r="D8" t="s">
        <v>11</v>
      </c>
      <c r="E8">
        <v>0.2</v>
      </c>
      <c r="V8">
        <f>E28*(B$29-B$28)-(C$29-C$28)</f>
        <v>0.20002835235010596</v>
      </c>
      <c r="W8">
        <f>-E29*(B$29-B$28)+(C$29-C$28)</f>
        <v>0.54247903243227691</v>
      </c>
    </row>
    <row r="10" spans="1:25" x14ac:dyDescent="0.25">
      <c r="A10" s="1" t="s">
        <v>6</v>
      </c>
      <c r="B10" s="1" t="s">
        <v>8</v>
      </c>
      <c r="C10" s="1" t="s">
        <v>9</v>
      </c>
      <c r="D10" s="1" t="s">
        <v>10</v>
      </c>
      <c r="E10" s="1" t="s">
        <v>16</v>
      </c>
      <c r="F10" s="1" t="s">
        <v>17</v>
      </c>
      <c r="G10" s="1" t="s">
        <v>18</v>
      </c>
      <c r="H10" s="1" t="s">
        <v>19</v>
      </c>
      <c r="I10" s="1" t="s">
        <v>20</v>
      </c>
      <c r="J10" s="1" t="s">
        <v>21</v>
      </c>
      <c r="V10" t="s">
        <v>12</v>
      </c>
      <c r="W10" t="s">
        <v>10</v>
      </c>
      <c r="X10" t="s">
        <v>13</v>
      </c>
      <c r="Y10" t="s">
        <v>28</v>
      </c>
    </row>
    <row r="11" spans="1:25" x14ac:dyDescent="0.25">
      <c r="A11">
        <f>B6-B8</f>
        <v>-5.5232279781183724E-2</v>
      </c>
      <c r="B11">
        <f>A11*A11*B$2+A11*C$2+D$2</f>
        <v>1.2202418919307826E-2</v>
      </c>
      <c r="C11">
        <f>A11*A11*B$3+A11*C$3+D$3</f>
        <v>0.71227329979457299</v>
      </c>
      <c r="D11">
        <v>0</v>
      </c>
      <c r="E11">
        <f>2*D11*D11*D11-3*D11*D11+1</f>
        <v>1</v>
      </c>
      <c r="F11">
        <f>-2*D11*D11*D11+3*D11*D11</f>
        <v>0</v>
      </c>
      <c r="G11">
        <f>D11*D11*D11-2*D11*D11+D11</f>
        <v>0</v>
      </c>
      <c r="H11">
        <f>D11*D11*D11-D11*D11</f>
        <v>0</v>
      </c>
      <c r="I11">
        <f t="shared" ref="I11:I21" si="1">E11*B$28+F11*B$29+G11*G$28+H11*G$29</f>
        <v>0.24476772021881626</v>
      </c>
      <c r="J11">
        <f t="shared" ref="J11:J21" si="2">E11*C$28+F11*C$29+G11*H$28+H11*H$29</f>
        <v>0.23964494744446688</v>
      </c>
      <c r="V11">
        <f>B28</f>
        <v>0.24476772021881626</v>
      </c>
      <c r="W11">
        <f>(V11-B$28)/(B$29-B$28)</f>
        <v>0</v>
      </c>
      <c r="X11">
        <f>(1-W11)*C$28+W11*C$29+W11*(1-W11)*(V$8*(1-W11)+W$8*W11)</f>
        <v>0.23964494744446688</v>
      </c>
      <c r="Y11">
        <f>(C$29-C$28)/(B$29-B$28)+(1-2*W11)*(V$8*(1-W11)+W$8*W11)/(B$29-B$28)+W11*(1-W11)*(W$8-V$8)/(B$29-B$28)</f>
        <v>1.9581417617505303</v>
      </c>
    </row>
    <row r="12" spans="1:25" x14ac:dyDescent="0.25">
      <c r="A12">
        <f>A11+B$8*2/10</f>
        <v>4.4767720218816281E-2</v>
      </c>
      <c r="B12">
        <f t="shared" ref="B12:B21" si="3">A12*A12*B$2+A12*C$2+D$2</f>
        <v>8.0165950943608486E-3</v>
      </c>
      <c r="C12">
        <f t="shared" ref="C12:C21" si="4">A12*A12*B$3+A12*C$3+D$3</f>
        <v>0.72807329979457291</v>
      </c>
      <c r="D12">
        <f>D11+0.1</f>
        <v>0.1</v>
      </c>
      <c r="E12">
        <f t="shared" ref="E12:E21" si="5">2*D12*D12*D12-3*D12*D12+1</f>
        <v>0.97199999999999998</v>
      </c>
      <c r="F12">
        <f t="shared" ref="F12:F21" si="6">-2*D12*D12*D12+3*D12*D12</f>
        <v>2.8000000000000004E-2</v>
      </c>
      <c r="G12">
        <f t="shared" ref="G12:G21" si="7">D12*D12*D12-2*D12*D12+D12</f>
        <v>8.1000000000000003E-2</v>
      </c>
      <c r="H12">
        <f t="shared" ref="H12:H21" si="8">D12*D12*D12-D12*D12</f>
        <v>-9.0000000000000011E-3</v>
      </c>
      <c r="I12">
        <f t="shared" si="1"/>
        <v>0.25617847723129655</v>
      </c>
      <c r="J12">
        <f t="shared" si="2"/>
        <v>0.33247121598612867</v>
      </c>
      <c r="V12">
        <f>V11+(B$29-B$28)/10</f>
        <v>0.28476772021881624</v>
      </c>
      <c r="W12">
        <f t="shared" ref="W12:W21" si="9">(V12-B$28)/(B$29-B$28)</f>
        <v>9.9999999999999964E-2</v>
      </c>
      <c r="X12">
        <f t="shared" ref="X12:X21" si="10">(1-W12)*C$28+W12*C$29+W12*(1-W12)*(V$8*(1-W12)+W$8*W12)</f>
        <v>0.31905239051172651</v>
      </c>
      <c r="Y12">
        <f t="shared" ref="Y12:Y21" si="11">(C$29-C$28)/(B$29-B$28)+(1-2*W12)*(V$8*(1-W12)+W$8*W12)/(B$29-B$28)+W12*(1-W12)*(W$8-V$8)/(B$29-B$28)</f>
        <v>2.0036691246104001</v>
      </c>
    </row>
    <row r="13" spans="1:25" x14ac:dyDescent="0.25">
      <c r="A13">
        <f t="shared" ref="A13:A21" si="12">A12+B$8*2/10</f>
        <v>0.14476772021881629</v>
      </c>
      <c r="B13">
        <f t="shared" si="3"/>
        <v>8.3830771269413878E-2</v>
      </c>
      <c r="C13">
        <f t="shared" si="4"/>
        <v>0.74387329979457295</v>
      </c>
      <c r="D13">
        <f t="shared" ref="D13:D21" si="13">D12+0.1</f>
        <v>0.2</v>
      </c>
      <c r="E13">
        <f t="shared" si="5"/>
        <v>0.89600000000000002</v>
      </c>
      <c r="F13">
        <f t="shared" si="6"/>
        <v>0.10400000000000002</v>
      </c>
      <c r="G13">
        <f t="shared" si="7"/>
        <v>0.128</v>
      </c>
      <c r="H13">
        <f t="shared" si="8"/>
        <v>-3.2000000000000008E-2</v>
      </c>
      <c r="I13">
        <f t="shared" si="1"/>
        <v>0.2708596339430368</v>
      </c>
      <c r="J13">
        <f t="shared" si="2"/>
        <v>0.41311412278085891</v>
      </c>
      <c r="V13">
        <f t="shared" ref="V13:V20" si="14">V12+(B$29-B$28)/10</f>
        <v>0.32476772021881622</v>
      </c>
      <c r="W13">
        <f t="shared" si="9"/>
        <v>0.19999999999999993</v>
      </c>
      <c r="X13">
        <f t="shared" si="10"/>
        <v>0.39925357605313444</v>
      </c>
      <c r="Y13">
        <f t="shared" si="11"/>
        <v>1.997828885457944</v>
      </c>
    </row>
    <row r="14" spans="1:25" x14ac:dyDescent="0.25">
      <c r="A14">
        <f t="shared" si="12"/>
        <v>0.24476772021881629</v>
      </c>
      <c r="B14">
        <f t="shared" si="3"/>
        <v>0.23964494744446693</v>
      </c>
      <c r="C14">
        <f t="shared" si="4"/>
        <v>0.75967329979457299</v>
      </c>
      <c r="D14">
        <f t="shared" si="13"/>
        <v>0.30000000000000004</v>
      </c>
      <c r="E14">
        <f t="shared" si="5"/>
        <v>0.78399999999999992</v>
      </c>
      <c r="F14">
        <f t="shared" si="6"/>
        <v>0.21600000000000005</v>
      </c>
      <c r="G14">
        <f t="shared" si="7"/>
        <v>0.14700000000000002</v>
      </c>
      <c r="H14">
        <f t="shared" si="8"/>
        <v>-6.3000000000000014E-2</v>
      </c>
      <c r="I14">
        <f t="shared" si="1"/>
        <v>0.28996722738244102</v>
      </c>
      <c r="J14">
        <f t="shared" si="2"/>
        <v>0.48326714237486912</v>
      </c>
      <c r="V14">
        <f t="shared" si="14"/>
        <v>0.3647677202188162</v>
      </c>
      <c r="W14">
        <f t="shared" si="9"/>
        <v>0.29999999999999988</v>
      </c>
      <c r="X14">
        <f t="shared" si="10"/>
        <v>0.47819379998819761</v>
      </c>
      <c r="Y14">
        <f t="shared" si="11"/>
        <v>1.9406210442931626</v>
      </c>
    </row>
    <row r="15" spans="1:25" x14ac:dyDescent="0.25">
      <c r="A15">
        <f t="shared" si="12"/>
        <v>0.3447677202188163</v>
      </c>
      <c r="B15">
        <f t="shared" si="3"/>
        <v>0.47545912361951997</v>
      </c>
      <c r="C15">
        <f t="shared" si="4"/>
        <v>0.77547329979457291</v>
      </c>
      <c r="D15">
        <f t="shared" si="13"/>
        <v>0.4</v>
      </c>
      <c r="E15">
        <f t="shared" si="5"/>
        <v>0.64799999999999991</v>
      </c>
      <c r="F15">
        <f t="shared" si="6"/>
        <v>0.35200000000000009</v>
      </c>
      <c r="G15">
        <f t="shared" si="7"/>
        <v>0.14399999999999996</v>
      </c>
      <c r="H15">
        <f t="shared" si="8"/>
        <v>-9.6000000000000016E-2</v>
      </c>
      <c r="I15">
        <f t="shared" si="1"/>
        <v>0.31465729457791347</v>
      </c>
      <c r="J15">
        <f t="shared" si="2"/>
        <v>0.5446237493143713</v>
      </c>
      <c r="V15">
        <f t="shared" si="14"/>
        <v>0.40476772021881618</v>
      </c>
      <c r="W15">
        <f t="shared" si="9"/>
        <v>0.39999999999999986</v>
      </c>
      <c r="X15">
        <f t="shared" si="10"/>
        <v>0.553818358236423</v>
      </c>
      <c r="Y15">
        <f t="shared" si="11"/>
        <v>1.8320456011160553</v>
      </c>
    </row>
    <row r="16" spans="1:25" x14ac:dyDescent="0.25">
      <c r="A16">
        <f t="shared" si="12"/>
        <v>0.44476772021881628</v>
      </c>
      <c r="B16">
        <f t="shared" si="3"/>
        <v>0.79127329979457295</v>
      </c>
      <c r="C16">
        <f t="shared" si="4"/>
        <v>0.79127329979457295</v>
      </c>
      <c r="D16">
        <f t="shared" si="13"/>
        <v>0.5</v>
      </c>
      <c r="E16">
        <f t="shared" si="5"/>
        <v>0.5</v>
      </c>
      <c r="F16">
        <f t="shared" si="6"/>
        <v>0.5</v>
      </c>
      <c r="G16">
        <f t="shared" si="7"/>
        <v>0.125</v>
      </c>
      <c r="H16">
        <f t="shared" si="8"/>
        <v>-0.125</v>
      </c>
      <c r="I16">
        <f t="shared" si="1"/>
        <v>0.34608587255785839</v>
      </c>
      <c r="J16">
        <f t="shared" si="2"/>
        <v>0.59887741814557693</v>
      </c>
      <c r="V16">
        <f t="shared" si="14"/>
        <v>0.44476772021881616</v>
      </c>
      <c r="W16">
        <f t="shared" si="9"/>
        <v>0.49999999999999978</v>
      </c>
      <c r="X16">
        <f t="shared" si="10"/>
        <v>0.6240725467173176</v>
      </c>
      <c r="Y16">
        <f t="shared" si="11"/>
        <v>1.6721025559266227</v>
      </c>
    </row>
    <row r="17" spans="1:25" x14ac:dyDescent="0.25">
      <c r="A17">
        <f t="shared" si="12"/>
        <v>0.54476772021881625</v>
      </c>
      <c r="B17">
        <f t="shared" si="3"/>
        <v>1.1870874759696259</v>
      </c>
      <c r="C17">
        <f t="shared" si="4"/>
        <v>0.80707329979457298</v>
      </c>
      <c r="D17">
        <f t="shared" si="13"/>
        <v>0.6</v>
      </c>
      <c r="E17">
        <f t="shared" si="5"/>
        <v>0.35200000000000009</v>
      </c>
      <c r="F17">
        <f t="shared" si="6"/>
        <v>0.64799999999999991</v>
      </c>
      <c r="G17">
        <f t="shared" si="7"/>
        <v>9.5999999999999974E-2</v>
      </c>
      <c r="H17">
        <f t="shared" si="8"/>
        <v>-0.14399999999999999</v>
      </c>
      <c r="I17">
        <f t="shared" si="1"/>
        <v>0.38540899835067988</v>
      </c>
      <c r="J17">
        <f t="shared" si="2"/>
        <v>0.64772162341469808</v>
      </c>
      <c r="V17">
        <f t="shared" si="14"/>
        <v>0.48476772021881614</v>
      </c>
      <c r="W17">
        <f t="shared" si="9"/>
        <v>0.59999999999999976</v>
      </c>
      <c r="X17">
        <f t="shared" si="10"/>
        <v>0.68690166135038844</v>
      </c>
      <c r="Y17">
        <f t="shared" si="11"/>
        <v>1.4607919087248642</v>
      </c>
    </row>
    <row r="18" spans="1:25" x14ac:dyDescent="0.25">
      <c r="A18">
        <f t="shared" si="12"/>
        <v>0.64476772021881623</v>
      </c>
      <c r="B18">
        <f t="shared" si="3"/>
        <v>1.6629016521446787</v>
      </c>
      <c r="C18">
        <f t="shared" si="4"/>
        <v>0.82287329979457291</v>
      </c>
      <c r="D18">
        <f t="shared" si="13"/>
        <v>0.7</v>
      </c>
      <c r="E18">
        <f t="shared" si="5"/>
        <v>0.21600000000000008</v>
      </c>
      <c r="F18">
        <f t="shared" si="6"/>
        <v>0.78399999999999992</v>
      </c>
      <c r="G18">
        <f t="shared" si="7"/>
        <v>6.2999999999999945E-2</v>
      </c>
      <c r="H18">
        <f t="shared" si="8"/>
        <v>-0.14700000000000002</v>
      </c>
      <c r="I18">
        <f t="shared" si="1"/>
        <v>0.43378270898478227</v>
      </c>
      <c r="J18">
        <f t="shared" si="2"/>
        <v>0.69284983966794655</v>
      </c>
      <c r="V18">
        <f t="shared" si="14"/>
        <v>0.52476772021881612</v>
      </c>
      <c r="W18">
        <f t="shared" si="9"/>
        <v>0.69999999999999973</v>
      </c>
      <c r="X18">
        <f t="shared" si="10"/>
        <v>0.7402509980551425</v>
      </c>
      <c r="Y18">
        <f t="shared" si="11"/>
        <v>1.1981136595107802</v>
      </c>
    </row>
    <row r="19" spans="1:25" x14ac:dyDescent="0.25">
      <c r="A19">
        <f t="shared" si="12"/>
        <v>0.74476772021881621</v>
      </c>
      <c r="B19">
        <f t="shared" si="3"/>
        <v>2.2187158283197315</v>
      </c>
      <c r="C19">
        <f t="shared" si="4"/>
        <v>0.83867329979457295</v>
      </c>
      <c r="D19">
        <f t="shared" si="13"/>
        <v>0.79999999999999993</v>
      </c>
      <c r="E19">
        <f t="shared" si="5"/>
        <v>0.10400000000000009</v>
      </c>
      <c r="F19">
        <f t="shared" si="6"/>
        <v>0.89599999999999991</v>
      </c>
      <c r="G19">
        <f t="shared" si="7"/>
        <v>3.2000000000000028E-2</v>
      </c>
      <c r="H19">
        <f t="shared" si="8"/>
        <v>-0.128</v>
      </c>
      <c r="I19">
        <f t="shared" si="1"/>
        <v>0.49236304148856969</v>
      </c>
      <c r="J19">
        <f t="shared" si="2"/>
        <v>0.73595554145153419</v>
      </c>
      <c r="V19">
        <f t="shared" si="14"/>
        <v>0.56476772021881616</v>
      </c>
      <c r="W19">
        <f t="shared" si="9"/>
        <v>0.79999999999999982</v>
      </c>
      <c r="X19">
        <f t="shared" si="10"/>
        <v>0.78206585275108653</v>
      </c>
      <c r="Y19">
        <f t="shared" si="11"/>
        <v>0.88406780828437015</v>
      </c>
    </row>
    <row r="20" spans="1:25" x14ac:dyDescent="0.25">
      <c r="A20">
        <f t="shared" si="12"/>
        <v>0.84476772021881619</v>
      </c>
      <c r="B20">
        <f t="shared" si="3"/>
        <v>2.8545300044947846</v>
      </c>
      <c r="C20">
        <f t="shared" si="4"/>
        <v>0.85447329979457298</v>
      </c>
      <c r="D20">
        <f t="shared" si="13"/>
        <v>0.89999999999999991</v>
      </c>
      <c r="E20">
        <f t="shared" si="5"/>
        <v>2.7999999999999803E-2</v>
      </c>
      <c r="F20">
        <f t="shared" si="6"/>
        <v>0.9720000000000002</v>
      </c>
      <c r="G20">
        <f t="shared" si="7"/>
        <v>9.000000000000008E-3</v>
      </c>
      <c r="H20">
        <f t="shared" si="8"/>
        <v>-8.1000000000000072E-2</v>
      </c>
      <c r="I20">
        <f t="shared" si="1"/>
        <v>0.56230603289044634</v>
      </c>
      <c r="J20">
        <f t="shared" si="2"/>
        <v>0.77873220331167226</v>
      </c>
      <c r="V20">
        <f t="shared" si="14"/>
        <v>0.6047677202188162</v>
      </c>
      <c r="W20">
        <f t="shared" si="9"/>
        <v>0.89999999999999991</v>
      </c>
      <c r="X20">
        <f t="shared" si="10"/>
        <v>0.81029152135772775</v>
      </c>
      <c r="Y20">
        <f t="shared" si="11"/>
        <v>0.51865435504563462</v>
      </c>
    </row>
    <row r="21" spans="1:25" x14ac:dyDescent="0.25">
      <c r="A21">
        <f t="shared" si="12"/>
        <v>0.94476772021881616</v>
      </c>
      <c r="B21">
        <f t="shared" si="3"/>
        <v>3.5703441806698373</v>
      </c>
      <c r="C21">
        <f t="shared" si="4"/>
        <v>0.87027329979457291</v>
      </c>
      <c r="D21">
        <f t="shared" si="13"/>
        <v>0.99999999999999989</v>
      </c>
      <c r="E21">
        <f t="shared" si="5"/>
        <v>0</v>
      </c>
      <c r="F21">
        <f t="shared" si="6"/>
        <v>0.99999999999999978</v>
      </c>
      <c r="G21">
        <f t="shared" si="7"/>
        <v>0</v>
      </c>
      <c r="H21">
        <f t="shared" si="8"/>
        <v>0</v>
      </c>
      <c r="I21">
        <f t="shared" si="1"/>
        <v>0.64476772021881612</v>
      </c>
      <c r="J21">
        <f t="shared" si="2"/>
        <v>0.82287329979457269</v>
      </c>
      <c r="V21">
        <f>V20+(B$29-B$28)/10</f>
        <v>0.64476772021881623</v>
      </c>
      <c r="W21">
        <f t="shared" si="9"/>
        <v>1</v>
      </c>
      <c r="X21">
        <f t="shared" si="10"/>
        <v>0.82287329979457291</v>
      </c>
      <c r="Y21">
        <f t="shared" si="11"/>
        <v>0.10187329979457305</v>
      </c>
    </row>
    <row r="27" spans="1:25" x14ac:dyDescent="0.25">
      <c r="B27" t="s">
        <v>12</v>
      </c>
      <c r="C27" t="s">
        <v>13</v>
      </c>
      <c r="D27" t="s">
        <v>23</v>
      </c>
      <c r="E27" t="s">
        <v>24</v>
      </c>
      <c r="F27" t="s">
        <v>25</v>
      </c>
      <c r="G27" t="s">
        <v>14</v>
      </c>
      <c r="H27" t="s">
        <v>15</v>
      </c>
    </row>
    <row r="28" spans="1:25" x14ac:dyDescent="0.25">
      <c r="A28">
        <v>1</v>
      </c>
      <c r="B28">
        <f>H6-E8</f>
        <v>0.24476772021881626</v>
      </c>
      <c r="C28">
        <f>B28*B28*B2+B28*C2+D2</f>
        <v>0.23964494744446688</v>
      </c>
      <c r="D28">
        <f>E8</f>
        <v>0.2</v>
      </c>
      <c r="E28">
        <f>2*B2*B28+C2*B28</f>
        <v>1.9581417617505301</v>
      </c>
      <c r="F28">
        <f>SQRT(D28*D28+E28*E28)</f>
        <v>1.9683290271475118</v>
      </c>
      <c r="G28">
        <f>D28/F28</f>
        <v>0.10160902838985135</v>
      </c>
      <c r="H28">
        <f>E28/F28</f>
        <v>0.99482440930531568</v>
      </c>
      <c r="I28">
        <f>SQRT(G28*G28+H28*H28)</f>
        <v>1</v>
      </c>
    </row>
    <row r="29" spans="1:25" x14ac:dyDescent="0.25">
      <c r="A29">
        <v>2</v>
      </c>
      <c r="B29">
        <f>H6+E8</f>
        <v>0.64476772021881623</v>
      </c>
      <c r="C29">
        <f>B29*B29*B3+B29*C3+D3</f>
        <v>0.82287329979457291</v>
      </c>
      <c r="D29">
        <f>E8</f>
        <v>0.2</v>
      </c>
      <c r="E29">
        <f>2*B3*B29+C3*B29</f>
        <v>0.10187329979457296</v>
      </c>
      <c r="F29">
        <f>SQRT(D29*D29+E29*E29)</f>
        <v>0.22445081690881624</v>
      </c>
      <c r="G29">
        <f>D29/F29</f>
        <v>0.8910638096775142</v>
      </c>
      <c r="H29">
        <f>E29/F29</f>
        <v>0.45387805309685852</v>
      </c>
      <c r="I29">
        <f>SQRT(G29*G29+H29*H29)</f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workbookViewId="0">
      <selection activeCell="G11" sqref="G11"/>
    </sheetView>
  </sheetViews>
  <sheetFormatPr defaultRowHeight="15" x14ac:dyDescent="0.25"/>
  <sheetData>
    <row r="1" spans="1:10" x14ac:dyDescent="0.25">
      <c r="B1" t="s">
        <v>0</v>
      </c>
      <c r="C1" t="s">
        <v>1</v>
      </c>
      <c r="D1" t="s">
        <v>2</v>
      </c>
    </row>
    <row r="2" spans="1:10" x14ac:dyDescent="0.25">
      <c r="A2">
        <v>1</v>
      </c>
      <c r="B2">
        <v>4</v>
      </c>
      <c r="C2">
        <v>0</v>
      </c>
      <c r="D2">
        <v>0</v>
      </c>
    </row>
    <row r="3" spans="1:10" x14ac:dyDescent="0.25">
      <c r="A3">
        <v>2</v>
      </c>
      <c r="B3">
        <v>0</v>
      </c>
      <c r="C3">
        <v>0</v>
      </c>
      <c r="D3">
        <v>1</v>
      </c>
    </row>
    <row r="4" spans="1:10" x14ac:dyDescent="0.25">
      <c r="B4">
        <f>B2-B3</f>
        <v>4</v>
      </c>
      <c r="C4">
        <f t="shared" ref="C4:D4" si="0">C2-C3</f>
        <v>0</v>
      </c>
      <c r="D4">
        <f t="shared" si="0"/>
        <v>-1</v>
      </c>
    </row>
    <row r="5" spans="1:10" x14ac:dyDescent="0.25">
      <c r="A5" t="s">
        <v>3</v>
      </c>
      <c r="B5">
        <f>SQRT(C4*C4-4*B4*D4)</f>
        <v>4</v>
      </c>
    </row>
    <row r="6" spans="1:10" x14ac:dyDescent="0.25">
      <c r="A6" t="s">
        <v>4</v>
      </c>
      <c r="B6">
        <f>(-C4+B5)/2/B4</f>
        <v>0.5</v>
      </c>
      <c r="D6" t="s">
        <v>22</v>
      </c>
      <c r="E6">
        <f>B2*B6*B6+C2*B6+D2</f>
        <v>1</v>
      </c>
      <c r="G6">
        <v>0.98164948704529398</v>
      </c>
    </row>
    <row r="7" spans="1:10" x14ac:dyDescent="0.25">
      <c r="A7" t="s">
        <v>5</v>
      </c>
      <c r="B7">
        <f>(-C4+B5)/2/B4</f>
        <v>0.5</v>
      </c>
    </row>
    <row r="8" spans="1:10" x14ac:dyDescent="0.25">
      <c r="A8" t="s">
        <v>7</v>
      </c>
      <c r="B8">
        <v>1</v>
      </c>
      <c r="D8" t="s">
        <v>11</v>
      </c>
      <c r="E8">
        <v>0.5</v>
      </c>
    </row>
    <row r="10" spans="1:10" x14ac:dyDescent="0.25">
      <c r="A10" s="1" t="s">
        <v>6</v>
      </c>
      <c r="B10" s="1" t="s">
        <v>8</v>
      </c>
      <c r="C10" s="1" t="s">
        <v>9</v>
      </c>
      <c r="D10" s="1" t="s">
        <v>10</v>
      </c>
      <c r="E10" s="1" t="s">
        <v>16</v>
      </c>
      <c r="F10" s="1" t="s">
        <v>17</v>
      </c>
      <c r="G10" s="1" t="s">
        <v>18</v>
      </c>
      <c r="H10" s="1" t="s">
        <v>20</v>
      </c>
      <c r="I10" s="1" t="s">
        <v>21</v>
      </c>
      <c r="J10" s="1"/>
    </row>
    <row r="11" spans="1:10" x14ac:dyDescent="0.25">
      <c r="A11">
        <f>B6-B8</f>
        <v>-0.5</v>
      </c>
      <c r="B11">
        <f>A11*A11*B$2+A11*C$2+D$2</f>
        <v>1</v>
      </c>
      <c r="C11">
        <f>A11*A11*B$3+A11*C$3+D$3</f>
        <v>1</v>
      </c>
      <c r="D11">
        <v>0</v>
      </c>
      <c r="E11">
        <f>(1-D11)*(1-D11)</f>
        <v>1</v>
      </c>
      <c r="F11">
        <f>2*D11*(1-D11)</f>
        <v>0</v>
      </c>
      <c r="G11">
        <f>D11*D11</f>
        <v>0</v>
      </c>
      <c r="H11">
        <f>E11*B$28+F11*B$6+G11*B$29</f>
        <v>0.48164948704529398</v>
      </c>
      <c r="I11">
        <f>E11*C$28+F11*E$6+G11*C$29</f>
        <v>0.92794491348397923</v>
      </c>
    </row>
    <row r="12" spans="1:10" x14ac:dyDescent="0.25">
      <c r="A12">
        <f>A11+B$8*2/10</f>
        <v>-0.3</v>
      </c>
      <c r="B12">
        <f t="shared" ref="B12:B21" si="1">A12*A12*B$2+A12*C$2+D$2</f>
        <v>0.36</v>
      </c>
      <c r="C12">
        <f t="shared" ref="C12:C21" si="2">A12*A12*B$3+A12*C$3+D$3</f>
        <v>1</v>
      </c>
      <c r="D12">
        <v>0.01</v>
      </c>
      <c r="E12">
        <f t="shared" ref="E12:E21" si="3">(1-D12)*(1-D12)</f>
        <v>0.98009999999999997</v>
      </c>
      <c r="F12">
        <f t="shared" ref="F12:F21" si="4">2*D12*(1-D12)</f>
        <v>1.9800000000000002E-2</v>
      </c>
      <c r="G12">
        <f t="shared" ref="G12:G21" si="5">D12*D12</f>
        <v>1E-4</v>
      </c>
      <c r="H12">
        <f t="shared" ref="H12:H21" si="6">E12*B$28+F12*B$6+G12*B$29</f>
        <v>0.48211282720179716</v>
      </c>
      <c r="I12">
        <f t="shared" ref="I12:I21" si="7">E12*C$28+F12*E$6+G12*C$29</f>
        <v>0.92937880970564801</v>
      </c>
    </row>
    <row r="13" spans="1:10" x14ac:dyDescent="0.25">
      <c r="A13">
        <f t="shared" ref="A13:A21" si="8">A12+B$8*2/10</f>
        <v>-9.9999999999999978E-2</v>
      </c>
      <c r="B13">
        <f t="shared" si="1"/>
        <v>3.999999999999998E-2</v>
      </c>
      <c r="C13">
        <f t="shared" si="2"/>
        <v>1</v>
      </c>
      <c r="D13">
        <v>0.02</v>
      </c>
      <c r="E13">
        <f t="shared" si="3"/>
        <v>0.96039999999999992</v>
      </c>
      <c r="F13">
        <f t="shared" si="4"/>
        <v>3.9199999999999999E-2</v>
      </c>
      <c r="G13">
        <f t="shared" si="5"/>
        <v>4.0000000000000002E-4</v>
      </c>
      <c r="H13">
        <f t="shared" si="6"/>
        <v>0.48276882715311842</v>
      </c>
      <c r="I13">
        <f t="shared" si="7"/>
        <v>0.93079829491001354</v>
      </c>
    </row>
    <row r="14" spans="1:10" x14ac:dyDescent="0.25">
      <c r="A14">
        <f t="shared" si="8"/>
        <v>0.10000000000000003</v>
      </c>
      <c r="B14">
        <f t="shared" si="1"/>
        <v>4.0000000000000029E-2</v>
      </c>
      <c r="C14">
        <f t="shared" si="2"/>
        <v>1</v>
      </c>
      <c r="D14">
        <v>0.05</v>
      </c>
      <c r="E14">
        <f t="shared" si="3"/>
        <v>0.90249999999999997</v>
      </c>
      <c r="F14">
        <f t="shared" si="4"/>
        <v>9.5000000000000001E-2</v>
      </c>
      <c r="G14">
        <f t="shared" si="5"/>
        <v>2.5000000000000005E-3</v>
      </c>
      <c r="H14">
        <f t="shared" si="6"/>
        <v>0.48589278577599104</v>
      </c>
      <c r="I14">
        <f t="shared" si="7"/>
        <v>0.9349702844192912</v>
      </c>
    </row>
    <row r="15" spans="1:10" x14ac:dyDescent="0.25">
      <c r="A15">
        <f t="shared" si="8"/>
        <v>0.30000000000000004</v>
      </c>
      <c r="B15">
        <f t="shared" si="1"/>
        <v>0.3600000000000001</v>
      </c>
      <c r="C15">
        <f t="shared" si="2"/>
        <v>1</v>
      </c>
      <c r="D15">
        <f t="shared" ref="D15" si="9">D14+0.1</f>
        <v>0.15000000000000002</v>
      </c>
      <c r="E15">
        <f t="shared" si="3"/>
        <v>0.72249999999999992</v>
      </c>
      <c r="F15">
        <f t="shared" si="4"/>
        <v>0.255</v>
      </c>
      <c r="G15">
        <f t="shared" si="5"/>
        <v>2.2500000000000006E-2</v>
      </c>
      <c r="H15">
        <f t="shared" si="6"/>
        <v>0.50882886784874393</v>
      </c>
      <c r="I15">
        <f t="shared" si="7"/>
        <v>0.94794019999217494</v>
      </c>
    </row>
    <row r="16" spans="1:10" x14ac:dyDescent="0.25">
      <c r="A16">
        <f t="shared" si="8"/>
        <v>0.5</v>
      </c>
      <c r="B16">
        <f t="shared" si="1"/>
        <v>1</v>
      </c>
      <c r="C16">
        <f t="shared" si="2"/>
        <v>1</v>
      </c>
      <c r="D16">
        <v>0.5</v>
      </c>
      <c r="E16">
        <f t="shared" si="3"/>
        <v>0.25</v>
      </c>
      <c r="F16">
        <f t="shared" si="4"/>
        <v>0.5</v>
      </c>
      <c r="G16">
        <f t="shared" si="5"/>
        <v>0.25</v>
      </c>
      <c r="H16">
        <f t="shared" si="6"/>
        <v>0.74082474352264693</v>
      </c>
      <c r="I16">
        <f t="shared" si="7"/>
        <v>0.98198622837099481</v>
      </c>
    </row>
    <row r="17" spans="1:9" x14ac:dyDescent="0.25">
      <c r="A17">
        <f t="shared" si="8"/>
        <v>0.7</v>
      </c>
      <c r="B17">
        <f t="shared" si="1"/>
        <v>1.9599999999999997</v>
      </c>
      <c r="C17">
        <f t="shared" si="2"/>
        <v>1</v>
      </c>
      <c r="D17">
        <v>0.6</v>
      </c>
      <c r="E17">
        <f t="shared" si="3"/>
        <v>0.16000000000000003</v>
      </c>
      <c r="F17">
        <f t="shared" si="4"/>
        <v>0.48</v>
      </c>
      <c r="G17">
        <f t="shared" si="5"/>
        <v>0.36</v>
      </c>
      <c r="H17">
        <f t="shared" si="6"/>
        <v>0.85045773326355278</v>
      </c>
      <c r="I17">
        <f t="shared" si="7"/>
        <v>0.98847118615743668</v>
      </c>
    </row>
    <row r="18" spans="1:9" x14ac:dyDescent="0.25">
      <c r="A18">
        <f t="shared" si="8"/>
        <v>0.89999999999999991</v>
      </c>
      <c r="B18">
        <f t="shared" si="1"/>
        <v>3.2399999999999993</v>
      </c>
      <c r="C18">
        <f t="shared" si="2"/>
        <v>1</v>
      </c>
      <c r="D18">
        <v>0.7</v>
      </c>
      <c r="E18">
        <f t="shared" si="3"/>
        <v>9.0000000000000024E-2</v>
      </c>
      <c r="F18">
        <f t="shared" si="4"/>
        <v>0.42000000000000004</v>
      </c>
      <c r="G18">
        <f t="shared" si="5"/>
        <v>0.48999999999999994</v>
      </c>
      <c r="H18">
        <f t="shared" si="6"/>
        <v>0.97935670248627038</v>
      </c>
      <c r="I18">
        <f t="shared" si="7"/>
        <v>0.99351504221355813</v>
      </c>
    </row>
    <row r="19" spans="1:9" x14ac:dyDescent="0.25">
      <c r="A19">
        <f t="shared" si="8"/>
        <v>1.0999999999999999</v>
      </c>
      <c r="B19">
        <f t="shared" si="1"/>
        <v>4.839999999999999</v>
      </c>
      <c r="C19">
        <f t="shared" si="2"/>
        <v>1</v>
      </c>
      <c r="D19">
        <v>0.8</v>
      </c>
      <c r="E19">
        <f t="shared" si="3"/>
        <v>3.999999999999998E-2</v>
      </c>
      <c r="F19">
        <f t="shared" si="4"/>
        <v>0.31999999999999995</v>
      </c>
      <c r="G19">
        <f t="shared" si="5"/>
        <v>0.64000000000000012</v>
      </c>
      <c r="H19">
        <f t="shared" si="6"/>
        <v>1.1275216511907999</v>
      </c>
      <c r="I19">
        <f t="shared" si="7"/>
        <v>0.99711779653935917</v>
      </c>
    </row>
    <row r="20" spans="1:9" x14ac:dyDescent="0.25">
      <c r="A20">
        <f t="shared" si="8"/>
        <v>1.2999999999999998</v>
      </c>
      <c r="B20">
        <f t="shared" si="1"/>
        <v>6.759999999999998</v>
      </c>
      <c r="C20">
        <f t="shared" si="2"/>
        <v>1</v>
      </c>
      <c r="D20">
        <v>0.9</v>
      </c>
      <c r="E20">
        <f t="shared" si="3"/>
        <v>9.999999999999995E-3</v>
      </c>
      <c r="F20">
        <f t="shared" si="4"/>
        <v>0.17999999999999997</v>
      </c>
      <c r="G20">
        <f t="shared" si="5"/>
        <v>0.81</v>
      </c>
      <c r="H20">
        <f t="shared" si="6"/>
        <v>1.294952579377141</v>
      </c>
      <c r="I20">
        <f t="shared" si="7"/>
        <v>0.99927944913483979</v>
      </c>
    </row>
    <row r="21" spans="1:9" x14ac:dyDescent="0.25">
      <c r="A21">
        <f t="shared" si="8"/>
        <v>1.4999999999999998</v>
      </c>
      <c r="B21">
        <f t="shared" si="1"/>
        <v>8.9999999999999964</v>
      </c>
      <c r="C21">
        <f t="shared" si="2"/>
        <v>1</v>
      </c>
      <c r="D21">
        <v>1</v>
      </c>
      <c r="E21">
        <f t="shared" si="3"/>
        <v>0</v>
      </c>
      <c r="F21">
        <f t="shared" si="4"/>
        <v>0</v>
      </c>
      <c r="G21">
        <f t="shared" si="5"/>
        <v>1</v>
      </c>
      <c r="H21">
        <f t="shared" si="6"/>
        <v>1.4816494870452939</v>
      </c>
      <c r="I21">
        <f t="shared" si="7"/>
        <v>1</v>
      </c>
    </row>
    <row r="24" spans="1:9" x14ac:dyDescent="0.25">
      <c r="A24" t="s">
        <v>26</v>
      </c>
      <c r="B24">
        <v>6.1</v>
      </c>
    </row>
    <row r="27" spans="1:9" x14ac:dyDescent="0.25">
      <c r="B27" t="s">
        <v>12</v>
      </c>
      <c r="C27" t="s">
        <v>13</v>
      </c>
    </row>
    <row r="28" spans="1:9" x14ac:dyDescent="0.25">
      <c r="A28">
        <v>1</v>
      </c>
      <c r="B28">
        <f>G6-E8</f>
        <v>0.48164948704529398</v>
      </c>
      <c r="C28">
        <f>B28*B28*B2+B28*C2+D2</f>
        <v>0.92794491348397923</v>
      </c>
    </row>
    <row r="29" spans="1:9" x14ac:dyDescent="0.25">
      <c r="A29">
        <v>2</v>
      </c>
      <c r="B29">
        <f>G6+E8</f>
        <v>1.4816494870452939</v>
      </c>
      <c r="C29">
        <f>B29*B29*B3+B29*C3+D3</f>
        <v>1</v>
      </c>
    </row>
    <row r="31" spans="1:9" x14ac:dyDescent="0.25">
      <c r="A31" t="s">
        <v>0</v>
      </c>
      <c r="B31">
        <f>B28-2*B6+B29</f>
        <v>0.96329897409058785</v>
      </c>
    </row>
    <row r="32" spans="1:9" x14ac:dyDescent="0.25">
      <c r="A32" t="s">
        <v>1</v>
      </c>
      <c r="B32">
        <f>2*(B6-B28)</f>
        <v>3.6701025909412044E-2</v>
      </c>
    </row>
    <row r="33" spans="1:4" x14ac:dyDescent="0.25">
      <c r="A33" t="s">
        <v>2</v>
      </c>
      <c r="B33">
        <f>B28-B24</f>
        <v>-5.6183505129547058</v>
      </c>
      <c r="D33">
        <f>-B33/B32</f>
        <v>153.08429052698142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Bug</dc:creator>
  <cp:lastModifiedBy>Bug</cp:lastModifiedBy>
  <dcterms:created xsi:type="dcterms:W3CDTF">2016-12-17T10:17:13Z</dcterms:created>
  <dcterms:modified xsi:type="dcterms:W3CDTF">2016-12-18T00:47:39Z</dcterms:modified>
</cp:coreProperties>
</file>